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5525" windowHeight="6720" tabRatio="865" activeTab="4"/>
  </bookViews>
  <sheets>
    <sheet name="Search dates and keys" sheetId="1" r:id="rId1"/>
    <sheet name="ArticlesEvaluation" sheetId="3" r:id="rId2"/>
    <sheet name="Cohrane trials" sheetId="2" r:id="rId3"/>
    <sheet name="Accepted after second reading" sheetId="18" r:id="rId4"/>
    <sheet name="Global Methylation Papers" sheetId="38" r:id="rId5"/>
    <sheet name="Accepted after first reading" sheetId="4" r:id="rId6"/>
    <sheet name="GlobalMethAnalysis" sheetId="23" r:id="rId7"/>
  </sheets>
  <calcPr calcId="162913"/>
  <pivotCaches>
    <pivotCache cacheId="0" r:id="rId8"/>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11" i="38" l="1"/>
  <c r="BP11" i="38"/>
  <c r="BF11" i="38"/>
  <c r="CG11" i="38" s="1"/>
  <c r="AK11" i="38"/>
  <c r="CE10" i="38" l="1"/>
  <c r="BP10" i="38"/>
  <c r="BF10" i="38"/>
  <c r="CG10" i="38" s="1"/>
  <c r="AK10" i="38"/>
  <c r="CE9" i="38"/>
  <c r="BP9" i="38"/>
  <c r="BF9" i="38"/>
  <c r="CG9" i="38" s="1"/>
  <c r="AK9" i="38"/>
  <c r="CE8" i="38"/>
  <c r="BP8" i="38"/>
  <c r="BF8" i="38"/>
  <c r="CG8" i="38" s="1"/>
  <c r="CE7" i="38"/>
  <c r="BP7" i="38"/>
  <c r="BF7" i="38"/>
  <c r="CG7" i="38" s="1"/>
  <c r="AK7" i="38"/>
  <c r="CE6" i="38"/>
  <c r="BP6" i="38"/>
  <c r="CG6" i="38" s="1"/>
  <c r="BF6" i="38"/>
  <c r="AK6" i="38"/>
  <c r="CE5" i="38"/>
  <c r="BP5" i="38"/>
  <c r="BF5" i="38"/>
  <c r="CG5" i="38" s="1"/>
  <c r="AK5" i="38"/>
  <c r="CE4" i="38"/>
  <c r="BP4" i="38"/>
  <c r="BF4" i="38"/>
  <c r="CG4" i="38" s="1"/>
  <c r="AK4" i="38"/>
  <c r="CG3" i="38"/>
  <c r="CE3" i="38"/>
  <c r="BP3" i="38"/>
  <c r="BF3" i="38"/>
  <c r="AK3" i="38"/>
  <c r="CE2" i="38"/>
  <c r="BP2" i="38"/>
  <c r="BF2" i="38"/>
  <c r="CG2" i="38" s="1"/>
  <c r="AK2" i="38"/>
  <c r="CG102" i="18"/>
  <c r="CG103" i="18"/>
  <c r="CG104" i="18"/>
  <c r="CG105" i="18"/>
  <c r="CG106" i="18"/>
  <c r="CG107" i="18"/>
  <c r="AK105" i="18" l="1"/>
  <c r="AK106" i="18"/>
  <c r="BF102" i="18"/>
  <c r="BF103" i="18"/>
  <c r="BF104" i="18"/>
  <c r="BF105" i="18"/>
  <c r="BF106" i="18"/>
  <c r="AK104" i="18"/>
  <c r="AK103" i="18"/>
  <c r="AK99" i="18" l="1"/>
  <c r="AK100" i="18"/>
  <c r="AK98" i="18"/>
  <c r="AK97" i="18"/>
  <c r="AK96" i="18"/>
  <c r="AK95" i="18"/>
  <c r="AK94" i="18"/>
  <c r="AK91" i="18"/>
  <c r="AK90" i="18"/>
  <c r="AK89" i="18"/>
  <c r="AK88" i="18"/>
  <c r="AK87" i="18"/>
  <c r="AK86" i="18"/>
  <c r="AK85" i="18"/>
  <c r="AK84" i="18"/>
  <c r="AK82" i="18"/>
  <c r="AK81" i="18"/>
  <c r="AK74" i="18"/>
  <c r="E34" i="1"/>
  <c r="D34" i="1"/>
  <c r="CG60" i="18"/>
  <c r="CG61" i="18"/>
  <c r="CG62" i="18"/>
  <c r="CG65" i="18"/>
  <c r="CG72" i="18"/>
  <c r="CG73" i="18"/>
  <c r="CG78" i="18"/>
  <c r="CG80" i="18"/>
  <c r="CG81" i="18"/>
  <c r="CG86" i="18"/>
  <c r="CG88" i="18"/>
  <c r="CG89" i="18"/>
  <c r="CG94" i="18"/>
  <c r="CG96" i="18"/>
  <c r="CG97" i="18"/>
  <c r="CE101" i="18"/>
  <c r="BP101" i="18"/>
  <c r="BF101" i="18"/>
  <c r="CG101" i="18" s="1"/>
  <c r="CE100" i="18"/>
  <c r="BP100" i="18"/>
  <c r="BF100" i="18"/>
  <c r="CG100" i="18" s="1"/>
  <c r="CE99" i="18"/>
  <c r="BP99" i="18"/>
  <c r="BF99" i="18"/>
  <c r="CG99" i="18" s="1"/>
  <c r="CE98" i="18"/>
  <c r="BP98" i="18"/>
  <c r="BF98" i="18"/>
  <c r="CG98" i="18" s="1"/>
  <c r="CE97" i="18"/>
  <c r="BP97" i="18"/>
  <c r="BF97" i="18"/>
  <c r="CE96" i="18"/>
  <c r="BP96" i="18"/>
  <c r="BF96" i="18"/>
  <c r="CE95" i="18"/>
  <c r="BP95" i="18"/>
  <c r="CG95" i="18" s="1"/>
  <c r="BF95" i="18"/>
  <c r="CE94" i="18"/>
  <c r="BP94" i="18"/>
  <c r="BF94" i="18"/>
  <c r="CE93" i="18"/>
  <c r="BP93" i="18"/>
  <c r="BF93" i="18"/>
  <c r="CG93" i="18" s="1"/>
  <c r="CE92" i="18"/>
  <c r="BP92" i="18"/>
  <c r="BF92" i="18"/>
  <c r="CG92" i="18" s="1"/>
  <c r="CE91" i="18"/>
  <c r="BP91" i="18"/>
  <c r="BF91" i="18"/>
  <c r="CG91" i="18" s="1"/>
  <c r="CE90" i="18"/>
  <c r="BP90" i="18"/>
  <c r="BF90" i="18"/>
  <c r="CG90" i="18" s="1"/>
  <c r="CE89" i="18"/>
  <c r="BP89" i="18"/>
  <c r="BF89" i="18"/>
  <c r="CE88" i="18"/>
  <c r="BP88" i="18"/>
  <c r="BF88" i="18"/>
  <c r="CE87" i="18"/>
  <c r="BP87" i="18"/>
  <c r="CG87" i="18" s="1"/>
  <c r="BF87" i="18"/>
  <c r="CE86" i="18"/>
  <c r="BP86" i="18"/>
  <c r="BF86" i="18"/>
  <c r="CE85" i="18"/>
  <c r="BP85" i="18"/>
  <c r="BF85" i="18"/>
  <c r="CG85" i="18" s="1"/>
  <c r="CE84" i="18"/>
  <c r="BP84" i="18"/>
  <c r="BF84" i="18"/>
  <c r="CG84" i="18" s="1"/>
  <c r="CE83" i="18"/>
  <c r="BP83" i="18"/>
  <c r="BF83" i="18"/>
  <c r="CG83" i="18" s="1"/>
  <c r="CE82" i="18"/>
  <c r="BP82" i="18"/>
  <c r="BF82" i="18"/>
  <c r="CG82" i="18" s="1"/>
  <c r="CE81" i="18"/>
  <c r="BP81" i="18"/>
  <c r="BF81" i="18"/>
  <c r="CE80" i="18"/>
  <c r="BP80" i="18"/>
  <c r="BF80" i="18"/>
  <c r="CE79" i="18"/>
  <c r="BP79" i="18"/>
  <c r="CG79" i="18" s="1"/>
  <c r="BF79" i="18"/>
  <c r="CE78" i="18"/>
  <c r="BP78" i="18"/>
  <c r="BF78" i="18"/>
  <c r="CE77" i="18"/>
  <c r="BP77" i="18"/>
  <c r="BF77" i="18"/>
  <c r="CG77" i="18" s="1"/>
  <c r="CE76" i="18"/>
  <c r="BP76" i="18"/>
  <c r="BF76" i="18"/>
  <c r="CG76" i="18" s="1"/>
  <c r="CE75" i="18"/>
  <c r="BP75" i="18"/>
  <c r="BF75" i="18"/>
  <c r="CG75" i="18" s="1"/>
  <c r="CE74" i="18"/>
  <c r="BP74" i="18"/>
  <c r="BF74" i="18"/>
  <c r="CG74" i="18" s="1"/>
  <c r="CE73" i="18"/>
  <c r="BP73" i="18"/>
  <c r="BF73" i="18"/>
  <c r="CE72" i="18"/>
  <c r="BP72" i="18"/>
  <c r="BF72" i="18"/>
  <c r="CE71" i="18"/>
  <c r="BP71" i="18"/>
  <c r="CG71" i="18" s="1"/>
  <c r="BF71" i="18"/>
  <c r="CE70" i="18"/>
  <c r="BP70" i="18"/>
  <c r="BF70" i="18"/>
  <c r="CG70" i="18" s="1"/>
  <c r="CE69" i="18"/>
  <c r="BP69" i="18"/>
  <c r="BF69" i="18"/>
  <c r="CG69" i="18" s="1"/>
  <c r="CE68" i="18"/>
  <c r="BP68" i="18"/>
  <c r="BF68" i="18"/>
  <c r="CG68" i="18" s="1"/>
  <c r="CE67" i="18"/>
  <c r="BP67" i="18"/>
  <c r="BF67" i="18"/>
  <c r="CG67" i="18" s="1"/>
  <c r="CE66" i="18"/>
  <c r="BP66" i="18"/>
  <c r="BF66" i="18"/>
  <c r="CG66" i="18" s="1"/>
  <c r="CE65" i="18"/>
  <c r="BP65" i="18"/>
  <c r="BF65" i="18"/>
  <c r="AK65" i="18"/>
  <c r="CE64" i="18"/>
  <c r="BP64" i="18"/>
  <c r="BF64" i="18"/>
  <c r="CG64" i="18" s="1"/>
  <c r="CE63" i="18"/>
  <c r="CG63" i="18" s="1"/>
  <c r="BP63" i="18"/>
  <c r="BF63" i="18"/>
  <c r="CC112" i="4"/>
  <c r="BN112" i="4"/>
  <c r="BD112" i="4"/>
  <c r="CC111" i="4"/>
  <c r="BN111" i="4"/>
  <c r="BD111" i="4"/>
  <c r="CC110" i="4"/>
  <c r="BN110" i="4"/>
  <c r="BD110" i="4"/>
  <c r="CC109" i="4"/>
  <c r="BN109" i="4"/>
  <c r="BD109" i="4"/>
  <c r="CC108" i="4"/>
  <c r="BN108" i="4"/>
  <c r="BD108" i="4"/>
  <c r="CC107" i="4"/>
  <c r="BN107" i="4"/>
  <c r="BD107" i="4"/>
  <c r="CC106" i="4"/>
  <c r="BN106" i="4"/>
  <c r="BD106" i="4"/>
  <c r="CC105" i="4"/>
  <c r="BN105" i="4"/>
  <c r="BD105" i="4"/>
  <c r="CC104" i="4"/>
  <c r="BN104" i="4"/>
  <c r="BD104" i="4"/>
  <c r="CC103" i="4"/>
  <c r="BN103" i="4"/>
  <c r="BD103" i="4"/>
  <c r="CC102" i="4"/>
  <c r="BN102" i="4"/>
  <c r="BD102" i="4"/>
  <c r="CC101" i="4"/>
  <c r="BN101" i="4"/>
  <c r="BD101" i="4"/>
  <c r="CC100" i="4"/>
  <c r="BN100" i="4"/>
  <c r="BD100" i="4"/>
  <c r="CC99" i="4"/>
  <c r="BN99" i="4"/>
  <c r="BD99" i="4"/>
  <c r="CC98" i="4"/>
  <c r="BN98" i="4"/>
  <c r="BD98" i="4"/>
  <c r="CC97" i="4"/>
  <c r="BN97" i="4"/>
  <c r="BD97" i="4"/>
  <c r="CC96" i="4"/>
  <c r="BN96" i="4"/>
  <c r="BD96" i="4"/>
  <c r="CC95" i="4"/>
  <c r="BN95" i="4"/>
  <c r="BD95" i="4"/>
  <c r="CC94" i="4"/>
  <c r="BN94" i="4"/>
  <c r="BD94" i="4"/>
  <c r="CC93" i="4"/>
  <c r="BN93" i="4"/>
  <c r="BD93" i="4"/>
  <c r="CC92" i="4"/>
  <c r="BN92" i="4"/>
  <c r="BD92" i="4"/>
  <c r="CC91" i="4"/>
  <c r="BN91" i="4"/>
  <c r="BD91" i="4"/>
  <c r="CC90" i="4"/>
  <c r="BN90" i="4"/>
  <c r="BD90" i="4"/>
  <c r="CC89" i="4"/>
  <c r="BN89" i="4"/>
  <c r="BD89" i="4"/>
  <c r="CC88" i="4"/>
  <c r="BN88" i="4"/>
  <c r="BD88" i="4"/>
  <c r="CC87" i="4"/>
  <c r="BN87" i="4"/>
  <c r="BD87" i="4"/>
  <c r="CC86" i="4"/>
  <c r="BN86" i="4"/>
  <c r="BD86" i="4"/>
  <c r="CC85" i="4"/>
  <c r="BN85" i="4"/>
  <c r="BD85" i="4"/>
  <c r="CC84" i="4"/>
  <c r="BN84" i="4"/>
  <c r="BD84" i="4"/>
  <c r="CC83" i="4"/>
  <c r="BN83" i="4"/>
  <c r="BD83" i="4"/>
  <c r="CC82" i="4"/>
  <c r="BN82" i="4"/>
  <c r="BD82" i="4"/>
  <c r="CC81" i="4"/>
  <c r="BN81" i="4"/>
  <c r="BD81" i="4"/>
  <c r="CC80" i="4"/>
  <c r="BN80" i="4"/>
  <c r="BD80" i="4"/>
  <c r="CC79" i="4"/>
  <c r="BN79" i="4"/>
  <c r="BD79" i="4"/>
  <c r="CC78" i="4"/>
  <c r="BN78" i="4"/>
  <c r="BD78" i="4"/>
  <c r="CC77" i="4"/>
  <c r="BN77" i="4"/>
  <c r="BD77" i="4"/>
  <c r="CC76" i="4"/>
  <c r="BN76" i="4"/>
  <c r="BD76" i="4"/>
  <c r="AJ76" i="4"/>
  <c r="CC75" i="4"/>
  <c r="BN75" i="4"/>
  <c r="BD75" i="4"/>
  <c r="CC74" i="4"/>
  <c r="BN74" i="4"/>
  <c r="BD74" i="4"/>
  <c r="BV151" i="3" l="1"/>
  <c r="BV152" i="3"/>
  <c r="BV153" i="3"/>
  <c r="BV154" i="3"/>
  <c r="BV155" i="3"/>
  <c r="BV156" i="3"/>
  <c r="BV157" i="3"/>
  <c r="BV158" i="3"/>
  <c r="BV159" i="3"/>
  <c r="BV160" i="3"/>
  <c r="BV161" i="3"/>
  <c r="BV162" i="3"/>
  <c r="BV163" i="3"/>
  <c r="BV164" i="3"/>
  <c r="BV165" i="3"/>
  <c r="BV166" i="3"/>
  <c r="BV167" i="3"/>
  <c r="BV168" i="3"/>
  <c r="BV169" i="3"/>
  <c r="BV170" i="3"/>
  <c r="BV171" i="3"/>
  <c r="BV172" i="3"/>
  <c r="BV173" i="3"/>
  <c r="BV174" i="3"/>
  <c r="BV175" i="3"/>
  <c r="BV176" i="3"/>
  <c r="BV177" i="3"/>
  <c r="BV178" i="3"/>
  <c r="BV179" i="3"/>
  <c r="BV180" i="3"/>
  <c r="BV181" i="3"/>
  <c r="BV182" i="3"/>
  <c r="BV183" i="3"/>
  <c r="BV184" i="3"/>
  <c r="BV185" i="3"/>
  <c r="BV186" i="3"/>
  <c r="BV187" i="3"/>
  <c r="BV188" i="3"/>
  <c r="BV189" i="3"/>
  <c r="BV190" i="3"/>
  <c r="BV191" i="3"/>
  <c r="BV192" i="3"/>
  <c r="BV193" i="3"/>
  <c r="BV194" i="3"/>
  <c r="BV195" i="3"/>
  <c r="BV196" i="3"/>
  <c r="BV197" i="3"/>
  <c r="BV198" i="3"/>
  <c r="BV199" i="3"/>
  <c r="BV200" i="3"/>
  <c r="BV201" i="3"/>
  <c r="BV202" i="3"/>
  <c r="BV203" i="3"/>
  <c r="BV204" i="3"/>
  <c r="BV205" i="3"/>
  <c r="BV206" i="3"/>
  <c r="BV207" i="3"/>
  <c r="BV208" i="3"/>
  <c r="BV209" i="3"/>
  <c r="BV210" i="3"/>
  <c r="BV211" i="3"/>
  <c r="BV212" i="3"/>
  <c r="BV213" i="3"/>
  <c r="BV214" i="3"/>
  <c r="BV215" i="3"/>
  <c r="BV216" i="3"/>
  <c r="O152" i="3" l="1"/>
  <c r="CE49" i="18" l="1"/>
  <c r="CG49" i="18" s="1"/>
  <c r="CE26" i="18"/>
  <c r="CG26" i="18" s="1"/>
  <c r="AK59" i="18" l="1"/>
  <c r="AK53" i="18"/>
  <c r="AK54" i="18"/>
  <c r="AK55" i="18"/>
  <c r="AK56" i="18"/>
  <c r="AK52" i="18"/>
  <c r="AK50" i="18"/>
  <c r="AK47" i="18"/>
  <c r="AK42" i="18"/>
  <c r="AK43" i="18"/>
  <c r="AK44" i="18"/>
  <c r="AK41" i="18"/>
  <c r="AK37" i="18"/>
  <c r="AK38" i="18"/>
  <c r="AK39" i="18"/>
  <c r="AK36" i="18"/>
  <c r="AK34" i="18"/>
  <c r="AK33" i="18"/>
  <c r="AK32" i="18"/>
  <c r="AK30" i="18"/>
  <c r="AK29" i="18"/>
  <c r="AK28" i="18"/>
  <c r="AK21" i="18"/>
  <c r="AK20" i="18"/>
  <c r="AK18" i="18"/>
  <c r="AK17" i="18"/>
  <c r="AK15" i="18"/>
  <c r="AK14" i="18"/>
  <c r="AK12" i="18"/>
  <c r="AK8" i="18"/>
  <c r="AK9" i="18"/>
  <c r="AK7" i="18"/>
  <c r="CD7" i="23" l="1"/>
  <c r="BO7" i="23"/>
  <c r="BE7" i="23"/>
  <c r="AJ7" i="23"/>
  <c r="CD6" i="23"/>
  <c r="BO6" i="23"/>
  <c r="BE6" i="23"/>
  <c r="CD5" i="23"/>
  <c r="BO5" i="23"/>
  <c r="BE5" i="23"/>
  <c r="CD4" i="23"/>
  <c r="BO4" i="23"/>
  <c r="BE4" i="23"/>
  <c r="CD3" i="23"/>
  <c r="BO3" i="23"/>
  <c r="BE3" i="23"/>
  <c r="CE32" i="18" l="1"/>
  <c r="BP32" i="18"/>
  <c r="BF32" i="18"/>
  <c r="CE25" i="18"/>
  <c r="BP25" i="18"/>
  <c r="BF25" i="18"/>
  <c r="CG25" i="18" s="1"/>
  <c r="CE31" i="18"/>
  <c r="BP31" i="18"/>
  <c r="BF31" i="18"/>
  <c r="CE24" i="18"/>
  <c r="BP24" i="18"/>
  <c r="BF24" i="18"/>
  <c r="CG24" i="18" s="1"/>
  <c r="CE58" i="18"/>
  <c r="BP58" i="18"/>
  <c r="BF58" i="18"/>
  <c r="CE23" i="18"/>
  <c r="BP23" i="18"/>
  <c r="BF23" i="18"/>
  <c r="CE22" i="18"/>
  <c r="BP22" i="18"/>
  <c r="BF22" i="18"/>
  <c r="CG22" i="18" s="1"/>
  <c r="CE57" i="18"/>
  <c r="BP57" i="18"/>
  <c r="BF57" i="18"/>
  <c r="AM57" i="18"/>
  <c r="AL57" i="18"/>
  <c r="CE42" i="18"/>
  <c r="BP42" i="18"/>
  <c r="BF42" i="18"/>
  <c r="CG42" i="18" s="1"/>
  <c r="CE21" i="18"/>
  <c r="BP21" i="18"/>
  <c r="BF21" i="18"/>
  <c r="CE20" i="18"/>
  <c r="BP20" i="18"/>
  <c r="BF20" i="18"/>
  <c r="CE19" i="18"/>
  <c r="BP19" i="18"/>
  <c r="BF19" i="18"/>
  <c r="CG19" i="18" s="1"/>
  <c r="CE18" i="18"/>
  <c r="BP18" i="18"/>
  <c r="BF18" i="18"/>
  <c r="CE17" i="18"/>
  <c r="BP17" i="18"/>
  <c r="BF17" i="18"/>
  <c r="CG17" i="18" s="1"/>
  <c r="CE33" i="18"/>
  <c r="BP33" i="18"/>
  <c r="BF33" i="18"/>
  <c r="CE56" i="18"/>
  <c r="BP56" i="18"/>
  <c r="BF56" i="18"/>
  <c r="CE41" i="18"/>
  <c r="BP41" i="18"/>
  <c r="BF41" i="18"/>
  <c r="CG41" i="18" s="1"/>
  <c r="CE40" i="18"/>
  <c r="BP40" i="18"/>
  <c r="BF40" i="18"/>
  <c r="CE39" i="18"/>
  <c r="BP39" i="18"/>
  <c r="BF39" i="18"/>
  <c r="CE38" i="18"/>
  <c r="BP38" i="18"/>
  <c r="BF38" i="18"/>
  <c r="CG38" i="18" s="1"/>
  <c r="CE46" i="18"/>
  <c r="BP46" i="18"/>
  <c r="BF46" i="18"/>
  <c r="CE16" i="18"/>
  <c r="BP16" i="18"/>
  <c r="BF16" i="18"/>
  <c r="CG16" i="18" s="1"/>
  <c r="CE37" i="18"/>
  <c r="BP37" i="18"/>
  <c r="BF37" i="18"/>
  <c r="CE55" i="18"/>
  <c r="BP55" i="18"/>
  <c r="BF55" i="18"/>
  <c r="CE54" i="18"/>
  <c r="BP54" i="18"/>
  <c r="BF54" i="18"/>
  <c r="CG54" i="18" s="1"/>
  <c r="CE53" i="18"/>
  <c r="BP53" i="18"/>
  <c r="BF53" i="18"/>
  <c r="CE48" i="18"/>
  <c r="BP48" i="18"/>
  <c r="BF48" i="18"/>
  <c r="AK48" i="18"/>
  <c r="CE5" i="18"/>
  <c r="BP5" i="18"/>
  <c r="BF5" i="18"/>
  <c r="CE4" i="18"/>
  <c r="BP4" i="18"/>
  <c r="BF4" i="18"/>
  <c r="CE3" i="18"/>
  <c r="BP3" i="18"/>
  <c r="BF3" i="18"/>
  <c r="CG3" i="18" s="1"/>
  <c r="CE36" i="18"/>
  <c r="BP36" i="18"/>
  <c r="BF36" i="18"/>
  <c r="CE45" i="18"/>
  <c r="BP45" i="18"/>
  <c r="BF45" i="18"/>
  <c r="AK45" i="18"/>
  <c r="CE44" i="18"/>
  <c r="BP44" i="18"/>
  <c r="BF44" i="18"/>
  <c r="CE52" i="18"/>
  <c r="BP52" i="18"/>
  <c r="BF52" i="18"/>
  <c r="CE15" i="18"/>
  <c r="BP15" i="18"/>
  <c r="BF15" i="18"/>
  <c r="CG15" i="18" s="1"/>
  <c r="CE50" i="18"/>
  <c r="BP50" i="18"/>
  <c r="BF50" i="18"/>
  <c r="CE59" i="18"/>
  <c r="BP59" i="18"/>
  <c r="BF59" i="18"/>
  <c r="CE51" i="18"/>
  <c r="BP51" i="18"/>
  <c r="BF51" i="18"/>
  <c r="CE35" i="18"/>
  <c r="BP35" i="18"/>
  <c r="BF35" i="18"/>
  <c r="CE14" i="18"/>
  <c r="BP14" i="18"/>
  <c r="BF14" i="18"/>
  <c r="CG14" i="18" s="1"/>
  <c r="CE13" i="18"/>
  <c r="BP13" i="18"/>
  <c r="BF13" i="18"/>
  <c r="CE43" i="18"/>
  <c r="BP43" i="18"/>
  <c r="BF43" i="18"/>
  <c r="CE12" i="18"/>
  <c r="BP12" i="18"/>
  <c r="BF12" i="18"/>
  <c r="CG12" i="18" s="1"/>
  <c r="CE11" i="18"/>
  <c r="BP11" i="18"/>
  <c r="BF11" i="18"/>
  <c r="CE10" i="18"/>
  <c r="BP10" i="18"/>
  <c r="BF10" i="18"/>
  <c r="CE34" i="18"/>
  <c r="BP34" i="18"/>
  <c r="BF34" i="18"/>
  <c r="CG34" i="18" s="1"/>
  <c r="CE9" i="18"/>
  <c r="BP9" i="18"/>
  <c r="BF9" i="18"/>
  <c r="CE30" i="18"/>
  <c r="BP30" i="18"/>
  <c r="BF30" i="18"/>
  <c r="CG30" i="18" s="1"/>
  <c r="CE8" i="18"/>
  <c r="BP8" i="18"/>
  <c r="BF8" i="18"/>
  <c r="CG8" i="18" s="1"/>
  <c r="CE47" i="18"/>
  <c r="BP47" i="18"/>
  <c r="BF47" i="18"/>
  <c r="CE29" i="18"/>
  <c r="BP29" i="18"/>
  <c r="BF29" i="18"/>
  <c r="CG29" i="18" s="1"/>
  <c r="CE7" i="18"/>
  <c r="BP7" i="18"/>
  <c r="BF7" i="18"/>
  <c r="CE6" i="18"/>
  <c r="BP6" i="18"/>
  <c r="BF6" i="18"/>
  <c r="CE28" i="18"/>
  <c r="BP28" i="18"/>
  <c r="BF28" i="18"/>
  <c r="CG28" i="18" s="1"/>
  <c r="CG7" i="18" l="1"/>
  <c r="CG11" i="18"/>
  <c r="CG50" i="18"/>
  <c r="CG36" i="18"/>
  <c r="CG53" i="18"/>
  <c r="CG40" i="18"/>
  <c r="CG21" i="18"/>
  <c r="CG57" i="18"/>
  <c r="CG13" i="18"/>
  <c r="CG44" i="18"/>
  <c r="CG5" i="18"/>
  <c r="CG37" i="18"/>
  <c r="CG33" i="18"/>
  <c r="CG58" i="18"/>
  <c r="CG51" i="18"/>
  <c r="CG10" i="18"/>
  <c r="CG59" i="18"/>
  <c r="CG45" i="18"/>
  <c r="CG48" i="18"/>
  <c r="CG39" i="18"/>
  <c r="CG20" i="18"/>
  <c r="CG32" i="18"/>
  <c r="CG6" i="18"/>
  <c r="CG47" i="18"/>
  <c r="CG43" i="18"/>
  <c r="CG52" i="18"/>
  <c r="CG4" i="18"/>
  <c r="CG55" i="18"/>
  <c r="CG56" i="18"/>
  <c r="AK57" i="18"/>
  <c r="CG23" i="18"/>
  <c r="CG9" i="18"/>
  <c r="CG35" i="18"/>
  <c r="CG46" i="18"/>
  <c r="CG18" i="18"/>
  <c r="CG31" i="18"/>
  <c r="AK56" i="4"/>
  <c r="AL56" i="4"/>
  <c r="CD13" i="4" l="1"/>
  <c r="BO13" i="4"/>
  <c r="BE13" i="4"/>
  <c r="CD6" i="4"/>
  <c r="BO6" i="4"/>
  <c r="BE6" i="4"/>
  <c r="CD61" i="4"/>
  <c r="BO61" i="4"/>
  <c r="BE61" i="4"/>
  <c r="CD25" i="4"/>
  <c r="BO25" i="4"/>
  <c r="BE25" i="4"/>
  <c r="CD30" i="4"/>
  <c r="BO30" i="4"/>
  <c r="BE30" i="4"/>
  <c r="CD18" i="4"/>
  <c r="BO18" i="4"/>
  <c r="BE18" i="4"/>
  <c r="CD33" i="4"/>
  <c r="BO33" i="4"/>
  <c r="BE33" i="4"/>
  <c r="CD44" i="4"/>
  <c r="BO44" i="4"/>
  <c r="BE44" i="4"/>
  <c r="CD15" i="4"/>
  <c r="BO15" i="4"/>
  <c r="BE15" i="4"/>
  <c r="CD9" i="4"/>
  <c r="BO9" i="4"/>
  <c r="BE9" i="4"/>
  <c r="CD43" i="4"/>
  <c r="BO43" i="4"/>
  <c r="BE43" i="4"/>
  <c r="CD12" i="4"/>
  <c r="BO12" i="4"/>
  <c r="BE12" i="4"/>
  <c r="CD11" i="4"/>
  <c r="BO11" i="4"/>
  <c r="BE11" i="4"/>
  <c r="CD56" i="4"/>
  <c r="BO56" i="4"/>
  <c r="BE56" i="4"/>
  <c r="CD53" i="4"/>
  <c r="BO53" i="4"/>
  <c r="BE53" i="4"/>
  <c r="CD42" i="4"/>
  <c r="BO42" i="4"/>
  <c r="BE42" i="4"/>
  <c r="CD48" i="4"/>
  <c r="BO48" i="4"/>
  <c r="BE48" i="4"/>
  <c r="CD41" i="4"/>
  <c r="BO41" i="4"/>
  <c r="BE41" i="4"/>
  <c r="CD45" i="4"/>
  <c r="BO45" i="4"/>
  <c r="BE45" i="4"/>
  <c r="CD40" i="4"/>
  <c r="BO40" i="4"/>
  <c r="BE40" i="4"/>
  <c r="CD29" i="4"/>
  <c r="BO29" i="4"/>
  <c r="BE29" i="4"/>
  <c r="CD64" i="4"/>
  <c r="BO64" i="4"/>
  <c r="BE64" i="4"/>
  <c r="CD37" i="4"/>
  <c r="BO37" i="4"/>
  <c r="BE37" i="4"/>
  <c r="CD24" i="4"/>
  <c r="BO24" i="4"/>
  <c r="BE24" i="4"/>
  <c r="CD52" i="4"/>
  <c r="BO52" i="4"/>
  <c r="BE52" i="4"/>
  <c r="CD60" i="4"/>
  <c r="BO60" i="4"/>
  <c r="BE60" i="4"/>
  <c r="CD35" i="4"/>
  <c r="BO35" i="4"/>
  <c r="BE35" i="4"/>
  <c r="CD14" i="4"/>
  <c r="BO14" i="4"/>
  <c r="BE14" i="4"/>
  <c r="CD47" i="4"/>
  <c r="BO47" i="4"/>
  <c r="BE47" i="4"/>
  <c r="CD17" i="4"/>
  <c r="BO17" i="4"/>
  <c r="BE17" i="4"/>
  <c r="CD28" i="4"/>
  <c r="BO28" i="4"/>
  <c r="BE28" i="4"/>
  <c r="CD23" i="4"/>
  <c r="BO23" i="4"/>
  <c r="BE23" i="4"/>
  <c r="CD34" i="4"/>
  <c r="BO34" i="4"/>
  <c r="BE34" i="4"/>
  <c r="CD46" i="4"/>
  <c r="BO46" i="4"/>
  <c r="BE46" i="4"/>
  <c r="CD39" i="4"/>
  <c r="BO39" i="4"/>
  <c r="BE39" i="4"/>
  <c r="CD57" i="4"/>
  <c r="BO57" i="4"/>
  <c r="BE57" i="4"/>
  <c r="CD22" i="4"/>
  <c r="BO22" i="4"/>
  <c r="BE22" i="4"/>
  <c r="CD27" i="4"/>
  <c r="BO27" i="4"/>
  <c r="BE27" i="4"/>
  <c r="CD10" i="4"/>
  <c r="BO10" i="4"/>
  <c r="BE10" i="4"/>
  <c r="CD7" i="4"/>
  <c r="BO7" i="4"/>
  <c r="BE7" i="4"/>
  <c r="CD8" i="4"/>
  <c r="BO8" i="4"/>
  <c r="BE8" i="4"/>
  <c r="CD21" i="4"/>
  <c r="BO21" i="4"/>
  <c r="BE21" i="4"/>
  <c r="CD20" i="4"/>
  <c r="BO20" i="4"/>
  <c r="BE20" i="4"/>
  <c r="CD59" i="4"/>
  <c r="BO59" i="4"/>
  <c r="BE59" i="4"/>
  <c r="CD58" i="4"/>
  <c r="BO58" i="4"/>
  <c r="BE58" i="4"/>
  <c r="CD26" i="4"/>
  <c r="BO26" i="4"/>
  <c r="BE26" i="4"/>
  <c r="CD63" i="4"/>
  <c r="BO63" i="4"/>
  <c r="BE63" i="4"/>
  <c r="CD38" i="4"/>
  <c r="BO38" i="4"/>
  <c r="BE38" i="4"/>
  <c r="CD62" i="4"/>
  <c r="BO62" i="4"/>
  <c r="BE62" i="4"/>
  <c r="AJ62" i="4"/>
  <c r="CD36" i="4"/>
  <c r="BO36" i="4"/>
  <c r="BE36" i="4"/>
  <c r="AJ36" i="4"/>
  <c r="CD31" i="4"/>
  <c r="BO31" i="4"/>
  <c r="BE31" i="4"/>
  <c r="AJ31" i="4"/>
  <c r="CD5" i="4"/>
  <c r="BO5" i="4"/>
  <c r="BE5" i="4"/>
  <c r="CD49" i="4"/>
  <c r="BO49" i="4"/>
  <c r="BE49" i="4"/>
  <c r="CD16" i="4"/>
  <c r="BO16" i="4"/>
  <c r="BE16" i="4"/>
  <c r="CD51" i="4"/>
  <c r="BO51" i="4"/>
  <c r="BE51" i="4"/>
  <c r="CD19" i="4"/>
  <c r="BO19" i="4"/>
  <c r="BE19" i="4"/>
  <c r="CD54" i="4"/>
  <c r="BO54" i="4"/>
  <c r="BE54" i="4"/>
  <c r="CD3" i="4"/>
  <c r="BO3" i="4"/>
  <c r="BE3" i="4"/>
  <c r="CD50" i="4"/>
  <c r="BO50" i="4"/>
  <c r="BE50" i="4"/>
  <c r="CD32" i="4"/>
  <c r="BO32" i="4"/>
  <c r="BE32" i="4"/>
  <c r="CD4" i="4"/>
  <c r="BO4" i="4"/>
  <c r="BE4" i="4"/>
  <c r="CD55" i="4"/>
  <c r="BO55" i="4"/>
  <c r="BE55" i="4"/>
  <c r="Q113" i="3" l="1"/>
  <c r="P113" i="3"/>
  <c r="O86" i="3" l="1"/>
  <c r="AW69" i="3" l="1"/>
  <c r="BG69" i="3"/>
  <c r="BV69" i="3"/>
  <c r="AW70" i="3"/>
  <c r="BG70" i="3"/>
  <c r="BV70" i="3"/>
  <c r="AW71" i="3"/>
  <c r="BG71" i="3"/>
  <c r="BV71" i="3"/>
  <c r="AW72" i="3"/>
  <c r="BG72" i="3"/>
  <c r="BV72" i="3"/>
  <c r="AW73" i="3"/>
  <c r="BG73" i="3"/>
  <c r="BV73" i="3"/>
  <c r="AW67" i="3"/>
  <c r="BG67" i="3"/>
  <c r="BV67" i="3"/>
  <c r="AW68" i="3"/>
  <c r="BG68" i="3"/>
  <c r="BV68" i="3"/>
  <c r="O44" i="3" l="1"/>
  <c r="O24" i="3" l="1"/>
  <c r="O23" i="3"/>
  <c r="O22" i="3"/>
  <c r="BG4" i="3" l="1"/>
  <c r="BG5" i="3"/>
  <c r="BG6" i="3"/>
  <c r="BG7" i="3"/>
  <c r="BG8" i="3"/>
  <c r="BG9" i="3"/>
  <c r="BG10" i="3"/>
  <c r="BG11" i="3"/>
  <c r="BG12" i="3"/>
  <c r="BG13" i="3"/>
  <c r="BG14" i="3"/>
  <c r="BG15" i="3"/>
  <c r="BG16" i="3"/>
  <c r="BG17" i="3"/>
  <c r="BG18" i="3"/>
  <c r="BG19" i="3"/>
  <c r="BG20" i="3"/>
  <c r="BG21" i="3"/>
  <c r="BG22" i="3"/>
  <c r="BG23" i="3"/>
  <c r="BG24" i="3"/>
  <c r="BG25" i="3"/>
  <c r="BG26" i="3"/>
  <c r="BG27" i="3"/>
  <c r="BG28" i="3"/>
  <c r="BG29" i="3"/>
  <c r="BG30" i="3"/>
  <c r="BG31" i="3"/>
  <c r="BG32" i="3"/>
  <c r="BG33" i="3"/>
  <c r="BG34" i="3"/>
  <c r="BG35" i="3"/>
  <c r="BG36" i="3"/>
  <c r="BG37" i="3"/>
  <c r="BG38" i="3"/>
  <c r="BG39" i="3"/>
  <c r="BG40" i="3"/>
  <c r="BG41" i="3"/>
  <c r="BG42" i="3"/>
  <c r="BG43" i="3"/>
  <c r="BG44" i="3"/>
  <c r="BG45" i="3"/>
  <c r="BG46" i="3"/>
  <c r="BG47" i="3"/>
  <c r="BG48" i="3"/>
  <c r="BG49" i="3"/>
  <c r="BG50" i="3"/>
  <c r="BG51" i="3"/>
  <c r="BG52" i="3"/>
  <c r="BG53" i="3"/>
  <c r="BG54" i="3"/>
  <c r="BG55" i="3"/>
  <c r="BG56" i="3"/>
  <c r="BG57" i="3"/>
  <c r="BG58" i="3"/>
  <c r="BG59" i="3"/>
  <c r="BG60" i="3"/>
  <c r="BG61" i="3"/>
  <c r="BG62" i="3"/>
  <c r="BG63" i="3"/>
  <c r="BG64" i="3"/>
  <c r="BG65" i="3"/>
  <c r="BG66" i="3"/>
  <c r="BG74" i="3"/>
  <c r="BG75" i="3"/>
  <c r="BG76" i="3"/>
  <c r="BG77" i="3"/>
  <c r="BG78" i="3"/>
  <c r="BG79" i="3"/>
  <c r="BG80" i="3"/>
  <c r="BG81" i="3"/>
  <c r="BG82" i="3"/>
  <c r="BG83" i="3"/>
  <c r="BG84" i="3"/>
  <c r="BG85" i="3"/>
  <c r="BG86" i="3"/>
  <c r="BG87" i="3"/>
  <c r="BG88" i="3"/>
  <c r="BG89" i="3"/>
  <c r="BG90" i="3"/>
  <c r="BG91" i="3"/>
  <c r="BG92" i="3"/>
  <c r="BG93" i="3"/>
  <c r="BG94" i="3"/>
  <c r="BG95" i="3"/>
  <c r="BG96" i="3"/>
  <c r="BG97" i="3"/>
  <c r="BG98" i="3"/>
  <c r="BG99" i="3"/>
  <c r="BG100" i="3"/>
  <c r="BG101" i="3"/>
  <c r="BG102" i="3"/>
  <c r="BG103" i="3"/>
  <c r="BG104" i="3"/>
  <c r="BG105" i="3"/>
  <c r="BG106" i="3"/>
  <c r="BG107" i="3"/>
  <c r="BG108" i="3"/>
  <c r="BG109" i="3"/>
  <c r="BG110" i="3"/>
  <c r="BG111" i="3"/>
  <c r="BG112" i="3"/>
  <c r="BG113" i="3"/>
  <c r="BG114" i="3"/>
  <c r="BG115" i="3"/>
  <c r="BG116" i="3"/>
  <c r="BG117" i="3"/>
  <c r="BG118" i="3"/>
  <c r="BG119" i="3"/>
  <c r="BG120" i="3"/>
  <c r="BG121" i="3"/>
  <c r="BG122" i="3"/>
  <c r="BG123" i="3"/>
  <c r="BG124" i="3"/>
  <c r="BG125" i="3"/>
  <c r="BG126" i="3"/>
  <c r="BG127" i="3"/>
  <c r="BG128" i="3"/>
  <c r="BG129" i="3"/>
  <c r="BG130" i="3"/>
  <c r="BG131" i="3"/>
  <c r="BG132" i="3"/>
  <c r="BG133" i="3"/>
  <c r="BG134" i="3"/>
  <c r="BG135" i="3"/>
  <c r="BG136" i="3"/>
  <c r="BG137" i="3"/>
  <c r="BG138" i="3"/>
  <c r="BG139" i="3"/>
  <c r="BG140" i="3"/>
  <c r="BG141" i="3"/>
  <c r="BG142" i="3"/>
  <c r="BG143" i="3"/>
  <c r="BG144" i="3"/>
  <c r="BG145" i="3"/>
  <c r="BG146" i="3"/>
  <c r="BG147" i="3"/>
  <c r="BG148" i="3"/>
  <c r="BG149" i="3"/>
  <c r="BG150" i="3"/>
  <c r="BG151" i="3"/>
  <c r="BG152" i="3"/>
  <c r="BG153" i="3"/>
  <c r="BG154" i="3"/>
  <c r="BG155" i="3"/>
  <c r="BG156" i="3"/>
  <c r="BG157" i="3"/>
  <c r="BG158" i="3"/>
  <c r="BG159" i="3"/>
  <c r="BG160" i="3"/>
  <c r="BG161" i="3"/>
  <c r="BG162" i="3"/>
  <c r="BG163" i="3"/>
  <c r="BG164" i="3"/>
  <c r="BG165" i="3"/>
  <c r="BG166" i="3"/>
  <c r="BG167" i="3"/>
  <c r="BG168" i="3"/>
  <c r="BG169" i="3"/>
  <c r="BG170" i="3"/>
  <c r="BG171" i="3"/>
  <c r="BG172" i="3"/>
  <c r="BG173" i="3"/>
  <c r="BG174" i="3"/>
  <c r="BG175" i="3"/>
  <c r="BG176" i="3"/>
  <c r="BG177" i="3"/>
  <c r="BG178" i="3"/>
  <c r="BG179" i="3"/>
  <c r="BG180" i="3"/>
  <c r="BG181" i="3"/>
  <c r="BG182" i="3"/>
  <c r="BG183" i="3"/>
  <c r="BG184" i="3"/>
  <c r="BG185" i="3"/>
  <c r="BG186" i="3"/>
  <c r="BG187" i="3"/>
  <c r="BG188" i="3"/>
  <c r="BG189" i="3"/>
  <c r="BG190" i="3"/>
  <c r="BG191" i="3"/>
  <c r="BG192" i="3"/>
  <c r="BG193" i="3"/>
  <c r="BG194" i="3"/>
  <c r="BG195" i="3"/>
  <c r="BG196" i="3"/>
  <c r="BG197" i="3"/>
  <c r="BG198" i="3"/>
  <c r="BG199" i="3"/>
  <c r="BG200" i="3"/>
  <c r="BG201" i="3"/>
  <c r="BG202" i="3"/>
  <c r="BG203" i="3"/>
  <c r="BG204" i="3"/>
  <c r="BG205" i="3"/>
  <c r="BG206" i="3"/>
  <c r="BG207" i="3"/>
  <c r="BG208" i="3"/>
  <c r="BG209" i="3"/>
  <c r="BG210" i="3"/>
  <c r="BG211" i="3"/>
  <c r="BG212" i="3"/>
  <c r="BG213" i="3"/>
  <c r="BG214" i="3"/>
  <c r="BG215" i="3"/>
  <c r="BG216" i="3"/>
  <c r="BG217" i="3"/>
  <c r="BG218" i="3"/>
  <c r="BG219" i="3"/>
  <c r="BG220" i="3"/>
  <c r="BG221" i="3"/>
  <c r="BG222" i="3"/>
  <c r="BG223" i="3"/>
  <c r="BG224" i="3"/>
  <c r="BG225" i="3"/>
  <c r="BG226" i="3"/>
  <c r="BG227" i="3"/>
  <c r="BG228" i="3"/>
  <c r="BG229" i="3"/>
  <c r="BG230" i="3"/>
  <c r="BG231" i="3"/>
  <c r="BG232" i="3"/>
  <c r="BG233" i="3"/>
  <c r="BG234" i="3"/>
  <c r="BG235" i="3"/>
  <c r="BG236" i="3"/>
  <c r="BG237" i="3"/>
  <c r="BG238" i="3"/>
  <c r="BG239" i="3"/>
  <c r="BG240" i="3"/>
  <c r="BG241" i="3"/>
  <c r="BG242" i="3"/>
  <c r="BG243" i="3"/>
  <c r="BG244" i="3"/>
  <c r="BG245" i="3"/>
  <c r="BG246" i="3"/>
  <c r="BG247" i="3"/>
  <c r="BG248" i="3"/>
  <c r="BG249" i="3"/>
  <c r="BG250" i="3"/>
  <c r="BG251" i="3"/>
  <c r="BG252" i="3"/>
  <c r="BG253" i="3"/>
  <c r="BG254" i="3"/>
  <c r="BG255" i="3"/>
  <c r="BG256" i="3"/>
  <c r="BG257" i="3"/>
  <c r="BG258" i="3"/>
  <c r="BG259" i="3"/>
  <c r="BG260" i="3"/>
  <c r="BG261" i="3"/>
  <c r="BG262" i="3"/>
  <c r="BG263" i="3"/>
  <c r="BG264" i="3"/>
  <c r="BG265" i="3"/>
  <c r="BG266" i="3"/>
  <c r="BG267" i="3"/>
  <c r="BG268" i="3"/>
  <c r="BG269" i="3"/>
  <c r="BG270" i="3"/>
  <c r="BG271" i="3"/>
  <c r="BG272" i="3"/>
  <c r="BG273" i="3"/>
  <c r="BG274" i="3"/>
  <c r="BG275" i="3"/>
  <c r="BG276" i="3"/>
  <c r="BG277" i="3"/>
  <c r="BG278" i="3"/>
  <c r="BG279" i="3"/>
  <c r="BG280" i="3"/>
  <c r="BG281" i="3"/>
  <c r="BG282" i="3"/>
  <c r="BG283" i="3"/>
  <c r="BG284" i="3"/>
  <c r="BG285" i="3"/>
  <c r="BG286" i="3"/>
  <c r="BG287" i="3"/>
  <c r="BG288" i="3"/>
  <c r="BG289" i="3"/>
  <c r="BG290" i="3"/>
  <c r="BG291" i="3"/>
  <c r="BG292" i="3"/>
  <c r="BG293" i="3"/>
  <c r="BG294" i="3"/>
  <c r="BG295" i="3"/>
  <c r="BG296" i="3"/>
  <c r="BG297" i="3"/>
  <c r="BG298" i="3"/>
  <c r="BG299" i="3"/>
  <c r="BG300" i="3"/>
  <c r="BG301" i="3"/>
  <c r="BG302" i="3"/>
  <c r="BG303" i="3"/>
  <c r="BG304" i="3"/>
  <c r="BG305" i="3"/>
  <c r="BG306" i="3"/>
  <c r="BG307" i="3"/>
  <c r="BG308" i="3"/>
  <c r="BG309" i="3"/>
  <c r="BG310" i="3"/>
  <c r="BG311" i="3"/>
  <c r="BG312" i="3"/>
  <c r="BG313" i="3"/>
  <c r="BG314" i="3"/>
  <c r="BG315" i="3"/>
  <c r="BG316" i="3"/>
  <c r="BG317" i="3"/>
  <c r="BG318" i="3"/>
  <c r="BG319" i="3"/>
  <c r="BG320" i="3"/>
  <c r="BG321" i="3"/>
  <c r="BG322" i="3"/>
  <c r="BG323" i="3"/>
  <c r="BG324" i="3"/>
  <c r="BG325" i="3"/>
  <c r="BG326" i="3"/>
  <c r="BG327" i="3"/>
  <c r="BG328" i="3"/>
  <c r="BG329" i="3"/>
  <c r="BG330" i="3"/>
  <c r="BG331" i="3"/>
  <c r="BG332" i="3"/>
  <c r="BG333" i="3"/>
  <c r="BG334" i="3"/>
  <c r="BG335" i="3"/>
  <c r="BG336" i="3"/>
  <c r="BG337" i="3"/>
  <c r="BG338" i="3"/>
  <c r="BG339" i="3"/>
  <c r="BG340" i="3"/>
  <c r="BG341" i="3"/>
  <c r="BG342" i="3"/>
  <c r="BG343" i="3"/>
  <c r="BG344" i="3"/>
  <c r="BG345" i="3"/>
  <c r="BG346" i="3"/>
  <c r="BG347" i="3"/>
  <c r="BG348" i="3"/>
  <c r="BG349" i="3"/>
  <c r="BG350" i="3"/>
  <c r="BG351" i="3"/>
  <c r="BG352" i="3"/>
  <c r="BG353" i="3"/>
  <c r="BG354" i="3"/>
  <c r="BG355" i="3"/>
  <c r="BG356" i="3"/>
  <c r="BG357" i="3"/>
  <c r="BG358" i="3"/>
  <c r="BG359" i="3"/>
  <c r="BG360" i="3"/>
  <c r="BG361" i="3"/>
  <c r="BG362" i="3"/>
  <c r="BG363" i="3"/>
  <c r="BG364" i="3"/>
  <c r="BG365" i="3"/>
  <c r="BG366" i="3"/>
  <c r="BG367" i="3"/>
  <c r="BG368" i="3"/>
  <c r="BG369" i="3"/>
  <c r="BG370" i="3"/>
  <c r="BG371" i="3"/>
  <c r="BG372" i="3"/>
  <c r="BG373" i="3"/>
  <c r="BG374" i="3"/>
  <c r="BG375" i="3"/>
  <c r="BG376" i="3"/>
  <c r="BG377" i="3"/>
  <c r="BG378" i="3"/>
  <c r="BG379" i="3"/>
  <c r="BG380" i="3"/>
  <c r="BG381" i="3"/>
  <c r="BG382" i="3"/>
  <c r="BG383" i="3"/>
  <c r="BG384" i="3"/>
  <c r="BG385" i="3"/>
  <c r="BG386" i="3"/>
  <c r="BG387" i="3"/>
  <c r="BG388" i="3"/>
  <c r="BG389" i="3"/>
  <c r="BG390" i="3"/>
  <c r="BG391" i="3"/>
  <c r="BG392" i="3"/>
  <c r="BG393" i="3"/>
  <c r="BG394" i="3"/>
  <c r="BG395" i="3"/>
  <c r="BG396" i="3"/>
  <c r="BG397" i="3"/>
  <c r="BG398" i="3"/>
  <c r="BG399" i="3"/>
  <c r="BG400" i="3"/>
  <c r="BG401" i="3"/>
  <c r="BG402" i="3"/>
  <c r="BG403" i="3"/>
  <c r="BG404" i="3"/>
  <c r="BG405" i="3"/>
  <c r="BG406" i="3"/>
  <c r="BG407" i="3"/>
  <c r="BG408" i="3"/>
  <c r="BG409" i="3"/>
  <c r="BG410" i="3"/>
  <c r="BG411" i="3"/>
  <c r="BG412" i="3"/>
  <c r="BG413" i="3"/>
  <c r="BG414" i="3"/>
  <c r="BG415" i="3"/>
  <c r="BG416" i="3"/>
  <c r="BG417" i="3"/>
  <c r="BG418" i="3"/>
  <c r="BG419" i="3"/>
  <c r="BG420" i="3"/>
  <c r="BG421" i="3"/>
  <c r="BG422" i="3"/>
  <c r="BG423" i="3"/>
  <c r="BG424" i="3"/>
  <c r="BG425" i="3"/>
  <c r="BG426" i="3"/>
  <c r="BG427" i="3"/>
  <c r="BG428" i="3"/>
  <c r="BG429" i="3"/>
  <c r="BG430" i="3"/>
  <c r="BG431" i="3"/>
  <c r="BG432" i="3"/>
  <c r="BG433" i="3"/>
  <c r="BG434" i="3"/>
  <c r="BG435" i="3"/>
  <c r="BG436" i="3"/>
  <c r="BG437" i="3"/>
  <c r="BG438" i="3"/>
  <c r="BG439" i="3"/>
  <c r="BG440" i="3"/>
  <c r="BG441" i="3"/>
  <c r="BG442" i="3"/>
  <c r="BG443" i="3"/>
  <c r="BG444" i="3"/>
  <c r="BG445" i="3"/>
  <c r="BG446" i="3"/>
  <c r="BG447" i="3"/>
  <c r="BG448" i="3"/>
  <c r="BG449" i="3"/>
  <c r="BG450" i="3"/>
  <c r="BG451" i="3"/>
  <c r="BG452" i="3"/>
  <c r="BG453" i="3"/>
  <c r="BG454" i="3"/>
  <c r="BG455" i="3"/>
  <c r="BG456" i="3"/>
  <c r="BG457" i="3"/>
  <c r="BG458" i="3"/>
  <c r="BG459" i="3"/>
  <c r="BG460" i="3"/>
  <c r="BG461" i="3"/>
  <c r="BG462" i="3"/>
  <c r="BG463" i="3"/>
  <c r="BG464" i="3"/>
  <c r="BG465" i="3"/>
  <c r="BG466" i="3"/>
  <c r="BG467" i="3"/>
  <c r="BG468" i="3"/>
  <c r="BG469" i="3"/>
  <c r="BG470" i="3"/>
  <c r="BG471" i="3"/>
  <c r="BG472" i="3"/>
  <c r="BG473" i="3"/>
  <c r="BG474" i="3"/>
  <c r="BG475" i="3"/>
  <c r="BG476" i="3"/>
  <c r="BG477" i="3"/>
  <c r="BG478" i="3"/>
  <c r="BG479" i="3"/>
  <c r="BG480" i="3"/>
  <c r="BG481" i="3"/>
  <c r="BG482" i="3"/>
  <c r="BV4" i="3"/>
  <c r="BV5" i="3"/>
  <c r="BV6" i="3"/>
  <c r="BV7" i="3"/>
  <c r="BV8" i="3"/>
  <c r="BV9" i="3"/>
  <c r="BV10" i="3"/>
  <c r="BV11" i="3"/>
  <c r="BV12" i="3"/>
  <c r="BV13" i="3"/>
  <c r="BV14" i="3"/>
  <c r="BV15" i="3"/>
  <c r="BV16" i="3"/>
  <c r="BV17" i="3"/>
  <c r="BV18" i="3"/>
  <c r="BV19" i="3"/>
  <c r="BV20" i="3"/>
  <c r="BV21" i="3"/>
  <c r="BV22" i="3"/>
  <c r="BV23" i="3"/>
  <c r="BV24" i="3"/>
  <c r="BV25" i="3"/>
  <c r="BV26" i="3"/>
  <c r="BV27" i="3"/>
  <c r="BV28" i="3"/>
  <c r="BV29" i="3"/>
  <c r="BV30" i="3"/>
  <c r="BV31" i="3"/>
  <c r="BV32" i="3"/>
  <c r="BV33" i="3"/>
  <c r="BV34" i="3"/>
  <c r="BV35" i="3"/>
  <c r="BV36" i="3"/>
  <c r="BV37" i="3"/>
  <c r="BV38" i="3"/>
  <c r="BV39" i="3"/>
  <c r="BV40" i="3"/>
  <c r="BV41" i="3"/>
  <c r="BV42" i="3"/>
  <c r="BV43" i="3"/>
  <c r="BV44" i="3"/>
  <c r="BV45" i="3"/>
  <c r="BV46" i="3"/>
  <c r="BV47" i="3"/>
  <c r="BV48" i="3"/>
  <c r="BV49" i="3"/>
  <c r="BV50" i="3"/>
  <c r="BV51" i="3"/>
  <c r="BV52" i="3"/>
  <c r="BV53" i="3"/>
  <c r="BV54" i="3"/>
  <c r="BV55" i="3"/>
  <c r="BV56" i="3"/>
  <c r="BV57" i="3"/>
  <c r="BV58" i="3"/>
  <c r="BV59" i="3"/>
  <c r="BV60" i="3"/>
  <c r="BV61" i="3"/>
  <c r="BV62" i="3"/>
  <c r="BV63" i="3"/>
  <c r="BV64" i="3"/>
  <c r="BV65" i="3"/>
  <c r="BV66" i="3"/>
  <c r="BV74" i="3"/>
  <c r="BV75" i="3"/>
  <c r="BV76" i="3"/>
  <c r="BV77" i="3"/>
  <c r="BV78" i="3"/>
  <c r="BV79" i="3"/>
  <c r="BV80" i="3"/>
  <c r="BV81" i="3"/>
  <c r="BV82" i="3"/>
  <c r="BV83" i="3"/>
  <c r="BV84" i="3"/>
  <c r="BV85" i="3"/>
  <c r="BV86" i="3"/>
  <c r="BV87" i="3"/>
  <c r="BV88" i="3"/>
  <c r="BV89" i="3"/>
  <c r="BV90" i="3"/>
  <c r="BV91" i="3"/>
  <c r="BV92" i="3"/>
  <c r="BV93" i="3"/>
  <c r="BV94" i="3"/>
  <c r="BV95" i="3"/>
  <c r="BV96" i="3"/>
  <c r="BV97" i="3"/>
  <c r="BV98" i="3"/>
  <c r="BV99" i="3"/>
  <c r="BV100" i="3"/>
  <c r="BV101" i="3"/>
  <c r="BV102" i="3"/>
  <c r="BV103" i="3"/>
  <c r="BV104" i="3"/>
  <c r="BV105" i="3"/>
  <c r="BV106" i="3"/>
  <c r="BV107" i="3"/>
  <c r="BV108" i="3"/>
  <c r="BV109" i="3"/>
  <c r="BV110" i="3"/>
  <c r="BV111" i="3"/>
  <c r="BV112" i="3"/>
  <c r="BV113" i="3"/>
  <c r="BV114" i="3"/>
  <c r="BV115" i="3"/>
  <c r="BV116" i="3"/>
  <c r="BV117" i="3"/>
  <c r="BV118" i="3"/>
  <c r="BV119" i="3"/>
  <c r="BV120" i="3"/>
  <c r="BV121" i="3"/>
  <c r="BV122" i="3"/>
  <c r="BV123" i="3"/>
  <c r="BV124" i="3"/>
  <c r="BV125" i="3"/>
  <c r="BV126" i="3"/>
  <c r="BV127" i="3"/>
  <c r="BV128" i="3"/>
  <c r="BV129" i="3"/>
  <c r="BV130" i="3"/>
  <c r="BV131" i="3"/>
  <c r="BV132" i="3"/>
  <c r="BV133" i="3"/>
  <c r="BV134" i="3"/>
  <c r="BV135" i="3"/>
  <c r="BV136" i="3"/>
  <c r="BV137" i="3"/>
  <c r="BV138" i="3"/>
  <c r="BV139" i="3"/>
  <c r="BV140" i="3"/>
  <c r="BV141" i="3"/>
  <c r="BV142" i="3"/>
  <c r="BV143" i="3"/>
  <c r="BV144" i="3"/>
  <c r="BV145" i="3"/>
  <c r="BV146" i="3"/>
  <c r="BV147" i="3"/>
  <c r="BV148" i="3"/>
  <c r="BV149" i="3"/>
  <c r="BV150" i="3"/>
  <c r="AW4" i="3"/>
  <c r="AW5" i="3"/>
  <c r="AW6" i="3"/>
  <c r="AW7" i="3"/>
  <c r="AW8" i="3"/>
  <c r="AW9" i="3"/>
  <c r="AW10" i="3"/>
  <c r="AW11" i="3"/>
  <c r="AW12" i="3"/>
  <c r="AW13" i="3"/>
  <c r="AW14" i="3"/>
  <c r="AW15" i="3"/>
  <c r="AW16" i="3"/>
  <c r="AW17" i="3"/>
  <c r="AW18" i="3"/>
  <c r="AW19" i="3"/>
  <c r="AW20" i="3"/>
  <c r="AW21" i="3"/>
  <c r="AW22" i="3"/>
  <c r="AW23" i="3"/>
  <c r="AW24"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151" i="3"/>
  <c r="AW152" i="3"/>
  <c r="AW153" i="3"/>
  <c r="AW154" i="3"/>
  <c r="AW155" i="3"/>
  <c r="AW156" i="3"/>
  <c r="AW157" i="3"/>
  <c r="AW158" i="3"/>
  <c r="AW159" i="3"/>
  <c r="AW160" i="3"/>
  <c r="AW161" i="3"/>
  <c r="AW162" i="3"/>
  <c r="AW163" i="3"/>
  <c r="AW164" i="3"/>
  <c r="AW165" i="3"/>
  <c r="AW166" i="3"/>
  <c r="AW167" i="3"/>
  <c r="AW168" i="3"/>
  <c r="AW169" i="3"/>
  <c r="AW170" i="3"/>
  <c r="AW171" i="3"/>
  <c r="AW172" i="3"/>
  <c r="AW173" i="3"/>
  <c r="AW174" i="3"/>
  <c r="AW175" i="3"/>
  <c r="AW176" i="3"/>
  <c r="AW177" i="3"/>
  <c r="AW178" i="3"/>
  <c r="AW179" i="3"/>
  <c r="AW180" i="3"/>
  <c r="AW181" i="3"/>
  <c r="AW182" i="3"/>
  <c r="AW183" i="3"/>
  <c r="AW184" i="3"/>
  <c r="AW185" i="3"/>
  <c r="AW186" i="3"/>
  <c r="AW187" i="3"/>
  <c r="AW188" i="3"/>
  <c r="AW189" i="3"/>
  <c r="AW190" i="3"/>
  <c r="AW191" i="3"/>
  <c r="AW192" i="3"/>
  <c r="AW193" i="3"/>
  <c r="AW194" i="3"/>
  <c r="AW195" i="3"/>
  <c r="AW196" i="3"/>
  <c r="AW197" i="3"/>
  <c r="AW198" i="3"/>
  <c r="AW199" i="3"/>
  <c r="AW200" i="3"/>
  <c r="AW201" i="3"/>
  <c r="AW202" i="3"/>
  <c r="AW203" i="3"/>
  <c r="AW204" i="3"/>
  <c r="AW205" i="3"/>
  <c r="AW206" i="3"/>
  <c r="AW207" i="3"/>
  <c r="AW208" i="3"/>
  <c r="AW209" i="3"/>
  <c r="AW210" i="3"/>
  <c r="AW211" i="3"/>
  <c r="AW212" i="3"/>
  <c r="AW213" i="3"/>
  <c r="AW214" i="3"/>
  <c r="AW215" i="3"/>
  <c r="AW216" i="3"/>
  <c r="AW217" i="3"/>
  <c r="AW218" i="3"/>
  <c r="AW219" i="3"/>
  <c r="AW220" i="3"/>
  <c r="AW221" i="3"/>
  <c r="AW222" i="3"/>
  <c r="AW223" i="3"/>
  <c r="AW224" i="3"/>
  <c r="AW225" i="3"/>
  <c r="AW226" i="3"/>
  <c r="AW227" i="3"/>
  <c r="AW228" i="3"/>
  <c r="AW229" i="3"/>
  <c r="AW230" i="3"/>
  <c r="AW231" i="3"/>
  <c r="AW232" i="3"/>
  <c r="AW233" i="3"/>
  <c r="AW234" i="3"/>
  <c r="AW235" i="3"/>
  <c r="AW236" i="3"/>
  <c r="AW237" i="3"/>
  <c r="AW238" i="3"/>
  <c r="AW239" i="3"/>
  <c r="AW240" i="3"/>
  <c r="AW241" i="3"/>
  <c r="AW242" i="3"/>
  <c r="AW243" i="3"/>
  <c r="AW244" i="3"/>
  <c r="AW245" i="3"/>
  <c r="AW246" i="3"/>
  <c r="AW247" i="3"/>
  <c r="AW248" i="3"/>
  <c r="AW249" i="3"/>
  <c r="AW250" i="3"/>
  <c r="AW251" i="3"/>
  <c r="AW252" i="3"/>
  <c r="AW253" i="3"/>
  <c r="AW254" i="3"/>
  <c r="AW255" i="3"/>
  <c r="AW256" i="3"/>
  <c r="AW257" i="3"/>
  <c r="AW258" i="3"/>
  <c r="AW259" i="3"/>
  <c r="AW260" i="3"/>
  <c r="AW261" i="3"/>
  <c r="AW262" i="3"/>
  <c r="AW263" i="3"/>
  <c r="AW264" i="3"/>
  <c r="AW265" i="3"/>
  <c r="AW266" i="3"/>
  <c r="AW267" i="3"/>
  <c r="AW268" i="3"/>
  <c r="AW269" i="3"/>
  <c r="AW270" i="3"/>
  <c r="AW271" i="3"/>
  <c r="AW272" i="3"/>
  <c r="AW273" i="3"/>
  <c r="AW274" i="3"/>
  <c r="AW275" i="3"/>
  <c r="AW276" i="3"/>
  <c r="AW277" i="3"/>
  <c r="AW278" i="3"/>
  <c r="AW279" i="3"/>
  <c r="AW280" i="3"/>
  <c r="AW281" i="3"/>
  <c r="AW282" i="3"/>
  <c r="AW283" i="3"/>
  <c r="AW284" i="3"/>
  <c r="AW285" i="3"/>
  <c r="AW286" i="3"/>
  <c r="AW287" i="3"/>
  <c r="AW288" i="3"/>
  <c r="AW289" i="3"/>
  <c r="AW290" i="3"/>
  <c r="AW291" i="3"/>
  <c r="AW292" i="3"/>
  <c r="AW293" i="3"/>
  <c r="AW294" i="3"/>
  <c r="AW295" i="3"/>
  <c r="AW296" i="3"/>
  <c r="AW297" i="3"/>
  <c r="AW298" i="3"/>
  <c r="AW299" i="3"/>
  <c r="AW300" i="3"/>
  <c r="AW301" i="3"/>
  <c r="AW302" i="3"/>
  <c r="AW303" i="3"/>
  <c r="AW304" i="3"/>
  <c r="AW305" i="3"/>
  <c r="AW306" i="3"/>
  <c r="AW307" i="3"/>
  <c r="AW308" i="3"/>
  <c r="AW309" i="3"/>
  <c r="AW310" i="3"/>
  <c r="AW311" i="3"/>
  <c r="AW312" i="3"/>
  <c r="AW313" i="3"/>
  <c r="AW314" i="3"/>
  <c r="AW315" i="3"/>
  <c r="AW316" i="3"/>
  <c r="AW317" i="3"/>
  <c r="AW318" i="3"/>
  <c r="AW319" i="3"/>
  <c r="AW320" i="3"/>
  <c r="AW321" i="3"/>
  <c r="AW322" i="3"/>
  <c r="AW323" i="3"/>
  <c r="AW324" i="3"/>
  <c r="AW325" i="3"/>
  <c r="AW326" i="3"/>
  <c r="AW327" i="3"/>
  <c r="AW328" i="3"/>
  <c r="AW329" i="3"/>
  <c r="AW330" i="3"/>
  <c r="AW331" i="3"/>
  <c r="AW332" i="3"/>
  <c r="AW333" i="3"/>
  <c r="AW334" i="3"/>
  <c r="AW335" i="3"/>
  <c r="AW336" i="3"/>
  <c r="AW337" i="3"/>
  <c r="AW338" i="3"/>
  <c r="AW339" i="3"/>
  <c r="AW340" i="3"/>
  <c r="AW341" i="3"/>
  <c r="AW342" i="3"/>
  <c r="AW343" i="3"/>
  <c r="AW344" i="3"/>
  <c r="AW345" i="3"/>
  <c r="AW346" i="3"/>
  <c r="AW347" i="3"/>
  <c r="AW348" i="3"/>
  <c r="AW349" i="3"/>
  <c r="AW350" i="3"/>
  <c r="AW351" i="3"/>
  <c r="AW352" i="3"/>
  <c r="AW353" i="3"/>
  <c r="AW354" i="3"/>
  <c r="AW355" i="3"/>
  <c r="AW356" i="3"/>
  <c r="AW357" i="3"/>
  <c r="AW358" i="3"/>
  <c r="AW359" i="3"/>
  <c r="AW360" i="3"/>
  <c r="AW361" i="3"/>
  <c r="AW362" i="3"/>
  <c r="AW363" i="3"/>
  <c r="AW364" i="3"/>
  <c r="AW365" i="3"/>
  <c r="AW366" i="3"/>
  <c r="AW367" i="3"/>
  <c r="AW368" i="3"/>
  <c r="AW369" i="3"/>
  <c r="AW370" i="3"/>
  <c r="AW371" i="3"/>
  <c r="AW372" i="3"/>
  <c r="AW373" i="3"/>
  <c r="AW374" i="3"/>
  <c r="AW375" i="3"/>
  <c r="AW376" i="3"/>
  <c r="AW377" i="3"/>
  <c r="AW378" i="3"/>
  <c r="AW379" i="3"/>
  <c r="AW380" i="3"/>
  <c r="AW381" i="3"/>
  <c r="AW382" i="3"/>
  <c r="AW383" i="3"/>
  <c r="AW384" i="3"/>
  <c r="AW385" i="3"/>
  <c r="AW386" i="3"/>
  <c r="AW387" i="3"/>
  <c r="AW388" i="3"/>
  <c r="AW389" i="3"/>
  <c r="AW390" i="3"/>
  <c r="AW391" i="3"/>
  <c r="AW392" i="3"/>
  <c r="AW393" i="3"/>
  <c r="AW394" i="3"/>
  <c r="AW395" i="3"/>
  <c r="AW396" i="3"/>
  <c r="AW397" i="3"/>
  <c r="AW398" i="3"/>
  <c r="AW399" i="3"/>
  <c r="AW400" i="3"/>
  <c r="AW401" i="3"/>
  <c r="AW402" i="3"/>
  <c r="AW403" i="3"/>
  <c r="AW404" i="3"/>
  <c r="AW405" i="3"/>
  <c r="AW406" i="3"/>
  <c r="AW407" i="3"/>
  <c r="AW408" i="3"/>
  <c r="AW409" i="3"/>
  <c r="AW410" i="3"/>
  <c r="AW411" i="3"/>
  <c r="AW412" i="3"/>
  <c r="AW413" i="3"/>
  <c r="AW414" i="3"/>
  <c r="AW415" i="3"/>
  <c r="AW416" i="3"/>
  <c r="AW417" i="3"/>
  <c r="AW418" i="3"/>
  <c r="AW419" i="3"/>
  <c r="AW420" i="3"/>
  <c r="AW421" i="3"/>
  <c r="AW422" i="3"/>
  <c r="AW423" i="3"/>
  <c r="AW424" i="3"/>
  <c r="AW425" i="3"/>
  <c r="AW426" i="3"/>
  <c r="AW427" i="3"/>
  <c r="AW428" i="3"/>
  <c r="AW429" i="3"/>
  <c r="AW430" i="3"/>
  <c r="AW431" i="3"/>
  <c r="AW432" i="3"/>
  <c r="AW433" i="3"/>
  <c r="AW434" i="3"/>
  <c r="AW435" i="3"/>
  <c r="AW436" i="3"/>
  <c r="AW437" i="3"/>
  <c r="AW438" i="3"/>
  <c r="AW439" i="3"/>
  <c r="AW440" i="3"/>
  <c r="AW441" i="3"/>
  <c r="AW442" i="3"/>
  <c r="AW443" i="3"/>
  <c r="AW444" i="3"/>
  <c r="AW445" i="3"/>
  <c r="AW446" i="3"/>
  <c r="AW447" i="3"/>
  <c r="AW448" i="3"/>
  <c r="AW449" i="3"/>
  <c r="AW450" i="3"/>
  <c r="AW451" i="3"/>
  <c r="AW452" i="3"/>
  <c r="AW453" i="3"/>
  <c r="AW454" i="3"/>
  <c r="AW455" i="3"/>
  <c r="AW456" i="3"/>
  <c r="AW457" i="3"/>
  <c r="AW458" i="3"/>
  <c r="AW459" i="3"/>
  <c r="AW460" i="3"/>
  <c r="AW461" i="3"/>
  <c r="AW462" i="3"/>
  <c r="AW463" i="3"/>
  <c r="AW464" i="3"/>
  <c r="AW465" i="3"/>
  <c r="AW466" i="3"/>
  <c r="AW467" i="3"/>
  <c r="AW468" i="3"/>
  <c r="AW469" i="3"/>
  <c r="AW470" i="3"/>
  <c r="AW471" i="3"/>
  <c r="AW472" i="3"/>
  <c r="AW473" i="3"/>
  <c r="AW474" i="3"/>
  <c r="AW475" i="3"/>
  <c r="AW476" i="3"/>
  <c r="AW477" i="3"/>
  <c r="AW478" i="3"/>
  <c r="AW479" i="3"/>
  <c r="AW480" i="3"/>
  <c r="AW481" i="3"/>
  <c r="AW482" i="3"/>
  <c r="AW3" i="3"/>
  <c r="BG3" i="3"/>
  <c r="BV3" i="3"/>
  <c r="AE6" i="3"/>
</calcChain>
</file>

<file path=xl/sharedStrings.xml><?xml version="1.0" encoding="utf-8"?>
<sst xmlns="http://schemas.openxmlformats.org/spreadsheetml/2006/main" count="7559" uniqueCount="1916">
  <si>
    <t>Date</t>
  </si>
  <si>
    <t>Keys</t>
  </si>
  <si>
    <t>Database</t>
  </si>
  <si>
    <t>PubMed</t>
  </si>
  <si>
    <t>yield</t>
  </si>
  <si>
    <t>"heart failure" AND ("DNA methylation" OR "epigenetics")</t>
  </si>
  <si>
    <t>"Heart" AND "Epigenetic clock"</t>
  </si>
  <si>
    <t>"heart failure" AND ("Epigenetic clock")</t>
  </si>
  <si>
    <t>Suggested databases</t>
  </si>
  <si>
    <t>EMBAse</t>
  </si>
  <si>
    <t>Cohrane central</t>
  </si>
  <si>
    <t>Prospero</t>
  </si>
  <si>
    <t>cardiovascular methylation</t>
  </si>
  <si>
    <t>cardiovascular epigenetics</t>
  </si>
  <si>
    <t>cardiovascular DNA methylation</t>
  </si>
  <si>
    <t>No access so far</t>
  </si>
  <si>
    <t>CENTRAL</t>
  </si>
  <si>
    <t>rejected</t>
  </si>
  <si>
    <t>left</t>
  </si>
  <si>
    <t>Comments</t>
  </si>
  <si>
    <t>2 Studies are about circadian clock, one about fasting with connection to epigenetic clock, hovewer the results on WHO are unavailable as of today https://www.cochranelibrary.com/central/doi/10.1002/central/CN-02186527/full</t>
  </si>
  <si>
    <t>cardiovascular All text AND epigenetic clock All text</t>
  </si>
  <si>
    <t>cardiovascular Title abstract keywords AND epigenetic Title abstract keywords</t>
  </si>
  <si>
    <t>Links</t>
  </si>
  <si>
    <t>https://www.cochranelibrary.com/central/doi/10.1002/central/CN-02186527/full</t>
  </si>
  <si>
    <t>Name</t>
  </si>
  <si>
    <t>Link</t>
  </si>
  <si>
    <t>Accepted</t>
  </si>
  <si>
    <t>Rejected</t>
  </si>
  <si>
    <t>Questioning</t>
  </si>
  <si>
    <t>Reason</t>
  </si>
  <si>
    <t>Epigenetic changes of DNA methylation with remission of prediabetes</t>
  </si>
  <si>
    <t>F</t>
  </si>
  <si>
    <t>T</t>
  </si>
  <si>
    <t>https://www.cochranelibrary.com/central/doi/10.1002/central/CN-01771366/full   https://www.ecronicon.com/ecnu/ECNU-15-00885.php</t>
  </si>
  <si>
    <t>Centered around obessity, need to investigate into detail</t>
  </si>
  <si>
    <t>https://www.cochranelibrary.com/central/doi/10.1002/central/CN-01469055/full</t>
  </si>
  <si>
    <t>Metformin epigenetically regulates tissue factor expression in diabetes</t>
  </si>
  <si>
    <t>https://www.cochranelibrary.com/central/doi/10.1002/central/CN-01936296/full</t>
  </si>
  <si>
    <t>Epigenetic markers of cardiovascular health in the coronary artery risk development in young adults study</t>
  </si>
  <si>
    <t>Direct connection to dna methylation</t>
  </si>
  <si>
    <t>No connection to dna methylation</t>
  </si>
  <si>
    <t>https://www.cochranelibrary.com/central/doi/10.1002/central/CN-01654442/full</t>
  </si>
  <si>
    <t>APABETALONE (AN EPIGENETIC BET-INHIBITOR SMALL MOLECULE) AND EFFECTS ON COGNITION IN DIABETES PATIENTS WITH CARDIOVASCULAR DISEASE</t>
  </si>
  <si>
    <t>https://www.cochranelibrary.com/central/doi/10.1002/central/CN-02242570/full</t>
  </si>
  <si>
    <t>Folic acid, prevention of birth defects, and epigenetics</t>
  </si>
  <si>
    <t>No connection to cardiovascular</t>
  </si>
  <si>
    <t>DNA methylation and incident cardiovascular disease</t>
  </si>
  <si>
    <t>https://www.cochranelibrary.com/central/doi/10.1002/central/CN-02132920/full</t>
  </si>
  <si>
    <t>Review, still useful to read</t>
  </si>
  <si>
    <t>EFFECTS OF THE EPIGENETIC BET-INHIBITOR SMALL MOLECULE APABETALONE ON COGNITION IN PATIENTS WITH DIABETES AND CARDIOVASCULAR DISEASE</t>
  </si>
  <si>
    <t>https://www.cochranelibrary.com/central/doi/10.1002/central/CN-02081901/full</t>
  </si>
  <si>
    <t>Focus on cognitive disorders</t>
  </si>
  <si>
    <t>https://www.cochranelibrary.com/central/doi/10.1002/central/CN-01573259/full</t>
  </si>
  <si>
    <t>The effect of vitamin D supplementation on epigenetic aging: a randomized placebo-controlled clinical trial</t>
  </si>
  <si>
    <t>Epigenetic clock, but only subtle connection to cardiovascular</t>
  </si>
  <si>
    <t>https://www.cochranelibrary.com/central/doi/10.1002/central/CN-01957782/full</t>
  </si>
  <si>
    <t>The Effects of Dapagliflozin on Systemic and Renal Vascular Function Display an Epigenetic Signature</t>
  </si>
  <si>
    <t>Specific drug testing</t>
  </si>
  <si>
    <t>https://www.cochranelibrary.com/central/doi/10.1002/central/CN-02095202/full</t>
  </si>
  <si>
    <t>Preliminary analysis of epigenetic and genetic variants in Neuromedin U pathway genes and risk of cardiovascular disease in a general population. Potential implications for cardiovascular risk assessment</t>
  </si>
  <si>
    <t>CVD and dna methylation, not much CpG though</t>
  </si>
  <si>
    <t>https://www.cochranelibrary.com/central/doi/10.1002/central/CN-02024606/full</t>
  </si>
  <si>
    <t>Associations of Exposure to Bisphenol A With Blood Pressure and Epigenetic Change</t>
  </si>
  <si>
    <t>No dna methylation</t>
  </si>
  <si>
    <t>https://www.cochranelibrary.com/central/doi/10.1002/central/CN-01464936/full</t>
  </si>
  <si>
    <t>Apabetalone Mediated Epigenetic Modulation is Associated with Favorable Kidney Function and Alkaline Phosphatase Profile in Patients with Chronic Kidney Disease</t>
  </si>
  <si>
    <t>Kidney</t>
  </si>
  <si>
    <t>https://www.cochranelibrary.com/central/doi/10.1002/central/CN-01394218/full</t>
  </si>
  <si>
    <t>An investigation of child maltreatment and epigenetic mechanisms of mental and physical health risk</t>
  </si>
  <si>
    <t>Mental health</t>
  </si>
  <si>
    <t>https://www.cochranelibrary.com/central/doi/10.1002/central/CN-01573274/full</t>
  </si>
  <si>
    <t>Association of epigenetic age acceleration and adverse CARDIAC mechanics: the coronary artery risk development in young adults (CARDIA) study</t>
  </si>
  <si>
    <t>Epigenetic clock and cvd, bingo</t>
  </si>
  <si>
    <t>https://www.cochranelibrary.com/central/doi/10.1002/central/CN-01573263/full</t>
  </si>
  <si>
    <t>Obesity is associated with accelerated epigenetic aging in midlife: the coronary artery risk development in young adults (CARDIA) study</t>
  </si>
  <si>
    <t>Part of the same study as above, only focused on obessity instead of cvd</t>
  </si>
  <si>
    <t>https://www.cochranelibrary.com/central/doi/10.1002/central/CN-01437760/full</t>
  </si>
  <si>
    <t>Maternal food choices in pregnancy influence epigenetic patterns in the offspring: results from the ROLO randomised control trial</t>
  </si>
  <si>
    <t>Dna methylation and diet, no cvd</t>
  </si>
  <si>
    <t>https://www.cochranelibrary.com/central/doi/10.1002/central/CN-01428991/full</t>
  </si>
  <si>
    <t>Extra-virgin olive oil or nuts consumption and DNA methylation in peripheral blood cells within the PREDIMED-NAVARRA trial</t>
  </si>
  <si>
    <t>Dna methylation and potential cvd measurments, dietary focus</t>
  </si>
  <si>
    <t>https://www.cochranelibrary.com/central/doi/10.1002/central/CN-01818703/full</t>
  </si>
  <si>
    <t>Investigation on the effects of genetic polymorphisms and epigenetic modifications in gene encoding P2Y12 receptor signaling molecule on antiplatelet activity and clinical efficacy of clopidogrel</t>
  </si>
  <si>
    <t>https://www.cochranelibrary.com/central/doi/10.1002/central/CN-01668572/full</t>
  </si>
  <si>
    <t>A 10-year Isfahan cohort on cardiovascular disease as a master plan for a multi-generation non-communicable disease longitudinal study: methodology and challenges</t>
  </si>
  <si>
    <t>https://www.cochranelibrary.com/central/doi/10.1002/central/CN-01429937/full</t>
  </si>
  <si>
    <t>Acute particulate matter affects cardiovascular autonomic modulation and IFN-γ methylation in healthy volunteers</t>
  </si>
  <si>
    <t>No connection to usable dna methylation</t>
  </si>
  <si>
    <t>https://www.cochranelibrary.com/central/doi/10.1002/central/CN-01172854/full</t>
  </si>
  <si>
    <t>Effects of RVX-208, a first in class epigenetic bet inhibitor, on key renal parameters in subjects with a history of CVD, and chronic kidney disease (CKD); a post-hoc analysis of patients from the assert, sustain and assure clinical trials</t>
  </si>
  <si>
    <t>https://www.cochranelibrary.com/central/doi/10.1002/central/CN-01135909/full</t>
  </si>
  <si>
    <t>RVX-208 a selective bromodomain extra-terminal protein inhibitor reduces mace in patients with high residual risks of cardiovascular disease, a post-hoc analysis</t>
  </si>
  <si>
    <t xml:space="preserve">No methylation </t>
  </si>
  <si>
    <t>https://www.cochranelibrary.com/central/doi/10.1002/central/CN-02250548/full</t>
  </si>
  <si>
    <t>Effect of apabetalone on major adverse cardiovascular events in patients with CKD, diabetes, and recent acute coronary syndrome: results from the betonmace trial</t>
  </si>
  <si>
    <t>https://www.cochranelibrary.com/central/doi/10.1002/central/CN-00988191/full</t>
  </si>
  <si>
    <t>Dietary flavanols modulate the transcription of genes associated with cardiovascular pathology without changes in their DNA methylation state</t>
  </si>
  <si>
    <t>No directly methylation measurments</t>
  </si>
  <si>
    <t>Mediterranean diet and endothelial function in patients with coronary heart disease: an analysis of the CORDIOPREV randomized controlled trial</t>
  </si>
  <si>
    <t>https://www.cochranelibrary.com/central/doi/10.1002/central/CN-02193082/full</t>
  </si>
  <si>
    <t>New strategy, reformulate search as cardiovascular in Title Abstract Keyword AND methylation in All Text AND epigenetic in Title Abstract Keyword</t>
  </si>
  <si>
    <t>yield = 46</t>
  </si>
  <si>
    <t>https://www.cochranelibrary.com/central/doi/10.1002/central/CN-01771366/full</t>
  </si>
  <si>
    <t>https://www.cochranelibrary.com/central/doi/10.1002/central/CN-00904763/full</t>
  </si>
  <si>
    <t>Cocoa Consumption Alters the Global DNA Methylation of Peripheral Leukocytes in Humans with Cardiovascular Disease Risk Factors: a Randomized Controlled Trial</t>
  </si>
  <si>
    <t>Drug testing, no CVD</t>
  </si>
  <si>
    <t>https://www.cochranelibrary.com/central/doi/10.1002/central/CN-01265609/full</t>
  </si>
  <si>
    <t>The cardiovascular and hypothalamus-pituitary-adrenal axis response to stress is controlled by glucocorticoid receptor sequence variants and promoter methylation</t>
  </si>
  <si>
    <t>No direct CVD to methylation</t>
  </si>
  <si>
    <t>https://www.cochranelibrary.com/central/doi/10.1002/central/CN-02232154/full</t>
  </si>
  <si>
    <t>NMU DNA methylation in blood is associated with metabolic and inflammatory indices: results from the Moli-sani study</t>
  </si>
  <si>
    <t>No CVD</t>
  </si>
  <si>
    <t>https://www.cochranelibrary.com/central/doi/10.1002/central/CN-01942400/full</t>
  </si>
  <si>
    <t>Exercise regulates dna methylation of p66Shc gene and improves retinal microvascular phenotype: a cross-sectional and randomized controlled trail (examin age)</t>
  </si>
  <si>
    <t>Oxidative stress, no methylation</t>
  </si>
  <si>
    <t>Seven loci identified in epigenome-wide survival analysis of time to recurrent stroke, composite vascular endpoint, and disabling/fatal stroke, myocardial infarction or death in participants from the VISP clinical trial</t>
  </si>
  <si>
    <t>https://www.cochranelibrary.com/central/doi/10.1002/central/CN-01984543/full</t>
  </si>
  <si>
    <t>Methylation and CVS, do clock though, need to look it up</t>
  </si>
  <si>
    <t>Impact of consuming extra-virgin olive oil or nuts within a mediterranean diet on DNA methylation in peripheral white blood cells within the PREDIMED-navarra randomized controlled trial: a role for dietary lipids</t>
  </si>
  <si>
    <t>https://www.cochranelibrary.com/central/doi/10.1002/central/CN-01440873/full</t>
  </si>
  <si>
    <t>Food testing, no direct CVD to methylation</t>
  </si>
  <si>
    <t>Flavanols modulate the transcription of genes involved in cardiovascular pathology with heterogenic changes of their DNA methylation state: flaviola associated</t>
  </si>
  <si>
    <t>https://www.cochranelibrary.com/central/doi/10.1002/central/CN-01030056/full</t>
  </si>
  <si>
    <t>https://www.cochranelibrary.com/central/doi/10.1002/central/CN-01644342/full</t>
  </si>
  <si>
    <t>Epigenome-wide analyses identify two novel associations with recurrent stroke in the Vitamin Intervention for Stroke Prevention clinical trial</t>
  </si>
  <si>
    <t>Dna methylation and stroke, good chance</t>
  </si>
  <si>
    <t>Differential peripheral blood methylation by alpha-lipoic acid and EPA supplementation in overweight/obese women during a weight loss program</t>
  </si>
  <si>
    <t>https://www.cochranelibrary.com/central/doi/10.1002/central/CN-01428794/full</t>
  </si>
  <si>
    <t>https://www.cochranelibrary.com/central/doi/10.1002/central/CN-01414539/full</t>
  </si>
  <si>
    <t>Food testing</t>
  </si>
  <si>
    <t>https://www.cochranelibrary.com/central/doi/10.1002/central/CN-01935515/full</t>
  </si>
  <si>
    <t>Epigenome-wide association study of metabolic syndrome identifies novel LOCI in the coronary artery risk development in young adults study</t>
  </si>
  <si>
    <t>Risk for CVD, metabolic syndrom</t>
  </si>
  <si>
    <t>Extracellular vesicle-enriched microRNAs interact in the association between long-term particulate matter and blood pressure in elderly men</t>
  </si>
  <si>
    <t>https://www.cochranelibrary.com/central/doi/10.1002/central/CN-01650532/full</t>
  </si>
  <si>
    <t>miRNA and methylation, no direct CVD</t>
  </si>
  <si>
    <t>https://www.cochranelibrary.com/central/doi/10.1002/central/CN-01403961/full</t>
  </si>
  <si>
    <t>Adherence to Mediterranean diet is associated with methylation changes in inflammation-related genes in peripheral blood cells</t>
  </si>
  <si>
    <t>https://www.cochranelibrary.com/central/doi/10.1002/central/CN-02103447/full</t>
  </si>
  <si>
    <t>Nuts and Oil Pilot Study</t>
  </si>
  <si>
    <t>Food testing but epigenetic clock and CVD, need to investigate</t>
  </si>
  <si>
    <t>https://www.cochranelibrary.com/central/doi/10.1002/central/CN-01621574/full</t>
  </si>
  <si>
    <t>Impact of Consuming Extra-Virgin Olive Oil or Nuts within a Mediterranean Diet on DNA Methylation in Peripheral White Blood Cells within the PREDIMED-Navarra Randomized Controlled Trial: a Role for Dietary Lipids</t>
  </si>
  <si>
    <t>Food testing nov cvd</t>
  </si>
  <si>
    <t>CHIPS-Child: testing the developmental origins hypothesis</t>
  </si>
  <si>
    <t>https://www.cochranelibrary.com/central/doi/10.1002/central/CN-01005013/full</t>
  </si>
  <si>
    <t>No cvd and methylation</t>
  </si>
  <si>
    <t>https://www.cochranelibrary.com/central/doi/10.1002/central/CN-01659595/full</t>
  </si>
  <si>
    <t>DNA Methylation and Vascular Function</t>
  </si>
  <si>
    <t>Obessity focus</t>
  </si>
  <si>
    <t>https://www.cochranelibrary.com/central/doi/10.1002/central/CN-01582988/full</t>
  </si>
  <si>
    <t>Profile Of Methylation and Gene Expression Of Gene ADRB3 And Effects Of Folate Intake</t>
  </si>
  <si>
    <t>Food focus</t>
  </si>
  <si>
    <t>https://www.cochranelibrary.com/central/doi/10.1002/central/CN-01494034/full</t>
  </si>
  <si>
    <t>Impact of Comprehensive Intervention on the Cardiometabolic Risk in Children With Central Obesity (IGENOI)Obesity</t>
  </si>
  <si>
    <t>Obessity and methylation only in genes related to insuline</t>
  </si>
  <si>
    <t>https://www.cochranelibrary.com/central/doi/10.1002/central/CN-01992226/full</t>
  </si>
  <si>
    <t>Functional Interval Training for Veterans Exercising Through Telehealth</t>
  </si>
  <si>
    <t>HIV, no cvd</t>
  </si>
  <si>
    <t>DNA methylation profiling at imprinted loci after periconceptional micronutrient supplementation in humans: results of a pilot randomized controlled trial</t>
  </si>
  <si>
    <t>https://www.cochranelibrary.com/central/doi/10.1002/central/CN-00970852/full</t>
  </si>
  <si>
    <t>https://www.cochranelibrary.com/central/doi/10.1002/central/CN-01480530/full</t>
  </si>
  <si>
    <t>Fish Oil Supplementation in Women With Gestational Diabetes</t>
  </si>
  <si>
    <t>Duplications = 3</t>
  </si>
  <si>
    <t>Arylesterase activity is associated with antioxidant intake and Paraoxonase-1 (PON1) gene methylation in metabolic syndrome patients following an energy restricted diet</t>
  </si>
  <si>
    <t>https://www.cochranelibrary.com/central/doi/10.1002/central/CN-00988606/full</t>
  </si>
  <si>
    <t>Food focus, no CVD</t>
  </si>
  <si>
    <t>Intermittent fasting after ST-elevation myocardial infarction to improve left ventricular function</t>
  </si>
  <si>
    <t>Food/Fasting</t>
  </si>
  <si>
    <t>https://www.cochranelibrary.com/central/doi/10.1002/central/CN-01057760/full</t>
  </si>
  <si>
    <t>The methylated amino acids asymmetric dimethylarginine and trimethyllysine as predictors of progression of sub-clinical coronary artery disease</t>
  </si>
  <si>
    <t>https://www.cochranelibrary.com/central/doi/10.1002/central/CN-02087451/full</t>
  </si>
  <si>
    <t>Global dna hypomethylation and reduced levels of inflammatory mediators are associated to high air pollution in a prospective cohort of healthy subjects</t>
  </si>
  <si>
    <t>Air polution focus, no epigen clock</t>
  </si>
  <si>
    <t>https://www.cochranelibrary.com/central/doi/10.1002/central/CN-01071295/full</t>
  </si>
  <si>
    <t>Clinical outcomes and genome-wide association for a brain methylation site in an antidepressant pharmacogenetics study in Mexican Americans</t>
  </si>
  <si>
    <t>Specific drug testing/Depression</t>
  </si>
  <si>
    <t>https://www.cochranelibrary.com/central/doi/10.1002/central/CN-01796296/full</t>
  </si>
  <si>
    <t>Pathobiology of Remission of Type 2 Diabetes</t>
  </si>
  <si>
    <t>Obessity, no dna methylation</t>
  </si>
  <si>
    <t>https://www.cochranelibrary.com/central/doi/10.1002/central/CN-02088909/full</t>
  </si>
  <si>
    <t>Choline Supplementation on Fetal Growth in Gestational Diabetes Mellitus</t>
  </si>
  <si>
    <t>Diabetis/drug/no dna methylation</t>
  </si>
  <si>
    <t>Accepted = 4</t>
  </si>
  <si>
    <t>Questioning = 6</t>
  </si>
  <si>
    <t>status after r</t>
  </si>
  <si>
    <t>Review</t>
  </si>
  <si>
    <t>No</t>
  </si>
  <si>
    <t>Accepted questioned = 1</t>
  </si>
  <si>
    <t>Screaned?</t>
  </si>
  <si>
    <t>Yes</t>
  </si>
  <si>
    <t>("Methylation"[Title/Abstract] OR "DNAm"[Title/Abstract] OR "Epigenetics"[Title/Abstract] OR "Epigenetic"[Title/Abstract] OR "DNA methylation"[Title/Abstract] OR ("Epigenetic Clock")) AND ("Cardiovascular"[Title/Abstract] OR "CVD"[Title/Abstract] OR "heart failure"[Title/Abstract]) AND "English"[Language]</t>
  </si>
  <si>
    <t>Rejection reasons:</t>
  </si>
  <si>
    <t>Language not english</t>
  </si>
  <si>
    <t xml:space="preserve">Comment </t>
  </si>
  <si>
    <t>Focus on diet/drug</t>
  </si>
  <si>
    <t>99% of the cases study doesnt fit our needs</t>
  </si>
  <si>
    <t>Non human data</t>
  </si>
  <si>
    <t>Can be focused further</t>
  </si>
  <si>
    <t>Not epigenetic clock or at least CpG methylation</t>
  </si>
  <si>
    <t xml:space="preserve">Is a review </t>
  </si>
  <si>
    <t>Title</t>
  </si>
  <si>
    <t>Journal</t>
  </si>
  <si>
    <t>First author</t>
  </si>
  <si>
    <t>Species</t>
  </si>
  <si>
    <t>Location of study</t>
  </si>
  <si>
    <t>Sample size</t>
  </si>
  <si>
    <t>Age</t>
  </si>
  <si>
    <t>Outcome(s)</t>
  </si>
  <si>
    <t>Study design</t>
  </si>
  <si>
    <t>Reason for exclusion</t>
  </si>
  <si>
    <t>Comment</t>
  </si>
  <si>
    <t xml:space="preserve">Genome-wide DNA Methylation Profiling of Blood from Monozygotic Twins Discordant for Myocardial Infarction </t>
  </si>
  <si>
    <t>PMID</t>
  </si>
  <si>
    <t>PMC6984093</t>
  </si>
  <si>
    <t>in vivo</t>
  </si>
  <si>
    <t>AYLIN KOSELER</t>
  </si>
  <si>
    <t>Human</t>
  </si>
  <si>
    <t>Method</t>
  </si>
  <si>
    <t>Genes hypomethylated</t>
  </si>
  <si>
    <t>Genes hypermethylated</t>
  </si>
  <si>
    <t>LDAH, APOB, ACSM2A, ACSM5, ACSF3, CES1, CES1P1, AFG3L2, ISCU, SEC14L2, MTTP</t>
  </si>
  <si>
    <t>myocardial infarction</t>
  </si>
  <si>
    <t>reduced-representation bisulfite sequencing</t>
  </si>
  <si>
    <t>DML</t>
  </si>
  <si>
    <t>hypomethylated in healthy sample which may mean that these genes are highly expressend in healthy sample</t>
  </si>
  <si>
    <t>Tissue</t>
  </si>
  <si>
    <t>Blood</t>
  </si>
  <si>
    <t>Turkey</t>
  </si>
  <si>
    <t>Genome-Wide Analysis of DNA Methylation and Acute Coronary Syndrome</t>
  </si>
  <si>
    <t>Molecular Medicine</t>
  </si>
  <si>
    <t>Jun Li</t>
  </si>
  <si>
    <t>Acute coronary syndrome</t>
  </si>
  <si>
    <t>China</t>
  </si>
  <si>
    <t>CpG diff met</t>
  </si>
  <si>
    <t>102+100</t>
  </si>
  <si>
    <t>101+102</t>
  </si>
  <si>
    <t>Sex M/F</t>
  </si>
  <si>
    <t>81+80/21+20</t>
  </si>
  <si>
    <t>82+82/19+20</t>
  </si>
  <si>
    <t>50-60</t>
  </si>
  <si>
    <t>20-30</t>
  </si>
  <si>
    <t>Additional data for diagnosis</t>
  </si>
  <si>
    <t>PMC7188395</t>
  </si>
  <si>
    <t>Race-specific alterations in DNA methylation among middle-aged African Americans and Whites with metabolic syndrome</t>
  </si>
  <si>
    <t>EPIGENETICS</t>
  </si>
  <si>
    <t>Kumaraswamy Naidu Chitrala</t>
  </si>
  <si>
    <t>Metabolic Syndrome</t>
  </si>
  <si>
    <t>USA</t>
  </si>
  <si>
    <t>30-70</t>
  </si>
  <si>
    <t>850k</t>
  </si>
  <si>
    <t>450k</t>
  </si>
  <si>
    <t>67/75</t>
  </si>
  <si>
    <t>162/154</t>
  </si>
  <si>
    <t>A lot of data, pages 5:7</t>
  </si>
  <si>
    <t>Describes preprocessing, Focus on race/poverty</t>
  </si>
  <si>
    <t>Cadmium, Smoking, and Human Blood DNA Methylation Profiles in Adults from the Strong Heart Study</t>
  </si>
  <si>
    <t>PMC7265996</t>
  </si>
  <si>
    <t>Environ Health Perspect</t>
  </si>
  <si>
    <t>Arce Domingo-Relloso</t>
  </si>
  <si>
    <t>40-80</t>
  </si>
  <si>
    <t>Case size (If present)</t>
  </si>
  <si>
    <t>Control size (If present)</t>
  </si>
  <si>
    <t>Urine</t>
  </si>
  <si>
    <t>None</t>
  </si>
  <si>
    <t>Objective clear</t>
  </si>
  <si>
    <t>Population specified</t>
  </si>
  <si>
    <t>Sample size justification included</t>
  </si>
  <si>
    <t>Controls selected from the same or simmilar population</t>
  </si>
  <si>
    <t>Criteria, algorithms processes consisten</t>
  </si>
  <si>
    <t>If less then 100% of cases selected, then random</t>
  </si>
  <si>
    <t>Concurent controls</t>
  </si>
  <si>
    <t>Confirmed that event occured before study</t>
  </si>
  <si>
    <t>Measures of exposure consistent</t>
  </si>
  <si>
    <t>Assessors blinded to the status</t>
  </si>
  <si>
    <t>Confounding variables adjusted</t>
  </si>
  <si>
    <t>sum</t>
  </si>
  <si>
    <t>Cases consecutive</t>
  </si>
  <si>
    <t>Subjects comparable</t>
  </si>
  <si>
    <t>Intervention described</t>
  </si>
  <si>
    <t>Outcome defined</t>
  </si>
  <si>
    <t>Length of follow up adequate</t>
  </si>
  <si>
    <t>Statistics methods well described</t>
  </si>
  <si>
    <t>Results well described</t>
  </si>
  <si>
    <t>Observational Cohort and Cross-Sectional Studies</t>
  </si>
  <si>
    <t>Paricipation rate more 50</t>
  </si>
  <si>
    <t>Inclusion and inclusion applied uniformly</t>
  </si>
  <si>
    <t>Sample size justification provided</t>
  </si>
  <si>
    <t>Exposures measured before outcomes</t>
  </si>
  <si>
    <t>Time frame between exposure and outcome adequate</t>
  </si>
  <si>
    <t>Examine different levels of exposure</t>
  </si>
  <si>
    <t>Exposure measures consistent</t>
  </si>
  <si>
    <t>Exposure measure more then once</t>
  </si>
  <si>
    <t>Outcome measures clear</t>
  </si>
  <si>
    <t>Assessors blinded to exposure</t>
  </si>
  <si>
    <t>loss to follow-up less then 20</t>
  </si>
  <si>
    <t xml:space="preserve"> Case-Control Studies</t>
  </si>
  <si>
    <t>Case Series Studies</t>
  </si>
  <si>
    <t>1/0</t>
  </si>
  <si>
    <t>Sex M/F Sample (If applicable)</t>
  </si>
  <si>
    <t>Sex M/F Control (If applicable)</t>
  </si>
  <si>
    <t>964/1361</t>
  </si>
  <si>
    <t>All cases are cvd free</t>
  </si>
  <si>
    <t>Differential DNA Methylation Correlates with Differential Expression of Angiogenic Factors in Human Heart Failure</t>
  </si>
  <si>
    <t>Mehregan Movassagh</t>
  </si>
  <si>
    <t>Study of cadmium and smoking</t>
  </si>
  <si>
    <t>PLoS One</t>
  </si>
  <si>
    <t>PMC2797324</t>
  </si>
  <si>
    <t>Myocardium</t>
  </si>
  <si>
    <t>UK</t>
  </si>
  <si>
    <t>NA</t>
  </si>
  <si>
    <t>Diff meth genes</t>
  </si>
  <si>
    <t>end-stage cardiomyopathy</t>
  </si>
  <si>
    <t>Massive Parallel Amplicon Sequencing (27k)</t>
  </si>
  <si>
    <t>40-70</t>
  </si>
  <si>
    <t>Older study, can still be used for diff meth genes, however only 3 present</t>
  </si>
  <si>
    <t>Continuous Aging of the Human DNA Methylome Throughout the Human Lifespan</t>
  </si>
  <si>
    <t>Asa Johansson</t>
  </si>
  <si>
    <t>PMC3695075</t>
  </si>
  <si>
    <t>Sweeden</t>
  </si>
  <si>
    <t>10-100</t>
  </si>
  <si>
    <t>No connection to cvd, study focuses on methylation change with age</t>
  </si>
  <si>
    <t>Risk Factors And Epigenetic Markers Of Left Ventricular Diastolic Dysfunction With Preserved Ejection Fraction In A Community-Based Elderly Chinese Population</t>
  </si>
  <si>
    <t>Wei Wang</t>
  </si>
  <si>
    <t>Clin Interv Aging</t>
  </si>
  <si>
    <t>PMC6782027</t>
  </si>
  <si>
    <t>LVDD-PEF</t>
  </si>
  <si>
    <t>60-90</t>
  </si>
  <si>
    <t>WGBS</t>
  </si>
  <si>
    <t>HIST1H2BK, HAUS8, RPUSD1, C3orf14, ALDH4A1, CDH1, CCN, RGS10</t>
  </si>
  <si>
    <t>SQLE, SERPINA1, H2AFJ, GPRC5C, SLC18A2, CRACR2A, RPP38, TMEM5, SNRPE, SLC4A3, DLX6, ACTG2, NXN, RAPGEF5, IFI6, SCD5, PPP2R5D</t>
  </si>
  <si>
    <t>Epigenome-Wide Association Study of Soluble Tumor Necrosis Factor Receptor 2 Levels in the Framingham Heart Study</t>
  </si>
  <si>
    <t>Michael M. Mendelson</t>
  </si>
  <si>
    <t>Front Pharmacol</t>
  </si>
  <si>
    <t>PMC5928448</t>
  </si>
  <si>
    <t>EpiGenome-wide methylation</t>
  </si>
  <si>
    <t>Study of sTNFR2</t>
  </si>
  <si>
    <t>1186/1282</t>
  </si>
  <si>
    <t>50-70</t>
  </si>
  <si>
    <t>Indirect connection to cvd, study focuses on methylation change related to sTNFR2</t>
  </si>
  <si>
    <t>Read date</t>
  </si>
  <si>
    <t>DNA Methylation of the Aryl Hydrocarbon Receptor Repressor Associations With Cigarette Smoking and Subclinical Atherosclerosis</t>
  </si>
  <si>
    <t>Lindsay M. Reynolds</t>
  </si>
  <si>
    <t>Circ Cardiovasc Genet</t>
  </si>
  <si>
    <t>PMC4618776</t>
  </si>
  <si>
    <t>60-80</t>
  </si>
  <si>
    <t>640/616</t>
  </si>
  <si>
    <t>Study focuses on methylation of AHRR through smoking. AHRR can be a marker for Atherosklerosis which in itself is a precursor for CVD</t>
  </si>
  <si>
    <t>Study focuses on smokers vs nonsmokers in correlation to AHRR methylation</t>
  </si>
  <si>
    <t>AHRR methylation</t>
  </si>
  <si>
    <t>SMYD2 promoter DNA methylation is associated with abdominal aortic aneurysm (AAA) and SMYD2 expression in vascular smooth muscle cells</t>
  </si>
  <si>
    <t>PMC5833080</t>
  </si>
  <si>
    <t>Clin Epigenetics</t>
  </si>
  <si>
    <t>Bradley J. Toghill</t>
  </si>
  <si>
    <t>Aortic tissue</t>
  </si>
  <si>
    <t>Targeted BS</t>
  </si>
  <si>
    <t>Global DNA methaltion levels</t>
  </si>
  <si>
    <t xml:space="preserve">ERG, IL6R, </t>
  </si>
  <si>
    <t>SERPINB9, SMYD2</t>
  </si>
  <si>
    <t>EpiGenome-wide methylation And targeted sites methylation</t>
  </si>
  <si>
    <t>AAA</t>
  </si>
  <si>
    <t>Comparative validation of an epigenetic mortality risk score with three aging biomarkers for predicting mortality risks among older adult males</t>
  </si>
  <si>
    <t>PMC6929530</t>
  </si>
  <si>
    <t>Int J Epidemiol</t>
  </si>
  <si>
    <t>Xu Gao</t>
  </si>
  <si>
    <t>534/0</t>
  </si>
  <si>
    <t>50-90</t>
  </si>
  <si>
    <t>Epigenetick Clock Methylation</t>
  </si>
  <si>
    <t>Study focuses on epigenetic clock in relationship to all cause mortality, which includes cvd but not differentiates</t>
  </si>
  <si>
    <t>Good example of epigenetic clock application and also application of telomere length</t>
  </si>
  <si>
    <t>Epigenome-Wide Association Study for All-Cause Mortality in a Cardiovascular Cohort Identifies Differential Methylation in Castor Zinc Finger 1 (CASZ1)</t>
  </si>
  <si>
    <t>PMC6898816</t>
  </si>
  <si>
    <t>J Am Heart Assoc</t>
  </si>
  <si>
    <t>Jawan W. Abdulrahim</t>
  </si>
  <si>
    <t>450k, 850k</t>
  </si>
  <si>
    <t>All cause mortality</t>
  </si>
  <si>
    <t>38+67/17+41</t>
  </si>
  <si>
    <t>32+67/17+41</t>
  </si>
  <si>
    <t>50-80</t>
  </si>
  <si>
    <t>55+108</t>
  </si>
  <si>
    <t>49+108</t>
  </si>
  <si>
    <t>CASZ1, cg20428720, CAPN3</t>
  </si>
  <si>
    <t>SLC4A9, MATK, NCOR2</t>
  </si>
  <si>
    <t>All cause mortality in CVD cohort</t>
  </si>
  <si>
    <t>Adiposity is associated with DNA methylation profile in adipose tissue</t>
  </si>
  <si>
    <t>PMC4588857</t>
  </si>
  <si>
    <t>Golareh Agha</t>
  </si>
  <si>
    <t>Blood/Adipose tissue</t>
  </si>
  <si>
    <t>Obesity</t>
  </si>
  <si>
    <t>40-50</t>
  </si>
  <si>
    <t>Study focuses on adiposity and methylation, no CVD as outcome</t>
  </si>
  <si>
    <t>Birth weight-for-gestational age is associated with DNA methylation at birth and in childhood</t>
  </si>
  <si>
    <t>PMC5112715</t>
  </si>
  <si>
    <t>Birth weight</t>
  </si>
  <si>
    <t>Study focuses on birth weight and analyses pre birth samples, no connection to CVD</t>
  </si>
  <si>
    <t>Epigenetic age acceleration is associated with cardiometabolic risk factors and clinical cardiovascular disease risk scores in African Americans</t>
  </si>
  <si>
    <t>PMC7962278</t>
  </si>
  <si>
    <t>Farah Ammous</t>
  </si>
  <si>
    <t>319/781</t>
  </si>
  <si>
    <t>CVD</t>
  </si>
  <si>
    <t>Study uses Epigenetic Clocks and corelates them with CVD, very usefull</t>
  </si>
  <si>
    <t>Association of Methylation Signals With Incident Coronary Heart Disease in an Epigenome-Wide Assessment of Circulating Tumor Necrosis Factor α</t>
  </si>
  <si>
    <t>PMC6100733</t>
  </si>
  <si>
    <t>JAMA Cardiol</t>
  </si>
  <si>
    <t>Stella Aslibekyan</t>
  </si>
  <si>
    <t>Lvl of TNF-α</t>
  </si>
  <si>
    <t>30-90</t>
  </si>
  <si>
    <t>2262/2532</t>
  </si>
  <si>
    <t>NLRC5, DTX3L;PARP9, ABO</t>
  </si>
  <si>
    <t>CpG diff met names</t>
  </si>
  <si>
    <t>CpG positive</t>
  </si>
  <si>
    <t>CpG negative</t>
  </si>
  <si>
    <t>cg13683939</t>
  </si>
  <si>
    <t>cg16411857, cg07839457, cg00959259, cg22930808, cg24267699,cg08122652</t>
  </si>
  <si>
    <t>DNAm, CVD and TNF-α</t>
  </si>
  <si>
    <t>Precision cardiovascular medicine: artificial intelligence and epigenetics for the pathogenesis and prediction of coarctation in neonates</t>
  </si>
  <si>
    <t>PMC32019381</t>
  </si>
  <si>
    <t>J Matern Fetal Neonatal Med</t>
  </si>
  <si>
    <t>Ray O. Bahado-Singh</t>
  </si>
  <si>
    <t>Coarctation of the aorta</t>
  </si>
  <si>
    <t>Genes diff methylated</t>
  </si>
  <si>
    <t>TGFB1,SMAD1,FOSL2,THBS1,MYO5A,TNNI3</t>
  </si>
  <si>
    <t>DNAm, CVD and different machine learning, different cpgs fully annotated, newborn children</t>
  </si>
  <si>
    <t>PMC28348007</t>
  </si>
  <si>
    <t>Epigenetic hypomethylation and upregulation of matrix metalloproteinase 9 in Kawasaki disease</t>
  </si>
  <si>
    <t>PMC5617391</t>
  </si>
  <si>
    <t>Oncotarget</t>
  </si>
  <si>
    <t>Ho-Chang Kuo</t>
  </si>
  <si>
    <t>Kawasaki disease</t>
  </si>
  <si>
    <t>Taiwan</t>
  </si>
  <si>
    <t>0-10</t>
  </si>
  <si>
    <t>A lot of CpG methylation data</t>
  </si>
  <si>
    <t>Study focuses on KD in children</t>
  </si>
  <si>
    <t>Profile of copper-associated DNA methylation and its association with incident acute coronary syndrome</t>
  </si>
  <si>
    <t>PMC7839231</t>
  </si>
  <si>
    <t>Pinpin Long</t>
  </si>
  <si>
    <t>Sympomes of Acute coronary syndrome</t>
  </si>
  <si>
    <t>10-80</t>
  </si>
  <si>
    <t>355/333</t>
  </si>
  <si>
    <t>cg05825244</t>
  </si>
  <si>
    <t>cg26470501</t>
  </si>
  <si>
    <t>Cupper DNAm and CVD</t>
  </si>
  <si>
    <t>DNA methylation as a biomarker for cardiovascular disease risk</t>
  </si>
  <si>
    <t>PMC2837739</t>
  </si>
  <si>
    <t>Myungjin Kim</t>
  </si>
  <si>
    <t>Elevated plasma homocysteine</t>
  </si>
  <si>
    <t>Singapore</t>
  </si>
  <si>
    <t>MethyLight</t>
  </si>
  <si>
    <t>129/157</t>
  </si>
  <si>
    <t>Global Genome Methylation lvl</t>
  </si>
  <si>
    <t>p=0,045/p=0,055 higher global methylation</t>
  </si>
  <si>
    <t>Only global DNAm lvls</t>
  </si>
  <si>
    <t>Smoking, F2RL3 methylation, and prognosis in stable coronary heart disease</t>
  </si>
  <si>
    <t>PMC22511653</t>
  </si>
  <si>
    <t>Eur Heart J</t>
  </si>
  <si>
    <t>Lutz Philipp Breitling</t>
  </si>
  <si>
    <t>F2RL3</t>
  </si>
  <si>
    <t>Germany</t>
  </si>
  <si>
    <t>Specific Gene Methylation</t>
  </si>
  <si>
    <t>Sequenom matrix-assisted laser desorption ionization time-of-flight mass spectrometry</t>
  </si>
  <si>
    <t>929/171</t>
  </si>
  <si>
    <t>F2RL3 gene methylation and smoking</t>
  </si>
  <si>
    <t>Methylation of specific gene, may be important for analysis of involved genes</t>
  </si>
  <si>
    <t>Smoking-related changes in DNA methylation and gene expression are associated with cardio-metabolic traits</t>
  </si>
  <si>
    <t>PMC7579899</t>
  </si>
  <si>
    <t>Silvana C. E. Maas</t>
  </si>
  <si>
    <t>1466/1673</t>
  </si>
  <si>
    <t>Netherlands</t>
  </si>
  <si>
    <t>Specific CpG Methylation</t>
  </si>
  <si>
    <t>cg21566642</t>
  </si>
  <si>
    <t>Smoking, methylation and CVD</t>
  </si>
  <si>
    <t>Included initially</t>
  </si>
  <si>
    <t>Arginine methylation dysfunction increased risk of acute coronary syndrome in coronary artery disease population: A case-control study</t>
  </si>
  <si>
    <t>PMC5319503</t>
  </si>
  <si>
    <t>Medicine (Baltimore)</t>
  </si>
  <si>
    <t>Shengyu Zhang</t>
  </si>
  <si>
    <t>Smoking/CVD</t>
  </si>
  <si>
    <t>No DNA methylation</t>
  </si>
  <si>
    <t>Levels of asymmetric dimethylarginine</t>
  </si>
  <si>
    <t>Not related</t>
  </si>
  <si>
    <t>60/38</t>
  </si>
  <si>
    <t>138/62</t>
  </si>
  <si>
    <t>SAP/ACS</t>
  </si>
  <si>
    <t>DNA methylation analysis of the temporal artery microenvironment in giant cell arteritis</t>
  </si>
  <si>
    <t>PMC26038090</t>
  </si>
  <si>
    <t>Ann Rheum Dis</t>
  </si>
  <si>
    <t>Patrick Coit</t>
  </si>
  <si>
    <t xml:space="preserve">Temporal artery tissue </t>
  </si>
  <si>
    <t>TNF, LTA, LTB, CCR7, RUNX3, CD6, CD40LG, IL2, IL6, NLRP1, IL1B, IL18, IL21, IL23R, IFNG</t>
  </si>
  <si>
    <t>Used GenomeStudio for analysis</t>
  </si>
  <si>
    <t>Giant cell arteritis</t>
  </si>
  <si>
    <t>70-100</t>
  </si>
  <si>
    <t>4/8</t>
  </si>
  <si>
    <t>Air pollution exposure is linked with methylation of immunoregulatory genes, altered immune cell profiles, and increased blood pressure in children</t>
  </si>
  <si>
    <t>PMC7893154</t>
  </si>
  <si>
    <t>Sci Rep</t>
  </si>
  <si>
    <t>Prunicki, Mary</t>
  </si>
  <si>
    <t>EpigenDx</t>
  </si>
  <si>
    <t>119/102</t>
  </si>
  <si>
    <t>Air Polution</t>
  </si>
  <si>
    <t>Increased blood pressure</t>
  </si>
  <si>
    <t>DNAm linked to air polution, not to CVD</t>
  </si>
  <si>
    <t>ZBTB12 DNA methylation is associated with coagulation- and inflammation-related blood cell parameters: findings from the Moli-family cohort</t>
  </si>
  <si>
    <t>PMC6511189</t>
  </si>
  <si>
    <t>Fabrizia Noro</t>
  </si>
  <si>
    <t>Italy</t>
  </si>
  <si>
    <t>Sequenom EpiTYPER MassARRAY</t>
  </si>
  <si>
    <t>236/222</t>
  </si>
  <si>
    <t>Methylation slightly linked to CVD risk factors</t>
  </si>
  <si>
    <t>DNA methylation-based measures of accelerated biological ageing and the risk of dementia in the oldest-old: a study of the Lothian Birth Cohort 1921</t>
  </si>
  <si>
    <t>PMC7048023</t>
  </si>
  <si>
    <t>BMC Psychiatry</t>
  </si>
  <si>
    <t>Ruth A. Sibbett</t>
  </si>
  <si>
    <t>Scotland </t>
  </si>
  <si>
    <t>208/280</t>
  </si>
  <si>
    <t>Dementia</t>
  </si>
  <si>
    <t>CVD only a confoundig variable</t>
  </si>
  <si>
    <t>Epigenetic clock used</t>
  </si>
  <si>
    <t>Front Genet</t>
  </si>
  <si>
    <t>Epigenome-Wide Analyses Identify Two Novel Associations With Recurrent Stroke in the Vitamin Intervention for Stroke Prevention Clinical Trial</t>
  </si>
  <si>
    <t>PMC6135883</t>
  </si>
  <si>
    <t>Nicole M. Davis Armstrong</t>
  </si>
  <si>
    <t>Stroke</t>
  </si>
  <si>
    <t>103/77</t>
  </si>
  <si>
    <t>40-90</t>
  </si>
  <si>
    <t>cg22812874, cg00340919,</t>
  </si>
  <si>
    <t>ASB10, TTC37</t>
  </si>
  <si>
    <t>Changes in the leukocyte methylome and its effect on cardiovascular-related genes after exercise</t>
  </si>
  <si>
    <t>J Appl Physiol (1985)</t>
  </si>
  <si>
    <t>PMC25539938</t>
  </si>
  <si>
    <t>Joshua Denham</t>
  </si>
  <si>
    <t>12/0</t>
  </si>
  <si>
    <t>Use Partec software</t>
  </si>
  <si>
    <t>DNAm change after training, no direct CVD connection</t>
  </si>
  <si>
    <t>Association between global leukocyte DNA methylation and cardiovascular risk in postmenopausal women</t>
  </si>
  <si>
    <t>PMC5057492</t>
  </si>
  <si>
    <t>BMC Med Genet</t>
  </si>
  <si>
    <t>Ramon Bossardi Ramos</t>
  </si>
  <si>
    <t>Brazil</t>
  </si>
  <si>
    <t>0/90</t>
  </si>
  <si>
    <t>ELISA</t>
  </si>
  <si>
    <t>CVD risk</t>
  </si>
  <si>
    <t>Lower with higher cvd risk factors</t>
  </si>
  <si>
    <t xml:space="preserve">Global methylation lvl in postmenopausal woomen </t>
  </si>
  <si>
    <t>Genome-Wide Identification of Epigenetic Hotspots Potentially Related to Cardiovascular Risk in Adult Women after a Complicated Pregnancy</t>
  </si>
  <si>
    <t>PMC4752476</t>
  </si>
  <si>
    <t>Cees Oudejans</t>
  </si>
  <si>
    <t>HELLP syndrome</t>
  </si>
  <si>
    <t>0/4</t>
  </si>
  <si>
    <t>DNAm on CVD riskt factors, not on CVD itself</t>
  </si>
  <si>
    <t>Mendelian Randomization Analysis Identifies CpG Sites as Putative Mediators for Genetic Influences on Cardiovascular Disease Risk</t>
  </si>
  <si>
    <t>PMC5630190</t>
  </si>
  <si>
    <t>Am J Hum Genet</t>
  </si>
  <si>
    <t>Tom G. Richardson</t>
  </si>
  <si>
    <t>CVD traits</t>
  </si>
  <si>
    <t>CVD traits, no CVD as outcome</t>
  </si>
  <si>
    <t>Child abuse and epigenetic mechanisms of disease risk</t>
  </si>
  <si>
    <t>Am J Prev Med</t>
  </si>
  <si>
    <t>PMC3758252</t>
  </si>
  <si>
    <t>Bao-Zhu Yang</t>
  </si>
  <si>
    <t>Saliva</t>
  </si>
  <si>
    <t>0-20</t>
  </si>
  <si>
    <t>Child abuse, no CVD as outcome</t>
  </si>
  <si>
    <t>Desiase biomarkers</t>
  </si>
  <si>
    <t>DNA methylation patterns associated with oxidative stress in an ageing population</t>
  </si>
  <si>
    <t>BMC Med Genomics</t>
  </si>
  <si>
    <t>PMC5123374</t>
  </si>
  <si>
    <t>Åsa K. Hedman</t>
  </si>
  <si>
    <t>Sweden</t>
  </si>
  <si>
    <t>70-80</t>
  </si>
  <si>
    <t>Oxidative stress</t>
  </si>
  <si>
    <t>cg08170869,</t>
  </si>
  <si>
    <t>HIST1H4D, DVL1</t>
  </si>
  <si>
    <t>ZNF341</t>
  </si>
  <si>
    <t>cg11842944</t>
  </si>
  <si>
    <t>Oxidative stress, but CVD as outcome and correlated CpGs to CVD</t>
  </si>
  <si>
    <t>Hypertensive Disorders of Pregnancy and DNA Methylation in Newborns</t>
  </si>
  <si>
    <t>PMC6635125</t>
  </si>
  <si>
    <t>Hypertension</t>
  </si>
  <si>
    <t>Nabila Kazmi</t>
  </si>
  <si>
    <t>Europe</t>
  </si>
  <si>
    <t>Cord blood</t>
  </si>
  <si>
    <t>20-40</t>
  </si>
  <si>
    <t>Hypertensive disorders of pregnancy</t>
  </si>
  <si>
    <t>Study focuses on hypertensive disorder in pregnant women, no direct CVD connection</t>
  </si>
  <si>
    <t>Neonatal DNA methylation profile in human twins is specified by a complex interplay between intrauterine environmental and genetic factors, subject to tissue-specific influence</t>
  </si>
  <si>
    <t>PMC3409253</t>
  </si>
  <si>
    <t>Genome Res</t>
  </si>
  <si>
    <t>Lavinia Gordon</t>
  </si>
  <si>
    <t>0</t>
  </si>
  <si>
    <t>Australia</t>
  </si>
  <si>
    <t>27k</t>
  </si>
  <si>
    <t>No connection to cvd, study focuses on methylation heritability and methylation in just born twins</t>
  </si>
  <si>
    <t>Genome-wide identification of DNA methylation QTLs in whole blood highlights pathways for cardiovascular disease</t>
  </si>
  <si>
    <t>PMC6753136</t>
  </si>
  <si>
    <t>Nat Commun</t>
  </si>
  <si>
    <t>Tianxiao Huan</t>
  </si>
  <si>
    <t>1960/2210</t>
  </si>
  <si>
    <t>A lot, page 6</t>
  </si>
  <si>
    <t>A lot of CpGs associated with different CVDs</t>
  </si>
  <si>
    <t>Exploring the Relationship of Relative Telomere Length and the Epigenetic Clock in the LipidCardio Cohort</t>
  </si>
  <si>
    <t>PMC6628615</t>
  </si>
  <si>
    <t>Int J Mol Sci</t>
  </si>
  <si>
    <t>Verena L. Banszerus</t>
  </si>
  <si>
    <t>20-90</t>
  </si>
  <si>
    <t>529/244</t>
  </si>
  <si>
    <t>3730 DNA Analyser</t>
  </si>
  <si>
    <t>Epigenetic Clocks but no CVD</t>
  </si>
  <si>
    <t>Epigenetic clock and telomere length used</t>
  </si>
  <si>
    <t>Genome-Wide DNA Methylation in Peripheral Blood and Long-Term Exposure to Source-Specific Transportation Noise and Air Pollution: The SAPALDIA Study</t>
  </si>
  <si>
    <t>PMC7263738</t>
  </si>
  <si>
    <t>Ikenna C. Eze</t>
  </si>
  <si>
    <t>Switzerland </t>
  </si>
  <si>
    <t>No connection to cvd, study focuses on Air polution</t>
  </si>
  <si>
    <t>1182/1360</t>
  </si>
  <si>
    <t>Epigenome-wide association study reveals differential DNA methylation in individuals with a history of myocardial infarction</t>
  </si>
  <si>
    <t>PMC28172975</t>
  </si>
  <si>
    <t>Hum Mol Genet</t>
  </si>
  <si>
    <t>Mathias Rask-Andersen</t>
  </si>
  <si>
    <t>341/388</t>
  </si>
  <si>
    <t>20-70</t>
  </si>
  <si>
    <t>Many, page 3</t>
  </si>
  <si>
    <t>Distinct epigenetic programs regulate cardiac myocyte development and disease in the human heart in vivo</t>
  </si>
  <si>
    <t>PMC5786002</t>
  </si>
  <si>
    <t xml:space="preserve">Ralf Gilsbach </t>
  </si>
  <si>
    <t>Classic CpG methylation to CVD</t>
  </si>
  <si>
    <t>Cardiac myocytes</t>
  </si>
  <si>
    <t>0-60</t>
  </si>
  <si>
    <t>Heart failure</t>
  </si>
  <si>
    <t>CpG methylation related to HF, need to dig from sup. Files</t>
  </si>
  <si>
    <t>Epigenetic Patterns in Blood Associated With Lipid Traits Predict Incident Coronary Heart Disease Events and Are Enriched for Results From Genome-Wide Association Studies</t>
  </si>
  <si>
    <t>PMC5331877</t>
  </si>
  <si>
    <t>Study focuses on DNAm and different lipid types present, no direct connection to CVD</t>
  </si>
  <si>
    <t>Exposure to welding fumes is associated with hypomethylation of the F2RL3 gene: a cardiovascular disease marker</t>
  </si>
  <si>
    <t>PMC4680149</t>
  </si>
  <si>
    <t>Occup Environ Med</t>
  </si>
  <si>
    <t>Mohammad B Hossain</t>
  </si>
  <si>
    <t>20-60</t>
  </si>
  <si>
    <t>Pyrosequencing</t>
  </si>
  <si>
    <t>101/0</t>
  </si>
  <si>
    <t>127/0</t>
  </si>
  <si>
    <t>Gene methylation</t>
  </si>
  <si>
    <t>Info on CpG inside gene present</t>
  </si>
  <si>
    <t>Methylation of F2RL3 in response to welding fumes, F2RL3 is a known CVD predictor</t>
  </si>
  <si>
    <t>DNA methylation patterns in newborns exposed to tobacco in utero</t>
  </si>
  <si>
    <t>PMC4312439</t>
  </si>
  <si>
    <t>J Transl Med</t>
  </si>
  <si>
    <t>Carmen Ivorra</t>
  </si>
  <si>
    <t>Cord blood/Blood</t>
  </si>
  <si>
    <t>Spain</t>
  </si>
  <si>
    <t>0-40</t>
  </si>
  <si>
    <t>0/10</t>
  </si>
  <si>
    <t>Smoking during pregnancy</t>
  </si>
  <si>
    <t>Lower with smoking</t>
  </si>
  <si>
    <t>Study focuses on DNAm change with smoking status, no comparison to CVD</t>
  </si>
  <si>
    <t>Epigenetic Signatures of Cigarette Smoking</t>
  </si>
  <si>
    <t>PMC5267325</t>
  </si>
  <si>
    <t>Roby Joehanes</t>
  </si>
  <si>
    <t>World-wide</t>
  </si>
  <si>
    <t>Aberrant DNA methylation levels of the formyl peptide receptor 1/2/3 genes are associated with obstructive sleep apnea and its clinical phenotypes</t>
  </si>
  <si>
    <t>PMC7344102</t>
  </si>
  <si>
    <t>Am J Transl Res</t>
  </si>
  <si>
    <t>Yung-Che Chen</t>
  </si>
  <si>
    <t>Obstructive sleep apnea</t>
  </si>
  <si>
    <t>Smoking status</t>
  </si>
  <si>
    <t>64/14</t>
  </si>
  <si>
    <t>Study focuses on DNAm change in apnoe, no CVD connection</t>
  </si>
  <si>
    <t>Accelerated DNA methylation changes in middle-aged men define sexual dimorphism in human lifespans</t>
  </si>
  <si>
    <t>PMC6206726</t>
  </si>
  <si>
    <t>Fu-Hui Xiao</t>
  </si>
  <si>
    <t>cg14519515</t>
  </si>
  <si>
    <t>ADRBK1</t>
  </si>
  <si>
    <t>AKAP8L</t>
  </si>
  <si>
    <t>cg20222376, cg20222376</t>
  </si>
  <si>
    <t>Aging</t>
  </si>
  <si>
    <t>Methylation difference</t>
  </si>
  <si>
    <t>DNAm in mens compared to womans, CVD comparison present</t>
  </si>
  <si>
    <t>Increased homocysteine and S-adenosylhomocysteine concentrations and DNA hypomethylation in vascular disease</t>
  </si>
  <si>
    <t>PMC12881445</t>
  </si>
  <si>
    <t>Clin Chem</t>
  </si>
  <si>
    <t>Rita Castro</t>
  </si>
  <si>
    <t>Portugal</t>
  </si>
  <si>
    <t>Atherosclerosis</t>
  </si>
  <si>
    <t>Stroke/Infarction</t>
  </si>
  <si>
    <t xml:space="preserve">Single nucleotide extension </t>
  </si>
  <si>
    <t>17/0</t>
  </si>
  <si>
    <t>15/0</t>
  </si>
  <si>
    <t>Lower with CVD</t>
  </si>
  <si>
    <t>Global methylation lvl in patients with CVD, good case</t>
  </si>
  <si>
    <t>Energy Metabolites as Biomarkers in Ischemic and Dilated Cardiomyopathy</t>
  </si>
  <si>
    <t>PMC7923201</t>
  </si>
  <si>
    <t>Jan Haas</t>
  </si>
  <si>
    <t>Dilated Cardiomyopathy</t>
  </si>
  <si>
    <t>51+57</t>
  </si>
  <si>
    <t>82+52+39</t>
  </si>
  <si>
    <t>133/40</t>
  </si>
  <si>
    <t>73/35</t>
  </si>
  <si>
    <t>DCM, ICM</t>
  </si>
  <si>
    <t>OGDH, SUCLA2, LDHA</t>
  </si>
  <si>
    <t>ACO1, DLST, SUCL1, SUCLG2, PKM, PFKM, HK1</t>
  </si>
  <si>
    <t>Methylation of specific genes in context of CVD, very useful</t>
  </si>
  <si>
    <t>DNA methylation and gene expression integration in cardiovascular disease</t>
  </si>
  <si>
    <t>PMC8034168</t>
  </si>
  <si>
    <t>Guillermo Palou‑Márquez</t>
  </si>
  <si>
    <t>871/1184</t>
  </si>
  <si>
    <t>Unsupervised ML to identify factors connecting CVD and DNAm, needs further investigation as the factors are made by ML</t>
  </si>
  <si>
    <t>Racial and Socioeconomic Disparity Associates with Differences in Cardiac DNA Methylation among Men with End-Stage Heart Failure</t>
  </si>
  <si>
    <t>PMC33769919</t>
  </si>
  <si>
    <t>Am J Physiol Heart Circ Physiol</t>
  </si>
  <si>
    <t>Mark E. Pepin</t>
  </si>
  <si>
    <t>Heart Failure</t>
  </si>
  <si>
    <t>Apical left ventricle</t>
  </si>
  <si>
    <t>Death</t>
  </si>
  <si>
    <t>Comparison of hf methylation patterns between african american and caucasian american, no comparison to WT</t>
  </si>
  <si>
    <t>Mapping the methylation status of the miR-145 promoter in saphenous vein smooth muscle cells from individuals with type 2 diabetes</t>
  </si>
  <si>
    <t>PMC5305035</t>
  </si>
  <si>
    <t>Diab Vasc Dis Res</t>
  </si>
  <si>
    <t>Kirsten Riches</t>
  </si>
  <si>
    <t>Methylation of miR-145</t>
  </si>
  <si>
    <t>Smooth muscle cells</t>
  </si>
  <si>
    <t>Type 2 diabetes</t>
  </si>
  <si>
    <t>DNAm in comparison to type 2 diabetes, which is a risk factor for CVD, but not CVD itself</t>
  </si>
  <si>
    <t>Epigenome-wide association study of adiposity and future risk of obesity-related diseases</t>
  </si>
  <si>
    <t>Int J Obes (Lond)</t>
  </si>
  <si>
    <t>PMC29713043</t>
  </si>
  <si>
    <t>Gianluca Campanella</t>
  </si>
  <si>
    <t>cg12593793</t>
  </si>
  <si>
    <t>One CpG correlated to Myocardial Infarction preset</t>
  </si>
  <si>
    <t>Long-term outdoor air pollution and DNA methylation in circulating monocytes: results from the Multi-Ethnic Study of Atherosclerosis (MESA)</t>
  </si>
  <si>
    <t>Environ Health</t>
  </si>
  <si>
    <t>PMC5131503</t>
  </si>
  <si>
    <t>Gloria C. Chi</t>
  </si>
  <si>
    <t>Epigenetic changes in blood leukocytes following an omega-3 fatty acid supplementation</t>
  </si>
  <si>
    <t>PMC5405524</t>
  </si>
  <si>
    <t>Bénédicte L. Tremblay</t>
  </si>
  <si>
    <t>Omega-3 supplement</t>
  </si>
  <si>
    <t>18/18</t>
  </si>
  <si>
    <t>DNAm in comparison to Omega-3 supplement, but not CVD</t>
  </si>
  <si>
    <t>DNAm in comparison to air polution exposure, but not CVD</t>
  </si>
  <si>
    <t>Blood-based omic profiling supports female susceptibility to tobacco smoke-induced cardiovascular diseases</t>
  </si>
  <si>
    <t>PMC5320491</t>
  </si>
  <si>
    <t>Aristotelis Chatziioannou</t>
  </si>
  <si>
    <t>Italy/Sweden</t>
  </si>
  <si>
    <t>236/413</t>
  </si>
  <si>
    <t>20-80</t>
  </si>
  <si>
    <t>DNAm in comparison to smoking, even though the study report diff. Met genes that are connected to CVD, no CVD measurments were done and no direct connection of DNAm to CVD is present</t>
  </si>
  <si>
    <t>Genome-wide DNA methylation at birth in relation to in utero arsenic exposure and the associated health in later life</t>
  </si>
  <si>
    <t>PMC5450181</t>
  </si>
  <si>
    <t>Akhilesh Kaushal</t>
  </si>
  <si>
    <t>Arsenic exposure</t>
  </si>
  <si>
    <t>Smoking</t>
  </si>
  <si>
    <t>Air polution</t>
  </si>
  <si>
    <t>0/64</t>
  </si>
  <si>
    <t>DNAm in comparison to arsenic exposure, study mentions genes involved in CVD, but no CVD measurments itself</t>
  </si>
  <si>
    <t>PMC7524212</t>
  </si>
  <si>
    <t>ESC Heart Fail</t>
  </si>
  <si>
    <t>DNA methylation patterns from peripheral blood separate coronary artery disease patients with and without heart failure</t>
  </si>
  <si>
    <t>Chris R. Bain</t>
  </si>
  <si>
    <t>20/0</t>
  </si>
  <si>
    <t>Single end sequencing</t>
  </si>
  <si>
    <t>A lot of genes</t>
  </si>
  <si>
    <t>DNAm to Heart failure, ideal case for us</t>
  </si>
  <si>
    <t>Alterations in cardiac DNA methylation in human dilated cardiomyopathy</t>
  </si>
  <si>
    <t>EMBO Mol Med</t>
  </si>
  <si>
    <t>PMC3598081</t>
  </si>
  <si>
    <t>Idiopathic dilated cardiomyopathy/Heart failure</t>
  </si>
  <si>
    <t>Left ventricular wall</t>
  </si>
  <si>
    <t>Human/Zebrafish</t>
  </si>
  <si>
    <t>6/3</t>
  </si>
  <si>
    <t>5/3</t>
  </si>
  <si>
    <t>HF</t>
  </si>
  <si>
    <t>DKFZp56K142, ATP6AP1, OTOF, PHF8, LDOC1, ADORA2ACCDC59, CSPG4, CTNNAL1, ERBB3, ERCC5, FST, HOXA9, PRDM7, SULT1A2, TRPV6, ZNF652</t>
  </si>
  <si>
    <t>SULF2, GSTM5, FLJ20701, ATP2C1, CYP3A4, C9orf40, CNN3, EIF3S12, PPARGC1A</t>
  </si>
  <si>
    <t>DNAm to Heart failure, ideal case for us again</t>
  </si>
  <si>
    <t>Novel DNA methylation sites associated with cigarette smoking among African Americans</t>
  </si>
  <si>
    <t>PMC6557550</t>
  </si>
  <si>
    <t>Epigenetics</t>
  </si>
  <si>
    <t>Veronica Barcelona</t>
  </si>
  <si>
    <t>0/159</t>
  </si>
  <si>
    <t>Study subject</t>
  </si>
  <si>
    <t>Different lipids</t>
  </si>
  <si>
    <t>Telomere length</t>
  </si>
  <si>
    <t>QTL</t>
  </si>
  <si>
    <t>DNAm</t>
  </si>
  <si>
    <t>Child abuse</t>
  </si>
  <si>
    <t>Leukocyte methylation</t>
  </si>
  <si>
    <t>ZBTB12</t>
  </si>
  <si>
    <t>Mortality</t>
  </si>
  <si>
    <t>Mortality risk</t>
  </si>
  <si>
    <t>TNRF2</t>
  </si>
  <si>
    <t>DNAm in comparison to smoking, no comparison to CVD</t>
  </si>
  <si>
    <t>Blood methylomics in response to arsenic exposure in a low-exposed US population</t>
  </si>
  <si>
    <t>PMC4167014</t>
  </si>
  <si>
    <t>J Expo Sci Environ Epidemiol</t>
  </si>
  <si>
    <t>Xin Liu</t>
  </si>
  <si>
    <t>12/11</t>
  </si>
  <si>
    <t>11/11</t>
  </si>
  <si>
    <t>30-50</t>
  </si>
  <si>
    <t>DNAm and arsenic exposure, no direct connection to CVD</t>
  </si>
  <si>
    <t>The epigenetic clock as a predictor of disease and mortality risk: a systematic review and meta-analysis</t>
  </si>
  <si>
    <t>PMC6458841</t>
  </si>
  <si>
    <t>Peter D. Fransquet</t>
  </si>
  <si>
    <t>Systematic review</t>
  </si>
  <si>
    <t>Methylation-based estimated biological age and cardiovascular disease</t>
  </si>
  <si>
    <t>Eur J Clin Invest</t>
  </si>
  <si>
    <t>PMC29231988</t>
  </si>
  <si>
    <t>Lars Lind</t>
  </si>
  <si>
    <t>Epigenetick clock aging</t>
  </si>
  <si>
    <t>416/416</t>
  </si>
  <si>
    <t>Epigenetic clock</t>
  </si>
  <si>
    <t>ARHGEF25, CD2485</t>
  </si>
  <si>
    <t>Horvath DiffAge significantly predicts incident CVD, Hannum DiffAge doesnt predict incident CVD</t>
  </si>
  <si>
    <t>GrimAge, an epigenetic predictor of mortality, is accelerated in major depressive disorder</t>
  </si>
  <si>
    <t>PMC8021561</t>
  </si>
  <si>
    <t>Transl Psychiatry</t>
  </si>
  <si>
    <t>Ekaterina Protsenko</t>
  </si>
  <si>
    <t>Ideal paper of Epigen clock to CVD</t>
  </si>
  <si>
    <t>MDD</t>
  </si>
  <si>
    <t>22/27</t>
  </si>
  <si>
    <t>24/36</t>
  </si>
  <si>
    <t>Epigenetic Clock compared to Depression, no connection to CVD</t>
  </si>
  <si>
    <t>DNA Methylation and Age-Independent Cardiovascular Risk, an Epigenome-Wide Approach: The REGICOR Study (REgistre GIroní del COR)</t>
  </si>
  <si>
    <t>PMC5823770</t>
  </si>
  <si>
    <t>Arterioscler Thromb Vasc Biol</t>
  </si>
  <si>
    <t>Alba Fernández-Sanlés</t>
  </si>
  <si>
    <t>30-80</t>
  </si>
  <si>
    <t>CHD</t>
  </si>
  <si>
    <t>224/241</t>
  </si>
  <si>
    <t>cg12547807, cg27537125, cg05951221, cg21566642, cg05575921, cg19939077, cg00574958, cg18608055</t>
  </si>
  <si>
    <t>Methylation diff to CVD risk factors and to cvd itself</t>
  </si>
  <si>
    <t>AHRR, CPT1A, PPIF, SBNO2</t>
  </si>
  <si>
    <t>Associations between high blood pressure and DNA methylation</t>
  </si>
  <si>
    <t>PMC6991984</t>
  </si>
  <si>
    <t>High blood pressure</t>
  </si>
  <si>
    <t>DNAm and high blood pressure, only CVD risk factor, no CVD itself</t>
  </si>
  <si>
    <t>Epigenetic age acceleration and metabolic syndrome in the coronary artery risk development in young adults study</t>
  </si>
  <si>
    <t>PMC6858654</t>
  </si>
  <si>
    <t>Drew R. Nannini</t>
  </si>
  <si>
    <t>DNAm and CVD risk factor</t>
  </si>
  <si>
    <t>MetS</t>
  </si>
  <si>
    <t>507/535</t>
  </si>
  <si>
    <t>DNAm and metabolic syndrom, no direct connection to CVD</t>
  </si>
  <si>
    <t>Accelerated DNA methylation age and the use of antihypertensive medication among older adults</t>
  </si>
  <si>
    <t>PMC6286862</t>
  </si>
  <si>
    <t>Aging (Albany NY)</t>
  </si>
  <si>
    <t>DNAm and hypertension, no direct CVD connection</t>
  </si>
  <si>
    <t>Whole Blood DNA Methylation Signatures of Diet Are Associated With Cardiovascular Disease Risk Factors and All-Cause Mortality</t>
  </si>
  <si>
    <t>PMC7442697</t>
  </si>
  <si>
    <t>Circ Genom Precis Med</t>
  </si>
  <si>
    <t>Jiantao Ma</t>
  </si>
  <si>
    <t>DNAm and Diet, connection only to CVD risk factors</t>
  </si>
  <si>
    <t>450k/None</t>
  </si>
  <si>
    <t>Epigenome-Wide Association Study Identifies Cardiac Gene Patterning and a Novel Class of Biomarkers for Heart Failure</t>
  </si>
  <si>
    <t>PMC28838933</t>
  </si>
  <si>
    <t>Circulation</t>
  </si>
  <si>
    <t>Benjamin Meder</t>
  </si>
  <si>
    <t>LV/Blood</t>
  </si>
  <si>
    <t>Dilated cardiomyopathy</t>
  </si>
  <si>
    <t>LY75, PTGES, CTNNAL1, TNFSF14, MRPL16, KIF17 , MED13L, TBX3, TBX5, TBX5-AS1, RBM19</t>
  </si>
  <si>
    <t>Specified on page 7</t>
  </si>
  <si>
    <t>DNAm and heart failure, good paper</t>
  </si>
  <si>
    <t>DNA methylation profiling allows for characterization of atrial and ventricular cardiac tissues and hiPSC-CMs</t>
  </si>
  <si>
    <t>PMC6560887</t>
  </si>
  <si>
    <t>Kirstin Hoff</t>
  </si>
  <si>
    <t>Heart tissue</t>
  </si>
  <si>
    <t xml:space="preserve">Congenital heart defects </t>
  </si>
  <si>
    <t>POLR2A, EZH2, EP300, GATA2, FOS, RUNX3, CEBPB, TCF7L2, MAX, TEAD4</t>
  </si>
  <si>
    <t>DNAm and heart failure with heart tissue samples</t>
  </si>
  <si>
    <t>PMC4937859</t>
  </si>
  <si>
    <t>Genome-Wide Analysis of DNA Methylation and Fine Particulate Matter Air Pollution in Three Study Populations: KORA F3, KORA F4, and the Normative Aging Study</t>
  </si>
  <si>
    <t>Tommaso Panni</t>
  </si>
  <si>
    <t>Germany/USA</t>
  </si>
  <si>
    <t>50/50</t>
  </si>
  <si>
    <t>DNAm and air polution, no direct CVD connection</t>
  </si>
  <si>
    <t>Longitudinal analysis of epigenome-wide DNA methylation reveals novel smoking-related loci in African Americans</t>
  </si>
  <si>
    <t>PMC6557606</t>
  </si>
  <si>
    <t>Jiaxuan Liu</t>
  </si>
  <si>
    <t>109/271</t>
  </si>
  <si>
    <t>DNAm and smoking, no direct CVD connection</t>
  </si>
  <si>
    <t>DNA methylation is altered in maternal blood vessels of women with preeclampsia</t>
  </si>
  <si>
    <t>Reprod Sci</t>
  </si>
  <si>
    <t>PMC4046447</t>
  </si>
  <si>
    <t>Ahmad A. Mousa</t>
  </si>
  <si>
    <t>0/7</t>
  </si>
  <si>
    <t>0/5</t>
  </si>
  <si>
    <t>Preclampsia</t>
  </si>
  <si>
    <t>DNAm and preclampsia, no CVD</t>
  </si>
  <si>
    <t>Arteries and veins</t>
  </si>
  <si>
    <t>DNA methylation in APOE: The relationship with Alzheimer's and with cardiovascular health</t>
  </si>
  <si>
    <t>PMC7185210</t>
  </si>
  <si>
    <t>Alzheimers Dement (N Y)</t>
  </si>
  <si>
    <t>Jure Mur</t>
  </si>
  <si>
    <t>APOE gene methylation</t>
  </si>
  <si>
    <t>DNAm and briefly risk of CVD, no direct connection</t>
  </si>
  <si>
    <t>2429/3399</t>
  </si>
  <si>
    <t>Epigenome-Wide Association Study Indicates Hypomethylation of MTRNR2L8 in Large-Artery Atherosclerosis Stroke</t>
  </si>
  <si>
    <t>PMC31084332</t>
  </si>
  <si>
    <t>Yupei Shen</t>
  </si>
  <si>
    <t>Ischemic Stroke</t>
  </si>
  <si>
    <t>cg05740793</t>
  </si>
  <si>
    <t>MTRNR2L8 promotor</t>
  </si>
  <si>
    <t>DNAm and Ishemic stroke</t>
  </si>
  <si>
    <t>cg26829071</t>
  </si>
  <si>
    <t>GPR133</t>
  </si>
  <si>
    <t>An epigenome-wide association analysis of cardiac autonomic responses among a population of welders</t>
  </si>
  <si>
    <t>PMC5330442</t>
  </si>
  <si>
    <t>Jinming Zhang</t>
  </si>
  <si>
    <t>Cardiac autonomic responses</t>
  </si>
  <si>
    <t>75/0</t>
  </si>
  <si>
    <t>Welding fumes and cardiac autonomic responses, can be included after additional review</t>
  </si>
  <si>
    <t>Epigenetic age acceleration predicts cancer, cardiovascular, and all-cause mortality in a German case cohort</t>
  </si>
  <si>
    <t>PMC4891876</t>
  </si>
  <si>
    <t>Laura Perna</t>
  </si>
  <si>
    <t>CVD death/Cancer death</t>
  </si>
  <si>
    <t>890/972</t>
  </si>
  <si>
    <t>cg19724470, cg15804973, cg25564800, cg01820374, cg01511567, cg26614073</t>
  </si>
  <si>
    <t>CD27, MAP3K5, KPNA1, LAG3, SSRP1, SCAP</t>
  </si>
  <si>
    <t>Epigenetick clock and mortality</t>
  </si>
  <si>
    <t>Etremely important paper, overlap with our study is huge</t>
  </si>
  <si>
    <t>DNA methylation of lipid-related genes affects blood lipid levels</t>
  </si>
  <si>
    <t>PMC5012424</t>
  </si>
  <si>
    <t>Liliane Pfeiffer</t>
  </si>
  <si>
    <t>DNAm and blood lipid lvl, no direct connection to CVD</t>
  </si>
  <si>
    <t>Blood lipid lvl</t>
  </si>
  <si>
    <t>Smoking-Associated DNA Methylation Biomarkers and Their Predictive Value for All-Cause and Cardiovascular Mortality</t>
  </si>
  <si>
    <t>PMC4710597</t>
  </si>
  <si>
    <t>Yan Zhang</t>
  </si>
  <si>
    <t>500/500</t>
  </si>
  <si>
    <t>cg05575921, cg06126421</t>
  </si>
  <si>
    <t>DNAm, smoking and CVD mortality, paperp from the same group as th Laura Perna</t>
  </si>
  <si>
    <t>Particulate matter, the newborn methylome, and cardio-respiratory health outcomes in childhood</t>
  </si>
  <si>
    <t>Environ Epigenet</t>
  </si>
  <si>
    <t>PMC5804519</t>
  </si>
  <si>
    <t>Carrie V. Breton</t>
  </si>
  <si>
    <t>100/140</t>
  </si>
  <si>
    <t>Variable promoter methylation contributes to differential expression of key genes in human placenta-derived venous and arterial endothelial cells</t>
  </si>
  <si>
    <t>PMC3729658</t>
  </si>
  <si>
    <t>BMC Genomics</t>
  </si>
  <si>
    <t>Jihoon E Joo</t>
  </si>
  <si>
    <t>Placenta</t>
  </si>
  <si>
    <t>No CVD connection at all</t>
  </si>
  <si>
    <t>Cigarette smoking related DNA methylation in peripheral leukocytes and cardiovascular risk in young adults</t>
  </si>
  <si>
    <t>Int J Cardiol</t>
  </si>
  <si>
    <t>PMC7152556</t>
  </si>
  <si>
    <t>Cesar Sabogal</t>
  </si>
  <si>
    <t>DNAm, smoking and CVD risk factor</t>
  </si>
  <si>
    <t>Longitudinal genome-wide methylation study of Roux-en-Y gastric bypass patients reveals novel CpG sites associated with essential hypertension</t>
  </si>
  <si>
    <t>PMC4841955</t>
  </si>
  <si>
    <t>Adrian E. Boström</t>
  </si>
  <si>
    <t>Gene expression</t>
  </si>
  <si>
    <t>274/276</t>
  </si>
  <si>
    <t>0-110</t>
  </si>
  <si>
    <t>DNA methylation profiling identifies a high effect genetic variant for lipoprotein(a) levels</t>
  </si>
  <si>
    <t>PMC7518699</t>
  </si>
  <si>
    <t>Gregory T. Jones</t>
  </si>
  <si>
    <t>Circulating lipoprotein</t>
  </si>
  <si>
    <t>450k/850k</t>
  </si>
  <si>
    <t>New Zealand</t>
  </si>
  <si>
    <t>692/391</t>
  </si>
  <si>
    <t>359/0</t>
  </si>
  <si>
    <t>60-70</t>
  </si>
  <si>
    <t>Maternal Smoking During Pregnancy Induces Persistent Epigenetic Changes Into Adolescence, Independent of Postnatal Smoke Exposure and Is Associated With Cardiometabolic Risk</t>
  </si>
  <si>
    <t>PMC6764289</t>
  </si>
  <si>
    <t xml:space="preserve">Sebastian Rauschert </t>
  </si>
  <si>
    <t>139/157</t>
  </si>
  <si>
    <t>162/337</t>
  </si>
  <si>
    <t>10-20</t>
  </si>
  <si>
    <t>Differential methylation in visceral adipose tissue of obese men discordant for metabolic disturbances</t>
  </si>
  <si>
    <t>PMC24495915</t>
  </si>
  <si>
    <t>Physiol Genomics</t>
  </si>
  <si>
    <t>Frédéric Guénard</t>
  </si>
  <si>
    <t>7</t>
  </si>
  <si>
    <t>Canada</t>
  </si>
  <si>
    <t>20-50</t>
  </si>
  <si>
    <t>14/0</t>
  </si>
  <si>
    <t>Epigenome-Wide Association Study of Dietary Fiber Intake in African American Adolescents</t>
  </si>
  <si>
    <t>PMC6344930</t>
  </si>
  <si>
    <t>Mol Nutr Food Res</t>
  </si>
  <si>
    <t>Li Chen</t>
  </si>
  <si>
    <t>Fiber intake</t>
  </si>
  <si>
    <t>DNAm and fiber intake, no connection to CVD</t>
  </si>
  <si>
    <t>142/142</t>
  </si>
  <si>
    <t>Epigenome-wide association of myocardial infarction with DNA methylation sites at loci related to cardiovascular disease</t>
  </si>
  <si>
    <t>PMC5432989</t>
  </si>
  <si>
    <t>Masahiro Nakatochi</t>
  </si>
  <si>
    <t>Miocardial infarction</t>
  </si>
  <si>
    <t>Japan</t>
  </si>
  <si>
    <t>382/0</t>
  </si>
  <si>
    <t>cg07786668, cg17218495, cg06642177</t>
  </si>
  <si>
    <t>ZFHX3, SMARCA4, SGK1</t>
  </si>
  <si>
    <t>Epigenomic Assessment of Cardiovascular Disease Risk and Interactions With Traditional Risk Metrics</t>
  </si>
  <si>
    <t>PMC7428544</t>
  </si>
  <si>
    <t>Kenneth Westerman</t>
  </si>
  <si>
    <t>MI and DNAm, good paper</t>
  </si>
  <si>
    <t>Multiple cohorts</t>
  </si>
  <si>
    <t>Multiple cohorts association of DNAm and CVD</t>
  </si>
  <si>
    <t>DNA methylation and exposure to ambient air pollution in two prospective cohorts</t>
  </si>
  <si>
    <t>PMC6139298</t>
  </si>
  <si>
    <t>Environ Int</t>
  </si>
  <si>
    <t>Michelle Plusquin</t>
  </si>
  <si>
    <t>Cigarette smoking reduces DNA methylation levels at multiple genomic loci but the effect is partially reversible upon cessation</t>
  </si>
  <si>
    <t>PMC4623553</t>
  </si>
  <si>
    <t>Loukia G Tsaprouni</t>
  </si>
  <si>
    <t>PMC5349931</t>
  </si>
  <si>
    <t>Altered DNA methylation in neonates born large-for-gestational-age is associated with cardiometabolic risk in children</t>
  </si>
  <si>
    <t>Xian-hua Lin</t>
  </si>
  <si>
    <t>Large-for-gestationalage</t>
  </si>
  <si>
    <t>96/85</t>
  </si>
  <si>
    <t>DNAm and birth weight, no direct CVD connection</t>
  </si>
  <si>
    <t>PMC5804686</t>
  </si>
  <si>
    <t>Prenatal lead exposure is associated with decreased cord blood DNA methylation of the glycoprotein VI gene involved in platelet activation and thrombus formation</t>
  </si>
  <si>
    <t>Karin Engstro¨m</t>
  </si>
  <si>
    <t>India</t>
  </si>
  <si>
    <t>Lead exposure</t>
  </si>
  <si>
    <t>DNAm and lead exposure, which is a CVD risk factor, but no CVD comparison provided</t>
  </si>
  <si>
    <t>10-40</t>
  </si>
  <si>
    <t>0/127</t>
  </si>
  <si>
    <t>B-vitamins intake, DNA-methylation of One Carbon Metabolism and homocysteine pathway genes and myocardial infarction risk: the EPICOR study</t>
  </si>
  <si>
    <t>PMC24418380</t>
  </si>
  <si>
    <t>Nutr Metab Cardiovasc Dis</t>
  </si>
  <si>
    <t>G. Fiorito</t>
  </si>
  <si>
    <t>139/67</t>
  </si>
  <si>
    <t>40-60</t>
  </si>
  <si>
    <t>Folic acid and MI</t>
  </si>
  <si>
    <t>AMT, TCN2, CBS, PON1</t>
  </si>
  <si>
    <t>MI and DNAm</t>
  </si>
  <si>
    <t>Thyroid hormone biosynthesis machinery is altered in the ischemic myocardium: An epigenomic study</t>
  </si>
  <si>
    <t>PMC28526543</t>
  </si>
  <si>
    <t>Carolina Gil-Cayuela</t>
  </si>
  <si>
    <t>Left ventriculum</t>
  </si>
  <si>
    <t>16/0</t>
  </si>
  <si>
    <t>CG14601038, CG08537127</t>
  </si>
  <si>
    <t>CG01957222</t>
  </si>
  <si>
    <t xml:space="preserve">TPO </t>
  </si>
  <si>
    <t>Thyroid hormone in ICM</t>
  </si>
  <si>
    <t>ICM and DNAm</t>
  </si>
  <si>
    <t>Methylome analysis reveals alterations in DNA methylation in the regulatory regions of left ventricle development genes in human dilated cardiomyopathy</t>
  </si>
  <si>
    <t>Genomics</t>
  </si>
  <si>
    <t>PMC27417303</t>
  </si>
  <si>
    <t>Bong-Seok Jo</t>
  </si>
  <si>
    <t>Korea</t>
  </si>
  <si>
    <t>Left and right ventricles</t>
  </si>
  <si>
    <t>TBX5, HAND1, NKX2-5</t>
  </si>
  <si>
    <t>Difference in DNAm between LV and RV</t>
  </si>
  <si>
    <t>The blood genome-wide DNA methylation analysis reveals novel epigenetic changes in human heart failure</t>
  </si>
  <si>
    <t>PMC28485796</t>
  </si>
  <si>
    <t>Eur Rev Med Pharmacol Sci</t>
  </si>
  <si>
    <t>B. LI</t>
  </si>
  <si>
    <t>3/3</t>
  </si>
  <si>
    <t>MPV17L, GLUT1</t>
  </si>
  <si>
    <t>HF and DNAm</t>
  </si>
  <si>
    <t>How does socio-economic position (SEP) get biologically embedded? A comparison of allostatic load and the epigenetic clock(s)</t>
  </si>
  <si>
    <t>PMC30818253</t>
  </si>
  <si>
    <t>Psychoneuroendocrinology</t>
  </si>
  <si>
    <t>Cathal McCrory</t>
  </si>
  <si>
    <t>Epigenetic clock and social status, no CVD connection</t>
  </si>
  <si>
    <t>Epigenetic age acceleration</t>
  </si>
  <si>
    <t>Ireland</t>
  </si>
  <si>
    <t>244/246</t>
  </si>
  <si>
    <t>Role of the Epigenome in Heart Failure</t>
  </si>
  <si>
    <t>PMC32326823</t>
  </si>
  <si>
    <t>Physiol Rev</t>
  </si>
  <si>
    <t>Roberto Papait</t>
  </si>
  <si>
    <t>Childhood exposure to hunger: associations with health outcomes in later life and epigenetic markers</t>
  </si>
  <si>
    <t>Epigenomics</t>
  </si>
  <si>
    <t>PMC33215951</t>
  </si>
  <si>
    <t>CVD history</t>
  </si>
  <si>
    <t>No connection of DNAm - hunger - CVD was found</t>
  </si>
  <si>
    <t>An epigenetic map of age-associated autosomal loci in northern European families at high risk for the metabolic syndrome</t>
  </si>
  <si>
    <t>PMC4372177</t>
  </si>
  <si>
    <t>Omar Ali</t>
  </si>
  <si>
    <t>0-90</t>
  </si>
  <si>
    <t>Socioeconomic status</t>
  </si>
  <si>
    <t>Hunger</t>
  </si>
  <si>
    <t>CVD risk factor, no direct CVD connection</t>
  </si>
  <si>
    <t>Integrated Multiomics Approach to Identify Genetic Underpinnings of Heart Failure and Its Echocardiographic Precursors: Framingham Heart Study</t>
  </si>
  <si>
    <t>PMC31703168</t>
  </si>
  <si>
    <t>Charlotte Andersson</t>
  </si>
  <si>
    <t>47%/53%</t>
  </si>
  <si>
    <t>A lot of genes related to different CVD</t>
  </si>
  <si>
    <t>PMC3690659</t>
  </si>
  <si>
    <t>Ischemic heart disease and stroke in relation to blood DNA methylation</t>
  </si>
  <si>
    <t>Epidemiology</t>
  </si>
  <si>
    <t>Andrea Baccarelli</t>
  </si>
  <si>
    <t>712/0</t>
  </si>
  <si>
    <t>50-100</t>
  </si>
  <si>
    <t>IHD and stroke</t>
  </si>
  <si>
    <t>Specific Gene Methylation/Global methylation</t>
  </si>
  <si>
    <t>Hypomethylation associated with CVD</t>
  </si>
  <si>
    <t>Tobacco-smoking-related differential DNA methylation: 27K discovery and replication</t>
  </si>
  <si>
    <t>PMC3071918</t>
  </si>
  <si>
    <t>Lutz P. Breitling</t>
  </si>
  <si>
    <t>DNAm and smoking, no CVD connection</t>
  </si>
  <si>
    <t>90/87</t>
  </si>
  <si>
    <t>Methylation of Apoptosis-Associated Speck-Like Protein With a Caspase Recruitment Domain and Outcomes in Heart Failure</t>
  </si>
  <si>
    <t>J Card Fail</t>
  </si>
  <si>
    <t>PMC4861674</t>
  </si>
  <si>
    <t>Brittany Butts</t>
  </si>
  <si>
    <t>99/56</t>
  </si>
  <si>
    <t>ASC</t>
  </si>
  <si>
    <t>DNAm and Heart Failure</t>
  </si>
  <si>
    <t>Mitochondrial DNA copy number can influence mortality and cardiovascular disease via methylation of nuclear DNA CpGs</t>
  </si>
  <si>
    <t>Genome Med</t>
  </si>
  <si>
    <t>PMC7523322</t>
  </si>
  <si>
    <t>Christina A. Castellani</t>
  </si>
  <si>
    <t>Mitochondrial DNA and DNAm, no connection to CVD</t>
  </si>
  <si>
    <t>Genome-scale hypomethylation in the cord blood DNAs associated with early onset preeclampsia</t>
  </si>
  <si>
    <t>PMC4371797</t>
  </si>
  <si>
    <t>Mitochondrial DNA</t>
  </si>
  <si>
    <t>Preclampsia and DNAm, no connection to CVD</t>
  </si>
  <si>
    <t>Travers Ching</t>
  </si>
  <si>
    <t>Platelet mitochondrial DNA methylation predicts future cardiovascular outcome in adults with overweight and obesity</t>
  </si>
  <si>
    <t>PMC7026975</t>
  </si>
  <si>
    <t>Sarah Corsi</t>
  </si>
  <si>
    <t>Mitochondrial DNA, obessity and CVD</t>
  </si>
  <si>
    <t>Mitochondrial DNA methylation</t>
  </si>
  <si>
    <t>35/50</t>
  </si>
  <si>
    <t>44/72</t>
  </si>
  <si>
    <t>MT-CO1 , MT-CO3, MT-TL1</t>
  </si>
  <si>
    <t>nt6807, nt9444, nt3254</t>
  </si>
  <si>
    <t>Only study on MtDNAm, very interesting</t>
  </si>
  <si>
    <t>PMC31504085</t>
  </si>
  <si>
    <t>Associations between dietary vitamin intake, ABCA1 gene promoter DNA methylation, and lipid profiles in a Japanese population</t>
  </si>
  <si>
    <t>Am J Clin Nutr</t>
  </si>
  <si>
    <t>Ryosuke Fujii</t>
  </si>
  <si>
    <t>Vitamine intake and DNAm on specific gene, no CVD connection</t>
  </si>
  <si>
    <t>Specific gene methylation</t>
  </si>
  <si>
    <t>108/117</t>
  </si>
  <si>
    <t>Gene-specific DNA methylation profiles and LINE-1 hypomethylation are associated with myocardial infarction risk</t>
  </si>
  <si>
    <t>PMC4690365</t>
  </si>
  <si>
    <t>ZBTB12, LINE-1</t>
  </si>
  <si>
    <t>Simonetta Guarrera</t>
  </si>
  <si>
    <t>188/104</t>
  </si>
  <si>
    <t>MI</t>
  </si>
  <si>
    <t>DNAm and MI</t>
  </si>
  <si>
    <t>Novel DNA Methylation Sites Influence GPR15 Expression in Relation to Smoking</t>
  </si>
  <si>
    <t>PMC6163736</t>
  </si>
  <si>
    <t>Biomolecules</t>
  </si>
  <si>
    <t>Tina Haase</t>
  </si>
  <si>
    <t>Mass spectrometry</t>
  </si>
  <si>
    <t>Epigenetic Age Acceleration in Adolescence Associates With BMI, Inflammation, and Risk Score for Middle Age Cardiovascular Disease</t>
  </si>
  <si>
    <t>J Clin Endocrinol Metab</t>
  </si>
  <si>
    <t>PMC6555851</t>
  </si>
  <si>
    <t>Rae-Chi Huang</t>
  </si>
  <si>
    <t>501/494</t>
  </si>
  <si>
    <t>Identification of differentially methylated BRCA1 and CRISP2 DNA regions as blood surrogate markers for cardiovascular disease</t>
  </si>
  <si>
    <t>PMC5506022</t>
  </si>
  <si>
    <t>Geoffrey Istas</t>
  </si>
  <si>
    <t>No difference</t>
  </si>
  <si>
    <t>cg26370022, cg15065591, cg02286533, cg18372208, cg14947218, cg16006004, cg06001716, cg25288140, cg24900425, cg26715042, cg14997592, cg04595372, cg01706515, cg25390787, cg08942800, cg01076129</t>
  </si>
  <si>
    <t xml:space="preserve">BRCA1, CRISP2 </t>
  </si>
  <si>
    <t>Atherosclerosis and DNAm</t>
  </si>
  <si>
    <t>Variability of Methylation Profiles of CpG Sites in microrNA Genes in Leukocytes and Vascular Tissues of Patients with Atherosclerosis</t>
  </si>
  <si>
    <t>Biochemistry (Mosc)</t>
  </si>
  <si>
    <t>A. N. Kucher</t>
  </si>
  <si>
    <t>Right coronary arterie/ITA/GSV</t>
  </si>
  <si>
    <t>Russia</t>
  </si>
  <si>
    <t>6/0</t>
  </si>
  <si>
    <t>Strange paper, no controls but studies atherosclerosis and patients with MI, also is from russia and IF 1…</t>
  </si>
  <si>
    <t>Epigenetic Clocks and Allostatic Load Reveal Potential Sex-Specific Drivers of Biological Aging</t>
  </si>
  <si>
    <t>PMC31603985</t>
  </si>
  <si>
    <t>PMC28601079</t>
  </si>
  <si>
    <t>J Gerontol A Biol Sci Med Sci</t>
  </si>
  <si>
    <t>Epigenetic clock aging but not with CVD</t>
  </si>
  <si>
    <t>Epi Age acceleration</t>
  </si>
  <si>
    <t>Distinct epigenomic features in end-stage failing human hearts</t>
  </si>
  <si>
    <t>PMC3634158</t>
  </si>
  <si>
    <t>Left ventricel</t>
  </si>
  <si>
    <t>MeDIP</t>
  </si>
  <si>
    <t>Cardiomyopathi</t>
  </si>
  <si>
    <t>DUX4</t>
  </si>
  <si>
    <t>DNAm and HF, good</t>
  </si>
  <si>
    <t>F2RL3 methylation in blood DNA is a strong predictor of mortality</t>
  </si>
  <si>
    <t>PMC4258765</t>
  </si>
  <si>
    <t>1592/1994</t>
  </si>
  <si>
    <t>DNA methylation at birth within the promoter of ANRIL predicts markers of cardiovascular risk at 9 years</t>
  </si>
  <si>
    <t>PMC5010744</t>
  </si>
  <si>
    <t>Robert Murray</t>
  </si>
  <si>
    <t>ANRIL methylation</t>
  </si>
  <si>
    <t>DNAm and gene linked to CVD risk factors, no CVD itself</t>
  </si>
  <si>
    <t>CHD risk</t>
  </si>
  <si>
    <t>72/72</t>
  </si>
  <si>
    <t>Epigenome-Wide Association Study Identifies a Novel DNA Methylation in Patients With Severe Aortic Valve Stenosis</t>
  </si>
  <si>
    <t>PMC31928219</t>
  </si>
  <si>
    <t>Takahito Nasu</t>
  </si>
  <si>
    <t>Aortic valve stenosis</t>
  </si>
  <si>
    <t>DNA methylation capture sequencing</t>
  </si>
  <si>
    <t>TRIB1</t>
  </si>
  <si>
    <t>DMAm and aortic valve stenosis, but a strange very short paper</t>
  </si>
  <si>
    <t>A comparison of genome-wide DNA methylation patterns between different vascular tissues from patients with coronary heart disease</t>
  </si>
  <si>
    <t>PMC4391864</t>
  </si>
  <si>
    <t>Maria S. Nazarenko</t>
  </si>
  <si>
    <t>Right coronary arterie</t>
  </si>
  <si>
    <t>21/0</t>
  </si>
  <si>
    <t>Coronary artery stenosis</t>
  </si>
  <si>
    <t>cg01152019</t>
  </si>
  <si>
    <t>MIR10B, HOXD4</t>
  </si>
  <si>
    <t>DNAm in CHD, strange study design without controls, needs further investigation</t>
  </si>
  <si>
    <t>DNA methylation reprograms cardiac metabolic gene expression in end-stage human heart failure</t>
  </si>
  <si>
    <t>PMC6843013</t>
  </si>
  <si>
    <t>NRF1</t>
  </si>
  <si>
    <t>Apical heart tissue</t>
  </si>
  <si>
    <t>DNAm and HF</t>
  </si>
  <si>
    <t>Epigenetic aging in newborns: role of maternal diet</t>
  </si>
  <si>
    <t>PMC31942922</t>
  </si>
  <si>
    <t>Melinda Phang</t>
  </si>
  <si>
    <t>Epigenetic aging, no direct CVD connection</t>
  </si>
  <si>
    <t>0-0</t>
  </si>
  <si>
    <t>Epigenetic age</t>
  </si>
  <si>
    <t>Dissecting the association of autophagy-related genes with cardiovascular diseases and intermediate vascular traits: A population-based approach</t>
  </si>
  <si>
    <t>PMC6433264</t>
  </si>
  <si>
    <t>Eliana Portilla-Fernandez</t>
  </si>
  <si>
    <t>Autophagy related genes and CVD risk factors, no CVD itself</t>
  </si>
  <si>
    <t>Autophagy related genes</t>
  </si>
  <si>
    <t>Genetic and epigenetic polymorphisms of eNOS and CYP2D6 in mainland Chinese Tibetan, Mongolian, Uygur, and Han populations</t>
  </si>
  <si>
    <t>Pharmacogenomics J</t>
  </si>
  <si>
    <t>PMC31616043</t>
  </si>
  <si>
    <t>Guangzhao Qi</t>
  </si>
  <si>
    <t>Cytochrome P450 polymorphism</t>
  </si>
  <si>
    <t>Age-related clonal haemopoiesis is associated with increased epigenetic age</t>
  </si>
  <si>
    <t>Curr Biol</t>
  </si>
  <si>
    <t>PMC31430471</t>
  </si>
  <si>
    <t>Neil A. Robertson</t>
  </si>
  <si>
    <t>Epigenetic age difference</t>
  </si>
  <si>
    <t>Prospective Study of Epigenetic Age Acceleration and Incidence of Cardiovascular Disease Outcomes in the ARIC Study (Atherosclerosis Risk in Communities)</t>
  </si>
  <si>
    <t>PMC5863591</t>
  </si>
  <si>
    <t>Epigenetic age acceleration and CVD</t>
  </si>
  <si>
    <t>35/65%</t>
  </si>
  <si>
    <t>Hannum is more associated with all CVD then Horvath. Horvath does not correlatet with HF at all</t>
  </si>
  <si>
    <t>Epigenetic clock and CVD, great paper</t>
  </si>
  <si>
    <t>Nicholas S. Roetker</t>
  </si>
  <si>
    <t>DNA methylation age calculators reveal association with diabetic neuropathy in type 1 diabetes</t>
  </si>
  <si>
    <t>PMC7132894</t>
  </si>
  <si>
    <t>Delnaz Roshandel</t>
  </si>
  <si>
    <t>Diabetes</t>
  </si>
  <si>
    <t>Genome-wide non-CpG methylation of the host genome during M. tuberculosis infection</t>
  </si>
  <si>
    <t>PMC4845000</t>
  </si>
  <si>
    <t>Garima Sharma</t>
  </si>
  <si>
    <t>DNAm and no CVD connection at all</t>
  </si>
  <si>
    <t>non CpG methylation</t>
  </si>
  <si>
    <t>Human cells</t>
  </si>
  <si>
    <t>Cells</t>
  </si>
  <si>
    <t>Detection of altered global DNA methylation in coronary artery disease patients</t>
  </si>
  <si>
    <t>DNA Cell Biol</t>
  </si>
  <si>
    <t>PMC18613790</t>
  </si>
  <si>
    <t>Priyanka Sharma</t>
  </si>
  <si>
    <t>Coronary artery disease</t>
  </si>
  <si>
    <t>Higher in CAD</t>
  </si>
  <si>
    <t>Cytosine extension assay</t>
  </si>
  <si>
    <t>Global DNAm and CAD</t>
  </si>
  <si>
    <t>CAD</t>
  </si>
  <si>
    <t>In situ nuclear DNA methylation in dilated cardiomyopathy: an endomyocardial biopsy study</t>
  </si>
  <si>
    <t>PMC7160509</t>
  </si>
  <si>
    <t>Takatomo Watanabe</t>
  </si>
  <si>
    <t>Left ventricular endomyocardium</t>
  </si>
  <si>
    <t>51/24</t>
  </si>
  <si>
    <t>Immunoelectron microscopy</t>
  </si>
  <si>
    <t>11/9</t>
  </si>
  <si>
    <t>Higher in DCM, but only in cardiomyocytes</t>
  </si>
  <si>
    <t>Global DNAm and DNAm localization in cell types</t>
  </si>
  <si>
    <t>DNA methylation modules associate with incident cardiovascular disease and cumulative risk factor exposure</t>
  </si>
  <si>
    <t>PMC6792327</t>
  </si>
  <si>
    <t>SLC9A1, SLC1A5, TNRC6C</t>
  </si>
  <si>
    <t>2587+2023</t>
  </si>
  <si>
    <t>45/55% + 0/100%</t>
  </si>
  <si>
    <t>DNAm and CVD</t>
  </si>
  <si>
    <t>DNA methylation profile of genes involved in inflammation and autoimmunity correlates with vascular function in morbidly obese adults</t>
  </si>
  <si>
    <t>PMC33487124</t>
  </si>
  <si>
    <t>M. M. Ali</t>
  </si>
  <si>
    <t>Full text not available</t>
  </si>
  <si>
    <t>Correlation of hypertension and F2RL3 gene methylation with Prognosis of coronary heart disease</t>
  </si>
  <si>
    <t>J Biol Regul Homeost Agents</t>
  </si>
  <si>
    <t>PMC30574762</t>
  </si>
  <si>
    <t>Gao, B. F.</t>
  </si>
  <si>
    <t>Epigenome-wide analysis in familial hypercholesterolemia identified new loci associated with high-density lipoprotein cholesterol concentration</t>
  </si>
  <si>
    <t>PMC23244308</t>
  </si>
  <si>
    <t>Simon-Pierre Guay</t>
  </si>
  <si>
    <t xml:space="preserve">high-density lipoprotein cholesterol </t>
  </si>
  <si>
    <t xml:space="preserve">cholesterol levels </t>
  </si>
  <si>
    <t>AHRR hypomethylation as an epigenetic marker of smoking history predicts risk of myocardial infarction in former smokers</t>
  </si>
  <si>
    <t>PMC32947224</t>
  </si>
  <si>
    <t>Anne Langsted</t>
  </si>
  <si>
    <t>Smoking and MI</t>
  </si>
  <si>
    <t>Specific CpG methylation</t>
  </si>
  <si>
    <t>AHRR</t>
  </si>
  <si>
    <t>cg05575921</t>
  </si>
  <si>
    <t>Denmark</t>
  </si>
  <si>
    <t>Taqman assay</t>
  </si>
  <si>
    <t>MI smoking and DNAm</t>
  </si>
  <si>
    <t>Epigenetic profiling identifies novel genes for ascending aortic aneurysm formation with bicuspid aortic valves</t>
  </si>
  <si>
    <t>Heart Surg Forum</t>
  </si>
  <si>
    <t>PMC26334848</t>
  </si>
  <si>
    <t>Shah, A. A.</t>
  </si>
  <si>
    <t>Evaluation of the influence of global DNA methylation level in patients with acute coronary syndrome</t>
  </si>
  <si>
    <t>Clin Chim Acta</t>
  </si>
  <si>
    <t>PMC33069663</t>
  </si>
  <si>
    <t>Fábia C.S. Soares</t>
  </si>
  <si>
    <t>Higher in ACS</t>
  </si>
  <si>
    <t>ELISA-based kit</t>
  </si>
  <si>
    <t>ACS and global DNAm</t>
  </si>
  <si>
    <t>ACS</t>
  </si>
  <si>
    <t>Global DNA hypermethylation in peripheral blood mononuclear cells and cardiovascular disease risk: a population-based propensity score-matched cohort study</t>
  </si>
  <si>
    <t>J Epidemiol Community Health</t>
  </si>
  <si>
    <t>PMC33766847</t>
  </si>
  <si>
    <t>Tsuboi, Y.</t>
  </si>
  <si>
    <t>A genome-wide scan reveals important roles of DNA methylation in human longevity by regulating age-related disease genes</t>
  </si>
  <si>
    <t>PMC4368809</t>
  </si>
  <si>
    <t xml:space="preserve">MeDIP-Seq </t>
  </si>
  <si>
    <t>NA-110</t>
  </si>
  <si>
    <t>Integrative analysis of methylome and transcriptome variation of identified cardiac disease-specific genes in human cardiomyocytes after PM(2.5) exposure</t>
  </si>
  <si>
    <t>PMC30286548</t>
  </si>
  <si>
    <t>Chemosphere</t>
  </si>
  <si>
    <t>DNA methylation map of human atherosclerosis</t>
  </si>
  <si>
    <t>PMC25091541</t>
  </si>
  <si>
    <t>Xiaozhe Yang</t>
  </si>
  <si>
    <t>Silvio Zaina</t>
  </si>
  <si>
    <t>Cardiomyocytes</t>
  </si>
  <si>
    <t>Aorta</t>
  </si>
  <si>
    <t>WGBS/450k</t>
  </si>
  <si>
    <t>Higher in Atherosclerosis</t>
  </si>
  <si>
    <t>DNAm and Atherosclerosis</t>
  </si>
  <si>
    <t>HOXA6,  PDGFA, A2BP1, CALD1, DAAM1, EGFR, FBN2, HOXA9, HOXB3, KCNMA1, MAP1B, MIR23b, MYH10, PDGFD, PLA2G10, PLAT, RPTOR, PRKCE, PRRX1, PTK2 PXDN, TSC22D1</t>
  </si>
  <si>
    <t>Abdominal aortic aneurysm</t>
  </si>
  <si>
    <t>Category</t>
  </si>
  <si>
    <t>Vascular</t>
  </si>
  <si>
    <t>Atherosclerotic</t>
  </si>
  <si>
    <t>CVRF</t>
  </si>
  <si>
    <t>Cardiomyopathy</t>
  </si>
  <si>
    <t>Heart</t>
  </si>
  <si>
    <t>Other</t>
  </si>
  <si>
    <t>Metabolic</t>
  </si>
  <si>
    <t>Immune</t>
  </si>
  <si>
    <t>Cochrane Trials/Journal of preventive medicine and hygiene</t>
  </si>
  <si>
    <t>Gianfagna F</t>
  </si>
  <si>
    <t>NMU, NMUR1</t>
  </si>
  <si>
    <t>Cochrane Trials/Neurology genetics</t>
  </si>
  <si>
    <t>Paul A. Nyquist</t>
  </si>
  <si>
    <t>PTEN, PIK3CB, HERC2</t>
  </si>
  <si>
    <t>Cochrane Trials/Frontiers in genetics</t>
  </si>
  <si>
    <t>Davis Armstrong</t>
  </si>
  <si>
    <t>cg22812874, cg00340919</t>
  </si>
  <si>
    <t>Accepted initially</t>
  </si>
  <si>
    <t>Accepted after secondary consideration</t>
  </si>
  <si>
    <t xml:space="preserve">Rejection reason </t>
  </si>
  <si>
    <t>DNAm measured only in relationship to Cardio Vascular health metrics</t>
  </si>
  <si>
    <t>DNAm measured in relationship to CVD risk factor development and HF predispositions. Additionally no genes/CpGs/global methylation lvls published</t>
  </si>
  <si>
    <t>Exposure</t>
  </si>
  <si>
    <t>Outcome</t>
  </si>
  <si>
    <t>CpG methylation</t>
  </si>
  <si>
    <t>Detailed table present/Can be metaanalysed</t>
  </si>
  <si>
    <t>CHR21(5389 5393 5400 5402 5405 5408 5429 5440 5442 5458 5468 5474 5507 3570 3676), CHR6(2889674 2889644 2889627 2889620 2889612 2889568 2889564), CHR1(214280412 214280441 214280507 214280600)</t>
  </si>
  <si>
    <t>Positions</t>
  </si>
  <si>
    <t xml:space="preserve">cg02484476 cg21217270 cg20288927 cg22442430 cg20460771 cg16651877 cg00294940 cg09257526 cg15729230 cg05464506 cg25522181 cg08402572 cg10037068 cg21578541 cg12226453 cg12811871 cg21254939 cg24032269 cg12531611 cg25114611 cg21575923 cg08376209 cg01291375 cg01726890 cg14049634 cg18352710 cg27036638 cg21618017 cg01561807 cg02384859 cg01850135 cg03831847 cg27513667 cg18960216 cg06040872 cg25248278 cg14066471 cg11947857 cg25974922 cg12168357 cg13790259 cg26482164 cg03062881 cg04314225 cg22217449 cg06229674 cg00369058 </t>
  </si>
  <si>
    <t>Global methylation lvl</t>
  </si>
  <si>
    <t>Excluded after second go through</t>
  </si>
  <si>
    <t>No direct connection of DNAm and CVD</t>
  </si>
  <si>
    <t>No CpG associated with CVD</t>
  </si>
  <si>
    <t>CHR8(126448033)</t>
  </si>
  <si>
    <t>Subclinical atherosclerosis</t>
  </si>
  <si>
    <t>Variability between tissues in patients with desiase, no comparison of DNAm to desiase</t>
  </si>
  <si>
    <t>AC and DC</t>
  </si>
  <si>
    <t>cg01152019 cg14399060</t>
  </si>
  <si>
    <t>cg22753548 cg17168830 cg12071328 cg17259183 cg27047371 cg09518637 cg17512748 cg20739510 cg05867499 cg05042705 cg15578311 cg14150199 cg11374891 cg13129016 cg26394619 cg09560365 cg19496491 cg25910466 cg25038283 ch.6.775158F cg20660269 cg16968115 cg18471460 cg04730029 cg18751306 cg21570403 cg06642177 cg21599493 cg21973248 cg04043455 cg15489593 cg10122479 cg15431151 cg15093003 cg04708753 cg12193484 cg09818732 cg09400081 cg21146912 cg02484732 ch.15.374589R cg09809242 cg07922879 cg14825413 cg07809452 cg17218495 cg14236602 cg15442610 cg24088508 cg26260369 cg21950493 cg09428571 cg05060949 cg14040252 cg21846177 cg27167439 cg16503683 cg18017761 cg02249911 cg05845592 cg12477880 cg24533989 cg23490161 cg08422420 cg00843105</t>
  </si>
  <si>
    <t>DNAm for distinguishing between cell types, not desiase</t>
  </si>
  <si>
    <t>Higher GrimAge associated with CVD</t>
  </si>
  <si>
    <t xml:space="preserve">cg22647407 cg25096566 cg27431596 cg27357571 cg19998368 cg27506082 cg02580404 cg26880493 cg06401579 cg18510056 cg23855989 cg21052682 cg19463976 cg23763043 cg06148685 cg25127852 cg27120816 cg00818872 cg09320690 cg06361272 cg13734972 cg10948359 cg10499901 cg14859204 cg26307359 cg15905200 cg09551147 cg10953508 cg12109455 cg09410607 cg18303215 cg00703260 cg14533401 cg25505069 cg00779206 cg21790626 cg02763101 cg17457560 cg02366534 cg01926051 cg04765098 cg07046818 cg15269503 cg07068756 cg22473973 cg05537380 cg00730653 cg25973534 cg08876441 cg15090727 cg16008327 cg03577655 cg23335460 cg06829686 cg11268739 cg13781853 cg02736548 cg15274684 cg05387146 cg06507551 cg20212699 cg14271531 cg15941948 cg03079395 cg13571707 cg06201642 cg22736850 cg26560222 cg07857792 cg26936429 cg02202980 cg23944251 cg02009103 cg02543075 cg26824006 cg09660227 cg08464824 cg05735180 cg18592273 cg10126205 cg20985450 cg07914084 cg14689219 cg17689721 cg14750948 cg18582992 cg01857475 cg15179725 cg09915444 cg27140220 cg17186168 cg03995857 cg07170170 cg05041351 cg09689137 cg01578017 cg05167782 cg12041459 cg25933341 cg16785755 cg24573501 cg10090985 cg15665646 cg11528176 cg01912921 cg05800683 cg14919250 cg27569742 cg13907049 cg21544416 cg13720108 cg07423205 cg12824796 cg18683691 cg09941406 cg22951989 cg02816003 cg09568464 cg05896042 cg09820321 cg22304068 cg11240634 cg09626193 cg08196032 cg00051068 cg23302998 cg10496614 cg07528097 cg09133028 cg13121699 cg13137176 cg16314401 cg07236840 cg08586541 cg18337337 cg23716800 cg23395449 cg18477587 cg23615676 cg15015920 cg24553673 cg02774439 cg16107001 cg26179400 cg08261094 cg03900143 cg12349858 cg23504474 cg13802571 cg08188890 cg09816912 cg03304610 cg05739757 cg15733114 cg08768621 cg02793262 cg00672622 cg03135061 cg07393734 cg12064507 cg12238343 cg18496965 cg04552500 cg00509431 cg08301572 cg20699736 cg16726869 cg11879354 cg02781660 cg07591403 cg02776664 cg08582485 cg16292016 cg24617723 cg09214254 cg21331461 cg02621087 cg25721451 cg07536926 cg23177772 cg14391419 cg17658822 cg11881313 cg05861567 cg18194306 cg26902216 cg18789663 cg05071974 cg22665696 cg08137080 cg19866478 cg08217227 cg17270891 cg03755177 cg17384889 cg01687680 cg06897264 cg27508144 cg19768329 cg20804050 cg02585329 cg25679870 cg08578136 cg02281208 cg24325551 cg18371475 cg01257697 cg00963169 cg17904852 cg08278357 cg03681341 </t>
  </si>
  <si>
    <t>History of MI</t>
  </si>
  <si>
    <t>H3K27ac, H3K9ac, H3K36me3, H3K4me1, H3K4me3, H3K27me3, H3K9me3,</t>
  </si>
  <si>
    <t>cg20222376</t>
  </si>
  <si>
    <t>cg16630982 cg12440062 cg25390787 cg01076129</t>
  </si>
  <si>
    <t>TRUE(S)</t>
  </si>
  <si>
    <t xml:space="preserve">cg02352281  cg21884231  cg06577205  cg00356183  cg03044249  cg23130097  cg24430034  cg03287340  cg01437204  cg13359998  cg16401270  cg25375916  cg21099332  cg01657995  cg01702055  cg02010481  cg03183540  cg09077126  cg04111435  cg13984040  cg15095917  cg23691006  cg01406381  cg21766592  cg22540135  cg07668993  cg08548498  cg12966875  cg19473529  cg23480341 cg13060114 cg00084338 cg22878489 cg09316140 cg26963277 cg06673684 cg24146100 cg09479241 cg14170999 cg04164838 cg06693983 cg25293806 cg16737517 cg26372517 cg06868100 cg08952306 cg09423312 cg11908057 cg23363754 cg01028796 cg14281592 cg03494429 cg02513379 cg07839457 cg01695406 cg10064322 cg19492423 cg25979108 cg01735357 cg01127300 cg02994863 cg04364194 cg07959491 cg16304914 cg24609304 cg26258108 cg10341991 cg06642177 cg15062310 cg25183890 cg10041390 cg06750635 cg07790826 cg04509559 cg14860120 cg06395091 cg24654547 cg00603498 cg24613083 cg07721276 cg13423282 cg01438737 cg04385144 cg01245787 cg21605986 cg12995410 cg01154537 cg05557255 cg16427107 cg05596135 cg14615927 cg24408769 cg03663120 cg04290133 cg13876222 cg14105458 cg10967866 cg19137806 cg09636302 cg13645530 cg02003183 cg11183227 cg00033551 cg00711896 cg03169557 cg03497652 cg08796240 cg10505257 cg26992566 cg12116137 cg14343513 cg21369801 cg00994936 cg02715602 cg04848343 cg06633438 cg16743273 cg26325791 cg26775538 cg27246571 cg03031660 cg21028463 cg07786668 cg24341498 cg17662034 cg24475210 ch.8.20603847F cg19233923 cg11877270 cg24654547 cg01438737 cg06642177 cg25294185 cg22704520 cg19034708 cg14037413 cg26260369 cg09238957 cg04553410 cg26649251 cg05300158 cg13390975 cg14036868 cg18036763 cg22223655 cg08965527 cg16120422 cg01127300 cg02513379 cg09479241 cg01735357 cg26963277 cg24146100 cg25293806 cg01028796 cg04164838 cg06693983 cg07839457 cg00084338 cg23363754 cg01695406 cg09423312 cg03494429 cg06868100 cg08952306 cg14281592 cg14170999 cg10064322 cg22878489 cg19492423 cg16737517 cg26372517 cg11908057 cg25979108 cg04364194 cg24609304 cg16427107 cg07721276 cg07790826 cg06750635 cg10041390 cg01245787 cg00603498 cg24654547 cg01438737 cg06642177 cg07959491 cg06395091 cg10341991 cg04385144 cg02994863 cg05596135 cg04509559 cg15062310 cg21605986 cg25183890 cg24613083 cg13423282 cg26258108 cg01154537 cg14860120 cg02003183 cg00711896 cg11183227 cg13645530 cg06633438 cg26992566 cg04848343 cg26325791 cg03663120 cg19137806 cg04290133 cg14105458 cg10967866 cg00994936 cg08796240 cg09636302 cg00033551 cg14343513 cg13876222 cg03497652 cg26775538 cg21369801 cg24408769 cg02715602 cg27246571 cg14615927 cg03169557 </t>
  </si>
  <si>
    <t>CVD Risk, no connection of DNAm to CVD itself</t>
  </si>
  <si>
    <t>Incident CVD</t>
  </si>
  <si>
    <t>No data on genes/CpGs available</t>
  </si>
  <si>
    <t>cg09155044 cg22304262</t>
  </si>
  <si>
    <t>TRUE(S, only genes)</t>
  </si>
  <si>
    <t>Incident Dilated cardiomyopathy</t>
  </si>
  <si>
    <t>cg16318181 cg25838968 cg01726792 cg05978306 cg18251389 cg00586700 cg18601596 cg03426023 cg11763830 cg24415066 cg17912835 cg19567891 ch.16.406779R cg17291767 cg02581963 cg17399647 cg14523204 cg24366665 cg19194167 cg01294686 cg08755532 ch.1.117057666F cg14504418 cg19683073 cg26941823 cg08281084 cg16254946</t>
  </si>
  <si>
    <t xml:space="preserve">cg06834912 cg17258551 cg25661571 cg18061711 cg11879514 cg19968840 cg12065531 cg04985251 cg06009330 cg18331855 cg05769349 cg02581963 cg25681339 cg03522668 cg22352273 cg22142686 cg03843000 cg07684775 cg09656541 cg00589541 cg15876264 cg23930083 cg04226401 cg11878675 cg27078890 cg25052847 cg13886124 cg01550828 cg09744840 cg15897635 cg05469118 cg11788103 cg24396566 cg19483816 cg26244646 cg17074213 cg02665650 cg05929882 cg18414754 cg17940190 cg03149093 cg11243995 cg14470594 cg20709868 cg00314029 cg09656690 cg24449302 cg01525244 cg04658945 cg03348475 cg19290410 cg16605327 cg13284007 cg16154073 cg01994308 cg04026354 cg18484299 cg03542374 cg26880762 cg19256314 cg26949087 cg08718293 cg09700085 cg22678932 cg16489610 cg20674839 cg05792022 cg08797194 cg26953640 cg14560584 cg08616760 cg22997177 cg25746746 cg00092518 cg13777502 cg06644998 cg06972182 cg05063087 cg12785993 cg15820397 cg25733613 cg24562110 cg07830086 cg14441964 cg12015991 cg10246531 cg02895639 cg16051561 cg14295955 cg16559598 cg05756109 cg19390582 cg17700633 cg20340149 cg08031094 cg21238609 cg24549639 cg26075184 cg14789659 cg07452879 cg15846488 cg06984255 cg04318619 cg04980793 cg04238038 cg21123417 cg17079137 cg20913063 cg03515656 cg14787155 cg02149880 cg23067317 cg06979118 cg26029734 cg14622441 cg21029769 cg22592142 cg12279125 cg24806126 cg26600954 cg00769161 cg06245037 cg27619353 cg22793136 cg13761321 cg09062708 cg23891596 cg09811510 cg17080882 cg02843503 cg10490227 cg11085408 cg11651961 cg17156767 cg23505970 cg08436942 cg17795695 cg15260268 cg05157266 cg25179358 cg14023881 cg20079139 cg16811988 cg22855020 cg23016080 cg02744793 cg25362248 cg00345230 cg02038173 cg03468541 cg02559264 cg17246714 cg07063325 cg10625758 cg26647929 cg14728310 cg20679082 cg06742800 cg01511126 cg26738040 cg27473538 cg27614445 cg24218925 cg20034209 cg06796825 cg02726883 cg13938963 cg01910272 cg02998992 cg24806732 cg24854787 cg07442639 cg12976413 cg05052194 cg14191675 cg15839751 cg12006425 cg06794543 cg09104050 cg21639236 cg19502972 cg15825501 cg25206536 cg10453019 cg06911121 cg16864700 cg13976253 cg06604058 cg01958203 cg06341821 cg20982606 cg11954384 cg13184448 cg19091447 cg24485820 cg13960352 cg08109505 cg24763869 cg18611777 cg12950166 cg21406217 cg17468459 cg07763231 cg07161888 cg05492964 cg20604317 cg08258788 cg14012610 cg04436255 cg07920148 cg09766628 cg05409435 cg06481431 cg15889012 cg24303698 cg24079251 cg11612470 cg17175624 cg18126557 cg05628702 cg21625563 cg18040436 cg02315271 cg03626672 cg23243902 cg21725888 cg06468809 cg12598837 cg10486757 cg09997638 cg12492359 cg11733294 cg08411068 cg23359048 cg20783262 cg15534755 cg02805994 cg07044792 cg18008019 cg03515980 cg03278965 cg16975985 cg12839172 cg07598522 cg16629158 cg26624398 cg20730634 cg00928816 cg10227393 cg14031065 cg18481683 cg20044923 cg06577708 cg01357671 cg09296536 cg03865041 cg25387593 cg00245454 cg16679093 cg20345556 cg06194421 cg18441082 cg14546714 cg09739887 cg12832228 cg06506598 cg19827346 cg19641804 cg15617699 cg08607533 cg25438801 cg20710266 cg22112360 cg24578853 cg07705810 cg05938423 cg00547077 cg07456670 cg08023809 cg15381875 cg05060711 cg12419334 cg21011403 cg26797661 cg21462146 cg26477169 cg00598335 cg05768983 cg22807192 cg09158826 cg26461676 cg23849826 cg07763516 cg12929040 cg07949612 cg08640619 cg05654404 cg11564483 cg13579901 cg12922032 cg25521047 cg08642237 cg22201545 cg02929209 cg02837703 cg22342100 cg05170515 cg06819687 cg16658737 cg00959118 cg13670615 cg17786844 cg18364837 cg25045942 cg10648179 cg00319567 cg14705778 cg01851672 cg26539663 cg05446414 cg27143824 cg07560662 cg02011446 cg14599755 cg14519123 cg26506725 cg19954146 cg11968414 cg09227563 cg17861791 cg12040534 cg17920246 cg23218665 cg09717979 cg03211098 cg07047601 cg06744057 cg04999148 cg03530756 cg10622644 cg07542748 cg06781563 cg15330584 cg14547509 cg14473974 cg26757820 cg05301818 cg26016210 cg25953464 cg27612695 cg21165064 cg07577668 cg04402633 cg05058167 cg22650648 cg01637482 cg19874450 cg17695382 cg23055081 cg09133422 cg27055481 cg14997707 cg27220681 cg04255268 cg17524637 cg09959084 cg21668880 cg12058390 cg25080152 cg00297767 cg06391300 cg20494553 cg20623868 cg15100630 cg07996345 cg15401922 cg07033820 cg21099470 cg12598048 cg21950287 cg04571327 cg20697630 cg22924585 cg15439725 cg24900923 cg01370449 cg02057943 cg22145576 cg08802696 cg09382430 cg13819586 cg18256429 cg22996605 cg08386886 cg05570707 cg15437133 cg22947748 cg05494465 cg02551910 cg07291923 cg14212738 cg01378515 cg08500763 cg05796321 cg03654080 cg26151079 cg21394729 cg18080401 cg02501463 cg20961037 cg22140136 cg23965429 cg18802567 cg17467968 cg04174309 cg00040446 cg13494334 cg23642001 cg17373058 cg24950336 cg21715212 cg27365991 cg21942256 cg10581632 cg25757017 cg08066132 cg15311382 cg00645593 cg21194911 cg23621779 cg19442730 cg01052291 cg03802069 cg17588455 cg06874399 cg14183907 cg05730215 cg25047469 cg19789466 cg14957430 cg24928681 cg08354699 cg04244535 cg11614622 cg16389209 cg07106325 cg03582286 cg01719123 cg23079727 cg19855366 cg05920635 cg12444684 cg16659773 cg18789887 cg20871904 cg07113562 cg01045986 cg20000718 cg21998473 cg10181911 cg03874653 cg12771053 cg05647733 cg03648631 cg12066583 cg18255240 cg26747293 cg05622441 cg01023751 cg09897639 cg07089783 cg01636799 cg23180600 cg01203972 cg06995624 cg11512009 cg27137280 cg15233062 cg04101050 cg10909080 cg18389639 cg06488187 cg05797623 cg25857710 cg25479732 cg21129641 cg11851772 cg14792983 cg02066621 cg05786840 cg12374732 cg26541027 cg22696073 cg18404039 cg07076358 cg13568343 cg10373645 cg22488745 cg04223044 cg07066635 cg09522825 cg26576155 cg20228115 cg25651608 cg15604682 cg19803952 cg21215811 cg23453437 cg01917416 cg01435196 cg09501146 cg26618056 cg16822387 cg09302904 cg17595353 cg00366471 cg01457413 cg13602813 cg12394426 cg01272058 cg17767319 cg26420824 cg23361265 cg21330034 cg22508569 cg26780677 cg12960696 cg11080062 cg07284286 cg25613101 cg18382599 cg04812351 cg15137369 cg01471196 cg08510205 cg18738857 cg05224190 cg11327809 cg10057252 cg11944219 cg07437919 cg25250621 cg09321747 cg01424145 cg02923856 cg22619719 cg00594129 cg23836594 cg15558129 cg26340461 cg06129498 cg22207900 cg05931684 cg11658047 cg17144760 cg07417284 cg03150409 cg03121168 cg20164915 cg26323130 cg16803846 cg09337544 cg10983484 cg16322205 cg22603710 cg03222971 cg19276110 cg04725777 cg21288207 cg07461160 cg14839808 cg08516222 cg01988500 cg09407429 cg10963192 cg25837738 cg06622468 cg20090957 cg09248380 cg20598768 cg03456755 cg20060523 cg10633981 cg22270384 cg19878987 cg07478791 cg05788437 cg01374398 cg00247963 cg22654626 cg06757357 cg13530448 cg00432041 cg26104986 cg05206910 cg24243629 cg27161463 cg07317062 cg12498409 cg03175653 cg06222162 cg19250764 cg27552406 cg10195702 cg13787029 cg15352431 cg11777782 cg07721005 cg01460276 cg22841110 cg08693231 cg21910613 cg23223044 cg14102731 cg19977408 cg15074329 cg11347316 cg16774013 cg16785698 cg07138355 cg26326615 cg26628795 cg00172376 cg05246190 cg20973743 cg08340572 cg04358685 cg13999099 cg13581859 cg24308560 cg15667495 cg16593921 cg19842134 cg13879455 cg06549530 cg04367252 cg02386183 cg22942200 cg25361651 cg20563759 cg24127861 cg05670459 cg22879676 cg04709703 cg03637614 cg05134026 cg09150905 cg11283100 cg07283595 cg05095774 cg15611018 cg20518154 cg14497348 cg01775802 cg18776992 cg01598250 cg17772342 cg07343790 cg04402122 cg15536165 cg19183879 cg01750375 cg13892902 cg21846305 cg25062778 cg03714522 cg10950050 cg26182254 cg22180410 cg09983326 cg13914598 cg11682071 cg22804528 cg23586394 cg23319982 cg03203239 cg05321721 cg20264566 cg07709980 cg15073462 cg21099776 cg24259363 cg23144123 cg14267811 cg14885145 cg25694979 cg17015704 cg12062282 cg19773855 cg13009927 cg05749728 cg17035366 cg26503153 cg27478313 cg20585038 cg22142913 cg05844247 cg23164678 cg18005867 cg00794227 cg05736393 cg05044401 cg20297566 cg26161643 cg11754314 cg26623416 cg24412469 cg15799226 cg07479988 cg08125401 cg13497563 cg23093754 cg10590909 cg10498984 cg27325460 cg14085060 cg23964739 cg13815390 cg18082638 cg22390633 cg05393509 cg24435866 cg26900458 cg14158573 cg14530304 cg25103766 cg04219446 cg04564000 cg03447967 cg19726916 cg24356321 cg21242584 cg02252323 cg16758970 cg12027761 cg12299026 cg21751983 cg27228136 cg07195926 cg05767411 cg25163015 cg01331772 cg19021318 cg16650901 cg13645767 cg10663370 cg24324755 cg05681148 cg02996269 cg19330592 cg16146432 cg21780859 cg22698744 cg16552437 cg15123573 cg03426840 cg26132612 cg12328660 cg09302895 cg27163692 cg04364463 cg08587737 cg05360477 cg24258125 cg20476329 cg11564042 cg15869463 cg20956633 cg23922560 cg07257037 cg00997411 cg17264240 cg24146331 cg04335562 cg14630985 cg04077199 cg06010356 cg06070414 cg11412876 cg23639134 cg05304622 cg03820828 cg09562174 cg13582782 cg06385874 cg01330050 cg18632135 cg27454894 cg16656864 cg02001390 cg25048202 cg09890653 cg24334803 cg11384924 cg22867288 cg17694795 cg18187726 cg15149645 cg10709343 cg08106661 cg10227327 cg13879776 cg13018448 cg04446762 cg00235754 cg15242061 cg12374123 cg03410231 cg21172458 cg02429669 cg24744031 cg14790772 cg20962211 cg24503369 cg13340481 cg03719428 cg02243437 cg20547653 cg26309655 cg15636057 cg08114852 cg14916813 cg09077966 cg15421363 cg07515196 cg12259522 cg02625929 cg10477989 cg24877792 cg25011530 cg16614638 cg16007711 cg22502382 cg15695155 cg14765969 cg14911132 cg24139916 cg10466987 cg01338834 cg22094205 cg17024643 cg20885815 cg01073178 cg03540606 cg06808467 cg00513467 cg02643778 cg14770570 cg22203547 cg08375754 cg11381792 cg11567041 cg10459717 cg14593956 cg01614598 cg25127214 cg08038761 cg19349861 cg21284370 cg12241367 cg02056144 cg07151039 cg05287480 cg21423973 cg18128437 cg04722249 cg09107053 cg20794273 cg02544429 cg18727303 cg06790019 cg24963443 cg03944305 cg03909849 cg12633985 cg04321618 cg08050352 cg21786873 cg13566851 cg14213021 cg16355271 cg24863706 cg27472151 cg08341079 cg18629427 cg08379212 cg18970754 cg05968270 cg27346037 cg14967899 cg14011833 cg17426592 cg26265234 cg09184467 cg18664899 cg12299829 cg04338446 cg11227075 cg20999932 cg11029475 cg04612198 cg27280037 cg13531588 cg21799469 cg08867707 cg05186311 cg02038273 cg11343289 cg15792158 cg19824334 cg14970666 cg25444017 cg21224977 cg24118052 cg15543284 cg17144108 cg03946899 cg11239145 cg10267925 cg20211779 cg06240896 cg07050831 cg07681156 cg11859845 cg14247318 cg20140377 cg19835839 cg05714094 cg02794358 cg07155724 cg09112371 cg09932439 cg14443182 cg02802924 cg10172783 cg21118780 cg27042584 cg11224407 cg04053862 cg08701034 cg10680836 cg09785516 cg00260888 cg10983056 cg19381766 cg17308661 cg21489753 cg04479987 cg23294158 cg05913197 cg07737236 cg06793798 cg17720267 cg07960762 cg03925425 cg03348978 cg01550055 cg26167161 cg24275957 cg04351903 cg19915305 cg13940160 cg26168469 cg21575187 cg09439920 cg23409403 cg00309650 cg09698981 cg01130364 cg26276650 cg09098825 cg12540903 cg18420599 cg09918296 cg23971987 cg05990579 cg02701825 cg10281002 cg00313642 cg15830509 cg02487499 cg18167329 cg19273746 cg03877376 cg09972192 cg09974566 cg15396799 cg10909163 cg17697381 cg00759634 cg05166508 cg15823956 cg02548780 cg24293614 cg15643885 cg26386436 cg02692808 cg26269881 cg04266864 cg08128228 cg02181963 cg13886636 cg26250609 cg24842859 cg04953579 cg10130860 cg10754705 cg18977656 cg22607212 cg26230658 cg16301924 cg04631804 cg04319464 cg21234955 cg23192120 cg07004357 cg19869610 cg18312812 cg19177722 cg20645729 cg08005411 cg22721468 cg03996539 cg03651138 cg06194536 cg05995172 cg00564759 cg20200516 cg03727373 cg08440556 cg02239805 cg02928991 cg23598419 cg21583412 cg21336235 cg04459753 cg05059159 cg01217204 cg12195820 cg18266479 cg24948962 cg16695597 cg17928095 cg12315011 cg16804848 cg19713567 cg22974236 cg06463759 cg09106948 cg16451004 cg12262069 cg18089569 cg06758670 cg27109482 cg25866143 cg27053636 cg23783653 cg17593936 cg02310562 cg14497545 cg01216607 cg15888301 cg05270290 cg08800396 cg06905970 cg01411982 cg03694868 cg05195750 cg02516957 cg23251761 cg25199254 cg26548653 cg03128421 cg06348038 cg18014257 cg07099588 cg15534086 cg08386692 cg07972541 cg11888381 cg25116269 cg05648964 cg20005743 cg18204833 cg27251126 cg01865825 cg01799338 cg16562342 cg00147976 cg23810282 cg04925841 cg10570662 cg10833037 cg12043722 cg21903286 cg15406387 cg09446908 cg08045063 cg12128164 cg09433135 cg11229513 cg18159740 cg10966083 cg25683204 cg04452432 cg23515853 cg16533315 cg04413644 cg24667736 cg11461694 cg22915582 cg07062658 cg06826278 cg14089512 cg05542614 cg08409451 cg10386016 cg11174851 cg03874568 cg24061580 cg09254686 cg02931001 cg02266452 cg19466131 cg01638175 cg22139166 cg15248989 cg22903655 cg13501090 cg06812693 cg01185921 cg14236862 cg13881199 cg02511809 cg13259296 cg00973653 cg05492810 cg15634747 cg12218999 cg24741430 cg09706850 cg02732134 cg06679760 cg00029053 cg07816439 cg10929758 cg14039343 cg21384971 cg25802430 cg09844907 cg05830141 cg25007683 cg03549948 cg03326252 cg08709073 cg22854549 cg18320648 cg19881050 cg26685501 cg22598840 cg02213260 cg02537902 cg23837253 cg13089137 cg04837750 cg12963096 cg21945992 cg22325196 cg02308712 cg07757959 cg00611675 cg17028105 cg19502932 cg25782445 cg25616684 cg04860157 cg17959943 cg17276021 cg02618262 cg20318726 cg19737746 cg07723114 cg03051116 cg22433398 cg07081352 cg14897838 cg27356115 cg24181311 cg18270113 cg07596482 cg18761450 cg02621988 cg13665174 cg08092446 cg01618130 cg07751793 cg05478497 cg10507582 cg23601614 cg11411107 cg20919844 cg00482020 cg14073946 cg18987274 cg12851526 cg26824705 cg14661225 cg04873026 cg03462975 cg25372357 cg03312572 cg27118968 cg13276704 cg10881360 cg17208973 cg02933679 cg14006800 cg10892950 cg08944318 cg01556275 cg23754772 cg23827572 cg15103181 cg12098645 cg14320087 cg06034096 cg20095920 cg22471230 cg27519411 cg24413235 cg19593767 cg02008544 cg22535057 cg07291445 cg12816936 cg15087571 cg13286318 cg12566780 cg00772714 cg16000544 cg18732032 cg21144462 cg23224405 cg06937549 cg02712294 cg22122760 cg19587038 cg21530174 cg16163324 cg11906173 cg15766595 cg20317738 cg25231972 cg10599444 cg06276429 cg18780217 cg20994686 cg11932640 cg20722590 cg26470479 cg24105280 cg01342981 cg13911393 cg15913680 cg12830327 cg26295435 cg02473781 cg13494704 cg06082548 cg18615051 cg08286799 cg27232482 cg25332717 cg03638172 cg11105980 cg25542733 cg26989316 cg07155478 cg25837350 cg19059423 cg15985338 cg26482052 cg22688564 cg23606385 cg18236211 cg26224915 cg00422918 cg24932585 cg00841452 cg25105234 cg01736133 cg04513185 cg20174699 cg14573448 cg05592363 cg01152015 cg15559833 cg05244720 cg18579396 cg08489883 cg05420668 cg09992746 cg00569385 cg24054649 cg12093976 cg04721582 cg22431184 cg21219785 cg04591034 cg27256523 cg21907579 cg05379954 cg24015817 cg19460713 cg17847446 cg19750643 cg10628205 cg15552529 cg09477292 cg15840022 cg12564526 cg03142697 cg05190577 cg20782850 cg01301319 cg03780561 cg18194821 cg17510320 cg15738605 cg20874811 cg02435252 cg15455643 cg08949621 cg20815701 cg00013441 cg03698702 cg16030113 cg07277818 cg10608476 cg23680026 cg09504320 cg22876894 cg26021273 cg09798023 cg02062480 cg00624617 cg22197824 cg19532939 cg09010904 cg18739800 cg04414295 cg16872847 cg19571046 cg17947461 cg26918957 cg13966878 cg11590780 cg01728493 cg23692087 cg16311192 cg24943329 cg04079176 cg25223263 cg01257145 cg04228202 cg24141115 cg19031844 cg24156905 cg26585202 cg18948380 cg05131957 cg06127414 cg17250947 cg18050291 cg02297616 cg04576684 cg09396181 cg21714212 cg13361843 cg16280098 cg03855706 cg16905586 cg17302176 cg00220769 cg01060358 cg05879418 cg03657549 cg25430094 cg00814733 cg04932082 cg12726354 cg13199615 cg27139491 cg23209537 cg00519851 cg25561913 cg25422943 cg14575053 cg24985331 cg13810766 cg11027717 cg24177393 cg05520308 cg05046306 cg09415754 cg09809285 cg04338281 cg27038755 cg05310920 cg26929394 cg03465513 cg26817334 cg15951469 cg00354941 cg10368533 cg25629442 cg21313137 cg17810853 cg03868159 cg12230071 cg22357700 cg26907082 cg23797200 cg23978968 cg26022015 cg22924838 cg05274755 cg20235658 cg20610891 cg01499623 cg19468555 cg04818710 cg19721211 cg03284310 cg15987211 cg24631450 cg08553284 cg10521014 cg26144458 cg21292957 cg08587797 cg07702255 cg24377330 cg26008469 cg21153962 cg14754439 cg13435718 cg21890551 cg10800280 cg07404363 cg15394763 cg14387505 cg16185834 cg21063716 cg16439512 cg16849024 cg03848127 cg15155463 cg23455837 cg27379715 cg04268624 cg27190138 cg17972213 cg14100214 cg23866412 cg00841725 cg05081498 cg14067770 cg19933985 cg25601889 cg10988041 cg09293718 cg19226358 cg24626851 cg06620092 cg12738349 cg07274998 cg25107893 cg02710534 cg21986718 cg23204021 cg23543396 cg05504685 cg21937244 cg00192773 cg11909748 cg05982345 cg20647467 cg20467658 cg13477354 cg26744079 cg05451912 cg15522570 cg10433718 cg23817637 cg05523500 cg07433178 cg23826582 cg05504541 cg20575761 cg19354746 cg15764058 cg04535236 cg17330048 cg14130141 cg25601086 cg08246428 cg07094847 cg24301350 cg05554543 cg14780649 cg27112993 cg02905964 cg16563178 cg19879479 cg09796886 cg13773083 cg00647040 cg05938958 cg11745084 cg17497049 cg15208757 cg04623165 cg09258240 cg06187986 cg13983903 cg22870994 cg19941170 cg25101327 cg00896370 cg13017319 cg16998186 cg15581235 cg18731055 cg03628186 cg01287788 cg25417551 cg02046552 cg18883538 cg07427211 cg03726791 cg09547692 cg26049390 cg05501426 cg03909902 cg26700716 cg14435695 cg06515771 cg02514519 cg04364504 cg03074984 cg21304211 cg14697743 cg04250181 cg07470634 cg20161984 cg05357209 cg14082075 cg21048168 cg24343823 cg27160537 cg21397124 cg11535366 cg23907108 cg19619432 cg11826638 cg10145436 cg05449217 cg21544702 cg25612480 cg13512204 cg05880829 cg05479582 cg07021405 cg06137123 cg03760589 cg18087266 cg05380885 cg03542938 cg23015407 cg05043716 cg03051979 cg05785598 cg21852117 cg14439629 cg14728864 cg26348180 cg13943141 cg26706961 cg01816783 cg23151401 cg13093793 cg03768916 cg10206933 cg21476673 cg20982412 cg06711259 cg18705846 cg24095222 cg02438107 cg07121199 cg13920529 cg06542865 cg01972394 cg21211213 cg08723977 cg22734451 cg01340163 cg06615940 cg27258450 cg00800759 cg09256683 cg26714915 cg15416442 cg12260146 cg16536739 cg26214742 cg14612733 cg17668756 cg00919013 cg22490845 cg08971592 cg26821293 cg00027729 cg25097567 cg06162589 cg16387436 cg08206623 cg11800577 cg01402409 cg06114987 cg00677708 cg08830818 cg08577341 cg13429145 cg23371656 cg01201797 cg00806138 cg02657641 cg18198461 cg05961700 cg07716052 cg13983692 cg16523463 cg18183242 cg03440944 cg05202720 cg17645823 cg00206281 cg16639692 cg20120646 cg20326928 cg10011746 cg09468051 cg09683258 cg24035595 cg27569829 cg17223809 cg20777257 cg09697510 cg10765857 cg24575705 cg06076610 cg10522845 cg24319143 cg03679394 cg04427490 cg24670552 cg14192188 cg27513935 cg03857198 cg13065121 cg15285494 cg00577202 cg12573119 cg21038819 cg26734579 cg24186459 cg04872541 cg24406619 cg26287741 cg03784436 cg00511464 cg26983744 cg08257600 cg19081358 cg23162167 cg23317857 cg10027245 cg26620682 cg14388724 cg22595315 cg19350870 cg16580681 cg24952411 cg04318353 cg25264393 cg11569933 cg20651417 cg12824060 cg02069619 cg08359870 cg10106725 cg09915421 cg16873271 cg17845732 cg05679108 cg19890431 cg17745234 cg04581293 cg13531204 cg10639394 cg20495206 cg08794763 cg23639120 cg09176023 cg06103412 cg08587948 cg05725489 cg10030710 cg15692837 cg23781075 cg15659599 cg09793866 cg25345659 cg00621559 cg04682969 cg14095692 cg13690332 cg24508499 cg13180252 cg22865640 cg01575652 cg01751917 cg08161163 cg14431443 cg13701768 cg13367644 cg19244922 cg06758211 cg21917866 cg05041475 cg23698897 cg12514868 cg27338302 cg01571491 cg24580146 cg09013975 cg03106413 cg12364131 cg13336860 cg04168675 cg25152348 cg26839791 cg10528218 cg23614000 cg21291431 cg07236884 cg08464675 cg00988641 cg05894719 cg00636427 cg22294288 cg03254538 cg19260329 cg20656751 cg03050965 cg19993573 cg21870518 cg10009497 cg05035280 cg03094620 cg08502159 cg25333056 cg11334772 cg16880779 cg11706469 cg23648082 cg05031424 cg18378817 cg26015743 cg23673344 cg04694205 cg15589427 cg12075776 cg18219226 cg11050793 cg01490040 cg26929163 cg03406011 cg11977488 cg04477431 cg12991385 cg24281891 cg03720195 cg05859099 cg20944647 cg21734094 cg05658811 cg27521562 cg01810623 cg10811509 cg05947505 cg27483571 cg04022023 cg10165474 cg03340501 cg26251585 cg06733971 cg04083076 cg19381819 cg19563158 cg04205744 cg04699668 cg22309051 cg15570464 cg12381873 cg06450790 cg01140149 cg19301530 cg26820209 cg06126829 cg03390472 cg13307384 cg18854765 cg26008509 cg15420615 cg05228964 </t>
  </si>
  <si>
    <t>Supp link</t>
  </si>
  <si>
    <t>https://ars.els-cdn.com/content/image/1-s2.0-S2352340916305789-mmc2.xlsx</t>
  </si>
  <si>
    <t>PECAM1 ARHGAP24 AMOTL2</t>
  </si>
  <si>
    <t>Cohort</t>
  </si>
  <si>
    <t>ESTHER</t>
  </si>
  <si>
    <t>KAROLA</t>
  </si>
  <si>
    <t>Follow up length</t>
  </si>
  <si>
    <t>CVD mortality</t>
  </si>
  <si>
    <t>cg03636183</t>
  </si>
  <si>
    <t>Incident MI</t>
  </si>
  <si>
    <t xml:space="preserve">EPICOR </t>
  </si>
  <si>
    <t>cg20191453 cg21926782 cg05924489 cg02251567 cg14184400 cg15108590 cg10457056 cg26141228 cg24496978 cg24437122 cg22542751 cg00788739 cg01284869 cg01369114 cg03970350 cg26532826 cg11875119 cg02111168 cg07404485 cg05342682 cg04155289 cg19678392 cg21856205 cg10457056 cg26141228 cg24496978 cg24437122</t>
  </si>
  <si>
    <t>https://ars.els-cdn.com/content/image/1-s2.0-S0939475313002718-mmc2.docx</t>
  </si>
  <si>
    <t>cg09993145 cg07248223 cg10166664 cg26427109 cg11201447 cg23828876 cg23543318 cg08450017 cg02734358 cg16179938 cg00490406 cg10861751 cg11141696 cg09458566 cg23052776 cg18582260 cg05109049 cg20535085 cg11147886 cg06315390 cg02586212 cg03278514 cg17448192 cg09154880 cg05799811 cg27583010 cg22750001 cg00037681 cg02007288 cg12177851 cg14665366 cg24414363 cg00661777 cg20765408 cg00387964 cg17741993 cg26112797 cg00859858 cg05173913 cg20513976 cg03337218 cg04915566 cg01916088 cg00240653 cg14714222 cg23192683 cg00221794 cg10511890 cg09931909 cg20472746 cg14082886 cg06639053 cg11303839 cg17587997 cg08767044 cg25247520 cg09032544 cg09775648 cg25140783 cg06518838 cg13415795 cg19268652 cg00446123 cg23612220 cg27631256 cg26283496 cg27377213 cg21201401 cg23280720 cg08058560 cg10623600 cg03526142 cg17098965 cg10530767 cg07536737 cg12073436 cg16505233 cg10017293 cg24312520 cg18112681 cg16509569 cg08783514 cg15159247 cg11153485 cg11630392 cg07099553 cg12279138 cg14315334 cg13626632 cg06637812 cg26842802 cg07706695 cg03772020 cg05130485 cg15585555 cg26815454 cg25503999 cg08428292 cg01094309 cg20916523 cg19617080 cg15253304 cg27215100 cg01117339 cg00729654 cg20481655 cg03050022 cg17833746 cg02326386 cg10994564 cg02657012 cg05266321 cg13558774 cg25132230 cg18587063 cg09354050 cg20173011 cg03670441 cg07593977 cg21829783 cg02921623 cg17515347 cg26255314 cg23378546 cg13885155 cg09742465 cg26942801 cg05756492 cg10371155 cg20994118 cg15375424 cg00759807 cg08663890 cg12229555 cg22514722 cg11893955 cg15928106 cg06958535 cg26228558 cg13525276 cg24667115 cg11258381 cg26118759 cg25388800 cg23632791 cg03840259 cg17717866 cg10274029 cg07568841 cg13100449 cg03003434 cg11748354 cg02166383 cg24049629 cg17813891 cg01681098 cg21949194 cg26165146 cg01510278 cg05596756 cg16117781 cg23949574 cg25581222 cg18030943 cg00050692 cg22324981 cg03260621 cg08859309 cg12068908 cg00288598 cg20228731 cg20971158 cg12253437 cg04545636 cg19867107 cg20267828 cg17936488 cg23352695 cg04256697 cg04947157 cg22517705 cg13860281 cg08134678 cg14936778 cg00255726 cg12121162 cg20849025 cg07182248 cg08779777 cg17218270 cg14531564 cg20399011 cg23840219 cg03070236 cg24690709 cg13066703 cg09973676 cg00275449 cg08752433 cg09993699 cg14836555 cg15319576 cg15719903 cg13152690 cg19450111 cg00059459 cg23739746 cg10572465 cg10170847 cg04579254 cg00463367 cg22845912 cg25256924 cg23330450 cg13309012 cg10573235 cg23507945 cg15392364 cg27285720 cg08796342 cg16114141 cg02914427 cg04184716 cg00510718 cg02744249 cg13447080 cg04340595 cg17117459 cg08586426 cg03783907 cg08655071 cg08422803 cg27284288 cg16476235 cg10255237 cg21920221 cg12047375 cg08402365 cg01083093 cg07580591 cg26306289 cg15849098 cg04863679 cg00442389 cg26154534 cg22422937 cg06212224 cg06853339 cg12883629 cg09638208 cg14673904 cg23704802 cg00169897 cg06824394 cg07728874 cg19252956 cg09315878 cg06040872 cg21773297 cg26724018 cg23510258 cg01765174 cg11733245 cg08120210 cg14741228 cg13203135 cg22073152 cg17583432 cg06901890 cg24743301 cg01714284 cg17205313 cg00916635 cg08949143 cg00479463 cg16488021 cg02632314 cg07641807 cg04877910 cg19510565 cg08251901 cg26371345 cg03549705 cg00604356 cg01552197 cg01129641 cg08460026 cg07103517 cg01400040 cg19239041 cg03140624 cg17526952 cg09221159 cg03181524 cg03297901 cg07449205 cg24708145 cg19743891 cg10111335 cg01440489 cg03699074 cg17833066 cg22208022 cg17527177 cg19495013 cg17607231 cg12810837 cg20278790 cg19016694 cg12286415 cg17756730 cg18855030 cg10505658 cg27164770 cg16351569 cg21577598 cg21764708 cg17394978 cg13867370 cg19344315 cg21096345 cg05183538 cg14134128 cg07195224 cg05590294 cg25554496 cg26799474 cg15645309 cg19646897 cg20995564 cg01735277 cg04499514 cg08549335 cg04754652 cg18422587 cg26789453 cg00431602 cg10397389 cg25567938 cg26232412 cg01973676 cg24662666 cg22666103 cg09767076 cg18637383 cg13626582 cg21121843 cg21076680 cg19966212 cg04731861 cg16472369 cg14743346 cg05249479 cg21773646 cg10728351 cg10102102 cg20313856 cg04945753 cg20380468 cg15636887 cg10423607 cg25249713 cg27296413 cg27604402 cg09712306 cg09264140 cg01004382 cg12991306 cg05570258 cg11257728 cg10547050 cg07645228 cg00450164 cg27449150 cg03459656 cg13681468 cg00166343 cg02402436 cg19219778 cg09678939 cg06499262 cg21954370 cg07516148 cg03995631 cg21057323 cg17799287 cg19021985 cg20427318 cg00806644 cg17349352 cg04387347 cg22293458 cg05068848 cg05564251 cg17464436 cg23825480 cg02722633 cg01076704 cg03035162 cg21090033 cg00539174 cg01519261 cg11610626 cg07274406 cg24954967 cg05094429 cg12691330 cg07658646 cg26185620 cg17143376 cg22309950 cg23654401 cg00146027 cg11946459 cg17306740 cg21348406 cg23580725 cg06942450 cg03356026 cg15881332 cg06636678 cg17311865 cg01843506 cg26723524 cg18696027 cg07381806 cg03917473 cg05387269 cg23797100 cg12806892 cg22074858 cg16643151 cg00569276 cg06559878 cg27168493 cg09501687 cg02984092 cg10902549 cg16597045 cg19034132 cg05517541 cg03055671 cg23114964 cg18625627 cg24612198 cg13007871 cg03569637 cg13810673 cg22473770 cg13014558 cg04212021 cg18721397 cg00370106 cg02499214 cg11546385 cg00320216 cg08480068 cg06632214 cg08279092 cg22325572 cg04244970 cg10518264 cg01255894 cg04936619 cg19343707 cg18642369 cg25050392 cg06457633 cg07156249 cg06640822 cg03776194 cg22730029 cg10968944 cg19505827 cg16474725 cg07151117 cg12192582 cg06516865 cg11453076 cg05106502 cg26379822 cg20207567 cg16501560 cg22153728 cg03518729 cg07041323 cg02606840 cg11430077 cg05731218 cg17726575 cg22593342 cg02181920 cg27415283 cg24441922 cg01692482 cg23093496 cg22856279 cg14556909 cg22410499 cg14540650 cg01148741 cg01360627 cg00291478 cg05696969 cg13747967 cg17454283 cg03519577 cg08549497 cg13673094 cg20888995 cg17186066 cg12803433 cg09241703 cg14888916 cg01519464 cg21187669 cg20220678 cg13465852 cg01833470 cg17611742 cg04911139 cg07570898 cg11977716 cg01673307 cg09228833 cg22698272 cg20831413 cg19533977 cg21920303 cg06238667 cg10523000 cg06442240 cg17036418 cg18682028 cg14989202 cg08433011 cg03252770 cg00008629 cg22442430 cg08040471 cg21455600 cg03623968 cg24221738 cg22356061 cg15497991 cg17213699 cg12413156 cg05487134 cg22149419 cg20513418 cg02996471 cg01167556 cg20146241 cg00945209 cg21919729 cg06117093 cg06526741 cg01695279 cg02779037 cg05811904 cg08202226 cg23013029 cg06183267 cg10072237 cg26692749 cg03928384 cg27207756 cg24674703 cg15258980 cg16180082 cg21440764 cg02639359 cg07890553 cg00449000 cg03533256 cg19190163 cg19071452 cg22614759 cg24788483 cg03604067 cg10921592 cg06748966 cg17578639 cg19097880 cg13806870 cg13634319 cg05945608 cg11850468 cg26203383 cg08669718 cg11214507 cg03546163 cg14437551 cg12591668 cg26399994 cg01722297 cg06125903 cg05224770 cg23031196 cg20485084 cg21470947 cg25155064 cg05204104 cg12362118 cg14035238 cg18025430 cg13725590 cg13925011 cg13018120 cg22801799 cg16965605 cg23752828 cg20632143 cg07586956 cg03274669 cg20236089 cg20311002 cg00093433 cg06732873 cg13900763 cg20788020 cg09611620 cg14245199 cg17467525 cg02042997 cg01798375 cg08338281 cg08866634 cg12527995 cg04179740 cg15718932 cg19453686 cg05991220 cg04915044 cg20676788 cg18527651 cg00378473 cg12044693 cg14506696 cg01791634 cg02916283 cg18372930 cg03787837 cg14518276 cg12044599 cg14963724 cg13136655 cg27109748 cg04517263 cg17033499 cg18448949 cg22328837 cg10591516 cg12269161 cg02947862 cg09802688 cg03028216 cg00187889 cg23071186 cg24655125 cg21587469 cg21046148 cg09755589 cg26769927 cg03190661 cg14311134 cg01774645 cg24497361 cg14590369 cg01643441 cg08075204 cg04118234 cg02522196 cg12526997 cg14627404 cg16017420 cg18669406 cg06524165 cg15551881 cg14306709 cg00149213 cg02609279 cg20348196 cg25338707 cg04757345 cg15065340 cg12086464 cg22027471 cg21205663 cg05864433 cg17984638 cg13784312 cg01794103 cg18085627 cg23217386 cg25538415 cg05234326 cg03319315 cg11381564 cg01037082 cg11478200 cg24835948 cg23061725 cg03094728 cg04543901 cg14083015 cg21684411 cg24931346 cg15344028 cg24323726 cg27138018 cg15665792 cg21031128 cg04470557 cg19375403 cg11792826 cg05305434 cg17817047 cg02910451 cg07380416 cg20441502 cg06604289 cg23378365 cg11848931 cg11854392 cg25887844 cg13906813 cg23497683 cg21749794 cg10414881 cg00275828 cg08969925 cg02852025 cg03438552 cg21188037 cg06484274 cg15858970 cg26915799 cg19411729 cg25380021 cg25569396 cg05427639 cg00713294 cg21538684 cg15729404 cg06386983 cg23456409 cg13178170 cg05322916 cg08159663 cg22687244 cg11257888 cg05206657 cg24742298 cg24898914 cg13380204 cg22786472 cg06752040 cg06582708 cg02893429 cg17608381 cg02374486 cg13566919 cg00393985 cg00467547 cg02772121 cg03510486 cg21494379 cg16327891 cg01765152 cg00071250 cg15459165 cg24107728 cg10517290 cg12669088 cg17626301 cg26561413 cg21565575 cg12982531 cg00215182 cg19085146 cg00839873 cg14030719 cg15036529 cg16598679 cg20392842 cg13978689 cg08337633 cg04499701 cg07398791 cg02177168 cg04935109 cg09093150 cg03852656 cg00035000 cg15173780 cg03213374 cg16379283 cg23807071 cg26354367 cg01790646 cg11143193 cg10884539 cg14145667 cg14480446 cg18642720 cg25392692 cg00934037 cg00164282 cg16044480 cg24140775 cg26427498 cg03447908 cg13415831 cg07237979 cg08288130 cg02327522 cg04275695 cg17338146 cg03573679 cg01403030 cg12885302 cg19638572 cg01218206 cg16506815 cg04515608 cg18991321 cg04441847 cg06164961 cg07557423 cg18456803 cg09316306 cg18119407 cg16207673 cg07275207 cg19676502 cg12929678 cg02520639 cg14211915 cg11065271 cg07613391 cg03463994 cg03992114 cg09017941 cg24000814 cg12593223 cg19136673 cg12690978 cg24208826 cg19123356 cg14011327 cg23339656 cg15742700 cg01309328 cg01073837 cg18563860 cg14732540 cg25083933 cg16567056 cg14176836 cg00924004 cg09804858 cg04278110 cg09946623 cg11619961 cg14359680 cg01447475 cg21396949 cg02003183 cg24749672 cg24709951 cg05743713 cg10665892 cg08175413 cg15046123 cg13648550 cg20425130 cg04131610 cg01154505 cg02131853 cg23953831 cg23665802 cg15549637 cg00565412 cg21761853 cg19056418 cg26866325 cg17738213 cg07826859 cg16927606 cg03753191 cg06038367 cg05711445 cg14864167 cg00579868 cg17811608 cg05376738 cg26043955 cg12726120 cg24877510 cg20981615 cg02775243 cg26161816 cg05923857 cg03188000 cg08122156 cg23261107 cg15417249 cg03280235 cg10515131 cg27423177 cg02544836 cg22260869 cg00017461 cg05859308 cg26104083 cg01144086 cg10606620 cg25451702 cg10590292 cg25526061 cg02268561 cg21758773 cg17574812 cg13472584 cg00118342 cg14426428 cg01730970 cg09351881 cg13427361 cg20780180 cg23242862 cg25325322 cg24722577 cg06601993 cg24413842 cg00794673 cg02291365 cg12240358 cg14552947 cg02532700 cg18117039 cg00791074 cg10732094 cg22013370 cg01167274 cg24810917 cg10080732 cg13429095 cg13315706 cg09434536 cg01051524 cg27486585 cg00025044 cg09362796 cg11550234 cg02249390 cg27213872 cg00347643 cg10575547 cg01948202 cg08871244 cg06580800 cg12360935 cg06806711 cg27092594 cg15791438 cg17678039 cg15536663 cg04999058 cg27081745 cg13663303 cg07349094 cg18205668 cg26818464 cg24134018 cg17094249 cg01407477 cg14373410 cg06907356 cg13408086 cg04379703 cg26437842 cg05547778 cg12690127 cg11284582 cg15735736 cg03087897 cg21366673 cg11316131 cg15980656 cg10126903 cg08146256 cg18477949 cg26876834 cg08859278 cg19159011 cg11166893 cg03699843 cg07965110 cg23633059 cg02231590 cg15030789 cg05317600 cg06623219 cg10330169 cg02016764 cg13586051 cg14967987 cg10825315 cg24577131 cg20824939 cg26620176 cg08284263 cg19192280 cg24497819 cg07780630 cg14278300 cg13857210 cg25226014 cg13832669 cg02695343 cg16718263 cg23098018 cg26724841 cg19985056 cg26959945 cg09696044 cg05884705 cg19190593 cg01797899 cg15629311 cg04147906 cg20042612 cg19149314 cg12431517 cg25769852 cg00328720 cg08908131 cg15768226 cg08811314 cg27365208 cg16616514 cg15519096 cg19027424 cg26182406 cg19677267 cg20306863 cg08102516 cg26193268 cg14707834 cg06963182 cg00078456 cg01883662 cg15474402 cg17090968 cg14227558 cg06657721 cg01138020 cg19491207 cg05874176 cg12184221 cg14213105 cg19319487 cg06703222 cg07427475 cg21437028 cg06208288 cg23214755 cg04098585 cg15503081 cg16882373 cg12720921 cg00083188 cg18520238 cg13453168 cg15497006 cg17140978 cg19695507 cg12661316 cg26522946 cg14200574 cg14728856 cg25574765 cg03915752 cg02394186 cg27239243 cg01028364 cg10388307 cg14595786 cg04601957 cg14076977 cg06809252 cg11432797 cg05348871 cg14792180 cg08586669 cg05693489 cg26689203 cg00268840 cg06195379 cg23989119 cg08746853 cg07655948 cg24718756 cg09879334 cg26751588 cg17100176 cg19466818 cg06922393 cg17648076 cg20178976 cg20025658 cg10907912 cg16536964 cg16853860 cg02346790 cg02349866 cg17460386 cg02330500 cg12129796 cg12048965 cg10781513 cg05076730 cg06800235 cg01951274 cg04541368 cg03274671 cg15928680 cg23660154 cg10821976 cg07450210 cg08653292 cg13573745 cg17478992 cg18505752 cg20547015 cg26811313 cg16389078 cg04531756 cg10464462 cg24553862 cg10932874 cg04167096 cg16911583 cg19371652 cg02611122 cg17306848 cg00880290 cg01581360 cg23424043 cg22451412 cg02424715 cg07018760 cg16782524 cg01818776 cg25518707 cg03124318 cg02789394 cg01049678 cg18808777 cg25574849 cg15189015 cg11713658 cg01295249 cg14573876 cg04110105 cg08119631 cg20092122 cg24265969 cg00594278 cg24166457 cg06677416 cg14658964 cg27081230 cg24750887 cg05117638 cg11804789 cg18430255 cg25916282 cg07499142 cg07929956 cg26620356 cg07884764 cg20516032 cg09433910 cg19265289 cg16186435 cg12513352 cg09258804 cg12493424 cg16736889 cg09914304 cg07946977 cg18278184 cg16316624 cg19889066 cg17677490 cg15129183 cg22595391 cg18720698 cg01881899 cg03429643 cg12756527 cg05185926 cg22374742 cg23385248 cg08614334 cg26052635 cg26018685 cg20393620 cg04813697 cg10500147 cg03701930 cg21370522 cg26427090 cg24180759 cg03223172 cg06181286 cg06068897 cg15812586 cg19039313 cg15536947 cg11468953 cg25961567 cg02306995 cg06527318 cg16644366 cg24459792 cg01175610 cg02902617 cg25780389 cg09645818 cg04811114 cg06152215 cg09248694 cg10503083 cg18404652 cg12656272 cg15279308 cg26050975 cg06825163 cg03081691 cg03252313 cg11074047 cg19954286 cg13319446 cg07464217 cg23095383 cg06655665 cg00512404 cg03957124 cg11231069 cg17508434 cg07787634 cg00764796 cg16118839 cg08242636 cg01195545 cg08548559 cg15299233 cg20170271 cg21829239 cg09879458 cg09384035 cg10061129 cg17127769 cg02016178 cg08407620 cg24129356 cg19854901 cg24174557 cg26817371 cg08578703 cg07530063 cg24159575 cg05099288 cg03653573 cg01719405 cg03421440 cg25326509 cg09914444 cg04759756 cg07388018 cg05401764 cg12831034 cg24672624 cg20688651 cg26960939 cg20884887 cg11839020 cg18956547 cg26137915 cg00530720 cg14398113 cg01303372 cg04578774 cg14056993 cg02073763 cg19749538 cg00282706 cg26396443 cg18413830 cg19240569 cg00676801 cg12961607 cg07641284 cg09973986 cg04254487 cg21806592 cg10522125 cg10426084 cg11682858 cg13924510 cg07620562 cg04661888 cg22491409 cg03074244 cg26418147 cg17934775 cg18743793 cg22157087 cg25189764 cg14556762 cg18376497 cg01109135 cg12759096 cg03771282 cg00928596 cg07111834 cg02082843 cg00505318 cg20022223 cg15035143 cg00566961 cg13798585 cg02716776 cg06144905 cg26426690 cg00587301 cg12697139 cg17442683 cg05088898 cg03850957 cg04025970 cg21999229 cg26647600 cg25123566 cg11869499 cg09080522 cg04599946 cg26100986 cg21545720 cg07860918 cg20504007 cg20827128 cg11753018 cg08617982 cg11982525 cg10542975 cg23741006 cg18489994 cg08861369 cg10589443 cg05471169 cg16664472 cg14165142 cg15831743 cg05318454 cg09611599 cg14698665 cg19797087 cg14392677 cg13905238 cg00744494 cg23954922 cg26479374 cg16173847 cg19554257 cg09115713 cg05810129 cg20591407 cg23079782 cg02696253 cg07562487 cg13458803 cg08279008 cg12927730 cg07052041 cg21770462 cg01016119 cg08168141 cg00344422 cg22663489 cg01697487 cg23627948 cg20598190 cg10550166 cg10798745 cg04710768 cg06005911 cg22892607 cg17711527 cg02794451 cg07161179 cg10117369 cg01574513 cg26611765 cg26691434 cg00143527 cg07554357 cg03081173 cg02611419 cg20143111 cg24135977 cg21899942 cg03784048 cg15745401 cg19397991 cg04126261 cg07113653 cg00247571 cg20432732 cg15691199 cg24943066 cg22437221 cg21201830 cg14947429 cg13790288 cg13879937 cg21637761 cg05160234 cg02933362 cg20972199 cg14737484 cg24157392 cg18750756 cg05044173 cg09659400 cg22795331 cg10161121 cg14640149 cg05887270 cg01932734 cg19867250 cg12459932 cg00117908 cg05935184 cg01567509 cg11623339 cg10768932 cg10171357 cg12048225 cg27511894 cg09238677 cg15569052 cg05521150 cg21311067 cg09153080 cg08356262 cg22689323 cg26835302 cg05713242 cg14569771 cg03562367 cg17165848 cg23881926 cg11756029 cg13925686 cg04852348 cg03234777 cg20417024 cg27263049 cg03366884 cg09067459 cg09679862 cg14237903 cg07974890 cg01437204 cg03621974 cg02844611 cg14557487 cg26158194 cg06632549 cg15535471 cg01965380 cg19667460 cg14343548 cg03907390 cg26333751 cg16967668 cg25063151 cg10615765 cg11176159 cg24452282 cg04118190 cg18700744 cg14802312 cg17069068 cg03052162 cg08055663 cg26905258 cg25486399 cg01574571 cg17375396 cg15526535 cg16176694 cg10351284 cg06623274 cg06114334 cg19631762 cg24559044 cg19086110 cg16332159 cg05608541 cg03989273 cg17988320 cg11091914 cg23989012 cg09277532 cg16668359 cg12434312 cg13914531 cg03188064 cg17388653 cg01367992 cg11667061 cg26017930 cg13740185 cg22583147 cg25513433 cg06762457 cg03043417 cg00032884 cg11549417 cg21565960 cg23651889 cg22286382 cg06143615 cg11066033 cg14641757 cg01867764 cg17666418 cg11992736 cg13456960 cg05280527 cg07237926 cg00355656 cg15482893 cg05336051 cg00045114 cg12067423 cg08923160 cg22392666 cg00447208</t>
  </si>
  <si>
    <t xml:space="preserve">cg01915791 cg23779626 cg27294164 cg23910340 cg27322701 cg04482762 cg16691714 cg03331514 cg09532267 cg19314470 cg01211137 cg14384093 cg07962311 cg04967578 cg09756419 cg24794228 cg13076468 cg20152430 cg01766396 cg16338313 cg18220961 cg19898448 cg26195495 cg26081974 cg05501426 cg20817131 cg17356036 cg26217813 cg25018049 cg16276850 cg13533683 cg15324917 cg14013695 cg10623530 cg05719140 cg21827203 cg22189286 cg16268165 cg06711259 cg05004973 cg16767867 cg09615821 cg01214458 cg25206536 cg02633729 cg05564831 cg16129132 cg08052629 cg06212213 cg08884395 cg03432176 cg06545367 cg10437931 cg13611006 cg18792528 cg10108710 cg08991643 cg04256248 cg12251895 cg06589885 cg11877812 cg24539848 cg11481968 cg10846682 cg02400942 cg21091841 cg04334243 cg05146888 cg10725344 cg16516490 cg12119988 cg19856273 cg08274637 cg14059665 cg13521620 cg18493677 cg00835825 cg07538190 cg14482093 cg12719233 cg03719152 cg17017514 cg26780138 cg20591728 cg03744763 cg23082657 cg13461821 cg16122628 cg02563364 cg00767000 cg24437523 cg20453820 cg04587220 cg09743437 cg18872016 cg26758131 cg24035107 cg00620190 cg10334741 cg06635946 cg06382303 cg16680159 cg07216529 cg19617161 cg14195974 cg18051353 cg24298423 cg05688618 cg08864240 cg02475695 cg27280037 cg17540545 cg12409074 cg23460145 cg14375499 cg04369651 cg08405119 cg10114555 cg05544807 cg13761998 cg03404566 cg06325209 cg09646593 cg04292941 cg11784564 cg00329411 cg01405445 cg00247963 cg06786372 cg11862001 cg05647197 cg20815992 cg04203587 cg24358781 cg12765405 cg09614479 cg18126557 cg13283952 cg08512167 cg03321196 cg04905755 cg04046669 cg18109665 cg14398691 cg08289130 cg08635395 cg23044186 cg19399165 cg01021682 cg10682957 cg19416570 cg18444689 cg08494221 cg13516209 cg02467956 cg16449084 cg15451548 cg02943290 cg12151942 cg04245250 cg24436462 cg11118690 cg03010301 cg04270401 cg07584093 cg24002183 cg02963973 cg13637871 cg03613822 cg21399057 cg19187110 cg07642463 cg14522034 cg06642677 cg01385708 cg20584841 cg10450897 cg00572323 cg19954602 cg00231875 cg07690882 cg12271487 cg09437283 cg12734710 cg11016151 cg02248763 cg15894581 cg13127506 cg27624319 cg00317837 cg14401749 cg25102449 cg08312765 cg15539944 cg23336996 cg05287480 cg04749631 cg05491858 cg02993991 cg07006718 cg17360338 cg03446062 cg02516419 cg12727256 cg13507084 cg00648452 cg00278392 cg08923669 cg22438763 cg05928581 cg17466131 cg07855465 cg02930963 cg19817912 cg19007141 cg11967480 cg17944003 cg02489552 cg23760732 cg27499850 cg26521129 cg13166642 cg02707176 cg27178401 cg10904854 cg05051550 cg08726417 cg05915593 cg27437721 cg17809595 cg00939442 cg25007447 cg08125125 cg11860005 cg01288904 cg14870136 cg09579989 cg25685359 cg06206057 cg00885918 cg17179862 cg26514793 cg19600538 cg20899625 cg10376827 cg10270293 cg05314420 cg14545570 cg00207352 cg15624376 cg20325547 cg03259292 cg13667243 cg19641804 cg01968002 cg01294327 cg01788396 cg15672768 cg02345613 cg09476092 cg23532138 cg21843594 cg17665699 cg18163342 cg15567340 cg17378966 cg19986012 cg18185980 cg17557141 cg14717666 cg05061886 cg01468420 cg11117438 cg09065113 cg10370305 cg08182193 cg15599382 cg05057352 cg07737802 cg16686135 cg04934382 cg18085176 cg02898721 cg12359001 cg09820244 cg00938816 cg23236370 cg09299082 cg08895618 cg21773820 cg02516101 cg20097219 cg02066331 cg01038597 cg14796563 cg13435326 cg04425701 cg16850945 cg14630748 cg14818621 cg11073813 cg18640444 cg12759597 cg12626957 cg07525299 cg27570984 cg24613043 cg24118495 cg04606020 cg05871254 cg23216101 cg14791081 cg01200186 cg02625138 cg07587250 cg22375559 cg14832352 cg23120601 cg05630800 cg23609707 cg00604840 cg23687971 cg18786782 cg12910797 cg12669543 cg22714290 cg14091103 cg23418467 cg07028396 cg21550219 cg21992400 cg25021359 cg05101231 cg04365568 cg17210664 cg19401033 cg14457610 cg24958342 cg24664855 cg13836098 cg07483726 cg18582362 cg05113927 cg10371483 cg15014975 cg21519787 cg17482114 cg23599385 cg12446543 cg18015301 cg04167075 cg00010932 cg05389731 cg15753394 cg23822407 cg15430294 cg21577036 cg00545469 cg24559147 cg14015656 cg26821137 cg01565438 cg00605777 cg12561125 cg01736164 cg26132737 cg07519259 cg12417775 cg09510531 cg14507146 cg12291247 cg01008405 cg02546477 cg13443575 cg25957124 cg20900312 cg26466234 cg21998840 cg19478539 cg02987482 cg19759481 cg15954353 cg00416206 cg10687537 cg22819024 cg18343480 cg05051606 cg19759064 cg04074004 cg01923775 cg25375186 cg23349301 cg01157280 cg13005591 cg06416491 cg23825522 cg25900943 cg12950181 cg02057912 cg18882156 cg19873536 cg18109874 cg10806586 cg23630131 cg01131395 cg04960258 cg00545229 cg11580897 cg10234998 cg04947052 cg14170787 cg26681847 cg08620329 cg17791651 cg19021929 cg08447992 cg19475870 cg12754854 cg13252580 cg26289665 cg07313319 cg19577671 cg24249925 cg04636672 cg16175245 cg24667736 cg14485185 cg26862316 cg19389293 cg25616869 cg00088688 cg25341032 cg06012347 cg20503956 cg21009972 cg19763108 cg20580833 cg14104626 cg25735648 cg08411235 cg06023661 cg23859055 cg21238609 cg09371112 cg04370442 cg15810415 cg08497487 cg08371934 cg06933697 cg07993112 cg23556574 cg26297005 cg02922776 cg13276704 cg15246590 cg22866426 cg03605542 cg10187692 cg15156059 cg00741954 cg05485060 cg00626702 cg16224163 cg27579313 cg08198228 cg24250820 cg10982443 cg06810647 cg07213181 cg13706582 cg07184237 cg08531140 cg09729274 cg25431535 cg26084141 cg26504263 cg03734229 cg14883993 cg04942251 cg09406760 cg04862556 cg12657297 cg27329371 cg10750828 cg26661922 cg21203569 cg16235748 cg11586189 cg15339180 cg06600936 cg00375025 cg21540399 cg18081258 cg01800146 cg23820816 cg26971928 cg09787089 cg24790419 cg18252102 cg24624505 cg04730825 cg11355658 cg06050964 cg24691891 cg22930986 cg23708211 cg05796838 cg10433043 cg10527300 cg11197908 cg24368031 cg20548032 cg00384847 cg01999051 cg01100322 cg02872263 cg06671623 cg13442749 cg01747518 cg19214331 cg10811426 cg11595059 cg17178220 cg12405048 cg24427376 cg13466988 cg06555281 cg03878654 cg24262376 cg10255761 cg01035931 cg00544032 cg13316054 cg04813880 cg24627325 cg06422039 cg09700337 cg13903548 cg10209089 cg24685778 cg05413199 cg20546601 cg20012848 cg21156263 cg26639479 cg23484159 cg03607951 cg26804848 cg11001581 cg07865091 cg22209445 cg09880291 cg02395102 cg10484211 cg05390307 cg20088477 cg09136878 cg05224126 cg16290101 cg16926213 cg13702357 cg19130973 cg24572019 cg23701759 cg09832276 cg17344906 cg21870145 cg12406992 cg07538890 cg05590156 cg24410453 cg04726374 cg06204229 cg12303318 cg10354495 cg14825976 cg08183663 cg22313574 cg06211243 cg00739471 cg08532914 cg22905282 cg13569079 cg04308185 cg08553601 cg05720733 cg04913265 cg15254671 cg17881200 cg04930596 cg26392737 cg04700292 cg04494122 cg00434119 cg08448479 cg25560215 cg27653384 cg22429852 cg10410146 cg17881600 cg26311262 cg07403350 cg13745832 cg08700306 cg26801613 cg24473594 cg27111250 cg22706157 cg26383193 cg02772995 cg09370982 cg25839877 cg10039523 cg19498147 cg11569478 cg06466796 cg09549073 cg17572255 cg01521274 cg14069287 cg02477603 cg05088820 cg00109764 cg25375162 cg12871285 cg19635505 cg09545579 cg05256304 cg16867086 cg07600533 cg13365436 cg13644528 cg11653466 cg03272408 cg08626436 cg06082598 cg13710969 cg02665578 cg09367198 cg20709110 cg26458072 cg08482167 cg04388226 cg01237056 cg20145009 cg19023876 cg16406967 cg07753366 cg13928306 cg00300794 cg15293629 cg20477546 cg05082466 cg08513626 cg16492341 cg09397542 cg05717794 cg08301493 cg02218200 cg21144493 cg02171859 cg02621481 cg00969405 cg25124739 cg25652751 cg00956759 cg13491480 cg23198707 cg01323777 cg01893695 cg05389024 cg09000257 cg17531288 cg09100017 cg08509840 cg10307052 cg03602288 cg00637477 cg25948332 cg18809126 cg17432857 cg14585054 cg26541780 cg18935453 cg00249032 cg25428429 cg25673593 cg01982724 cg15954878 cg16317381 cg10617494 cg22686132 cg05204566 cg12600692 cg06536868 cg05090785 cg24895173 cg13543436 cg02459416 cg15431165 cg20265748 cg01651250 cg03724964 cg21007509 cg15484406 cg12618270 cg05977072 cg03763508 cg04566826 cg27302675 cg13682735 cg16871828 cg08833432 cg22934200 cg07787614 cg03631656 cg06179228 cg13613439 cg05522011 cg06539938 cg02309655 cg10115564 cg18702012 cg07359379 cg12893030 cg10612128 cg24759279 cg01988285 cg01557411 cg07109965 cg03668763 cg05048475 cg09226986 cg04552852 cg03661409 cg04630448 cg00805619 cg18693985 cg06857921 cg06893296 cg26244646 cg25578781 cg26666292 cg21647182 cg02159271 cg04816394 cg23178195 cg17737388 cg12492496 cg20666917 cg00318947 cg10493436 cg11699334 cg16489468 cg10781087 cg04551619 cg12415479 cg08615333 cg27576900 cg21879102 cg05835726 cg15103179 cg19192626 cg22986569 cg10650299 cg04689178 cg10068408 cg24631102 cg01291088 cg09317554 cg11508001 cg18100532 cg19881557 cg07895132 cg17766305 cg16823042 cg24823222 cg11382687 cg18976418 cg00940140 cg15172734 cg07599144 cg00989365 cg17014647 cg05954918 cg03760457 cg09022607 cg09481121 cg13980799 cg24786875 cg00764612 cg25169706 cg01199603 cg15388210 cg21157690 cg02668694 cg05724065 cg02928885 cg22070156 cg19440115 cg11571702 cg05231308 cg07301061 cg09031823 cg13424940 cg20462242 cg09804496 cg14887099 cg03354616 cg12636499 cg02573873 cg04770195 cg06306791 cg03244974 cg00730887 cg13852822 cg02257172 cg08540100 cg20058744 cg05473387 cg00819233 cg05071823 cg19501190 cg14708990 cg23892856 cg27583996 cg16226866 cg01353646 cg15628518 cg03531984 cg12793610 cg27143204 cg21683069 cg13329862 cg01157046 cg24769398 cg07048519 cg07352544 cg09984479 cg27282900 cg08260891 cg22706186 cg23392845 cg04360793 cg17239876 cg11404906 cg15123573 cg00233028 cg13986884 cg10299976 cg27530576 cg15226275 cg17106157 cg03909356 cg18087520 cg17254383 cg12058875 cg07278425 cg11177693 cg09292202 cg20899321 cg14658493 cg16110455 cg07917150 cg16198723 cg21547371 cg13278478 cg15000222 cg18926797 cg16029659 cg12974832 cg13583664 cg02976588 cg25726549 cg06261059 cg26393977 cg22979433 cg07044938 cg14113970 cg15384589 cg11042320 cg09761690 cg06282596 cg05002602 cg27601574 cg06224178 cg12712481 cg15822394 cg08893853 cg21160842 cg12461281 cg08283130 cg23586659 cg03650119 cg07800658 cg08448711 cg18504989 cg02245875 cg23925513 cg16579908 cg13382694 cg15676542 cg22570970 cg15585341 cg20687875 cg24024036 cg01286685 cg13271643 cg12103951 cg19267457 cg14652773 cg14110969 cg06270545 cg12116192 cg04329455 cg00031277 cg04293175 cg11632592 cg11940973 cg23211791 cg18009021 cg13792714 cg00848594 cg17296589 cg18794809 cg26462055 cg21313810 cg17467968 cg13099139 cg03452625 cg04977528 cg10210397 cg17286326 cg14132388 cg07405182 cg22845855 cg00457087 cg03295274 cg23264565 cg06760904 cg04012986 cg01630691 cg27514608 cg26811425 cg06537110 cg25028855 cg27251412 cg25727671 cg14258877 cg12272160 cg24372299 cg03821689 cg14237567 cg21626848 cg17758899 cg23904955 cg05169454 cg18534077 cg09581581 cg02885771 cg18878432 cg20685981 cg23627062 cg01296395 cg12505085 cg21519654 cg13943333 cg20576162 cg18096987 cg25038954 cg21848191 cg09912793 cg13293524 cg01284467 cg12499235 cg18736835 cg15579696 cg25634041 cg27027230 cg22465479 cg11412129 cg17840719 cg13160251 cg21368479 cg17007339 cg02311801 cg06937882 cg02792168 cg15451250 cg08294136 cg15833565 cg06264679 cg22962123 cg23199517 cg26112871 cg22542373 cg15365038 cg25476565 cg26384993 cg02748089 cg04202511 cg03665360 cg18764771 cg19847588 cg07042007 cg25967031 cg21464565 cg25661571 cg20250935 cg25349034 cg06254729 cg16748008 cg23972298 cg26476173 cg03078169 cg17184479 cg27111150 cg09482050 cg15543523 cg15209808 cg12112556 cg24158448 cg04954111 cg25617028 cg24312985 cg14299931 cg25900902 cg12128839 cg22221831 cg23138179 cg01196336 cg18213545 cg15408497 cg13773247 cg16421090 cg15554941 cg26037504 cg03509898 cg08287724 cg23019889 cg20994699 cg17903306 cg08597067 cg01870580 cg25682171 cg12459718 cg18027903 cg03173367 cg11598403 cg06293365 cg27507261 cg07144666 cg01586506 cg00510320 cg27092191 cg18087256 cg13761321 cg13797468 cg09770579 cg18257996 cg01694488 cg18004856 cg03363565 cg05628702 cg23553576 cg03390416 cg11177980 cg16724481 cg15950761 cg01704474 cg19885037 cg08067346 cg14021880 cg02787120 cg03347444 cg06379435 cg14811806 cg01106989 cg22964758 cg12655781 cg11023456 cg19018267 cg17419049 cg23721345 cg18895088 cg15895197 cg15719652 cg02052531 cg02248486 cg10639428 cg23824801 cg11737172 cg16644023 cg20702205 cg07153966 cg02914652 cg22022716 cg01206378 cg11666770 cg08593883 cg18810664 cg24598922 cg21869609 cg13569051 cg05352688 cg21832243 cg01020484 cg15593269 cg27467076 cg05540569 cg17594003 cg12149795 cg08332908 cg25821399 cg10408284 cg14289511 cg10221596 cg00274965 cg02746620 cg24367777 cg13081009 cg26433640 cg02548132 cg11403708 cg09820673 cg22904711 cg15605124 cg01264729 cg13937905 cg02849695 cg09728487 cg08722383 cg19951297 cg02643580 cg07294814 cg10520790 cg24074448 cg14591340 cg00251270 cg08680007 cg02710173 cg13425960 cg03655701 cg10717869 cg14927126 cg08295410 cg11106060 cg17296078 cg03748603 cg08353973 cg23385208 cg18210860 cg25426302 cg22978515 cg14027161 cg24834590 cg05948411 cg10909080 cg19679250 cg19244380 cg14546276 cg14481469 cg24862252 cg03705558 cg17918556 cg09958560 cg05143345 cg08197287 cg05502283 cg11365440 cg05563515 cg19269473 cg01234610 cg07222505 cg21117965 cg22894896 cg15084543 cg26339788 cg17453840 cg13574099 cg05800561 cg17969560 cg17170442 cg18116670 cg18998911 cg09858022 cg22793897 cg13153466 cg15332978 cg21152753 cg03266297 cg22502153 cg07290269 cg26199857 cg26827653 cg13307782 cg20806180 cg05875982 cg26835683 cg12305431 cg25728685 cg17345994 cg16660891 cg07617237 cg27142680 cg09905635 cg21187770 cg08456334 cg27014354 cg16014085 cg14117392 cg08461752 cg10978355 cg26360953 cg16020346 cg10416958 cg18638180 cg25006194 cg14069214 cg21301258 cg05233373 cg25596783 cg07959068 cg05654164 cg21855021 cg27395066 cg18613324 cg09074223 cg01066157 cg13646005 cg03483626 cg19518672 cg06635351 cg00828709 cg01326048 cg04743876 cg01450303 cg02712587 cg11962640 cg18067859 cg16747164 cg23664396 cg08578641 cg04085896 cg12361088 cg16733643 cg26536240 cg17330838 cg13001289 cg18792146 cg23206461 cg25866143 cg12024104 cg26675336 cg04264633 cg06127256 cg05707492 cg01022219 cg02297541 cg00412851 cg08390901 cg21367811 cg04497992 cg25180248 cg24396429 cg21205713 cg08188015 cg21015470 cg10007534 cg06327227 cg05242371 cg22480109 cg17648080 cg09469870 cg01065977 cg12036817 cg20300776 cg10533746 cg27638288 cg12816936 cg00744866 cg10792161 cg11638347 cg23281432 cg13019868 cg25511667 cg08550353 cg21908828 cg02099572 cg05673287 cg03005293 cg18425731 cg07472196 cg02293044 cg08756033 cg23280754 cg08379738 cg11043571 cg22442617 cg13969674 cg06401532 cg19563307 cg07412315 cg13667782 cg08360666 cg00875382 cg00444151 cg16328007 cg06755555 cg01192745 cg24199203 cg13092405 cg03145924 cg10981907 cg00974629 cg04340258 cg24633390 cg20701556 cg11658419 cg10665848 cg06293611 cg23288103 cg18919017 cg18877271 cg25597623 cg01068601 cg07481027 cg20840795 cg10804656 cg14822490 cg06112894 cg02993070 cg09971646 cg01691332 cg22675660 cg02371631 cg00691123 cg14282004 cg05898524 cg13470673 cg02302348 cg09457490 cg03533472 cg18213495 cg08139238 cg06318796 cg07277549 cg20076442 cg04118124 cg27544384 cg04600297 cg17387577 cg25114183 cg23482027 cg02596427 cg20502977 cg07451803 cg20222562 cg22471112 cg23815825 cg08747277 cg07716847 cg16034517 cg02282631 cg08235220 cg08199758 cg05950755 cg19977501 cg22875239 cg05826607 cg06814287 cg20509119 cg21406271 cg10536276 cg07093428 cg02240291 cg24591770 cg23924737 cg11183072 cg02189760 cg02740007 cg25052847 cg20338426 cg24002149 cg08250880 cg26055747 cg00340958 cg25045942 cg26295435 cg03536961 cg17594256 cg08621076 cg27078890 cg24062526 cg18126802 cg02803819 cg26686009 cg26224624 cg02069772 cg10852154 cg01748892 cg12876594 cg19809988 cg10683939 cg23545250 cg04246305 cg16589830 cg06864047 cg02592133 cg15785898 cg14197071 cg13253856 cg19669385 cg11312495 cg11647108 cg24545964 cg13412754 cg13558754 cg21699341 cg01370449 cg01224520 cg01693598 cg01333242 cg26092675 cg16766632 cg06051411 cg07689731 cg02616418 cg07207652 cg18707191 cg15331383 cg18535415 cg05753328 cg03417473 cg07855242 cg16147932 cg12843448 cg21507078 cg18568930 cg26245202 cg09777237 cg04044203 cg12137450 cg27367170 cg11639950 cg13132121 cg19180828 cg23510089 cg02121529 cg20294080 cg25936358 cg16163847 cg01271455 cg14582550 cg23015917 cg02749463 cg04779161 cg27441486 cg11855693 cg01578632 cg22798849 cg01631064 cg14429919 cg18081338 cg25968569 cg23854567 cg07328688 cg21969795 cg05291374 cg21373156 cg07317017 cg23733123 cg23273866 cg10692693 cg20305489 cg03547924 cg20095656 cg15392358 cg04907595 cg21227325 cg08207707 cg03713668 cg00764093 cg19364276 cg00004608 cg22215508 cg21236153 cg19767548 cg23457506 cg11918450 cg23013473 cg01287342 cg06616051 cg12027254 cg23674169 cg24124443 cg15409097 cg16662451 cg13927454 cg05766510 cg00350296 cg08843902 cg27217474 cg25894160 cg01775245 cg07350977 cg00741410 cg26990332 cg21195763 cg16627285 cg05824218 cg22161562 cg01484156 cg05638250 cg17080882 cg14981189 cg21551549 cg05679002 cg01966665 cg07683388 cg23057232 cg19002131 cg08654960 cg09596958 cg02493602 cg07105478 cg13121428 cg25318211 cg05756622 cg03678062 cg23093664 cg26300461 cg21647035 cg26884773 cg14532344 cg15197065 cg02427468 cg07810884 cg24892069 cg17185710 cg08292104 cg21444421 cg13320202 cg12072028 cg01744412 cg07751331 cg17219660 cg18138426 cg18665526 cg06984255 cg15215348 cg21717348 cg23447569 cg02012974 cg27390201 cg09233429 cg22242148 cg02710534 cg26574240 cg03109921 cg00684594 cg01940657 cg23733260 cg17865114 cg20427865 cg02471028 cg21817750 cg09381022 cg24864518 cg06675417 cg17261708 cg08880849 cg17837191 cg13808058 cg18941322 cg02573357 cg06759993 cg08897054 cg01192077 cg09719124 cg04921315 cg01660999 cg23694533 cg22612448 cg14601444 cg08129583 cg25451893 cg06354695 cg06794543 cg04268405 cg10156302 cg05830425 cg07076915 cg20328456 cg25417842 cg06102242 cg03945538 cg09385667 cg14564722 cg26876647 cg01465102 cg27021181 cg12905592 cg25602756 cg22704788 cg17105014 cg05845376 cg23365801 cg02215611 cg07895203 cg04263215 cg04848682 cg04778178 cg05168015 cg06641366 cg14691971 cg10453019 cg23204968 cg04267184 cg12204166 cg18918390 cg26607031 cg04252203 cg17911788 cg14618310 cg06363559 cg16689434 cg20876170 cg21502250 cg02058870 cg12827530 cg07124972 cg25453625 cg24211976 cg15507475 cg08638929 cg05040235 cg16258854 cg26655340 cg08343644 cg07349815 cg24409808 cg17674042 cg09510202 cg26264232 cg08045906 cg21794767 cg26585416 cg03650946 cg03825607 cg22381248 cg11841649 cg18458739 cg27652490 cg09753772 cg26256263 cg06270993 cg11641791 cg21108215 cg18146737 cg22222281 cg16489926 cg08005460 cg17585528 cg24257776 cg00959922 cg23425533 cg27178569 cg18484299 cg15165122 cg09018299 cg05904317 cg00567922 cg12494355 cg20483374 cg06925984 cg14024415 cg05328461 cg25661792 cg19124242 cg25008444 cg24048517 cg06267617 cg09257635 cg13702536 cg07613333 cg15087376 cg11970806 cg20560283 cg18210128 cg02813863 cg14468692 cg08044694 cg09033638 cg24973993 cg21524899 cg11658060 cg19875532 cg05507490 cg06390484 cg06902698 cg19457909 cg04535902 cg05783185 cg17603988 cg13391381 cg03099144 cg14747166 cg07249433 cg00223767 cg11969213 cg07808761 cg11386011 cg04232282 cg04637264 cg27579501 cg02818170 cg07755760 cg12642431 cg02899870 cg16754788 cg00525683 cg19884556 cg25365958 cg19685521 cg06392574 cg05678462 cg11892946 cg03751149 cg05388880 cg12075442 cg24676384 cg07231911 cg09879794 cg24798010 cg05875463 cg01369895 cg16568681 cg05629195 cg24519108 cg03570994 cg07429146 cg09556515 cg22041417 cg14435807 cg00167820 cg14485643 cg08749443 cg24416660 cg18554976 cg18091615 cg12426092 cg00692173 cg04195226 cg25307665 cg18145810 cg08992827 cg07653695 cg14557202 cg15371815 cg25023596 cg19480263 cg08277216 cg04318619 cg05198969 cg23387569 cg27405988 cg19717326 cg09026722 cg02501410 cg25379036 cg02954987 cg26106778 cg06339706 cg04346672 cg05928904 cg02648847 cg09351082 cg24127748 cg07882648 cg06871529 cg00081417 cg19851563 cg16401668 cg00002033 cg21821982 cg23615741 cg01054354 cg13878677 cg02285386 cg05955301 cg19526353 cg22023879 cg15505860 cg12733396 cg01141459 cg14281922 cg07330114 cg14762845 cg09785033 cg18733230 cg20910361 cg15679095 cg19225602 cg14830003 cg23831876 cg11861562 cg21593001 cg27214856 cg11673687 cg14509403 cg26069093 cg24058365 cg23601374 cg23959772 cg13385210 cg25312229 cg24394990 cg22356428 cg25113767 cg20900050 cg25475999 cg02686793 cg06111140 cg08008475 cg05750047 cg14886850 cg15644324 cg20310100 cg10999000 cg00344445 cg01577029 cg11234339 cg12039197 cg08525429 cg13734833 cg26037821 cg23702046 cg05862039 cg07675998 cg11372436 cg27109284 cg20979921 cg24315340 cg24338920 cg01463828 cg23244095 cg17433546 cg11578064 cg05543909 cg21815337 cg04798016 cg06173663 cg23377551 cg15982700 cg10622644 cg20071744 cg02961798 cg21912308 cg08657654 cg17298275 cg25279553 cg05391884 cg06547766 cg20944964 cg24807294 cg19082559 cg04126335 cg24112000 cg22270364 cg12176783 cg03100639 cg00779206 cg01550348 cg24008177 cg00929376 cg13092738 cg20644754 cg24090911 cg12494373 cg20124223 cg12492087 cg19561297 cg13821077 cg14259208 cg20284239 cg18648037 cg10331073 cg09737078 cg12464638 cg03526468 cg26999345 cg15748006 cg10277175 cg15881795 cg18470427 cg07799277 cg08965143 cg22395765 cg21097354 cg01245224 cg15676988 cg11957481 cg07694621 cg21826784 cg15615645 cg04231677 cg15202353 cg15674899 cg22690558 cg12847793 cg25385940 cg03795157 cg14482968 cg12421116 cg02105211 cg13778274 cg06429138 cg26741686 cg07053546 cg00636737 cg09347430 cg03176729 cg21072457 cg15101392 cg26791665 cg00777271 cg11625933 cg02711128 cg16407947 cg12954234 cg19939693 cg26780705 cg23471067 cg26089753 cg01518723 cg02524112 cg07095330 cg12594244 cg05268769 cg18914852 cg24087669 cg25487405 cg25839439 cg05606089 cg20208009 cg15642307 cg19350020 cg27287823 cg19853565 cg24205387 cg08293002 cg27031484 cg24216770 cg26929272 cg23051392 cg24099956 cg01635555 cg22033586 cg01227744 cg25654774 cg17173227 cg11254700 cg04117801 cg13694927 cg06212582 cg13860849 cg19092837 cg06060874 cg02657611 cg16603374 cg11789534 cg16402452 cg13870494 cg21210531 cg02413097 cg06804344 cg19086309 cg14818277 cg00028013 cg24807547 cg13740598 cg22715761 cg16799737 cg25647583 cg04347477 cg08754294 cg08441803 cg00354381 cg01356198 cg11532431 cg09476130 cg09062708 cg11344729 cg03839714 cg19112186 cg15905656 cg06294470 cg13783191 cg17687367 cg08266177 cg25019722 cg09635667 cg16866941 cg20120438 cg04696274 cg10592478 cg02485328 cg11826961 cg04957377 cg23910243 cg04095069 cg07118895 cg26581206 cg23427348 cg04728310 cg13924715 cg24874003 cg04275847 cg27464065 cg23260484 cg14930167 cg24089887 cg03653817 cg00406211 cg04611801 cg11724970 cg04863892 cg11011640 cg06502279 cg22134923 cg00400448 cg26408382 cg24939733 cg01556706 cg10294853 cg10616216 cg01247454 cg15859496 cg15326452 cg02153814 cg13663116 cg11283402 cg08311343 cg26889659 cg12370174 cg19589131 cg06972724 cg00929635 cg00850538 cg23075364 cg17145652 cg13670057 cg15135286 cg14308311 cg27466845 cg05341260 cg22987448 cg22706883 cg06068373 cg08538258 cg03546360 cg07748583 cg03654329 cg21949305 cg26274352 cg17379666 cg01851672 cg03472954 cg13287247 cg25196508 cg00944421 cg19170009 cg11081894 cg08092318 cg03402235 cg21727276 cg27308218 cg09760574 cg19883748 cg03910557 cg25800638 cg17873048 cg09157320 cg15927316 cg18705541 cg08322244 cg14245804 cg08279097 cg06640123 cg00920139 cg20489909 cg11718162 cg17130754 cg25044876 cg19893585 cg00263856 cg03404550 cg09749364 cg00110832 cg21161394 cg02415779 cg13331196 cg14833621 cg09392827 cg24859236 cg06756164 cg23251761 cg00061413 cg22948808 cg23690893 cg24935345 cg07013148 cg06336535 cg21080562 cg09154959 cg19983775 cg09419444 cg07168526 cg06025456 cg27510066 cg27125631 cg23994061 cg27367721 cg17130486 cg03856606 cg07803375 cg13832604 cg00921266 cg08935125 cg17033080 cg13088471 cg01657186 cg10257049 cg25513853 cg06357685 cg26832686 cg07409629 cg20605134 cg14001992 cg01428953 cg23217153 cg07510175 cg10433819 cg02977388 cg13967908 cg13425294 cg05118960 cg09757109 cg04996195 cg22961212 cg17344932 cg02680086 cg24927174 cg09061733 cg22522598 cg11018604 cg15871371 cg25906151 cg24092939 cg16604035 cg07799299 cg12569246 cg02973057 cg26939946 cg07901411 cg14591511 cg16659284 cg02724472 cg21581504 cg16900264 cg18356785 cg05206120 cg10421194 cg17751550 cg12212198 cg14316944 cg01754267 cg08530879 cg11223933 cg25450819 cg01881444 cg15826810 cg23051349 cg13149566 cg07249742 cg10702770 cg03585720 cg08075452 cg11155432 cg20652404 cg11961138 cg15332386 cg12524553 cg02381279 cg00890070 cg22274539 cg16353350 cg05457730 cg20317748 cg01724917 cg22834924 cg24674640 cg01062942 cg21775245 cg11323506 cg11171811 cg07018389 cg14547726 cg10297617 cg27136719 cg00370962 cg08616663 cg25691442 cg03299990 cg10131001 cg10434977 cg15955522 cg12881321 cg25734279 cg22846991 cg18397073 cg25387624 cg12015737 cg24507266 cg13086983 cg22999327 cg14787880 cg26645432 cg10407598 cg09065714 cg11699265 cg10898212 cg11820270 cg17580613 cg22022580 cg01054110 cg19458020 cg08217545 cg01145245 cg03368634 cg08944236 cg13863396 cg08640619 cg04419883 cg13476072 cg02118886 cg06556244 cg00769161 cg13941021 cg11479000 cg04554720 cg21708058 cg13879455 cg19256314 cg02413187 cg02540827 cg04154027 cg03677069 cg20052079 cg10557907 cg01266287 cg18331412 cg07298473 cg19684668 cg00382999 cg22982093 cg19645616 cg18503912 cg21864959 cg00788521 cg17641252 cg26551200 cg12157364 cg13493563 cg15357156 cg11752788 cg24320816 cg12607188 cg03233624 cg03494429 cg14042099 cg17797940 cg15243578 cg01395754 cg18813159 cg27508021 cg17100943 cg16664523 cg07698039 cg15502231 cg08101036 cg12497187 cg17791799 cg04016730 cg07870237 cg09885502 cg16947138 cg15480336 cg23116540 cg09265876 cg25224048 cg09307985 cg15072619 cg09520976 cg26226576 cg20517050 cg13349035 cg10296799 cg08061755 cg19523862 cg13692543 cg03396152 cg24885556 cg22719241 cg02749804 cg12803053 cg11211563 cg09449150 cg06787912 cg26479099 cg15139163 cg09869811 cg07127888 cg05825053 cg00192882 cg16481365 cg18734330 cg19318393 cg11040181 cg02645135 cg20655220 cg23063647 cg00250409 cg02973693 cg22568423 cg21926619 cg11856932 cg01856529 cg13423759 cg12253175 cg13943068 cg17501906 cg27366882 cg10120555 cg21663431 cg08264805 cg22834147 cg09451188 cg23725321 cg25095032 cg17199181 cg06911613 cg12876356 cg01987516 cg17075808 cg25810938 cg11809668 cg14131038 cg27302255 cg08805241 cg02254461 cg12865939 cg04424119 cg17125837 cg26605164 cg03233490 cg24167667 cg24507760 cg00465319 cg22311289 cg21132536 cg14947478 cg26539455 cg25608041 cg25984524 cg12456825 cg13029400 cg12768523 cg08370546 cg25099065 cg06599594 cg24483493 cg13969788 cg10894512 cg23393728 cg02852670 cg03173502 cg23279355 cg03000585 cg00824381 cg23550704 cg17842918 cg22193912 cg24601030 cg25734842 cg00142036 cg19563510 cg16017089 cg01581024 cg05291674 cg19701087 cg10502957 cg00611789 cg18135379 cg14419424 cg02116794 cg18329187 cg22429121 cg11692403 cg14563485 cg06238004 cg27663938 cg07128759 cg26008365 cg19709608 cg17493885 cg23849826 cg10372921 cg02550308 cg25607920 cg08436089 cg05366139 cg10959820 cg26065909 cg09234582 cg19443920 cg10198294 cg13719901 cg26075184 cg12580943 cg08194377 cg12655375 cg24576358 cg06525453 cg01394847 cg15379025 cg23489390 cg21146957 cg07774964 cg17952719 cg05475091 cg12060422 cg18733548 cg20629254 cg19876092 cg00093080 cg12109823 cg14684434 cg08425810 cg16786640 cg16505550 cg23072629 cg14711108 cg00087792 cg11438039 cg03338209 cg11625005 cg26378518 cg16606773 cg05352016 cg00270625 cg13496041 cg10436257 cg07737135 cg00765705 cg26120813 cg23018755 cg25927444 cg07148458 cg25364619 cg24202221 cg06721231 cg00730561 cg04436755 cg04874286 cg08061524 cg06112835 cg02639108 cg02571819 cg12660466 cg17044356 cg17973115 cg14171369 cg02286857 cg12261786 cg15736127 cg11714502 cg22152082 cg16516248 cg03794213 cg23200931 cg02693607 cg25927215 cg02905245 cg26504110 cg23415995 cg23076537 cg21171115 cg01543184 cg17978425 cg21394171 cg07150862 cg23753807 cg17280106 cg18121224 cg22163059 cg13153708 cg17342469 cg26337070 cg02160608 cg21862992 cg05940691 cg18483459 cg00452882 cg24620905 cg13178361 cg08979515 cg23918296 cg26139949 cg02926868 cg27131563 cg09398138 cg07561747 cg24006721 cg21376090 cg02806675 cg04803153 cg03340964 cg00246969 cg21116284 cg18499201 cg19635401 cg26416971 cg12116027 cg08900518 cg16678522 cg11199172 cg11676353 cg23057220 cg24889708 cg15397593 cg01426713 cg01556552 cg19766988 cg16694837 cg13300273 cg13071185 cg01004363 cg26628907 cg05349016 cg07886195 cg20831708 cg25138553 cg02966404 cg10919111 cg08227353 cg07041999 cg18824549 cg26960322 cg02584678 cg00513941 cg08421051 cg07066860 cg05116002 cg21233003 cg06703803 cg17510121 cg19811337 cg07778290 cg13934406 cg21285555 cg14015502 cg26336059 cg23927970 cg09655403 cg15658793 cg26031954 cg02479305 cg08138586 cg10782206 cg21631439 cg11354105 cg18638434 cg12453687 cg07953015 cg03115444 cg25529875 cg12468774 cg21334513 cg14209784 cg24453664 cg23450038 cg25759064 cg13375571 cg08418670 cg11679871 cg25835351 cg25625968 cg24312680 cg13652008 cg09755594 cg05008070 cg10636490 cg01517680 cg18045685 cg03998066 cg18316974 cg26553501 cg15925365 cg15888569 cg21002957 cg06033531 cg12748890 cg07207982 cg04213841 cg02143404 cg27436995 cg21546522 cg24679890 cg02474116 cg15410675 cg11135108 cg24128590 cg02637352 cg16337574 cg03729251 cg10095057 cg04191427 cg03714676 cg01081168 cg02692313 cg18266783 cg26038582 cg23706819 cg09563216 cg25902889 cg13852284 cg08979191 cg10128806 cg16379462 cg11245569 cg07773434 cg26546884 cg17485838 cg18946602 cg17900689 cg04995521 cg21787323 cg26543150 cg15059065 cg26295272 cg06878649 cg12626589 cg04137323 cg01877920 cg05261299 cg16811988 cg07106625 cg07904865 cg12669271 cg00056066 cg02501827 cg05258935 cg18046677 cg26589351 cg27174787 cg02170103 cg25683810 cg25305879 cg24204951 cg21634951 cg17266581 cg02665650 cg20091689 cg20286956 cg09316954 cg10107890 cg13390284 cg10218194 cg22400703 cg23848712 cg17970299 cg03794801 cg24486037 cg07790870 cg12446199 cg09744840 cg04776231 cg26299044 cg26309929 cg01110839 cg06294561 cg17640485 cg16616467 cg05242416 cg14845962 cg06693983 cg25432336 cg03835987 cg22486834 cg09895920 cg27140633 cg23791325 cg12883279 cg16820615 cg05342782 cg27159987 cg21587238 cg09655329 cg14856679 cg16085649 cg17478979 cg23548201 cg18856478 cg21772826 cg16348820 cg09791746 cg10096929 cg06958766 cg16481280 cg11239720 cg18645642 cg19307003 cg18404706 cg24705426 cg18477674 cg25117875 cg26354493 cg09511741 cg00991994 cg07109453 cg00931644 cg02923856 cg27456203 cg07229402 cg00106345 cg23314364 cg26010218 cg04605287 cg00660167 cg08251704 cg10551329 cg03979241 cg20743134 cg18372896 cg25267808 cg17525495 cg20518446 cg08091050 cg26630171 cg11855615 </t>
  </si>
  <si>
    <t>https://ard.bmj.com/highwire/filestream/203535/field_highwire_adjunct_files/1/annrheumdis-2014-207116supp_table1.xls</t>
  </si>
  <si>
    <t>Incident HF</t>
  </si>
  <si>
    <t xml:space="preserve">chr22:18510785-18513087 chr16:29618902-29620235 chr15:52357891-52358379 chr7:150934476-150935150 chr5:177801912-177802679 chr14:88211490-88211982 chr17:65226457-65227763 chr13:24420272-24421062 chr13:76693813-76694251 chr6:107368838-107369489 chr15:41999636-42000517 chr10:128751213-128751739 chr11:12288773-12289932 chr6:39877883-39879536 chr5:78387573-78388355 chr2:219349072-219349971 chr6:37029726-37030626 chr1:78211627-78212294 chr4:143831468-143832208 chr19:20279330-20280037 chr1:230312187-230312949 chr14:35560675-35561409 chr4:110248147-110248951 chr3:127423730-127424723 chr6:29948362-29949051 chr1:111718947-111719649 chr1:167123743-167124361 chr6:160778213-160778812 chr20:34887363-34888167 chr3:5207283-5208174 chr9:74757512-74757886 chr9:107640683-107641563 chr12:117099656-117100524 chr1:16547216-16549262 chr10:13950923-13952063 chr14:105858836-105860036 chr5:142231031-142231863 chr13:96181278-96182299 chr7:87703578-87704419 chr21:36256102-36257113 chr15:54925872-54926626 chr10:118428727-118429640 chr13:22813001-22814114 chr2:227321736-227322625 chr7:18834473-18835215 chr15:32728605-32731535 chr14:50120415-50121424 chr2:236493581-236494222 chr7:125702046-125702523 chr6:15332611-15333682 chr13:25003916-25004734 chr5:118475566-118476258 chr14:90952603-90953502 chr11:93136270-93138375 chr14:91788945-91790582 chr1:61264018-61265081 chr4:31772202-31773099 chr12:109400720-109401666 chr6:163008103-163009033 chr11:16497213-16498151 chr3:193599649-193600622 chr11:12990622-12991475 chr7:116474545-116475447 chr8:9958356-9959450 chr2:117844042-117844895 chr18:42650095-42651116 chr2:138322310-138323275 chr10:62050580-62051401 chr13:72768165-72769004 </t>
  </si>
  <si>
    <t>https://onlinelibrary.wiley.com/action/downloadSupplement?doi=10.1002%2Fehf2.12810&amp;file=ehf212810-sup-0003-Supplemantary_Tables.docx</t>
  </si>
  <si>
    <t>FHS</t>
  </si>
  <si>
    <t>MMP20 MTSS1 NUP43 SLC13A4 ECEL1P2 NELL2 OR5P3 PIWIL1 SCEL FAM180A TGA9 C5 GABRB3 PNMA1 LOC100506476 PTGR2 ELMSAN1 MIR548AA1 TMEM161B-AS1 GNAS NUP210 ANK1 TNP2 OSBP2 PNMA1 GNAS RFT1 MORC2-AS1 MIR4505 LOC102723886 TSPAN16 RAB11FIP3 RAC1 RPA2 RAB40C F13B MYCL MFSD2A TRIT1 FOXS1 ANKRD13D TRIM69 NUDT16L1 LOC100130950 RPAIN TPM1 HLA-DRB5 C16orf71 HNRPLL FBXW12 HPCAL1 PTTG1IP ZNF843 SLC5A2 AHSP SNX25 MUC5B BTN1A1 USP29 GHR ZNF146 ZFP3 TNFRSF1B LNX2 RBM19 PPP4R3B NVL PLEKHN1 AGRN KLHL17</t>
  </si>
  <si>
    <t>2,5,8,1,14</t>
  </si>
  <si>
    <t>No connection of methylation to hunger induced CVD</t>
  </si>
  <si>
    <t>Idiopathic dilated cardiomyopathy</t>
  </si>
  <si>
    <t>Incident stroke</t>
  </si>
  <si>
    <t>MTRNR2L8</t>
  </si>
  <si>
    <t>https://www.ahajournals.org/action/downloadSupplement?doi=10.1161%2FSTROKEAHA.118.023436&amp;file=str_stroke-2018-023436_supp1.pdf</t>
  </si>
  <si>
    <t xml:space="preserve">cg15886896  cg12169661  cg07393322  cg04737885  cg16592586  cg17268801  cg26066349  cg22493397  cg20943338  cg18438777  cg21887940  cg08157318  cg15765486  cg08155050  cg19784721  cg06936779  cg05439665  cg19336328  cg14708401  cg05740793  cg04241652  cg00945293  cg21609526  cg10519004  cg10112407  cg03451670  cg15241635  cg03279522  cg02244583  cg14464361  cg22620221  cg06495961  cg14523847 cg20119106  cg16964025  cg14631503  cg08492145  cg19208749  cg18469036  cg17079987  cg27291602  cg15713378  cg12724894  cg11294513  cg27049766  cg08668790  cg12506930  cg26465391  cg01268824  cg27324426  </t>
  </si>
  <si>
    <t>Boston-area Normative Aging Study</t>
  </si>
  <si>
    <t>Incident stroke/IHD death</t>
  </si>
  <si>
    <t>LINE-1, L1</t>
  </si>
  <si>
    <t>IVIG treatment</t>
  </si>
  <si>
    <t>cg02212280  cg11531628  cg13759446  cg14543953  cg16575408  cg18733315  cg00078334  cg00087906  cg01821058  cg02458945  cg07582157  cg08318842  cg09530163  cg10079740  cg12317456  cg14400118  cg22950163  cg25029998  cg25349472  cg26795346  cg27016988  cg27279620  cg27642062  cg01027553  cg03168922  cg03231596  cg16466334  cg17145397  cg18113270  cg01813071  cg04059146  cg17707274  cg20645973  cg24963041  cg25511807  cg01092036  cg00182727  cg00732815  cg02310296  cg08176368 cg10505873  cg20925811  cg21451869  cg23353432  cg26132320  cg27372994  cg15259031  cg24960563  cg00771653  cg03207310  cg03290040  cg04058144  cg08141518  cg09133003  cg12256538  cg12395479  cg13361393  cg15808568  cg16159491  cg18240463  cg19934709  cg20202552  cg21776003  cg23261640  cg23327483  cg27532722  cg02368591  cg09002726  cg14948108  cg19304432  cg20487452  cg23979520  cg03067994  cg10085326  cg13041032  cg14995062  cg16919569  cg19620758  cg22658979  cg24301681 cg00691240  cg01016847  cg01508380  cg04556361  cg05931439  cg08321366  cg09208010  cg10418289  cg10599444  cg13094752  cg16119835  cg18525873  cg25594542  cg27020028  cg00247629  cg00963305  cg01812337  cg04211309  cg05910755  cg06649282  cg06856889  cg08082374  cg08514765  cg08552042  cg08877948  cg08943809  cg10396713  cg16181803  cg16652241  cg18333626  cg18442019  cg20566643  cg20751926  cg24306779  cg25449950  cg26725183  cg26919014  cg27208052  cg00021786  cg02889488 cg03210866  cg04684553  cg05033271  cg07609388  cg08624180  cg11536457  cg14644752  cg16852892  cg22405982  cg24403959  cg24456365  cg26075830  cg02309230  cg02714882  cg03064145  cg04346459  cg07699454  cg10105149  cg10673839  cg11510557  cg13082201  cg14215776  cg15454599  cg20393882  cg20844545  cg23477406  cg24493940  cg25531700  cg26326372  cg26356412  cg26569074  cg27207041  cg27305698  cg03509949  cg09907201  cg16936370  cg17865265  cg18787783  cg25006073  cg10553219 cg12020179  cg23275776  cg26757793  cg02964396  cg03437479  cg03553576  cg04358037  cg05670995  cg05721877  cg07954108  cg09540803  cg11240212  cg11254426  cg12666819  cg12854248  cg24307114  cg24383498  cg25400200  cg25906360  cg26907302  cg00262621  cg00297832  cg00341415  cg00369151  cg01154903  cg02519897  cg02599583  cg03001942  cg03136646  cg03427058  cg03930970  cg04437922  cg04882394  cg05642789  cg06084034  cg06750152  cg09937190  cg11648594  cg12534645  cg17402325 cg18852096  cg21265770  cg23125449  cg24688574  cg27474382  cg00262621  cg00297832  cg00369151  cg01154903  cg02599583  cg03001942  cg03136646  cg03427058  cg03930970  cg04854189  cg04882394  cg05642789  cg06080300  cg06084034  cg06912282  cg09937190  cg11648594  cg12534645  cg17402325  cg18852096  cg23125449  cg02288791  cg03260792  cg04316754  cg12483876  cg15270813  cg00456894  cg01270736  cg02616220  cg02988422  cg05168200  cg06697694  cg08607821  cg10620273  cg16856286 cg19612376  cg22053861  cg23531828  cg25584355  cg26705553  cg26942943  cg02706104  cg05316601  cg09805271  cg12493906  cg17992177  cg23389785  cg06259570  cg09758894  cg13252516  cg18932968  cg25277638  cg01134296  cg01352921  cg01622018  cg04790749  cg07330075  cg07546558  cg07916589  cg09357580  cg09730211  cg09807148  cg12700449  cg13326172  cg16246294  cg25172682</t>
  </si>
  <si>
    <t>Northern Shanghai Study</t>
  </si>
  <si>
    <t>TNF-α concentration</t>
  </si>
  <si>
    <t>CHARGE consortium</t>
  </si>
  <si>
    <t>cg16411857 cg07839457 cg00959259 cg08122652</t>
  </si>
  <si>
    <t>NLRC5, DTX3L, PARP9</t>
  </si>
  <si>
    <t>cg07786668 cg17218495 cg06642177</t>
  </si>
  <si>
    <t>KING</t>
  </si>
  <si>
    <t>Not a genomic DNA</t>
  </si>
  <si>
    <t>cg17944110 cg08215811 cg17845532 cg20428720 cg17647904 cg23198793</t>
  </si>
  <si>
    <t>CATHGEN</t>
  </si>
  <si>
    <t>VISP</t>
  </si>
  <si>
    <t>EPICOR</t>
  </si>
  <si>
    <t>https://ndownloader.figstatic.com/files/7196333</t>
  </si>
  <si>
    <t>cg10917426, cg08975528, cg16463880, cg00459243, cg14734916, cg14562426, cg06636203, cg11645762, cg09788778, cg25470384, cg00805874, cg04603811, cg25861453, cg25013586, cg13127825 cg23095729, cg00390484, cg00504285 cg22022001, cg11733266 cg03142365, cg11287521, cg10717722, cg01246254, cg24266261 cg08732950, cg02431972, cg05953373 cg12184221, cg07890553 cg10917426 cg08975528 cg16463880 cg00459243 cg14734916 cg14562426 cg06636203 cg11645762 cg09788778 cg25470384 cg00805874 cg04603811 cg25861453 cg25013586 cg13127825 cg25110523 cg12484688 cg07249939 cg00058449 cg17243044 cg13127825 cg25013586 cg25861453 cg04603811 cg00805874 cg25470384 cg09788778 cg11645762 cg06636203 cg14562426 cg14734916 cg00459243 cg16463880 cg08975528 cg10917426</t>
  </si>
  <si>
    <t>EPIC-Italy, EPIC-Netherlands, NOWAC, VIP</t>
  </si>
  <si>
    <t>cg08170869</t>
  </si>
  <si>
    <t>cg11842944 cg03465880</t>
  </si>
  <si>
    <t>Incident CVD/Mortality</t>
  </si>
  <si>
    <t>PIVUS</t>
  </si>
  <si>
    <t xml:space="preserve">cg03493300 cg20608306 cg18187658 cg24267699 cg11861562 cg16306978 cg00894378 cg18187658 cg16306978 cg09584711 cg11250194 cg00894378 cg09584711 cg11023668 cg09803321 cg00908766 cg14494313 cg09803321 cg24468199 cg19610905 cg10833066 cg12555086 cg21033440 cg12555086 cg10833066 cg18534077 cg14637411 cg03649429 cg20449619 cg09918394 cg15800907 cg24468199 cg08085267 cg23032129 cg20449619 cg06656958 cg17986701 cg02493740 cg16306978 cg21033440 cg19132726 cg08085267 cg01465596 cg10409680 cg06656958 cg06511276 cg09251291 cg18257541 cg23833896 cg04584872 cg26624021 cg22138327 cg03032677 cg25401612 cg00908766 cg26162295 cg09251291 cg00540400 cg06882058 cg26624021 cg10751070 cg24306962 cg22809683 cg25401612 cg19610905 cg06882058 cg24254488 cg03951877 cg16513277 cg09029085 cg21832537 cg23851026 cg10872209 cg10487067 cg22118147 cg06511276 cg02254551 cg23903787 cg13276631 cg05704183 cg01401641 cg23833896 cg07782112 cg23956648 cg13212435 cg09584711 cg21433558 cg14842237 cg24254488 cg17394978 cg08549806 cg13276631 cg24306962 cg26048923 cg10751070 cg22655196 cg16684691 cg14037218 cg05704183 cg15741354 cg24267699 cg16306978 cg16513277 cg27127091 cg06769954 cg21692620 cg17694851 cg01678292 cg20734569 cg01559770 cg23478547 cg08999081 cg10253484 cg00456672 cg16794390 cg20040747 cg20473420 cg03267442 cg00540400 cg04451570 cg00908766 cg07466983 cg01465596 cg04625862 cg09918394 cg21033440 cg18693985 </t>
  </si>
  <si>
    <t>https://static-content.springer.com/esm/art%3A10.1038%2Fs41467-019-12228-z/MediaObjects/41467_2019_12228_MOESM4_ESM.xlsx</t>
  </si>
  <si>
    <t>All cause/CVD mortality</t>
  </si>
  <si>
    <t>cg05575921 cg06126421</t>
  </si>
  <si>
    <t>CCHS</t>
  </si>
  <si>
    <t>Rotterdam study, KORA</t>
  </si>
  <si>
    <t>CVD trait, no connection of DNAm to CVD itself</t>
  </si>
  <si>
    <t>cg22812874 cg00340919</t>
  </si>
  <si>
    <t xml:space="preserve">cg08563299 cg00020622 cg15493607 cg19869139 cg24037380 cg15976416 cg07010582 cg16086416 cg00810334 cg11241413 cg20424709 cg12452608 cg24461508 cg01741999 cg21607141 cg09967479 cg21204139 cg26542412 cg26836573 cg08371391 cg22093885 cg25108325 cg01075918 cg09474101 cg20539307 cg12851161 cg20756175 cg05302953 cg02134194 cg02696670 cg24479785 cg14925296 cg00481457 cg07664976 cg01431140 cg04291946 cg25061969 cg18157379 cg26317111 cg06210054 cg07325827 cg18136062 cg20439283 cg27181253 cg11167637 cg11805401 cg27234747 cg14370595 cg18924771 cg10603296 cg10513866 cg19439894 cg14587401 cg21544475 cg17001652 cg27516302 cg08048699 cg25436414 cg07302938 cg06006512 cg25389947 cg11280288 cg18199617 cg27625815 cg12458280 cg11707067 cg00365880 cg13200730 cg13115444 cg01820765 cg09313587 cg12653146 cg17903019 cg05755715 cg00924575 cg15781542 cg00334550 cg17347063 cg01724006 cg13603533 cg02308795 cg01176826 </t>
  </si>
  <si>
    <t>ICM</t>
  </si>
  <si>
    <t>Moli‐sani study</t>
  </si>
  <si>
    <t>recurrent stroke</t>
  </si>
  <si>
    <t xml:space="preserve">cg04059318 cg00076998 cg02365967 </t>
  </si>
  <si>
    <t>SOCS, tetratricopeptide repeat domain 37, ASB10, TTC37</t>
  </si>
  <si>
    <t>Horvath Clock 353 CpG</t>
  </si>
  <si>
    <t xml:space="preserve">cg00075967 cg00374717 cg00864867 cg00945507 cg01027739 cg01353448 cg01584473 cg01644850 cg01656216 cg01873645 cg01968178 cg02085507 cg02154074 cg02217159 cg02331561 cg02332492 cg02364642 cg02388150 cg02479575 cg02489552 cg02580606 cg02654291 cg02827112 cg02972551 cg03103192 cg03167275 cg03270204 cg03565323 cg03588357 cg03760483 cg04084157 cg04126866 cg04528819 cg04836038 cg05250458 cg05294243 cg05365729 cg05675373 cg05755779 cg05921699 cg05960024 cg06121469 cg06144905 cg06361108 cg06462291 cg06493994 cg06557358 cg06738602 cg06810647 cg06952310 cg06993413 cg07285276 cg07291563 cg07337598 cg07455279 cg07595943 cg08030082 cg08090772 cg08124722 cg08251036 cg08370996 cg08413469 cg08434234 cg08771731 cg08965235 cg09019938 cg09118625 cg09191327 cg09418283 cg09509673 cg09785172 cg09869858 cg09885951 cg10281002 cg10376763 cg10377274 cg10486998 cg10523019 cg10920957 cg11932564 cg12351433 cg12373771 cg12768605 cg12830694 cg12946225 cg13038560 cg13216057 cg13319175 cg13460409 cg13682722 cg13836627 cg13854874 cg13899108 cg13975369 cg14258236 cg14308452 cg14329157 cg14424579 cg14501253 cg14658362 cg14723032 cg14894144 cg14992253 cg15341340 cg15381769 cg15547534 cg15661409 cg15974053 cg15988232 cg16150435 cg16241714 cg16494477 cg16547529 cg16579101 cg17063929 cg17099569 cg17285325 cg17408647 cg17655614 cg17729667 cg17853587 cg17960516 cg18055007 cg18180783 cg18440048 cg18573383 cg18983672 cg18984151 cg19008809 cg19167673 cg19273182 cg19305227 cg19346193 cg19478743 cg19514928 cg19692710 cg19945840 cg20295671 cg20305610 cg20524216 cg20692569 cg20761322 cg20795863 cg20828084 cg20914508 cg20947775 cg20999813 cg21096399 cg21378206 cg21460081 cg21801378 cg21870884 cg22006386 cg22289837 cg22432269 cg22449114 cg22679120 cg22736354 cg22809047 cg22901840 cg22920873 cg23517605 cg23662675 cg23941599 cg24116886 cg24126851 cg24254120 cg24262469 cg24450312 cg24580001 cg24834740 cg25070637 cg25148589 cg25505610 cg25552492 cg25683012 cg25771195 cg25781123 cg26003813 cg26005082 cg26045434 cg26297688 cg26372517 cg26453588 cg26620959 cg26842024 cg26845300 cg27092035 cg27169020 cg27319898 cg27377450 cg27413543 cg27494383 cg00091693 cg00168942 cg00431549 cg00436603 cg01027805 cg01234063 cg01262913 cg01407797 cg01459453 cg01485645 cg01511567 cg01560871 cg01570885 cg01820374 cg02047577 cg02071305 cg02275294 cg02335441 cg03019000 cg03286783 cg03330058 cg03578041 cg03682823 cg03891319 cg03947362 cg04005032 cg04094160 cg04121983 cg04268405 cg04431054 cg04452713 cg04474832 cg04999691 cg05442902 cg05590257 cg05847778 cg05903609 cg06044899 cg06117855 cg06513075 cg06688848 cg06836772 cg06926735 cg07158339 cg07388493 cg07408456 cg07498421 cg07663789 cg07730301 cg07770222 cg07849904 cg08186124 cg08331960 cg09133026 cg09441152 cg09646392 cg09722397 cg09722555 cg09809672 cg10045881 cg10266490 cg10345936 cg10865119 cg10940099 cg11025793 cg11299964 cg11314684 cg11388238 cg11653266 cg12413566 cg12616277 cg12941369 cg12985418 cg13129046 cg13269407 cg13302154 cg13547237 cg13828047 cg13931228 cg14060828 cg14163776 cg14175438 cg14408969 cg14409958 cg14423778 cg14597908 cg14654875 cg14727952 cg15185286 cg15262928 cg15703512 cg15804973 cg16034652 cg16168311 cg16358826 cg16408394 cg16419345 cg16744741 cg16899442 cg16984944 cg17274064 cg17324128 cg17338403 cg17589341 cg17686885 cg18031008 cg18139769 cg18328933 cg18956095 cg19044674 cg19046959 cg19420968 cg19569684 cg19706682 cg19722847 cg19724470 cg19761273 cg19853760 cg20100381 cg20240860 cg21211748 cg21305265 cg21370143 cg21395782 cg21950518 cg22171829 cg22190114 cg22197830 cg22568540 cg22613010 cg22637507 cg22947000 cg23092072 cg23124451 cg23180365 cg23786576 cg24058132 cg24081819 cg24471894 cg24888049 cg24899750 cg25101936 cg25159610 cg25166896 cg25411725 cg25564800 cg25657834 cg25809905 cg25928579 cg26043391 cg26162695 cg26394940 cg26456957 cg26614073 cg26723847 cg26824091 cg27015931 cg27016307 cg27202708 cg27544190 </t>
  </si>
  <si>
    <t>cg20822990 cg22512670 cg25410668 cg04400972 cg16054275 cg10501210 cg09809672 ch.2.30415474F cg22158769 cg02085953 cg06639320 cg22454769 cg24079702 cg23606718 cg22016779 cg04474832 cg03607117 cg07553761 cg00481951 cg25478614 cg25428494 cg02650266 cg08234504 cg23500537 cg20052760 cg16867657 cg22736354 cg06493994 cg06685111 cg00486113 cg13001142 cg20426994 cg14361627 cg08097417 cg07955995 cg22285878 cg03473532 cg08540945 cg07927379 cg16419235 cg07583137 cg22796704 cg19935065 cg23091758 cg23744638 cg04940570 cg11067179 cg22213242 cg06419846 cg02046143 cg00748589 cg19722847 cg18473521 cg01528542 ch.13.39564907R cg03032497 cg04875128 cg21296230 cg09651136 cg03399905 cg04416734 cg07082267 cg14692377 cg06874016 cg21139312 cg02867102 cg19283806 cg14556683 cg07547549 cg05442902 cg08415592</t>
  </si>
  <si>
    <t>Hannum 71 CpG</t>
  </si>
  <si>
    <t>cg01957222</t>
  </si>
  <si>
    <t>cg14601038, cg08537127</t>
  </si>
  <si>
    <t>Result</t>
  </si>
  <si>
    <t>Case group</t>
  </si>
  <si>
    <t>Median 12.62%</t>
  </si>
  <si>
    <t>Control group</t>
  </si>
  <si>
    <t>Median 8.16%</t>
  </si>
  <si>
    <t>Sex difference</t>
  </si>
  <si>
    <t>Age difference</t>
  </si>
  <si>
    <t>P</t>
  </si>
  <si>
    <t>0.0121</t>
  </si>
  <si>
    <t>P method</t>
  </si>
  <si>
    <t>Mann-Whitney test</t>
  </si>
  <si>
    <t>Higher in early age group</t>
  </si>
  <si>
    <t>Lower</t>
  </si>
  <si>
    <t>Higher</t>
  </si>
  <si>
    <t>&lt;0.05</t>
  </si>
  <si>
    <t>Student test</t>
  </si>
  <si>
    <t>Radiolabeling</t>
  </si>
  <si>
    <t>11.5x10`3 cpg/µg</t>
  </si>
  <si>
    <t>10.9x10´3 cpg/µg</t>
  </si>
  <si>
    <t>Higher in Older CAD</t>
  </si>
  <si>
    <t>57% of 5mc positive cell cores</t>
  </si>
  <si>
    <t>25% of 5mc positive cell cores</t>
  </si>
  <si>
    <t>&lt;0.0001</t>
  </si>
  <si>
    <t>Higher in men</t>
  </si>
  <si>
    <t>0.045</t>
  </si>
  <si>
    <t>Borderline higher</t>
  </si>
  <si>
    <t>Borderline lower</t>
  </si>
  <si>
    <t>Two sided from GLM</t>
  </si>
  <si>
    <t>Vascular disease</t>
  </si>
  <si>
    <t>https://oup.silverchair-cdn.com/oup/backfile/Content_public/Journal/hmg/25/21/10.1093_hmg_ddw302/3/ddw302_Supp.zip?Expires=1629187579&amp;Signature=kGCe3wvPXnho8KESMPtIwYF7DiUOY5i-p8M8pxACD8VJmZBQk8YF-iBMCVUChQAXDu94Jpj2eKotW6yu4joIecFolhSEi6eAGWpGnpoJ578PatssDzE5QMfhf9978pq-04t4DgMVRqMYzQnkCL6xfDDq3m7VMHH-KofFLUU245M3cMhHkzcHPNPHVCJ~y~d9OTGdHJ~QsK2W5PWtxNkVl5Eb7LNerQ1TPw~ZlMUZ3jqEyje9vkqUQj1gPgu~-YnoVrdOW9Q9P6BCOO1HC27jMDzAzluCnvPArOg1XphrLXSUvlJYgK9xJDNcC6ooq0-fid4U0EZxuGtcik6~DAMDKw__&amp;Key-Pair-Id=APKAIE5G5CRDK6RD3PGA</t>
  </si>
  <si>
    <t>Table 2</t>
  </si>
  <si>
    <t>Table 1</t>
  </si>
  <si>
    <t>https://github.com/gpalou4/TFM/blob/master/manuscript/supp_material/3.-Supplementary%20Tables%20S1-S10_v12.docx?raw=true</t>
  </si>
  <si>
    <t>TRUE(Horvath)</t>
  </si>
  <si>
    <t>TRUE(Horvath/Hannum)</t>
  </si>
  <si>
    <t>Included in DB</t>
  </si>
  <si>
    <t>TRUE(Horvath Grim)</t>
  </si>
  <si>
    <t>WHI/FHS</t>
  </si>
  <si>
    <t>Shanghai Eighth People’s Hospital</t>
  </si>
  <si>
    <t>Framingham Offspring Study</t>
  </si>
  <si>
    <t>Heidelberg University</t>
  </si>
  <si>
    <t>Singapore Chinese Health Study</t>
  </si>
  <si>
    <t>All India Institute of Medical Sciences</t>
  </si>
  <si>
    <t>Royal Heart Hospital</t>
  </si>
  <si>
    <t>Northern Sweden population health study</t>
  </si>
  <si>
    <t>GENOA</t>
  </si>
  <si>
    <t>Harvard Boilermakers Study</t>
  </si>
  <si>
    <t>Impact of Left Ventricular Assist Devices Implantation on Micro- and Macrovascular Function</t>
  </si>
  <si>
    <t>Tohoku Medical Megabank Community-Based Cohort Study</t>
  </si>
  <si>
    <t>Dongfeng-Tongji (DFTJ) cohort</t>
  </si>
  <si>
    <t>baseline and 1 follow up</t>
  </si>
  <si>
    <t>Wuhan-Zhuhai cohort</t>
  </si>
  <si>
    <t>ARIC</t>
  </si>
  <si>
    <t xml:space="preserve"> cardiovascular in Title Abstract Keyword AND methylation in All Text AND epigenetic in Title Abstract Keyword</t>
  </si>
  <si>
    <t>("Methylation"[Title/Abstract] OR "DNAm"[Title/Abstract] OR "Epigenetics"[Title/Abstract] OR "Epigenetic"[Title/Abstract] OR "DNA methylation"[Title/Abstract] OR ("Epigenetic Clock")) AND ("Cardiovascular"[Title/Abstract] OR "CVD"[Title/Abstract] OR "heart failure"[Title/Abstract]) AND "English"[Language] AND 2021/04/20:2022/05/03[dp]</t>
  </si>
  <si>
    <t>Epigenetic Regulation of F2RL3 Associates With Myocardial Infarction and Platelet Function.</t>
  </si>
  <si>
    <t>Circulation research</t>
  </si>
  <si>
    <t xml:space="preserve">Corbin LJ </t>
  </si>
  <si>
    <t>PMC8812435</t>
  </si>
  <si>
    <t>F2RL3, Smoking, MI</t>
  </si>
  <si>
    <t>65+-11</t>
  </si>
  <si>
    <t>45/55</t>
  </si>
  <si>
    <t>16 889 741-2bp; 16 889 756-7bp; 16 889 785-6bp</t>
  </si>
  <si>
    <t>DNA methylation biomarkers of myocardial infarction and cardiovascular disease.</t>
  </si>
  <si>
    <t>Clinical epigenetics</t>
  </si>
  <si>
    <t>Fernandez-Sanles A</t>
  </si>
  <si>
    <t>PMC8061080</t>
  </si>
  <si>
    <t>AMI</t>
  </si>
  <si>
    <t>cg05575921, cg25769469, cg21566642, cg04988978</t>
  </si>
  <si>
    <t>AHRR, PTCD2, MPO</t>
  </si>
  <si>
    <t>63+-7</t>
  </si>
  <si>
    <t>The role and molecular mechanism of epigenetics in cardiac hypertrophy.</t>
  </si>
  <si>
    <t>Heart failure reviews</t>
  </si>
  <si>
    <t>Lei H</t>
  </si>
  <si>
    <t>PMC32297065</t>
  </si>
  <si>
    <t>BMPR2 promoter methylation and its expression in valvular heart disease complicated with pulmonary artery hypertension.</t>
  </si>
  <si>
    <t>Li N</t>
  </si>
  <si>
    <t>PMC8660616</t>
  </si>
  <si>
    <t>VHD</t>
  </si>
  <si>
    <t>BMPR2</t>
  </si>
  <si>
    <t>BCL-6 promotes the methylation of miR-34a by recruiting EZH2 and upregulating CTRP9 to protect ischemic myocardial injury.</t>
  </si>
  <si>
    <t>BioFactors (Oxford, England)</t>
  </si>
  <si>
    <t>Lin JM</t>
  </si>
  <si>
    <t>PMC33502806</t>
  </si>
  <si>
    <t>No DNAm measurments</t>
  </si>
  <si>
    <t>Association of DNA methylation and transcriptome reveals epigenetic etiology of heart failure.</t>
  </si>
  <si>
    <t>Functional &amp; integrative genomics</t>
  </si>
  <si>
    <t>PMC34870779</t>
  </si>
  <si>
    <t>No Human measurments</t>
  </si>
  <si>
    <t>The epigenetic etiology of cardiovascular disease in a longitudinal Swedish twin study.</t>
  </si>
  <si>
    <t>Qin X</t>
  </si>
  <si>
    <t>Lin Z</t>
  </si>
  <si>
    <t>PMC8223329</t>
  </si>
  <si>
    <t>41,5/58,5</t>
  </si>
  <si>
    <t>73+-9</t>
  </si>
  <si>
    <t>13148_2021_1113_MOESM1_ESM</t>
  </si>
  <si>
    <t>13148_2021_1113_MOESM1_ESM Supplement</t>
  </si>
  <si>
    <t>Global DNA hypermethylation in peripheral blood mononuclear cells and cardiovascular disease risk: a population-based propensity score-matched cohort study.</t>
  </si>
  <si>
    <t>Journal of epidemiology and community health</t>
  </si>
  <si>
    <t>Tsuboi Y</t>
  </si>
  <si>
    <t>LINE-1</t>
  </si>
  <si>
    <t>A deep learning model for early risk prediction of heart failure with preserved ejection fraction by DNA methylation profiles combined with clinical features.</t>
  </si>
  <si>
    <t>Zhao X</t>
  </si>
  <si>
    <t>PMC8772140</t>
  </si>
  <si>
    <t>64+-8</t>
  </si>
  <si>
    <t>Page 10 in full text, 25 CpG</t>
  </si>
  <si>
    <t>F2RL3 Methylation in the Peripheral Blood as a Potential Marker for the Detection of Coronary Heart Disease: A Case-Control Study.</t>
  </si>
  <si>
    <t>Frontiers in genetics</t>
  </si>
  <si>
    <t>PMC8996303</t>
  </si>
  <si>
    <t>Atrial fibrilation, coronary artery desiase, miocardial infarction, stroke, peripheral artery disease, cerebrovascular desiase, deep vein thrombosis, pulmonary embolism,</t>
  </si>
  <si>
    <t>("methylation"[Title/Abstract] OR "DNAm"[Title/Abstract] OR "epigenetic"[Title/Abstract] OR "epigenetics"[Title/Abstract] OR ("epigenetic clock") OR "DNA methylation"[Title/Abstract]) AND ("cardiovascular"[Title/Abstract] OR "CVD"[Title/Abstract] OR "heart failure"[Title/Abstract] OR "atrial fibrillation"[Title/Abstract] OR "coronary artery disease"[Title/Abstract] OR "peripheral artery disease"[Title/Abstract] OR "myocardial infarction"[Title/Abstract] OR "stroke"[Title/Abstract] OR "cerebrovascular"[Title/Abstract] OR "venous thromboembolism"[Title/Abstract] OR "pulmonary embolism"[Title/Abstract] OR "deep vein thrombosis"[Title/Abstract] OR "aneurysm"[Title/Abstract] OR "sudden cardiac death"[Title/Abstract] OR "arrhythmia"[Title/Abstract] OR "transient ischemic attack"[Title/Abstract] OR "cardiomyopathy"[Title/Abstract] OR "atherosclerosis"[Title/Abstract] OR "varicosis"[Title/Abstract] OR "chronic venous insufficiency"[Title/Abstract] OR "post-thrombotic syndrome"[Title/Abstract] OR "thrombophlebitis"[Title/Abstract] OR "valvular"[Title/Abstract] OR "pulmonary hypertension"[Title/Abstract] OR "atrial flutter"[Title/Abstract] OR "thrombosis"[Title/Abstract]) AND "English"[Language]</t>
  </si>
  <si>
    <t>1799 (after excluding the ones found 19.04.2021 and 03.05.2022)</t>
  </si>
  <si>
    <t>66+-8</t>
  </si>
  <si>
    <t>109/71</t>
  </si>
  <si>
    <t>114/70</t>
  </si>
  <si>
    <t>Agha G</t>
  </si>
  <si>
    <t>Blood Leukocyte DNA Methylation Predicts Risk of Future Myocardial Infarction and Coronary Heart Disease</t>
  </si>
  <si>
    <t>PMC6812683</t>
  </si>
  <si>
    <t>USA/Europe</t>
  </si>
  <si>
    <t>64</t>
  </si>
  <si>
    <t>Page 6 and 7, CpGs</t>
  </si>
  <si>
    <t>Global DNA methylation and risk of subclinical atherosclerosis in young adults: the Pathobiological Determinants of Atherosclerosis in Youth (PDAY) study</t>
  </si>
  <si>
    <t>PMC3272499</t>
  </si>
  <si>
    <t>Bressler J</t>
  </si>
  <si>
    <t>Liver</t>
  </si>
  <si>
    <t>No association</t>
  </si>
  <si>
    <t>Atherosclerosis prediction by microarray-based DNA methylation analysis</t>
  </si>
  <si>
    <t>PMC7401703</t>
  </si>
  <si>
    <t>Exp Ther Med</t>
  </si>
  <si>
    <t>Chen, W. D.</t>
  </si>
  <si>
    <t>CpG should be in supplement</t>
  </si>
  <si>
    <t>Association between promoter DNA methylation and gene expression in the pathogenesis of ischemic stroke</t>
  </si>
  <si>
    <t>PMC6781986</t>
  </si>
  <si>
    <t>Deng, G. X.</t>
  </si>
  <si>
    <t>HLA-DRB1, HLA-DQB1</t>
  </si>
  <si>
    <t>49/112</t>
  </si>
  <si>
    <t>51/110</t>
  </si>
  <si>
    <t>58+-9</t>
  </si>
  <si>
    <t>cg01601712, cg05269323, cg19825410, cg21885112</t>
  </si>
  <si>
    <t>DNA methylation and atherosclerosis</t>
  </si>
  <si>
    <t>J Nutr</t>
  </si>
  <si>
    <t>Dong, C.</t>
  </si>
  <si>
    <t>PMC12163701</t>
  </si>
  <si>
    <t>Biological Age Acceleration Is Lower in Women With Ischemic Stroke Compared to Men</t>
  </si>
  <si>
    <t>PMC35209739</t>
  </si>
  <si>
    <t>Gallego-Fabrega, C.</t>
  </si>
  <si>
    <t>211/163</t>
  </si>
  <si>
    <t>75+-10</t>
  </si>
  <si>
    <t>378+981+26</t>
  </si>
  <si>
    <t>Hannum clock shows lower epigenetic age for Women in IS</t>
  </si>
  <si>
    <t>Promoter methylation and functional variants in arachidonate 5-lipoxygenase and forkhead box protein O1 genes associated with coronary artery disease</t>
  </si>
  <si>
    <t>PMC30825235</t>
  </si>
  <si>
    <t>J Cell Biochem</t>
  </si>
  <si>
    <t>Heidari, L.</t>
  </si>
  <si>
    <t>ALOX5</t>
  </si>
  <si>
    <t>62+-8</t>
  </si>
  <si>
    <t>54/46</t>
  </si>
  <si>
    <t>27/23</t>
  </si>
  <si>
    <t>Iran</t>
  </si>
  <si>
    <t>RT-PCR</t>
  </si>
  <si>
    <t>Probing the epigenetic signatures in subjects with coronary artery disease</t>
  </si>
  <si>
    <t>PMC32803503</t>
  </si>
  <si>
    <t>Mol Biol Rep</t>
  </si>
  <si>
    <t>Indumathi, B.</t>
  </si>
  <si>
    <t>CDKN2A</t>
  </si>
  <si>
    <t>84/123</t>
  </si>
  <si>
    <t>216/151</t>
  </si>
  <si>
    <t>54+-11</t>
  </si>
  <si>
    <t>methylation-specific PCR</t>
  </si>
  <si>
    <t>Genome-wide DNA methylome alterations in acute coronary syndrome</t>
  </si>
  <si>
    <t>PMC5746328</t>
  </si>
  <si>
    <t>Int J Mol Med</t>
  </si>
  <si>
    <t>Li, D.</t>
  </si>
  <si>
    <t>Methylome-wide Association Study of Atrial Fibrillation in Framingham Heart Study</t>
  </si>
  <si>
    <t>PMC5220313</t>
  </si>
  <si>
    <t>Lin, H.</t>
  </si>
  <si>
    <t>.</t>
  </si>
  <si>
    <t>SMAD3</t>
  </si>
  <si>
    <t>66+-11</t>
  </si>
  <si>
    <t>123/85</t>
  </si>
  <si>
    <t>Page 10 in full text, CpGs</t>
  </si>
  <si>
    <t>AFIB</t>
  </si>
  <si>
    <t>Page 4 and 5 CpGs</t>
  </si>
  <si>
    <t>183+220</t>
  </si>
  <si>
    <t>65+-9</t>
  </si>
  <si>
    <t>951/1285</t>
  </si>
  <si>
    <t>118/65+131/89</t>
  </si>
  <si>
    <t>Effect of MTHFR Gene Polymorphism Impact on Atherosclerosis via Genome-Wide Methylation</t>
  </si>
  <si>
    <t>PMC4743680</t>
  </si>
  <si>
    <t>Med Sci Monit</t>
  </si>
  <si>
    <t>Lin, X.</t>
  </si>
  <si>
    <t>DNA Methylation in Atrial Fibrillation and Its Potential Role in Precision Medicine</t>
  </si>
  <si>
    <t>PMC32710320</t>
  </si>
  <si>
    <t>Methods Mol Biol</t>
  </si>
  <si>
    <t>Lv, M.</t>
  </si>
  <si>
    <t>The Relationship between Epigenetic Age and Myocardial Infarction/Acute Coronary Syndrome in a Population-Based Nested Case-Control Study</t>
  </si>
  <si>
    <t>PMC8781885</t>
  </si>
  <si>
    <t>J Pers Med</t>
  </si>
  <si>
    <t>Malyutina, S.</t>
  </si>
  <si>
    <t>67/62</t>
  </si>
  <si>
    <t>104/73</t>
  </si>
  <si>
    <t>57+-6</t>
  </si>
  <si>
    <t>MI/ACS</t>
  </si>
  <si>
    <t>No strong association of Horvath, hannum, phenoage and Skin and Blood with MI and ACS</t>
  </si>
  <si>
    <t>Integrated DNA methylation and gene expression analysis in the pathogenesis of coronary artery disease</t>
  </si>
  <si>
    <t>PMC6428103</t>
  </si>
  <si>
    <t>Miao, L.</t>
  </si>
  <si>
    <t>CXCL12</t>
  </si>
  <si>
    <t>cg11267527</t>
  </si>
  <si>
    <t>92/211</t>
  </si>
  <si>
    <t>96/207</t>
  </si>
  <si>
    <t>56+-10</t>
  </si>
  <si>
    <t>"less hypomethylated"</t>
  </si>
  <si>
    <t>Miroshnikova, V. V.</t>
  </si>
  <si>
    <t>BMC Cardiovasc Disord</t>
  </si>
  <si>
    <t>PMC8627066</t>
  </si>
  <si>
    <t>ABCA1 and ABCG1 DNA methylation in epicardial adipose tissue of patients with coronary artery disease</t>
  </si>
  <si>
    <t>.,</t>
  </si>
  <si>
    <t>Adipose tissue</t>
  </si>
  <si>
    <t>63+-20</t>
  </si>
  <si>
    <t>49/16</t>
  </si>
  <si>
    <t>8/8</t>
  </si>
  <si>
    <t>cg27243685, cg06500161</t>
  </si>
  <si>
    <t>ABCA1, ABCG1</t>
  </si>
  <si>
    <t>Epigenetic Age and the Risk of Incident Atrial Fibrillation</t>
  </si>
  <si>
    <t>PMC8671333</t>
  </si>
  <si>
    <t>Roberts, J. D.</t>
  </si>
  <si>
    <t>Hazard ratios</t>
  </si>
  <si>
    <t>GrimAge and DNAm PhenoAge difference associated with AFIB</t>
  </si>
  <si>
    <t>2235/3365</t>
  </si>
  <si>
    <t>65+-10</t>
  </si>
  <si>
    <t>Rong, J.</t>
  </si>
  <si>
    <t>Thioredoxin-interacting protein promotes activation and inflammation of monocytes with DNA demethylation in coronary artery disease</t>
  </si>
  <si>
    <t>J Cell Mol Med</t>
  </si>
  <si>
    <t>PMC7131938</t>
  </si>
  <si>
    <t>No direct connection between methylation and desiase</t>
  </si>
  <si>
    <t>DNA methylation dysregulations in valvular atrial fibrillation</t>
  </si>
  <si>
    <t>Clin Cardiol</t>
  </si>
  <si>
    <t>PMC6490353</t>
  </si>
  <si>
    <t>Shen, K.</t>
  </si>
  <si>
    <t>Specific gene methylation/Global Genome Methylation lvl</t>
  </si>
  <si>
    <t>Right atrial myocardial tissue</t>
  </si>
  <si>
    <t>Higher in AFIB</t>
  </si>
  <si>
    <t>NPRA</t>
  </si>
  <si>
    <t>Allele-specific methylation contributed by CpG-SNP is associated with regulation of ALOX5AP gene expression in ischemic stroke</t>
  </si>
  <si>
    <t>Neurol Sci</t>
  </si>
  <si>
    <t>Shi, Y.</t>
  </si>
  <si>
    <t>PMC30003372</t>
  </si>
  <si>
    <t>PCSK9 genetic (rs11591147) and epigenetic (DNA methylation) modifications associated with PCSK9 expression and serum proteins in CAD patients</t>
  </si>
  <si>
    <t>PMC33885177</t>
  </si>
  <si>
    <t>Shyamala, N.</t>
  </si>
  <si>
    <t>J Gene Med</t>
  </si>
  <si>
    <t>Ischemic stroke patients are biologically older than their chronological age</t>
  </si>
  <si>
    <t>Soriano-Tárraga, C.</t>
  </si>
  <si>
    <t>PMC5191861</t>
  </si>
  <si>
    <t>63+-10</t>
  </si>
  <si>
    <t>45/37</t>
  </si>
  <si>
    <t>21/20</t>
  </si>
  <si>
    <t>Ischemic stroke</t>
  </si>
  <si>
    <t>Ods ratio present</t>
  </si>
  <si>
    <t>Higher in stroke for Horvath and Hannum</t>
  </si>
  <si>
    <t>Identification of 20 novel loci associated with ischaemic stroke. Epigenome-wide association study</t>
  </si>
  <si>
    <t>PMC7518691</t>
  </si>
  <si>
    <t>Association of DNA Methylation Patterns in 7 Novel Genes With Ischemic Stroke in the Northern Chinese Population</t>
  </si>
  <si>
    <t>PMC9035884</t>
  </si>
  <si>
    <t>Sun, H.</t>
  </si>
  <si>
    <t>4+188</t>
  </si>
  <si>
    <t>2/2+144+44</t>
  </si>
  <si>
    <t>CDH2, PCDHB10, PCDHB11, PCDHB14, PCDHB16,PCDHB3, PCDHB9</t>
  </si>
  <si>
    <t>The association between serine hydroxymethyl transferase 1 gene hypermethylation and ischemic stroke</t>
  </si>
  <si>
    <t>PMC8292870</t>
  </si>
  <si>
    <t>Bosn J Basic Med Sci</t>
  </si>
  <si>
    <t>Wang, J.</t>
  </si>
  <si>
    <t>qMSP-PCR</t>
  </si>
  <si>
    <t>SHMT1</t>
  </si>
  <si>
    <t>62+-10</t>
  </si>
  <si>
    <t>51/50</t>
  </si>
  <si>
    <t>Genome-wide DNA methylation patterns in coronary heart disease</t>
  </si>
  <si>
    <t>PMC28884387</t>
  </si>
  <si>
    <t>Herz</t>
  </si>
  <si>
    <t>Wang, X.</t>
  </si>
  <si>
    <t>55+-6</t>
  </si>
  <si>
    <t>Right coronary artery</t>
  </si>
  <si>
    <t>Difference in methylation between tissues, no connection to desiase risk/onset</t>
  </si>
  <si>
    <t>Methylation in the TP53 promoter is associated with ischemic stroke</t>
  </si>
  <si>
    <t>Wei, Y.</t>
  </si>
  <si>
    <t>Mol Med Rep</t>
  </si>
  <si>
    <t>PMC31173230</t>
  </si>
  <si>
    <t>Subtypes identification on heart failure with preserved ejection fraction via network enhancement fusion using multi-omics data</t>
  </si>
  <si>
    <t>Wu, Y.</t>
  </si>
  <si>
    <t>Comput Struct Biotechnol J</t>
  </si>
  <si>
    <t>PMC8039555</t>
  </si>
  <si>
    <t>Xia, Z.</t>
  </si>
  <si>
    <t>Integrated DNA methylation and gene expression analysis identifies SLAMF7 as a key regulator of atherosclerosis</t>
  </si>
  <si>
    <t>PMC6046250</t>
  </si>
  <si>
    <t>21/4</t>
  </si>
  <si>
    <t>65+-7</t>
  </si>
  <si>
    <t>SLAMF7</t>
  </si>
  <si>
    <t>High MTHFR promoter methylation levels in men confer protection against ischemic stroke</t>
  </si>
  <si>
    <t>Xu, S.</t>
  </si>
  <si>
    <t>PMC7664794</t>
  </si>
  <si>
    <t>MTHFR</t>
  </si>
  <si>
    <t>265/245</t>
  </si>
  <si>
    <t>Identification of novel hyper- or hypomethylated CpG sites and genes associated with atherosclerotic plaque using an epigenome-wide association study</t>
  </si>
  <si>
    <t>Yamada, Y.</t>
  </si>
  <si>
    <t>PMC5846673</t>
  </si>
  <si>
    <t>HFpEF</t>
  </si>
  <si>
    <t>77/48</t>
  </si>
  <si>
    <t>74+-10</t>
  </si>
  <si>
    <t>61+-9</t>
  </si>
  <si>
    <t>Sanger sequencing</t>
  </si>
  <si>
    <t>TP53</t>
  </si>
  <si>
    <t>65+-20</t>
  </si>
  <si>
    <t>47/17</t>
  </si>
  <si>
    <t>aortic intima specimens</t>
  </si>
  <si>
    <t>Identification of hypo- and hypermethylated genes related to atherosclerosis by a genome-wide analysis of DNA methylation</t>
  </si>
  <si>
    <t>PMC24626634</t>
  </si>
  <si>
    <t>Page 3 CpGs</t>
  </si>
  <si>
    <t>Dynamic epigenetic age mosaicism in the human atherosclerotic artery</t>
  </si>
  <si>
    <t>Zaina, S.</t>
  </si>
  <si>
    <t>PMC9165801</t>
  </si>
  <si>
    <t>Mexico</t>
  </si>
  <si>
    <t>cg01353448, cg01656216, cg14329157, cg22809047</t>
  </si>
  <si>
    <t>Horvath diffage associated with atherosclerosis</t>
  </si>
  <si>
    <t>Association of DNA Methylation in Blood Pressure-Related Genes With Ischemic Stroke Risk and Prognosis</t>
  </si>
  <si>
    <t>Zhang, H.</t>
  </si>
  <si>
    <t>Front Cardiovasc Med</t>
  </si>
  <si>
    <t>PMC8957103</t>
  </si>
  <si>
    <t>AMH, C17orf82, HDAC9, IGFBP3, LRRC10B, PDE3A, PRDM6, SYT7, TBX2</t>
  </si>
  <si>
    <t>57+-10</t>
  </si>
  <si>
    <t>155/116</t>
  </si>
  <si>
    <t>182/141</t>
  </si>
  <si>
    <t>bisulfite sequencing</t>
  </si>
  <si>
    <t>DNA methylation of AHCY may increase the risk of ischemic stroke</t>
  </si>
  <si>
    <t>Zhao, L.</t>
  </si>
  <si>
    <t>PMC7664786</t>
  </si>
  <si>
    <t>AHCY</t>
  </si>
  <si>
    <t>35/29</t>
  </si>
  <si>
    <t>81/57</t>
  </si>
  <si>
    <t>Preliminary study of the relationship between promoter methylation of the ANGPTL2 gene and coronary heart disease</t>
  </si>
  <si>
    <t>Zhou, J.</t>
  </si>
  <si>
    <t>J Clin Lab Anal</t>
  </si>
  <si>
    <t>PMC6818569</t>
  </si>
  <si>
    <t>ANGPTL2</t>
  </si>
  <si>
    <t>Associated in woman, not in man</t>
  </si>
  <si>
    <t>83/39</t>
  </si>
  <si>
    <t>28/30</t>
  </si>
  <si>
    <t>61+-10</t>
  </si>
  <si>
    <t>Hypomethylation of Interleukin-6 Promoter is Associated with the Risk of Coronary Heart Disease</t>
  </si>
  <si>
    <t>Arq Bras Cardiol</t>
  </si>
  <si>
    <t>Zuo, H. P.</t>
  </si>
  <si>
    <t>PMC5074066</t>
  </si>
  <si>
    <t>IL-6</t>
  </si>
  <si>
    <t>172/46</t>
  </si>
  <si>
    <t>164/48</t>
  </si>
  <si>
    <t>218+185+145</t>
  </si>
  <si>
    <t>183+41+21</t>
  </si>
  <si>
    <t>144+95+121/74+90+45</t>
  </si>
  <si>
    <t>88+21+13/95+20+8</t>
  </si>
  <si>
    <t>Page 5 CpGs</t>
  </si>
  <si>
    <t>Early adaptive chromatin remodeling events precede pathologic phenotypes and are reinforced in the failing heart</t>
  </si>
  <si>
    <t>J Mol Cell Cardiol</t>
  </si>
  <si>
    <t>Chapski, D. J.</t>
  </si>
  <si>
    <t>PMC34273410</t>
  </si>
  <si>
    <t>Mice model</t>
  </si>
  <si>
    <t>DNA methylation and hydroxymethylation are associated with the degree of coronary atherosclerosis in elderly patients with coronary heart disease</t>
  </si>
  <si>
    <t>Jiang, D.</t>
  </si>
  <si>
    <t>Life Sci</t>
  </si>
  <si>
    <t>PMC30867120</t>
  </si>
  <si>
    <t>Higher in atherosclerosis</t>
  </si>
  <si>
    <t>72+-3</t>
  </si>
  <si>
    <t>22/20</t>
  </si>
  <si>
    <t>28/16</t>
  </si>
  <si>
    <t>Cardiovascular health is associated with the epigenetic clock in the Berlin Aging Study II (BASE-II)</t>
  </si>
  <si>
    <t>Lemke, E.</t>
  </si>
  <si>
    <t>Mech Ageing Dev</t>
  </si>
  <si>
    <t>PMC34879249</t>
  </si>
  <si>
    <t>Blood DNA Methylation and Incident Coronary Heart Disease: Evidence From the Strong Heart Study</t>
  </si>
  <si>
    <t>Navas-Acien, A.</t>
  </si>
  <si>
    <t>PMC8340006</t>
  </si>
  <si>
    <t>Racial and socioeconomic disparity associates with differences in cardiac DNA methylation among men with end-stage heart failure</t>
  </si>
  <si>
    <t>Pepin, M. E.</t>
  </si>
  <si>
    <t>PMC8163657</t>
  </si>
  <si>
    <t>LVAD</t>
  </si>
  <si>
    <t>Heart Failure/racial differences</t>
  </si>
  <si>
    <t>CpG methylation/Global methylation lvl</t>
  </si>
  <si>
    <t>Copenhagen City Heart Study</t>
  </si>
  <si>
    <t>Incident VHD</t>
  </si>
  <si>
    <t>Incident CHD</t>
  </si>
  <si>
    <t>https://static-content.springer.com/esm/art%3A10.1186%2Fs13148-021-01113-6/MediaObjects/13148_2021_1113_MOESM1_ESM.xlsx</t>
  </si>
  <si>
    <t>https://jech.bmj.com/content/jech/suppl/2021/03/25/jech-2020-215382.DC1/jech-2020-215382supp001_data_supplement.pdf</t>
  </si>
  <si>
    <t>Frraminghem heart study</t>
  </si>
  <si>
    <t>CHD/MI/Heart Failure</t>
  </si>
  <si>
    <t>CHARGE</t>
  </si>
  <si>
    <t>carotid artery</t>
  </si>
  <si>
    <t>GRECOS, SEDMAN</t>
  </si>
  <si>
    <t>Framingham Heart Study Offspring</t>
  </si>
  <si>
    <t>FHS, ARIC, CHS</t>
  </si>
  <si>
    <t>BASICMAR, REGICOR</t>
  </si>
  <si>
    <t>Framingham Heart Study</t>
  </si>
  <si>
    <t>https://www.aging-us.com/article/101470/supplementary/SD1/0/aging-v10i6-101470-supplementary-material-SD1.pdf</t>
  </si>
  <si>
    <t>SMSS</t>
  </si>
  <si>
    <t>REGICOR</t>
  </si>
  <si>
    <t>https://zenodo.org/record/4655247/files/mepepin/Racial-Differences-in-the-Cardiac-Epigenome-v1.0.1.zip?download=1</t>
  </si>
  <si>
    <t>("methylation":ti,ab,kw OR "DNAm":ti,ab,kw OR "epigenetic":ti,ab,kw OR "epigenetics":ti,ab,kw OR ("epigenetic clock") OR "DNA methylation":ti,ab,kw) AND ("cardiovascular":ti,ab,kw OR "CVD":ti,ab,kw OR "heart failure":ti,ab,kw OR "atrial fibrillation":ti,ab,kw OR "coronary artery disease":ti,ab,kw OR "peripheral artery disease":ti,ab,kw OR "myocardial infarction":ti,ab,kw OR "stroke":ti,ab,kw OR "cerebrovascular":ti,ab,kw OR "venous thromboembolism":ti,ab,kw OR "pulmonary embolism":ti,ab,kw OR "deep vein thrombosis":ti,ab,kw OR "aneurysm":ti,ab,kw OR "sudden cardiac death":ti,ab,kw OR "arrhythmia":ti,ab,kw OR "transient ischemic attack":ti,ab,kw OR "cardiomyopathy":ti,ab,kw OR "atherosclerosis":ti,ab,kw OR "varicosis":ti,ab,kw OR "chronic venous insufficiency":ti,ab,kw OR "post-thrombotic syndrome":ti,ab,kw OR "thrombophlebitis":ti,ab,kw OR "valvular":ti,ab,kw OR "pulmonary hypertension":ti,ab,kw OR "atrial flutter":ti,ab,kw OR "thrombosis":ti,ab,kw)</t>
  </si>
  <si>
    <t>T(Already included)</t>
  </si>
  <si>
    <t>Integrative analysis identifies the association between CASZ1 methylation and ischemic stroke</t>
  </si>
  <si>
    <t>https://www.cochranelibrary.com/central/doi/10.1002/central/CN-02261616/full</t>
  </si>
  <si>
    <t>https://www.cochranelibrary.com/central/doi/10.1002/central/CN-02347472/full</t>
  </si>
  <si>
    <t>DNA methylation analyses identify an intronic ZDHHC6 locus associated with time to recurrent stroke in the Vitamin Intervention for Stroke Prevention (VISP) clinical trial</t>
  </si>
  <si>
    <t>Epigenome-wide association studyand mendelian randomization in ischemic stroke risk</t>
  </si>
  <si>
    <t>https://www.cochranelibrary.com/central/doi/10.1002/central/CN-02243065/full</t>
  </si>
  <si>
    <t>No text available</t>
  </si>
  <si>
    <t>Multi-omic analysis of stroke recurrence in African Americans from the Vitamin Intervention for Stroke Prevention (VISP) clinical trial</t>
  </si>
  <si>
    <t>https://www.cochranelibrary.com/central/doi/10.1002/central/CN-02300994/full</t>
  </si>
  <si>
    <t>Effects of Exercise on ASC Methylation and IL-1 Cytokines in Heart Failure</t>
  </si>
  <si>
    <t>https://www.cochranelibrary.com/central/doi/10.1002/central/CN-01930444/full</t>
  </si>
  <si>
    <t>No association with CVD</t>
  </si>
  <si>
    <t>Hypermethylation at loci sensitive to the prenatal environment is associated with increased incidence of myocardial infarction</t>
  </si>
  <si>
    <t>https://www.cochranelibrary.com/central/doi/10.1002/central/CN-00860560/full</t>
  </si>
  <si>
    <t>A Preliminary Study of the Association between Apolipoprotein E Promoter Methylation and Atherosclerotic Cerebral Infarction</t>
  </si>
  <si>
    <t>https://www.cochranelibrary.com/central/doi/10.1002/central/CN-01789810/full</t>
  </si>
  <si>
    <t>Cerebral stroke</t>
  </si>
  <si>
    <t>Cardiovascular health metrics, no cvd</t>
  </si>
  <si>
    <t>No text/data available</t>
  </si>
  <si>
    <t>Cardiac structure, no desiase per se</t>
  </si>
  <si>
    <t>PMC33134510</t>
  </si>
  <si>
    <t>Mo, Xing-Bo</t>
  </si>
  <si>
    <t>Neurology Genetics</t>
  </si>
  <si>
    <t>Europe/China</t>
  </si>
  <si>
    <t>UK Biobank, MEGASTROKE, CATIS</t>
  </si>
  <si>
    <t>PLOS ONE</t>
  </si>
  <si>
    <t>Time to stroke, no direct connection to CVD</t>
  </si>
  <si>
    <t>PMC33661917</t>
  </si>
  <si>
    <t>Recurent stroke</t>
  </si>
  <si>
    <t>https://journals.plos.org/plosone/article/file?type=supplementary&amp;id=10.1371/journal.pone.0247257.s009</t>
  </si>
  <si>
    <t>16/12</t>
  </si>
  <si>
    <t>PMC3663184</t>
  </si>
  <si>
    <t>International Journal of Epidemiology</t>
  </si>
  <si>
    <t>Talens, Rudolf P.</t>
  </si>
  <si>
    <t>PROSPER</t>
  </si>
  <si>
    <t>65/57</t>
  </si>
  <si>
    <t>64/62</t>
  </si>
  <si>
    <t>J Stroke Cerebrovasc Dis</t>
  </si>
  <si>
    <t>PMC30658954</t>
  </si>
  <si>
    <t>Atherosclerotic Cerebral Infarction</t>
  </si>
  <si>
    <t>15/11</t>
  </si>
  <si>
    <t>13/13</t>
  </si>
  <si>
    <t>Provided data</t>
  </si>
  <si>
    <t>Investigated only LINE1 methylation, though saying that it is a standard marker for assessing global methylation level. They also says "In particular, we did not find any association with plasma
homocysteine, which has been inversely related with global" This study I think should be taken out of global methylation papers count</t>
  </si>
  <si>
    <t>Global methylation in cpm 103=mg D N A + p values of significance of difference</t>
  </si>
  <si>
    <t>"The %5-mC+ cardiomyocytes was significantly greater in DCM hearts than in controls (57 ± 13% in DCM vs. 25 ± 12% in
controls, P &lt; 0.0001)."</t>
  </si>
  <si>
    <t>Global DNA methylation and CVD
Subjects with a self-reported history of physician-diagnosed
heart attack (myocardial infarction) and/or stroke at baseline
showed a borderline (P=0?045) significantly higher mean AS
[n = 14; geometric mean (95% confidence interval (CI)): 201 (145,
280)] compared to those without such a history [n = 272; 145 (126,
168)] (Table 2). Subjects with a self-reported history of myocardial
infarction, stroke, hypertension and/or diabetes showed a higher
mean AS measurement that is of borderline statistical significance
(P=0?055) relative to those without such histories [n = 101; 160
(136, 188) vs. n= 185; 138 (118, 162)]. This relationship between
prevalence of myocardial infarction, stroke or their predisposing
medical conditions and global DNA methylation was principally
observed in men (P=0?03). To further delineate whether this
gender effect and CVD status were correlated, we analyzed the AS
index by gender stratified by CVD status. The gender effect was
mostly coming from the subgroup of subjects with a history of
CVD at baseline (P=0?007; Table 3).</t>
  </si>
  <si>
    <t>Global DNA methylation status was
modeled both as a continuous variable and as a categorical variable with a high global DNA
methylation index defined as a LUMA methylation ratio that was greater than the median
value observed for the study population (LUMA ratio ≥ 0.52). There was no difference in
either the mean LUMA methylation ratio, or in the proportion of individuals with either a
high or low global DNA methylation ratio, when cases and controls were compared. The application of conditional and unconditional logistic regression models to evaluate
global DNA methylation as a predictor of the risk of subclinical atherosclerosis (odds ratio
(OR) conditional logistic regression = 1.22, 95% confidence interval (CI) = 0.90–1.66, p =
0.21; OR unconditional logistic regression = 1.24, 95% CI = 0.90–1.71, p = 0.19) gave
similar results</t>
  </si>
  <si>
    <t>The global DNA methylation levels were significantly increased in the
AF group (SR group vs AF group: 1.63   0.50 vs 2.47   0.99, P =
0.027; power = 0.82; Figure 1A). We also found the average global
DNA methylation levels had a positive correlation with age in the AF
group (r = 0.779, P = 0.008; Figure 1B).</t>
  </si>
  <si>
    <t>The 5-mC percentages of the control and CHD groups were
3.05 ± 0.14% and 3.77 ± 0.12%, respectively.</t>
  </si>
  <si>
    <t>Risk of biass</t>
  </si>
  <si>
    <t>Sum of Risk of biass</t>
  </si>
  <si>
    <t>Overall, no statistical significant difference (P-value = 0.9159) was observed in mean global
DNA methylation between atherosclerosis patients (0.6613, SEM: 0.0067) versus healthy controls (0.6624, SEM:
0.0071).</t>
  </si>
  <si>
    <t>The SCA (median of 12.62%) and non-ACS (median of 8.16%)
groups had different methylation profiles (p = 0.0121), and the SCA
group showed a higher DNA methylation level compared to non-ACS</t>
  </si>
  <si>
    <t>DNA methylation,
dpm/ gd
of DNA
14 900 (9993–19 130)c 10 155 (6843–11 518)
a Values are medians and interquartile ranges.
b,c Statistically different (Student t-test) between patients and controls: bP
 0.01; cP  0.05.
d dpm, disintegrations per minute.</t>
  </si>
  <si>
    <t>Lower with atherosclerosis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</si>
</sst>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sz val="11"/>
      <color theme="1"/>
      <name val="Calibri"/>
      <family val="2"/>
      <charset val="204"/>
      <scheme val="minor"/>
    </font>
    <font>
      <sz val="11"/>
      <color rgb="FF9C0006"/>
      <name val="Calibri"/>
      <family val="2"/>
      <scheme val="minor"/>
    </font>
    <font>
      <sz val="11"/>
      <color rgb="FF000000"/>
      <name val="Calibri"/>
      <family val="2"/>
      <charset val="1"/>
    </font>
    <font>
      <sz val="10"/>
      <color theme="1"/>
      <name val="Calibri"/>
      <family val="2"/>
      <scheme val="minor"/>
    </font>
    <font>
      <sz val="11"/>
      <name val="Calibri"/>
      <family val="2"/>
      <scheme val="minor"/>
    </font>
  </fonts>
  <fills count="10">
    <fill>
      <patternFill patternType="none"/>
    </fill>
    <fill>
      <patternFill patternType="gray125"/>
    </fill>
    <fill>
      <patternFill patternType="solid">
        <fgColor theme="9"/>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C7CE"/>
      </patternFill>
    </fill>
    <fill>
      <patternFill patternType="solid">
        <fgColor theme="0"/>
        <bgColor indexed="64"/>
      </patternFill>
    </fill>
    <fill>
      <patternFill patternType="solid">
        <fgColor theme="7"/>
        <bgColor indexed="64"/>
      </patternFill>
    </fill>
    <fill>
      <patternFill patternType="solid">
        <fgColor rgb="FFFFC000"/>
        <bgColor indexed="64"/>
      </patternFill>
    </fill>
    <fill>
      <patternFill patternType="solid">
        <fgColor rgb="FF92D050"/>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0" fontId="3" fillId="5" borderId="0" applyNumberFormat="0" applyBorder="0" applyAlignment="0" applyProtection="0"/>
    <xf numFmtId="0" fontId="4" fillId="0" borderId="0"/>
  </cellStyleXfs>
  <cellXfs count="46">
    <xf numFmtId="0" fontId="0" fillId="0" borderId="0" xfId="0"/>
    <xf numFmtId="14" fontId="0" fillId="0" borderId="0" xfId="0" applyNumberFormat="1"/>
    <xf numFmtId="0" fontId="1" fillId="0" borderId="0" xfId="1"/>
    <xf numFmtId="0" fontId="0" fillId="2" borderId="0" xfId="0" applyFill="1"/>
    <xf numFmtId="0" fontId="0" fillId="3" borderId="0" xfId="0" applyFill="1"/>
    <xf numFmtId="0" fontId="0" fillId="4" borderId="0" xfId="0" applyFill="1"/>
    <xf numFmtId="0" fontId="0" fillId="0" borderId="0" xfId="0" applyAlignment="1">
      <alignment wrapText="1"/>
    </xf>
    <xf numFmtId="0" fontId="0" fillId="0" borderId="0" xfId="0" applyAlignment="1"/>
    <xf numFmtId="10" fontId="0" fillId="0" borderId="0" xfId="0" applyNumberFormat="1"/>
    <xf numFmtId="0" fontId="2" fillId="0" borderId="0" xfId="0" applyFont="1"/>
    <xf numFmtId="49" fontId="0" fillId="0" borderId="0" xfId="0" applyNumberFormat="1"/>
    <xf numFmtId="14" fontId="0" fillId="0" borderId="0" xfId="0" applyNumberFormat="1" applyAlignment="1">
      <alignment vertical="center"/>
    </xf>
    <xf numFmtId="49" fontId="0" fillId="0" borderId="0" xfId="0" applyNumberFormat="1" applyAlignment="1">
      <alignment wrapText="1"/>
    </xf>
    <xf numFmtId="0" fontId="0" fillId="0" borderId="0" xfId="0" applyAlignment="1">
      <alignment horizontal="center"/>
    </xf>
    <xf numFmtId="49" fontId="0" fillId="0" borderId="0" xfId="0" applyNumberFormat="1" applyAlignment="1">
      <alignment horizontal="left"/>
    </xf>
    <xf numFmtId="16" fontId="0" fillId="0" borderId="0" xfId="0" applyNumberFormat="1"/>
    <xf numFmtId="14" fontId="0" fillId="0" borderId="0" xfId="0" applyNumberFormat="1" applyAlignment="1">
      <alignment horizontal="center" vertical="center"/>
    </xf>
    <xf numFmtId="14" fontId="0" fillId="0" borderId="0" xfId="0" applyNumberFormat="1" applyAlignment="1">
      <alignment horizontal="center" vertical="center"/>
    </xf>
    <xf numFmtId="14" fontId="0" fillId="0" borderId="0" xfId="0" applyNumberFormat="1" applyAlignment="1">
      <alignment vertical="center" wrapText="1"/>
    </xf>
    <xf numFmtId="0" fontId="0" fillId="0" borderId="0" xfId="0" applyNumberFormat="1"/>
    <xf numFmtId="14" fontId="0" fillId="0" borderId="0" xfId="0" applyNumberFormat="1" applyAlignment="1">
      <alignment horizontal="center" vertical="center"/>
    </xf>
    <xf numFmtId="14" fontId="0" fillId="0" borderId="0" xfId="0" applyNumberFormat="1" applyAlignment="1">
      <alignment horizontal="center" vertical="center"/>
    </xf>
    <xf numFmtId="0" fontId="3" fillId="5" borderId="0" xfId="2"/>
    <xf numFmtId="0" fontId="0" fillId="0" borderId="0" xfId="0" applyNumberFormat="1" applyAlignment="1">
      <alignment wrapText="1"/>
    </xf>
    <xf numFmtId="0" fontId="0" fillId="0" borderId="0" xfId="0" applyNumberFormat="1" applyAlignment="1"/>
    <xf numFmtId="14" fontId="0" fillId="0" borderId="0" xfId="0" applyNumberFormat="1" applyAlignment="1">
      <alignment horizontal="center" vertical="center"/>
    </xf>
    <xf numFmtId="0" fontId="1" fillId="0" borderId="0" xfId="1" applyAlignment="1"/>
    <xf numFmtId="14" fontId="0" fillId="0" borderId="0" xfId="0" applyNumberFormat="1" applyAlignment="1">
      <alignment horizontal="center" vertical="center"/>
    </xf>
    <xf numFmtId="0" fontId="5" fillId="0" borderId="0" xfId="0" applyFont="1" applyAlignment="1">
      <alignment vertical="center"/>
    </xf>
    <xf numFmtId="0" fontId="0" fillId="6" borderId="0" xfId="0" applyFill="1"/>
    <xf numFmtId="0" fontId="0" fillId="7" borderId="0" xfId="0" applyFill="1"/>
    <xf numFmtId="0" fontId="0" fillId="8" borderId="0" xfId="0" applyFill="1"/>
    <xf numFmtId="0" fontId="0" fillId="9" borderId="0" xfId="0" applyFill="1" applyAlignment="1">
      <alignment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Fill="1" applyAlignment="1">
      <alignment wrapText="1"/>
    </xf>
    <xf numFmtId="0" fontId="0" fillId="0" borderId="0" xfId="0" applyFill="1"/>
    <xf numFmtId="0" fontId="6" fillId="0" borderId="0" xfId="0" applyFont="1" applyFill="1" applyAlignment="1">
      <alignment wrapText="1"/>
    </xf>
    <xf numFmtId="0" fontId="0" fillId="0" borderId="0" xfId="0" applyNumberFormat="1" applyFill="1" applyAlignment="1">
      <alignment wrapText="1"/>
    </xf>
    <xf numFmtId="14" fontId="0" fillId="0" borderId="0" xfId="0" applyNumberFormat="1" applyFill="1" applyAlignment="1">
      <alignment vertical="center"/>
    </xf>
    <xf numFmtId="0" fontId="0" fillId="0" borderId="0" xfId="0" applyFill="1" applyAlignment="1"/>
    <xf numFmtId="0" fontId="0" fillId="0" borderId="0" xfId="0" applyNumberFormat="1" applyFill="1"/>
    <xf numFmtId="0" fontId="0" fillId="0" borderId="0" xfId="0" applyNumberFormat="1" applyFill="1" applyAlignment="1"/>
    <xf numFmtId="49" fontId="0" fillId="0" borderId="0" xfId="0" applyNumberFormat="1" applyFill="1"/>
  </cellXfs>
  <cellStyles count="4">
    <cellStyle name="Bad" xfId="2" builtinId="27"/>
    <cellStyle name="Hyperlink" xfId="1" builtinId="8"/>
    <cellStyle name="Normal" xfId="0" builtinId="0"/>
    <cellStyle name="Normal 2" xfId="3"/>
  </cellStyles>
  <dxfs count="4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Systematic%20review%20information%20main%20tabl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776.46311203704" createdVersion="6" refreshedVersion="6" minRefreshableVersion="3" recordCount="105">
  <cacheSource type="worksheet">
    <worksheetSource ref="CH2:CH107" sheet="Accepted after second reading" r:id="rId2"/>
  </cacheSource>
  <cacheFields count="1">
    <cacheField name="Risk of biass" numFmtId="49">
      <sharedItems containsSemiMixedTypes="0" containsString="0" containsNumber="1" containsInteger="1" minValue="0" maxValue="1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5">
  <r>
    <n v="12"/>
  </r>
  <r>
    <n v="5"/>
  </r>
  <r>
    <n v="13"/>
  </r>
  <r>
    <n v="6"/>
  </r>
  <r>
    <n v="9"/>
  </r>
  <r>
    <n v="1"/>
  </r>
  <r>
    <n v="4"/>
  </r>
  <r>
    <n v="9"/>
  </r>
  <r>
    <n v="4"/>
  </r>
  <r>
    <n v="5"/>
  </r>
  <r>
    <n v="3"/>
  </r>
  <r>
    <n v="5"/>
  </r>
  <r>
    <n v="7"/>
  </r>
  <r>
    <n v="11"/>
  </r>
  <r>
    <n v="6"/>
  </r>
  <r>
    <n v="7"/>
  </r>
  <r>
    <n v="8"/>
  </r>
  <r>
    <n v="6"/>
  </r>
  <r>
    <n v="7"/>
  </r>
  <r>
    <n v="3"/>
  </r>
  <r>
    <n v="8"/>
  </r>
  <r>
    <n v="9"/>
  </r>
  <r>
    <n v="8"/>
  </r>
  <r>
    <n v="6"/>
  </r>
  <r>
    <n v="6"/>
  </r>
  <r>
    <n v="5"/>
  </r>
  <r>
    <n v="9"/>
  </r>
  <r>
    <n v="6"/>
  </r>
  <r>
    <n v="9"/>
  </r>
  <r>
    <n v="5"/>
  </r>
  <r>
    <n v="8"/>
  </r>
  <r>
    <n v="2"/>
  </r>
  <r>
    <n v="3"/>
  </r>
  <r>
    <n v="3"/>
  </r>
  <r>
    <n v="4"/>
  </r>
  <r>
    <n v="4"/>
  </r>
  <r>
    <n v="6"/>
  </r>
  <r>
    <n v="3"/>
  </r>
  <r>
    <n v="5"/>
  </r>
  <r>
    <n v="8"/>
  </r>
  <r>
    <n v="8"/>
  </r>
  <r>
    <n v="9"/>
  </r>
  <r>
    <n v="4"/>
  </r>
  <r>
    <n v="4"/>
  </r>
  <r>
    <n v="5"/>
  </r>
  <r>
    <n v="7"/>
  </r>
  <r>
    <n v="9"/>
  </r>
  <r>
    <n v="6"/>
  </r>
  <r>
    <n v="7"/>
  </r>
  <r>
    <n v="7"/>
  </r>
  <r>
    <n v="6"/>
  </r>
  <r>
    <n v="7"/>
  </r>
  <r>
    <n v="8"/>
  </r>
  <r>
    <n v="5"/>
  </r>
  <r>
    <n v="5"/>
  </r>
  <r>
    <n v="6"/>
  </r>
  <r>
    <n v="11"/>
  </r>
  <r>
    <n v="0"/>
  </r>
  <r>
    <n v="0"/>
  </r>
  <r>
    <n v="0"/>
  </r>
  <r>
    <n v="9"/>
  </r>
  <r>
    <n v="7"/>
  </r>
  <r>
    <n v="7"/>
  </r>
  <r>
    <n v="6"/>
  </r>
  <r>
    <n v="7"/>
  </r>
  <r>
    <n v="5"/>
  </r>
  <r>
    <n v="7"/>
  </r>
  <r>
    <n v="8"/>
  </r>
  <r>
    <n v="6"/>
  </r>
  <r>
    <n v="3"/>
  </r>
  <r>
    <n v="7"/>
  </r>
  <r>
    <n v="6"/>
  </r>
  <r>
    <n v="5"/>
  </r>
  <r>
    <n v="7"/>
  </r>
  <r>
    <n v="5"/>
  </r>
  <r>
    <n v="9"/>
  </r>
  <r>
    <n v="5"/>
  </r>
  <r>
    <n v="9"/>
  </r>
  <r>
    <n v="5"/>
  </r>
  <r>
    <n v="3"/>
  </r>
  <r>
    <n v="9"/>
  </r>
  <r>
    <n v="4"/>
  </r>
  <r>
    <n v="7"/>
  </r>
  <r>
    <n v="7"/>
  </r>
  <r>
    <n v="7"/>
  </r>
  <r>
    <n v="7"/>
  </r>
  <r>
    <n v="4"/>
  </r>
  <r>
    <n v="3"/>
  </r>
  <r>
    <n v="7"/>
  </r>
  <r>
    <n v="5"/>
  </r>
  <r>
    <n v="5"/>
  </r>
  <r>
    <n v="7"/>
  </r>
  <r>
    <n v="7"/>
  </r>
  <r>
    <n v="5"/>
  </r>
  <r>
    <n v="7"/>
  </r>
  <r>
    <n v="7"/>
  </r>
  <r>
    <n v="7"/>
  </r>
  <r>
    <n v="7"/>
  </r>
  <r>
    <n v="7"/>
  </r>
  <r>
    <n v="0"/>
  </r>
  <r>
    <n v="7"/>
  </r>
  <r>
    <n v="7"/>
  </r>
  <r>
    <n v="7"/>
  </r>
  <r>
    <n v="7"/>
  </r>
  <r>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CK3:CK4" firstHeaderRow="1" firstDataRow="1" firstDataCol="0"/>
  <pivotFields count="1">
    <pivotField dataField="1" numFmtId="49" showAll="0"/>
  </pivotFields>
  <rowItems count="1">
    <i/>
  </rowItems>
  <colItems count="1">
    <i/>
  </colItems>
  <dataFields count="1">
    <dataField name="Sum of Risk of biass"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chranelibrary.com/central/doi/10.1002/central/CN-02186527/ful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chranelibrary.com/central/doi/10.1002/central/CN-01984543/full" TargetMode="External"/><Relationship Id="rId13" Type="http://schemas.openxmlformats.org/officeDocument/2006/relationships/hyperlink" Target="https://www.cochranelibrary.com/central/doi/10.1002/central/CN-02095202/full" TargetMode="External"/><Relationship Id="rId3" Type="http://schemas.openxmlformats.org/officeDocument/2006/relationships/hyperlink" Target="https://www.cochranelibrary.com/central/doi/10.1002/central/CN-01428794/full" TargetMode="External"/><Relationship Id="rId7" Type="http://schemas.openxmlformats.org/officeDocument/2006/relationships/hyperlink" Target="https://www.cochranelibrary.com/central/doi/10.1002/central/CN-01428991/full" TargetMode="External"/><Relationship Id="rId12" Type="http://schemas.openxmlformats.org/officeDocument/2006/relationships/hyperlink" Target="https://www.cochranelibrary.com/central/doi/10.1002/central/CN-01984543/full" TargetMode="External"/><Relationship Id="rId2" Type="http://schemas.openxmlformats.org/officeDocument/2006/relationships/hyperlink" Target="https://www.cochranelibrary.com/central/doi/10.1002/central/CN-01428991/full" TargetMode="External"/><Relationship Id="rId1" Type="http://schemas.openxmlformats.org/officeDocument/2006/relationships/hyperlink" Target="https://www.cochranelibrary.com/central/doi/10.1002/central/CN-01172854/full" TargetMode="External"/><Relationship Id="rId6" Type="http://schemas.openxmlformats.org/officeDocument/2006/relationships/hyperlink" Target="https://www.cochranelibrary.com/central/doi/10.1002/central/CN-01573259/full" TargetMode="External"/><Relationship Id="rId11" Type="http://schemas.openxmlformats.org/officeDocument/2006/relationships/hyperlink" Target="https://www.cochranelibrary.com/central/doi/10.1002/central/CN-01936296/full" TargetMode="External"/><Relationship Id="rId5" Type="http://schemas.openxmlformats.org/officeDocument/2006/relationships/hyperlink" Target="https://www.cochranelibrary.com/central/doi/10.1002/central/CN-02132920/full" TargetMode="External"/><Relationship Id="rId10" Type="http://schemas.openxmlformats.org/officeDocument/2006/relationships/hyperlink" Target="https://www.cochranelibrary.com/central/doi/10.1002/central/CN-01936296/full" TargetMode="External"/><Relationship Id="rId4" Type="http://schemas.openxmlformats.org/officeDocument/2006/relationships/hyperlink" Target="https://www.cochranelibrary.com/central/doi/10.1002/central/CN-01771366/full" TargetMode="External"/><Relationship Id="rId9" Type="http://schemas.openxmlformats.org/officeDocument/2006/relationships/hyperlink" Target="https://www.cochranelibrary.com/central/doi/10.1002/central/CN-02103447/full"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cochranelibrary.com/central/doi/10.1002/central/CN-01984543/full" TargetMode="External"/><Relationship Id="rId2" Type="http://schemas.openxmlformats.org/officeDocument/2006/relationships/hyperlink" Target="https://www.cochranelibrary.com/central/doi/10.1002/central/CN-02095202/full" TargetMode="External"/><Relationship Id="rId1" Type="http://schemas.openxmlformats.org/officeDocument/2006/relationships/pivotTable" Target="../pivotTables/pivotTable1.xml"/><Relationship Id="rId6" Type="http://schemas.openxmlformats.org/officeDocument/2006/relationships/printerSettings" Target="../printerSettings/printerSettings4.bin"/><Relationship Id="rId5" Type="http://schemas.openxmlformats.org/officeDocument/2006/relationships/hyperlink" Target="https://static-content.springer.com/esm/art%3A10.1038%2Fs41467-019-12228-z/MediaObjects/41467_2019_12228_MOESM4_ESM.xlsx" TargetMode="External"/><Relationship Id="rId4" Type="http://schemas.openxmlformats.org/officeDocument/2006/relationships/hyperlink" Target="https://ard.bmj.com/highwire/filestream/203535/field_highwire_adjunct_files/1/annrheumdis-2014-207116supp_table1.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ochranelibrary.com/central/doi/10.1002/central/CN-01644342/full" TargetMode="External"/><Relationship Id="rId2" Type="http://schemas.openxmlformats.org/officeDocument/2006/relationships/hyperlink" Target="https://www.cochranelibrary.com/central/doi/10.1002/central/CN-01984543/full" TargetMode="External"/><Relationship Id="rId1" Type="http://schemas.openxmlformats.org/officeDocument/2006/relationships/hyperlink" Target="https://www.cochranelibrary.com/central/doi/10.1002/central/CN-02095202/full"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opLeftCell="A15" workbookViewId="0">
      <selection activeCell="J35" sqref="J35"/>
    </sheetView>
  </sheetViews>
  <sheetFormatPr defaultColWidth="9.140625" defaultRowHeight="15" x14ac:dyDescent="0.25"/>
  <cols>
    <col min="1" max="1" width="10.140625" bestFit="1" customWidth="1"/>
    <col min="2" max="2" width="16.42578125" customWidth="1"/>
    <col min="3" max="3" width="53.42578125" customWidth="1"/>
    <col min="7" max="7" width="12.42578125" customWidth="1"/>
    <col min="9" max="9" width="15.140625" customWidth="1"/>
    <col min="10" max="10" width="19.42578125" customWidth="1"/>
    <col min="11" max="11" width="16.140625" customWidth="1"/>
  </cols>
  <sheetData>
    <row r="1" spans="1:11" x14ac:dyDescent="0.25">
      <c r="A1" t="s">
        <v>0</v>
      </c>
      <c r="B1" t="s">
        <v>2</v>
      </c>
      <c r="C1" t="s">
        <v>1</v>
      </c>
      <c r="D1" t="s">
        <v>4</v>
      </c>
      <c r="E1" t="s">
        <v>17</v>
      </c>
      <c r="F1" t="s">
        <v>18</v>
      </c>
      <c r="G1" t="s">
        <v>19</v>
      </c>
      <c r="H1" t="s">
        <v>23</v>
      </c>
      <c r="J1" t="s">
        <v>8</v>
      </c>
      <c r="K1" t="s">
        <v>191</v>
      </c>
    </row>
    <row r="2" spans="1:11" x14ac:dyDescent="0.25">
      <c r="A2" s="1">
        <v>44293</v>
      </c>
      <c r="B2" t="s">
        <v>3</v>
      </c>
      <c r="C2" t="s">
        <v>5</v>
      </c>
      <c r="D2">
        <v>276</v>
      </c>
      <c r="J2" t="s">
        <v>3</v>
      </c>
      <c r="K2" t="s">
        <v>189</v>
      </c>
    </row>
    <row r="3" spans="1:11" x14ac:dyDescent="0.25">
      <c r="J3" t="s">
        <v>9</v>
      </c>
      <c r="K3" t="s">
        <v>15</v>
      </c>
    </row>
    <row r="4" spans="1:11" x14ac:dyDescent="0.25">
      <c r="J4" t="s">
        <v>10</v>
      </c>
      <c r="K4" t="s">
        <v>192</v>
      </c>
    </row>
    <row r="7" spans="1:11" x14ac:dyDescent="0.25">
      <c r="J7" t="s">
        <v>194</v>
      </c>
      <c r="K7" t="s">
        <v>196</v>
      </c>
    </row>
    <row r="8" spans="1:11" x14ac:dyDescent="0.25">
      <c r="A8" s="1">
        <v>44294</v>
      </c>
      <c r="B8" t="s">
        <v>3</v>
      </c>
      <c r="C8" t="s">
        <v>7</v>
      </c>
      <c r="D8">
        <v>0</v>
      </c>
      <c r="J8" t="s">
        <v>195</v>
      </c>
    </row>
    <row r="9" spans="1:11" x14ac:dyDescent="0.25">
      <c r="A9" s="1">
        <v>44294</v>
      </c>
      <c r="B9" t="s">
        <v>3</v>
      </c>
      <c r="C9" t="s">
        <v>6</v>
      </c>
      <c r="D9">
        <v>8</v>
      </c>
      <c r="J9" t="s">
        <v>201</v>
      </c>
    </row>
    <row r="10" spans="1:11" x14ac:dyDescent="0.25">
      <c r="J10" t="s">
        <v>197</v>
      </c>
      <c r="K10" t="s">
        <v>198</v>
      </c>
    </row>
    <row r="11" spans="1:11" x14ac:dyDescent="0.25">
      <c r="J11" t="s">
        <v>199</v>
      </c>
      <c r="K11" t="s">
        <v>200</v>
      </c>
    </row>
    <row r="12" spans="1:11" x14ac:dyDescent="0.25">
      <c r="J12" t="s">
        <v>202</v>
      </c>
    </row>
    <row r="13" spans="1:11" x14ac:dyDescent="0.25">
      <c r="A13" s="1">
        <v>44295</v>
      </c>
      <c r="B13" t="s">
        <v>11</v>
      </c>
      <c r="C13" t="s">
        <v>12</v>
      </c>
      <c r="D13">
        <v>0</v>
      </c>
    </row>
    <row r="14" spans="1:11" x14ac:dyDescent="0.25">
      <c r="A14" s="1">
        <v>44295</v>
      </c>
      <c r="B14" t="s">
        <v>11</v>
      </c>
      <c r="C14" t="s">
        <v>13</v>
      </c>
      <c r="D14">
        <v>0</v>
      </c>
    </row>
    <row r="15" spans="1:11" x14ac:dyDescent="0.25">
      <c r="A15" s="1">
        <v>44295</v>
      </c>
      <c r="B15" t="s">
        <v>11</v>
      </c>
      <c r="C15" t="s">
        <v>14</v>
      </c>
      <c r="D15">
        <v>0</v>
      </c>
    </row>
    <row r="18" spans="1:10" x14ac:dyDescent="0.25">
      <c r="A18" s="1">
        <v>44295</v>
      </c>
      <c r="B18" t="s">
        <v>16</v>
      </c>
      <c r="C18" t="s">
        <v>21</v>
      </c>
      <c r="D18">
        <v>3</v>
      </c>
      <c r="E18">
        <v>2</v>
      </c>
      <c r="F18">
        <v>1</v>
      </c>
      <c r="G18" t="s">
        <v>20</v>
      </c>
      <c r="H18" s="2" t="s">
        <v>24</v>
      </c>
    </row>
    <row r="19" spans="1:10" x14ac:dyDescent="0.25">
      <c r="A19" s="1">
        <v>44295</v>
      </c>
      <c r="B19" t="s">
        <v>16</v>
      </c>
      <c r="C19" t="s">
        <v>22</v>
      </c>
      <c r="D19">
        <v>113</v>
      </c>
    </row>
    <row r="20" spans="1:10" x14ac:dyDescent="0.25">
      <c r="A20" s="1">
        <v>44295</v>
      </c>
      <c r="B20" t="s">
        <v>16</v>
      </c>
      <c r="C20" t="s">
        <v>1507</v>
      </c>
      <c r="D20">
        <v>46</v>
      </c>
    </row>
    <row r="24" spans="1:10" x14ac:dyDescent="0.25">
      <c r="A24" s="1">
        <v>44305</v>
      </c>
      <c r="B24" t="s">
        <v>3</v>
      </c>
      <c r="C24" t="s">
        <v>193</v>
      </c>
      <c r="D24">
        <v>3006</v>
      </c>
    </row>
    <row r="25" spans="1:10" x14ac:dyDescent="0.25">
      <c r="J25" s="1"/>
    </row>
    <row r="26" spans="1:10" x14ac:dyDescent="0.25">
      <c r="J26" s="1"/>
    </row>
    <row r="27" spans="1:10" x14ac:dyDescent="0.25">
      <c r="A27" s="1">
        <v>44684</v>
      </c>
      <c r="B27" t="s">
        <v>3</v>
      </c>
      <c r="C27" t="s">
        <v>1508</v>
      </c>
      <c r="D27">
        <v>522</v>
      </c>
      <c r="J27" s="1"/>
    </row>
    <row r="28" spans="1:10" x14ac:dyDescent="0.25">
      <c r="C28" t="s">
        <v>1563</v>
      </c>
      <c r="J28" s="1"/>
    </row>
    <row r="29" spans="1:10" x14ac:dyDescent="0.25">
      <c r="A29" s="1">
        <v>44726</v>
      </c>
      <c r="B29" t="s">
        <v>3</v>
      </c>
      <c r="C29" s="28" t="s">
        <v>1564</v>
      </c>
      <c r="D29" t="s">
        <v>1565</v>
      </c>
      <c r="J29" s="1"/>
    </row>
    <row r="30" spans="1:10" x14ac:dyDescent="0.25">
      <c r="A30" s="1">
        <v>44770</v>
      </c>
      <c r="B30" t="s">
        <v>16</v>
      </c>
      <c r="C30" t="s">
        <v>1858</v>
      </c>
      <c r="D30">
        <v>237</v>
      </c>
      <c r="J30" s="1"/>
    </row>
    <row r="31" spans="1:10" x14ac:dyDescent="0.25">
      <c r="J31" s="1"/>
    </row>
    <row r="32" spans="1:10" x14ac:dyDescent="0.25">
      <c r="J32" s="1"/>
    </row>
    <row r="33" spans="4:10" x14ac:dyDescent="0.25">
      <c r="J33" s="1"/>
    </row>
    <row r="34" spans="4:10" x14ac:dyDescent="0.25">
      <c r="D34">
        <f>SUM(D24:D29)+1799</f>
        <v>5327</v>
      </c>
      <c r="E34">
        <f>522+1799-51+2905</f>
        <v>5175</v>
      </c>
      <c r="J34" s="1"/>
    </row>
    <row r="35" spans="4:10" x14ac:dyDescent="0.25">
      <c r="J35" s="1"/>
    </row>
    <row r="36" spans="4:10" x14ac:dyDescent="0.25">
      <c r="J36" s="1"/>
    </row>
    <row r="37" spans="4:10" x14ac:dyDescent="0.25">
      <c r="J37" s="1"/>
    </row>
    <row r="38" spans="4:10" x14ac:dyDescent="0.25">
      <c r="J38" s="1"/>
    </row>
    <row r="40" spans="4:10" x14ac:dyDescent="0.25">
      <c r="J40" s="1"/>
    </row>
    <row r="42" spans="4:10" x14ac:dyDescent="0.25">
      <c r="J42" s="1"/>
    </row>
    <row r="43" spans="4:10" x14ac:dyDescent="0.25">
      <c r="J43" s="1"/>
    </row>
  </sheetData>
  <hyperlinks>
    <hyperlink ref="H1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82"/>
  <sheetViews>
    <sheetView zoomScaleNormal="100" workbookViewId="0">
      <pane ySplit="2" topLeftCell="A186" activePane="bottomLeft" state="frozen"/>
      <selection activeCell="Z1" sqref="Z1"/>
      <selection pane="bottomLeft" activeCell="B151" sqref="B151"/>
    </sheetView>
  </sheetViews>
  <sheetFormatPr defaultColWidth="10.7109375" defaultRowHeight="15" x14ac:dyDescent="0.25"/>
  <cols>
    <col min="2" max="2" width="51.42578125" customWidth="1"/>
    <col min="3" max="3" width="14" customWidth="1"/>
    <col min="4" max="4" width="15" customWidth="1"/>
    <col min="8" max="8" width="18.5703125" customWidth="1"/>
    <col min="11" max="11" width="33.140625" customWidth="1"/>
    <col min="20" max="20" width="21.7109375" style="10" bestFit="1" customWidth="1"/>
    <col min="21" max="21" width="12.85546875" style="10" bestFit="1" customWidth="1"/>
    <col min="22" max="22" width="10.7109375" style="10"/>
  </cols>
  <sheetData>
    <row r="1" spans="1:74" s="6" customFormat="1" ht="60" x14ac:dyDescent="0.25">
      <c r="A1" s="6" t="s">
        <v>342</v>
      </c>
      <c r="B1" s="6" t="s">
        <v>203</v>
      </c>
      <c r="C1" s="6" t="s">
        <v>215</v>
      </c>
      <c r="D1" s="6" t="s">
        <v>204</v>
      </c>
      <c r="E1" s="6" t="s">
        <v>0</v>
      </c>
      <c r="F1" s="6" t="s">
        <v>205</v>
      </c>
      <c r="G1" s="6" t="s">
        <v>473</v>
      </c>
      <c r="H1" s="6" t="s">
        <v>212</v>
      </c>
      <c r="I1" s="6" t="s">
        <v>213</v>
      </c>
      <c r="J1" s="6" t="s">
        <v>781</v>
      </c>
      <c r="K1" s="6" t="s">
        <v>211</v>
      </c>
      <c r="L1" s="6" t="s">
        <v>220</v>
      </c>
      <c r="M1" s="6" t="s">
        <v>206</v>
      </c>
      <c r="N1" s="6" t="s">
        <v>207</v>
      </c>
      <c r="O1" s="6" t="s">
        <v>208</v>
      </c>
      <c r="P1" s="6" t="s">
        <v>263</v>
      </c>
      <c r="Q1" s="6" t="s">
        <v>264</v>
      </c>
      <c r="R1" s="6" t="s">
        <v>228</v>
      </c>
      <c r="S1" s="6" t="s">
        <v>239</v>
      </c>
      <c r="T1" s="12" t="s">
        <v>301</v>
      </c>
      <c r="U1" s="12" t="s">
        <v>302</v>
      </c>
      <c r="V1" s="12" t="s">
        <v>209</v>
      </c>
      <c r="W1" s="6" t="s">
        <v>210</v>
      </c>
      <c r="X1" s="6" t="s">
        <v>244</v>
      </c>
      <c r="Y1" s="6" t="s">
        <v>422</v>
      </c>
      <c r="Z1" s="6" t="s">
        <v>221</v>
      </c>
      <c r="AA1" s="6" t="s">
        <v>213</v>
      </c>
      <c r="AB1" s="6" t="s">
        <v>222</v>
      </c>
      <c r="AC1" s="6" t="s">
        <v>213</v>
      </c>
      <c r="AD1" s="6" t="s">
        <v>226</v>
      </c>
      <c r="AE1" s="6" t="s">
        <v>236</v>
      </c>
      <c r="AF1" s="6" t="s">
        <v>411</v>
      </c>
      <c r="AG1" s="6" t="s">
        <v>412</v>
      </c>
      <c r="AH1" s="6" t="s">
        <v>413</v>
      </c>
      <c r="AI1" s="6" t="s">
        <v>313</v>
      </c>
      <c r="AJ1" s="6" t="s">
        <v>358</v>
      </c>
      <c r="AK1" s="6" t="s">
        <v>811</v>
      </c>
      <c r="AL1" s="35" t="s">
        <v>298</v>
      </c>
      <c r="AM1" s="35"/>
      <c r="AN1" s="35"/>
      <c r="AO1" s="35"/>
      <c r="AP1" s="35"/>
      <c r="AQ1" s="35"/>
      <c r="AR1" s="35"/>
      <c r="AS1" s="35"/>
      <c r="AT1" s="35"/>
      <c r="AU1" s="35"/>
      <c r="AV1" s="35"/>
      <c r="AW1" s="35"/>
      <c r="AX1" s="35" t="s">
        <v>299</v>
      </c>
      <c r="AY1" s="35"/>
      <c r="AZ1" s="35"/>
      <c r="BA1" s="35"/>
      <c r="BB1" s="35"/>
      <c r="BC1" s="35"/>
      <c r="BD1" s="35"/>
      <c r="BE1" s="35"/>
      <c r="BF1" s="35"/>
      <c r="BG1" s="35"/>
      <c r="BH1" s="35" t="s">
        <v>286</v>
      </c>
      <c r="BI1" s="35"/>
      <c r="BJ1" s="35"/>
      <c r="BK1" s="35"/>
      <c r="BL1" s="35"/>
      <c r="BM1" s="35"/>
      <c r="BN1" s="35"/>
      <c r="BO1" s="35"/>
      <c r="BP1" s="35"/>
      <c r="BQ1" s="35"/>
      <c r="BR1" s="35"/>
      <c r="BS1" s="35"/>
      <c r="BT1" s="35"/>
      <c r="BU1" s="35"/>
      <c r="BV1" s="35"/>
    </row>
    <row r="2" spans="1:74" s="6" customFormat="1" ht="105" x14ac:dyDescent="0.25">
      <c r="G2"/>
      <c r="T2" s="12"/>
      <c r="U2" s="12"/>
      <c r="V2" s="12"/>
      <c r="AL2" s="6" t="s">
        <v>267</v>
      </c>
      <c r="AM2" s="6" t="s">
        <v>268</v>
      </c>
      <c r="AN2" s="6" t="s">
        <v>269</v>
      </c>
      <c r="AO2" s="6" t="s">
        <v>270</v>
      </c>
      <c r="AP2" s="6" t="s">
        <v>271</v>
      </c>
      <c r="AQ2" s="6" t="s">
        <v>272</v>
      </c>
      <c r="AR2" s="6" t="s">
        <v>273</v>
      </c>
      <c r="AS2" s="6" t="s">
        <v>274</v>
      </c>
      <c r="AT2" s="6" t="s">
        <v>275</v>
      </c>
      <c r="AU2" s="6" t="s">
        <v>276</v>
      </c>
      <c r="AV2" s="6" t="s">
        <v>277</v>
      </c>
      <c r="AW2" s="6" t="s">
        <v>278</v>
      </c>
      <c r="AX2" s="6" t="s">
        <v>267</v>
      </c>
      <c r="AY2" s="6" t="s">
        <v>268</v>
      </c>
      <c r="AZ2" s="6" t="s">
        <v>279</v>
      </c>
      <c r="BA2" s="6" t="s">
        <v>280</v>
      </c>
      <c r="BB2" s="6" t="s">
        <v>281</v>
      </c>
      <c r="BC2" s="6" t="s">
        <v>282</v>
      </c>
      <c r="BD2" s="6" t="s">
        <v>283</v>
      </c>
      <c r="BE2" s="6" t="s">
        <v>284</v>
      </c>
      <c r="BF2" s="6" t="s">
        <v>285</v>
      </c>
      <c r="BG2" s="6" t="s">
        <v>278</v>
      </c>
      <c r="BH2" s="6" t="s">
        <v>267</v>
      </c>
      <c r="BI2" s="6" t="s">
        <v>268</v>
      </c>
      <c r="BJ2" s="6" t="s">
        <v>287</v>
      </c>
      <c r="BK2" s="6" t="s">
        <v>288</v>
      </c>
      <c r="BL2" s="6" t="s">
        <v>289</v>
      </c>
      <c r="BM2" s="6" t="s">
        <v>290</v>
      </c>
      <c r="BN2" s="6" t="s">
        <v>291</v>
      </c>
      <c r="BO2" s="6" t="s">
        <v>292</v>
      </c>
      <c r="BP2" s="6" t="s">
        <v>293</v>
      </c>
      <c r="BQ2" s="6" t="s">
        <v>294</v>
      </c>
      <c r="BR2" s="6" t="s">
        <v>295</v>
      </c>
      <c r="BS2" s="6" t="s">
        <v>296</v>
      </c>
      <c r="BT2" s="6" t="s">
        <v>297</v>
      </c>
      <c r="BU2" s="6" t="s">
        <v>277</v>
      </c>
      <c r="BV2" s="6" t="s">
        <v>278</v>
      </c>
    </row>
    <row r="3" spans="1:74" x14ac:dyDescent="0.25">
      <c r="A3" s="33">
        <v>44321</v>
      </c>
      <c r="B3" t="s">
        <v>214</v>
      </c>
      <c r="C3" t="s">
        <v>216</v>
      </c>
      <c r="D3" t="s">
        <v>217</v>
      </c>
      <c r="E3">
        <v>2020</v>
      </c>
      <c r="F3" t="s">
        <v>218</v>
      </c>
      <c r="G3" t="b">
        <v>1</v>
      </c>
      <c r="J3" t="s">
        <v>224</v>
      </c>
      <c r="K3" t="s">
        <v>337</v>
      </c>
      <c r="L3" t="s">
        <v>225</v>
      </c>
      <c r="M3" t="s">
        <v>219</v>
      </c>
      <c r="N3" t="s">
        <v>230</v>
      </c>
      <c r="P3">
        <v>1</v>
      </c>
      <c r="Q3">
        <v>1</v>
      </c>
      <c r="R3" t="s">
        <v>229</v>
      </c>
      <c r="T3" s="10" t="s">
        <v>300</v>
      </c>
      <c r="U3" s="10" t="s">
        <v>300</v>
      </c>
      <c r="V3" s="10" t="s">
        <v>243</v>
      </c>
      <c r="W3" t="s">
        <v>224</v>
      </c>
      <c r="X3" t="b">
        <v>0</v>
      </c>
      <c r="Z3" t="s">
        <v>223</v>
      </c>
      <c r="AA3" t="s">
        <v>227</v>
      </c>
      <c r="AD3">
        <v>3004</v>
      </c>
      <c r="AL3">
        <v>1</v>
      </c>
      <c r="AM3">
        <v>1</v>
      </c>
      <c r="AN3">
        <v>1</v>
      </c>
      <c r="AO3">
        <v>1</v>
      </c>
      <c r="AP3">
        <v>1</v>
      </c>
      <c r="AQ3">
        <v>0</v>
      </c>
      <c r="AR3">
        <v>1</v>
      </c>
      <c r="AS3">
        <v>1</v>
      </c>
      <c r="AT3">
        <v>1</v>
      </c>
      <c r="AU3">
        <v>0</v>
      </c>
      <c r="AV3">
        <v>0</v>
      </c>
      <c r="AW3">
        <f>SUM(AL3:AV3)</f>
        <v>8</v>
      </c>
      <c r="BG3">
        <f>SUM(AX3:BF3)</f>
        <v>0</v>
      </c>
      <c r="BV3">
        <f>SUM(BH3:BU3)</f>
        <v>0</v>
      </c>
    </row>
    <row r="4" spans="1:74" x14ac:dyDescent="0.25">
      <c r="A4" s="36"/>
      <c r="B4" t="s">
        <v>231</v>
      </c>
      <c r="C4" t="s">
        <v>425</v>
      </c>
      <c r="D4" t="s">
        <v>232</v>
      </c>
      <c r="E4">
        <v>2017</v>
      </c>
      <c r="F4" t="s">
        <v>233</v>
      </c>
      <c r="G4" t="b">
        <v>1</v>
      </c>
      <c r="J4" t="s">
        <v>234</v>
      </c>
      <c r="K4" t="s">
        <v>337</v>
      </c>
      <c r="L4" t="s">
        <v>253</v>
      </c>
      <c r="M4" t="s">
        <v>219</v>
      </c>
      <c r="N4" t="s">
        <v>235</v>
      </c>
      <c r="P4" t="s">
        <v>237</v>
      </c>
      <c r="Q4" t="s">
        <v>238</v>
      </c>
      <c r="R4" t="s">
        <v>229</v>
      </c>
      <c r="T4" s="10" t="s">
        <v>240</v>
      </c>
      <c r="U4" s="10" t="s">
        <v>241</v>
      </c>
      <c r="V4" s="10" t="s">
        <v>242</v>
      </c>
      <c r="W4" t="s">
        <v>234</v>
      </c>
      <c r="X4" t="b">
        <v>1</v>
      </c>
      <c r="AE4">
        <v>47</v>
      </c>
      <c r="AL4">
        <v>1</v>
      </c>
      <c r="AM4">
        <v>1</v>
      </c>
      <c r="AN4">
        <v>-1</v>
      </c>
      <c r="AO4">
        <v>1</v>
      </c>
      <c r="AP4">
        <v>1</v>
      </c>
      <c r="AQ4">
        <v>0</v>
      </c>
      <c r="AR4">
        <v>1</v>
      </c>
      <c r="AS4">
        <v>1</v>
      </c>
      <c r="AT4">
        <v>1</v>
      </c>
      <c r="AU4">
        <v>0</v>
      </c>
      <c r="AV4">
        <v>0</v>
      </c>
      <c r="AW4">
        <f t="shared" ref="AW4:AW67" si="0">SUM(AL4:AV4)</f>
        <v>6</v>
      </c>
      <c r="BG4">
        <f t="shared" ref="BG4:BG67" si="1">SUM(AX4:BF4)</f>
        <v>0</v>
      </c>
      <c r="BV4">
        <f t="shared" ref="BV4:BV67" si="2">SUM(BH4:BU4)</f>
        <v>0</v>
      </c>
    </row>
    <row r="5" spans="1:74" x14ac:dyDescent="0.25">
      <c r="A5" s="36"/>
      <c r="B5" t="s">
        <v>246</v>
      </c>
      <c r="C5" t="s">
        <v>245</v>
      </c>
      <c r="D5" t="s">
        <v>247</v>
      </c>
      <c r="E5">
        <v>2020</v>
      </c>
      <c r="F5" t="s">
        <v>248</v>
      </c>
      <c r="G5" t="b">
        <v>0</v>
      </c>
      <c r="H5" t="s">
        <v>840</v>
      </c>
      <c r="I5" t="s">
        <v>257</v>
      </c>
      <c r="J5" t="s">
        <v>249</v>
      </c>
      <c r="K5" t="s">
        <v>337</v>
      </c>
      <c r="L5" t="s">
        <v>252</v>
      </c>
      <c r="M5" t="s">
        <v>219</v>
      </c>
      <c r="N5" t="s">
        <v>250</v>
      </c>
      <c r="P5">
        <v>142</v>
      </c>
      <c r="Q5">
        <v>316</v>
      </c>
      <c r="R5" t="s">
        <v>229</v>
      </c>
      <c r="T5" s="10" t="s">
        <v>254</v>
      </c>
      <c r="U5" s="10" t="s">
        <v>255</v>
      </c>
      <c r="V5" s="10" t="s">
        <v>251</v>
      </c>
      <c r="W5" t="s">
        <v>249</v>
      </c>
      <c r="X5" t="b">
        <v>0</v>
      </c>
      <c r="Z5" s="7" t="s">
        <v>256</v>
      </c>
      <c r="AA5" s="7"/>
      <c r="AB5" s="7"/>
      <c r="AC5" s="7"/>
      <c r="AD5" s="7"/>
      <c r="AL5">
        <v>1</v>
      </c>
      <c r="AM5">
        <v>1</v>
      </c>
      <c r="AN5">
        <v>-1</v>
      </c>
      <c r="AO5">
        <v>1</v>
      </c>
      <c r="AP5">
        <v>1</v>
      </c>
      <c r="AQ5">
        <v>0</v>
      </c>
      <c r="AR5">
        <v>1</v>
      </c>
      <c r="AS5">
        <v>1</v>
      </c>
      <c r="AT5">
        <v>1</v>
      </c>
      <c r="AU5">
        <v>0</v>
      </c>
      <c r="AV5">
        <v>0</v>
      </c>
      <c r="AW5">
        <f t="shared" si="0"/>
        <v>6</v>
      </c>
      <c r="BG5">
        <f t="shared" si="1"/>
        <v>0</v>
      </c>
      <c r="BV5">
        <f t="shared" si="2"/>
        <v>0</v>
      </c>
    </row>
    <row r="6" spans="1:74" x14ac:dyDescent="0.25">
      <c r="A6" s="33">
        <v>44322</v>
      </c>
      <c r="B6" t="s">
        <v>258</v>
      </c>
      <c r="C6" t="s">
        <v>259</v>
      </c>
      <c r="D6" t="s">
        <v>260</v>
      </c>
      <c r="E6">
        <v>2020</v>
      </c>
      <c r="F6" t="s">
        <v>261</v>
      </c>
      <c r="G6" t="b">
        <v>0</v>
      </c>
      <c r="H6" t="s">
        <v>304</v>
      </c>
      <c r="I6" t="s">
        <v>307</v>
      </c>
      <c r="J6" t="s">
        <v>752</v>
      </c>
      <c r="K6" t="s">
        <v>337</v>
      </c>
      <c r="L6" t="s">
        <v>252</v>
      </c>
      <c r="M6" t="s">
        <v>219</v>
      </c>
      <c r="N6" t="s">
        <v>250</v>
      </c>
      <c r="O6">
        <v>2325</v>
      </c>
      <c r="R6" t="s">
        <v>265</v>
      </c>
      <c r="S6" t="s">
        <v>303</v>
      </c>
      <c r="V6" s="10" t="s">
        <v>262</v>
      </c>
      <c r="W6" t="s">
        <v>266</v>
      </c>
      <c r="X6" t="b">
        <v>0</v>
      </c>
      <c r="AE6">
        <f>288+6+(77-62)</f>
        <v>309</v>
      </c>
      <c r="AW6">
        <f t="shared" si="0"/>
        <v>0</v>
      </c>
      <c r="BG6">
        <f t="shared" si="1"/>
        <v>0</v>
      </c>
      <c r="BH6">
        <v>1</v>
      </c>
      <c r="BI6">
        <v>1</v>
      </c>
      <c r="BJ6">
        <v>1</v>
      </c>
      <c r="BK6">
        <v>1</v>
      </c>
      <c r="BL6">
        <v>-1</v>
      </c>
      <c r="BM6">
        <v>0</v>
      </c>
      <c r="BN6">
        <v>0</v>
      </c>
      <c r="BO6">
        <v>1</v>
      </c>
      <c r="BP6">
        <v>1</v>
      </c>
      <c r="BQ6">
        <v>1</v>
      </c>
      <c r="BR6">
        <v>0</v>
      </c>
      <c r="BS6">
        <v>0</v>
      </c>
      <c r="BT6">
        <v>0</v>
      </c>
      <c r="BU6">
        <v>0</v>
      </c>
      <c r="BV6">
        <f t="shared" si="2"/>
        <v>6</v>
      </c>
    </row>
    <row r="7" spans="1:74" x14ac:dyDescent="0.25">
      <c r="A7" s="36"/>
      <c r="B7" t="s">
        <v>305</v>
      </c>
      <c r="C7" t="s">
        <v>309</v>
      </c>
      <c r="D7" t="s">
        <v>308</v>
      </c>
      <c r="E7">
        <v>2010</v>
      </c>
      <c r="F7" t="s">
        <v>306</v>
      </c>
      <c r="G7" t="b">
        <v>1</v>
      </c>
      <c r="I7" t="s">
        <v>317</v>
      </c>
      <c r="J7" t="s">
        <v>314</v>
      </c>
      <c r="K7" t="s">
        <v>337</v>
      </c>
      <c r="L7" t="s">
        <v>315</v>
      </c>
      <c r="M7" t="s">
        <v>219</v>
      </c>
      <c r="N7" t="s">
        <v>311</v>
      </c>
      <c r="P7">
        <v>8</v>
      </c>
      <c r="Q7">
        <v>6</v>
      </c>
      <c r="R7" t="s">
        <v>310</v>
      </c>
      <c r="S7" t="s">
        <v>312</v>
      </c>
      <c r="V7" s="10" t="s">
        <v>316</v>
      </c>
      <c r="W7" t="s">
        <v>266</v>
      </c>
      <c r="X7" t="b">
        <v>0</v>
      </c>
      <c r="AI7">
        <v>3</v>
      </c>
      <c r="AL7">
        <v>1</v>
      </c>
      <c r="AM7">
        <v>1</v>
      </c>
      <c r="AN7">
        <v>-1</v>
      </c>
      <c r="AO7">
        <v>-1</v>
      </c>
      <c r="AP7">
        <v>1</v>
      </c>
      <c r="AQ7">
        <v>0</v>
      </c>
      <c r="AR7">
        <v>1</v>
      </c>
      <c r="AS7">
        <v>1</v>
      </c>
      <c r="AT7">
        <v>0</v>
      </c>
      <c r="AU7">
        <v>0</v>
      </c>
      <c r="AV7">
        <v>0</v>
      </c>
      <c r="AW7">
        <f t="shared" si="0"/>
        <v>3</v>
      </c>
      <c r="BG7">
        <f t="shared" si="1"/>
        <v>0</v>
      </c>
      <c r="BV7">
        <f t="shared" si="2"/>
        <v>0</v>
      </c>
    </row>
    <row r="8" spans="1:74" x14ac:dyDescent="0.25">
      <c r="A8" s="36"/>
      <c r="B8" t="s">
        <v>318</v>
      </c>
      <c r="C8" t="s">
        <v>320</v>
      </c>
      <c r="D8" t="s">
        <v>308</v>
      </c>
      <c r="E8">
        <v>2013</v>
      </c>
      <c r="F8" t="s">
        <v>319</v>
      </c>
      <c r="G8" t="b">
        <v>0</v>
      </c>
      <c r="H8" t="s">
        <v>323</v>
      </c>
      <c r="J8" t="s">
        <v>209</v>
      </c>
      <c r="K8" t="s">
        <v>337</v>
      </c>
      <c r="L8" t="s">
        <v>253</v>
      </c>
      <c r="M8" t="s">
        <v>219</v>
      </c>
      <c r="N8" t="s">
        <v>321</v>
      </c>
      <c r="P8">
        <v>1069</v>
      </c>
      <c r="Q8">
        <v>99</v>
      </c>
      <c r="R8" t="s">
        <v>229</v>
      </c>
      <c r="S8" t="s">
        <v>312</v>
      </c>
      <c r="V8" s="10" t="s">
        <v>322</v>
      </c>
      <c r="W8" t="s">
        <v>266</v>
      </c>
      <c r="X8" t="b">
        <v>0</v>
      </c>
      <c r="AL8">
        <v>1</v>
      </c>
      <c r="AM8">
        <v>1</v>
      </c>
      <c r="AN8">
        <v>-1</v>
      </c>
      <c r="AO8">
        <v>-1</v>
      </c>
      <c r="AP8">
        <v>1</v>
      </c>
      <c r="AQ8">
        <v>0</v>
      </c>
      <c r="AR8">
        <v>-1</v>
      </c>
      <c r="AS8">
        <v>0</v>
      </c>
      <c r="AT8">
        <v>0</v>
      </c>
      <c r="AU8">
        <v>0</v>
      </c>
      <c r="AV8">
        <v>1</v>
      </c>
      <c r="AW8">
        <f t="shared" si="0"/>
        <v>1</v>
      </c>
      <c r="BG8">
        <f t="shared" si="1"/>
        <v>0</v>
      </c>
      <c r="BV8">
        <f t="shared" si="2"/>
        <v>0</v>
      </c>
    </row>
    <row r="9" spans="1:74" x14ac:dyDescent="0.25">
      <c r="A9" s="36"/>
      <c r="B9" t="s">
        <v>324</v>
      </c>
      <c r="C9" t="s">
        <v>327</v>
      </c>
      <c r="D9" t="s">
        <v>326</v>
      </c>
      <c r="E9">
        <v>2019</v>
      </c>
      <c r="F9" t="s">
        <v>325</v>
      </c>
      <c r="G9" t="b">
        <v>1</v>
      </c>
      <c r="J9" t="s">
        <v>328</v>
      </c>
      <c r="K9" t="s">
        <v>337</v>
      </c>
      <c r="L9" t="s">
        <v>330</v>
      </c>
      <c r="M9" t="s">
        <v>219</v>
      </c>
      <c r="N9" t="s">
        <v>235</v>
      </c>
      <c r="P9">
        <v>10</v>
      </c>
      <c r="Q9">
        <v>5</v>
      </c>
      <c r="R9" t="s">
        <v>229</v>
      </c>
      <c r="S9" t="s">
        <v>312</v>
      </c>
      <c r="V9" s="10" t="s">
        <v>329</v>
      </c>
      <c r="W9" t="s">
        <v>328</v>
      </c>
      <c r="X9" t="b">
        <v>1</v>
      </c>
      <c r="Z9" t="s">
        <v>332</v>
      </c>
      <c r="AB9" t="s">
        <v>331</v>
      </c>
      <c r="AE9">
        <v>639</v>
      </c>
      <c r="AL9">
        <v>1</v>
      </c>
      <c r="AM9">
        <v>1</v>
      </c>
      <c r="AN9">
        <v>-1</v>
      </c>
      <c r="AO9">
        <v>1</v>
      </c>
      <c r="AP9">
        <v>1</v>
      </c>
      <c r="AQ9">
        <v>1</v>
      </c>
      <c r="AR9">
        <v>1</v>
      </c>
      <c r="AS9">
        <v>1</v>
      </c>
      <c r="AT9">
        <v>0</v>
      </c>
      <c r="AU9">
        <v>1</v>
      </c>
      <c r="AV9">
        <v>0</v>
      </c>
      <c r="AW9">
        <f t="shared" si="0"/>
        <v>7</v>
      </c>
      <c r="BG9">
        <f t="shared" si="1"/>
        <v>0</v>
      </c>
      <c r="BV9">
        <f t="shared" si="2"/>
        <v>0</v>
      </c>
    </row>
    <row r="10" spans="1:74" x14ac:dyDescent="0.25">
      <c r="A10" s="36"/>
      <c r="B10" t="s">
        <v>333</v>
      </c>
      <c r="C10" t="s">
        <v>336</v>
      </c>
      <c r="D10" t="s">
        <v>335</v>
      </c>
      <c r="E10">
        <v>2018</v>
      </c>
      <c r="F10" t="s">
        <v>334</v>
      </c>
      <c r="G10" t="b">
        <v>0</v>
      </c>
      <c r="H10" t="s">
        <v>341</v>
      </c>
      <c r="I10" t="s">
        <v>338</v>
      </c>
      <c r="J10" t="s">
        <v>791</v>
      </c>
      <c r="K10" t="s">
        <v>337</v>
      </c>
      <c r="L10" t="s">
        <v>330</v>
      </c>
      <c r="M10" t="s">
        <v>219</v>
      </c>
      <c r="N10" t="s">
        <v>250</v>
      </c>
      <c r="O10">
        <v>2468</v>
      </c>
      <c r="R10" t="s">
        <v>229</v>
      </c>
      <c r="S10" t="s">
        <v>339</v>
      </c>
      <c r="V10" s="10" t="s">
        <v>340</v>
      </c>
      <c r="W10" t="s">
        <v>266</v>
      </c>
      <c r="X10" t="b">
        <v>1</v>
      </c>
      <c r="AE10">
        <v>168</v>
      </c>
      <c r="AW10">
        <f t="shared" si="0"/>
        <v>0</v>
      </c>
      <c r="AX10">
        <v>1</v>
      </c>
      <c r="AY10">
        <v>1</v>
      </c>
      <c r="AZ10">
        <v>1</v>
      </c>
      <c r="BA10">
        <v>1</v>
      </c>
      <c r="BB10">
        <v>0</v>
      </c>
      <c r="BC10">
        <v>0</v>
      </c>
      <c r="BD10">
        <v>0</v>
      </c>
      <c r="BE10">
        <v>1</v>
      </c>
      <c r="BF10">
        <v>1</v>
      </c>
      <c r="BG10">
        <f t="shared" si="1"/>
        <v>6</v>
      </c>
      <c r="BV10">
        <f t="shared" si="2"/>
        <v>0</v>
      </c>
    </row>
    <row r="11" spans="1:74" x14ac:dyDescent="0.25">
      <c r="A11" s="33">
        <v>44323</v>
      </c>
      <c r="B11" t="s">
        <v>343</v>
      </c>
      <c r="C11" t="s">
        <v>346</v>
      </c>
      <c r="D11" t="s">
        <v>345</v>
      </c>
      <c r="E11">
        <v>2015</v>
      </c>
      <c r="F11" t="s">
        <v>344</v>
      </c>
      <c r="G11" t="b">
        <v>0</v>
      </c>
      <c r="H11" t="s">
        <v>350</v>
      </c>
      <c r="I11" t="s">
        <v>349</v>
      </c>
      <c r="J11" t="s">
        <v>752</v>
      </c>
      <c r="K11" t="s">
        <v>337</v>
      </c>
      <c r="L11" t="s">
        <v>253</v>
      </c>
      <c r="M11" t="s">
        <v>219</v>
      </c>
      <c r="N11" t="s">
        <v>250</v>
      </c>
      <c r="P11">
        <v>754</v>
      </c>
      <c r="Q11">
        <v>502</v>
      </c>
      <c r="R11" t="s">
        <v>229</v>
      </c>
      <c r="S11" t="s">
        <v>348</v>
      </c>
      <c r="V11" s="10" t="s">
        <v>347</v>
      </c>
      <c r="W11" t="s">
        <v>351</v>
      </c>
      <c r="X11" t="b">
        <v>1</v>
      </c>
      <c r="AE11">
        <v>542</v>
      </c>
      <c r="AL11">
        <v>1</v>
      </c>
      <c r="AM11">
        <v>1</v>
      </c>
      <c r="AN11">
        <v>-1</v>
      </c>
      <c r="AO11">
        <v>1</v>
      </c>
      <c r="AP11">
        <v>1</v>
      </c>
      <c r="AQ11">
        <v>0</v>
      </c>
      <c r="AR11">
        <v>1</v>
      </c>
      <c r="AS11">
        <v>0</v>
      </c>
      <c r="AT11">
        <v>1</v>
      </c>
      <c r="AU11">
        <v>0</v>
      </c>
      <c r="AV11">
        <v>1</v>
      </c>
      <c r="AW11">
        <f t="shared" si="0"/>
        <v>6</v>
      </c>
      <c r="BG11">
        <f t="shared" si="1"/>
        <v>0</v>
      </c>
      <c r="BV11">
        <f t="shared" si="2"/>
        <v>0</v>
      </c>
    </row>
    <row r="12" spans="1:74" x14ac:dyDescent="0.25">
      <c r="A12" s="33"/>
      <c r="B12" t="s">
        <v>352</v>
      </c>
      <c r="C12" t="s">
        <v>353</v>
      </c>
      <c r="D12" t="s">
        <v>354</v>
      </c>
      <c r="E12">
        <v>2018</v>
      </c>
      <c r="F12" t="s">
        <v>355</v>
      </c>
      <c r="G12" t="b">
        <v>1</v>
      </c>
      <c r="J12" t="s">
        <v>362</v>
      </c>
      <c r="K12" t="s">
        <v>361</v>
      </c>
      <c r="L12" t="s">
        <v>357</v>
      </c>
      <c r="M12" t="s">
        <v>219</v>
      </c>
      <c r="N12" t="s">
        <v>311</v>
      </c>
      <c r="P12">
        <v>92</v>
      </c>
      <c r="Q12">
        <v>93</v>
      </c>
      <c r="R12" t="s">
        <v>356</v>
      </c>
      <c r="S12" t="s">
        <v>312</v>
      </c>
      <c r="V12" s="10" t="s">
        <v>312</v>
      </c>
      <c r="W12" t="s">
        <v>362</v>
      </c>
      <c r="X12" t="b">
        <v>0</v>
      </c>
      <c r="Z12" t="s">
        <v>360</v>
      </c>
      <c r="AB12" t="s">
        <v>359</v>
      </c>
      <c r="AJ12" s="8">
        <v>1.8599999999999998E-2</v>
      </c>
      <c r="AK12" s="8"/>
      <c r="AL12">
        <v>1</v>
      </c>
      <c r="AM12">
        <v>1</v>
      </c>
      <c r="AN12">
        <v>-1</v>
      </c>
      <c r="AO12">
        <v>1</v>
      </c>
      <c r="AP12">
        <v>1</v>
      </c>
      <c r="AQ12">
        <v>0</v>
      </c>
      <c r="AR12">
        <v>1</v>
      </c>
      <c r="AS12">
        <v>1</v>
      </c>
      <c r="AT12">
        <v>0</v>
      </c>
      <c r="AU12">
        <v>0</v>
      </c>
      <c r="AV12">
        <v>0</v>
      </c>
      <c r="AW12">
        <f t="shared" si="0"/>
        <v>5</v>
      </c>
      <c r="BG12">
        <f t="shared" si="1"/>
        <v>0</v>
      </c>
      <c r="BV12">
        <f t="shared" si="2"/>
        <v>0</v>
      </c>
    </row>
    <row r="13" spans="1:74" x14ac:dyDescent="0.25">
      <c r="A13" s="33"/>
      <c r="B13" t="s">
        <v>363</v>
      </c>
      <c r="C13" t="s">
        <v>364</v>
      </c>
      <c r="D13" t="s">
        <v>365</v>
      </c>
      <c r="E13">
        <v>2019</v>
      </c>
      <c r="F13" t="s">
        <v>366</v>
      </c>
      <c r="G13" t="b">
        <v>0</v>
      </c>
      <c r="H13" t="s">
        <v>370</v>
      </c>
      <c r="I13" t="s">
        <v>371</v>
      </c>
      <c r="J13" s="7" t="s">
        <v>790</v>
      </c>
      <c r="K13" t="s">
        <v>369</v>
      </c>
      <c r="L13" s="7" t="s">
        <v>253</v>
      </c>
      <c r="M13" s="7" t="s">
        <v>219</v>
      </c>
      <c r="N13" s="7" t="s">
        <v>250</v>
      </c>
      <c r="O13" s="7">
        <v>534</v>
      </c>
      <c r="P13" s="7"/>
      <c r="R13" t="s">
        <v>229</v>
      </c>
      <c r="S13" t="s">
        <v>367</v>
      </c>
      <c r="V13" s="10" t="s">
        <v>368</v>
      </c>
      <c r="W13" t="s">
        <v>377</v>
      </c>
      <c r="X13" t="b">
        <v>1</v>
      </c>
      <c r="AW13">
        <f t="shared" si="0"/>
        <v>0</v>
      </c>
      <c r="BD13">
        <v>1</v>
      </c>
      <c r="BG13">
        <f t="shared" si="1"/>
        <v>1</v>
      </c>
      <c r="BH13">
        <v>1</v>
      </c>
      <c r="BI13">
        <v>1</v>
      </c>
      <c r="BJ13">
        <v>0</v>
      </c>
      <c r="BK13">
        <v>1</v>
      </c>
      <c r="BL13">
        <v>1</v>
      </c>
      <c r="BM13">
        <v>1</v>
      </c>
      <c r="BN13">
        <v>1</v>
      </c>
      <c r="BO13">
        <v>1</v>
      </c>
      <c r="BP13">
        <v>1</v>
      </c>
      <c r="BQ13">
        <v>0</v>
      </c>
      <c r="BR13">
        <v>1</v>
      </c>
      <c r="BS13">
        <v>0</v>
      </c>
      <c r="BT13">
        <v>0</v>
      </c>
      <c r="BU13">
        <v>0</v>
      </c>
      <c r="BV13">
        <f t="shared" si="2"/>
        <v>9</v>
      </c>
    </row>
    <row r="14" spans="1:74" x14ac:dyDescent="0.25">
      <c r="A14" s="33">
        <v>44326</v>
      </c>
      <c r="B14" t="s">
        <v>372</v>
      </c>
      <c r="C14" t="s">
        <v>373</v>
      </c>
      <c r="D14" t="s">
        <v>374</v>
      </c>
      <c r="E14">
        <v>2019</v>
      </c>
      <c r="F14" t="s">
        <v>375</v>
      </c>
      <c r="G14" t="b">
        <v>1</v>
      </c>
      <c r="I14" t="s">
        <v>385</v>
      </c>
      <c r="J14" s="7" t="s">
        <v>789</v>
      </c>
      <c r="K14" t="s">
        <v>337</v>
      </c>
      <c r="L14" s="7" t="s">
        <v>376</v>
      </c>
      <c r="M14" s="7" t="s">
        <v>219</v>
      </c>
      <c r="N14" s="7" t="s">
        <v>250</v>
      </c>
      <c r="P14" t="s">
        <v>381</v>
      </c>
      <c r="Q14" t="s">
        <v>382</v>
      </c>
      <c r="R14" t="s">
        <v>229</v>
      </c>
      <c r="T14" s="10" t="s">
        <v>378</v>
      </c>
      <c r="U14" s="10" t="s">
        <v>379</v>
      </c>
      <c r="V14" s="10" t="s">
        <v>380</v>
      </c>
      <c r="W14" t="s">
        <v>377</v>
      </c>
      <c r="X14" t="b">
        <v>1</v>
      </c>
      <c r="Z14" t="s">
        <v>384</v>
      </c>
      <c r="AB14" t="s">
        <v>383</v>
      </c>
      <c r="AE14">
        <v>6</v>
      </c>
      <c r="AL14">
        <v>1</v>
      </c>
      <c r="AM14">
        <v>1</v>
      </c>
      <c r="AN14">
        <v>-1</v>
      </c>
      <c r="AO14">
        <v>1</v>
      </c>
      <c r="AP14">
        <v>1</v>
      </c>
      <c r="AQ14">
        <v>0</v>
      </c>
      <c r="AR14">
        <v>1</v>
      </c>
      <c r="AS14">
        <v>1</v>
      </c>
      <c r="AT14">
        <v>1</v>
      </c>
      <c r="AU14">
        <v>0</v>
      </c>
      <c r="AV14">
        <v>1</v>
      </c>
      <c r="AW14">
        <f t="shared" si="0"/>
        <v>7</v>
      </c>
      <c r="BG14">
        <f t="shared" si="1"/>
        <v>0</v>
      </c>
      <c r="BV14">
        <f t="shared" si="2"/>
        <v>0</v>
      </c>
    </row>
    <row r="15" spans="1:74" x14ac:dyDescent="0.25">
      <c r="A15" s="33"/>
      <c r="B15" t="s">
        <v>386</v>
      </c>
      <c r="C15" t="s">
        <v>387</v>
      </c>
      <c r="D15" t="s">
        <v>365</v>
      </c>
      <c r="E15">
        <v>2015</v>
      </c>
      <c r="F15" t="s">
        <v>388</v>
      </c>
      <c r="G15" t="b">
        <v>0</v>
      </c>
      <c r="H15" t="s">
        <v>392</v>
      </c>
      <c r="J15" s="7" t="s">
        <v>390</v>
      </c>
      <c r="K15" t="s">
        <v>337</v>
      </c>
      <c r="L15" s="7" t="s">
        <v>253</v>
      </c>
      <c r="M15" s="7" t="s">
        <v>219</v>
      </c>
      <c r="N15" s="7" t="s">
        <v>250</v>
      </c>
      <c r="O15">
        <v>106</v>
      </c>
      <c r="R15" t="s">
        <v>389</v>
      </c>
      <c r="S15" t="s">
        <v>312</v>
      </c>
      <c r="V15" s="10" t="s">
        <v>391</v>
      </c>
      <c r="W15" t="s">
        <v>266</v>
      </c>
      <c r="X15" t="b">
        <v>1</v>
      </c>
      <c r="AE15">
        <v>3</v>
      </c>
      <c r="AW15">
        <f t="shared" si="0"/>
        <v>0</v>
      </c>
      <c r="AX15">
        <v>1</v>
      </c>
      <c r="AY15">
        <v>1</v>
      </c>
      <c r="AZ15">
        <v>1</v>
      </c>
      <c r="BA15">
        <v>1</v>
      </c>
      <c r="BB15">
        <v>1</v>
      </c>
      <c r="BC15">
        <v>1</v>
      </c>
      <c r="BD15">
        <v>0</v>
      </c>
      <c r="BE15">
        <v>1</v>
      </c>
      <c r="BF15">
        <v>1</v>
      </c>
      <c r="BG15">
        <f t="shared" si="1"/>
        <v>8</v>
      </c>
      <c r="BV15">
        <f t="shared" si="2"/>
        <v>0</v>
      </c>
    </row>
    <row r="16" spans="1:74" x14ac:dyDescent="0.25">
      <c r="A16" s="33"/>
      <c r="B16" t="s">
        <v>393</v>
      </c>
      <c r="C16" t="s">
        <v>394</v>
      </c>
      <c r="D16" t="s">
        <v>354</v>
      </c>
      <c r="E16">
        <v>2016</v>
      </c>
      <c r="F16" t="s">
        <v>388</v>
      </c>
      <c r="G16" t="b">
        <v>0</v>
      </c>
      <c r="H16" t="s">
        <v>396</v>
      </c>
      <c r="J16" s="7" t="s">
        <v>395</v>
      </c>
      <c r="K16" t="s">
        <v>337</v>
      </c>
      <c r="L16" s="7" t="s">
        <v>253</v>
      </c>
      <c r="M16" s="7" t="s">
        <v>219</v>
      </c>
      <c r="N16" s="7" t="s">
        <v>250</v>
      </c>
      <c r="O16">
        <v>476</v>
      </c>
      <c r="R16" t="s">
        <v>229</v>
      </c>
      <c r="V16" s="10" t="s">
        <v>312</v>
      </c>
      <c r="W16" t="s">
        <v>395</v>
      </c>
      <c r="X16" t="b">
        <v>1</v>
      </c>
      <c r="AE16">
        <v>34</v>
      </c>
      <c r="AW16">
        <f t="shared" si="0"/>
        <v>0</v>
      </c>
      <c r="AX16">
        <v>1</v>
      </c>
      <c r="AY16">
        <v>1</v>
      </c>
      <c r="AZ16">
        <v>1</v>
      </c>
      <c r="BA16">
        <v>1</v>
      </c>
      <c r="BB16">
        <v>0</v>
      </c>
      <c r="BC16">
        <v>1</v>
      </c>
      <c r="BD16">
        <v>1</v>
      </c>
      <c r="BE16">
        <v>1</v>
      </c>
      <c r="BF16">
        <v>1</v>
      </c>
      <c r="BG16">
        <f t="shared" si="1"/>
        <v>8</v>
      </c>
      <c r="BV16">
        <f t="shared" si="2"/>
        <v>0</v>
      </c>
    </row>
    <row r="17" spans="1:74" x14ac:dyDescent="0.25">
      <c r="A17" s="33"/>
      <c r="B17" t="s">
        <v>397</v>
      </c>
      <c r="C17" t="s">
        <v>398</v>
      </c>
      <c r="D17" t="s">
        <v>354</v>
      </c>
      <c r="E17">
        <v>2021</v>
      </c>
      <c r="F17" t="s">
        <v>399</v>
      </c>
      <c r="G17" t="b">
        <v>1</v>
      </c>
      <c r="I17" t="s">
        <v>402</v>
      </c>
      <c r="J17" s="7" t="s">
        <v>401</v>
      </c>
      <c r="K17" t="s">
        <v>337</v>
      </c>
      <c r="L17" s="7" t="s">
        <v>312</v>
      </c>
      <c r="M17" s="7" t="s">
        <v>219</v>
      </c>
      <c r="N17" s="7" t="s">
        <v>250</v>
      </c>
      <c r="O17">
        <v>1100</v>
      </c>
      <c r="R17" t="s">
        <v>229</v>
      </c>
      <c r="S17" t="s">
        <v>400</v>
      </c>
      <c r="V17" s="10" t="s">
        <v>316</v>
      </c>
      <c r="W17" t="s">
        <v>401</v>
      </c>
      <c r="X17" t="b">
        <v>1</v>
      </c>
      <c r="AW17">
        <f t="shared" si="0"/>
        <v>0</v>
      </c>
      <c r="BG17">
        <f t="shared" si="1"/>
        <v>0</v>
      </c>
      <c r="BH17">
        <v>1</v>
      </c>
      <c r="BI17">
        <v>1</v>
      </c>
      <c r="BJ17">
        <v>1</v>
      </c>
      <c r="BK17">
        <v>1</v>
      </c>
      <c r="BL17">
        <v>-1</v>
      </c>
      <c r="BM17">
        <v>0</v>
      </c>
      <c r="BN17">
        <v>1</v>
      </c>
      <c r="BO17">
        <v>0</v>
      </c>
      <c r="BP17">
        <v>0</v>
      </c>
      <c r="BQ17">
        <v>0</v>
      </c>
      <c r="BR17">
        <v>-1</v>
      </c>
      <c r="BS17">
        <v>0</v>
      </c>
      <c r="BT17">
        <v>0</v>
      </c>
      <c r="BU17">
        <v>0</v>
      </c>
      <c r="BV17">
        <f t="shared" si="2"/>
        <v>3</v>
      </c>
    </row>
    <row r="18" spans="1:74" x14ac:dyDescent="0.25">
      <c r="A18" s="33"/>
      <c r="B18" t="s">
        <v>403</v>
      </c>
      <c r="C18" t="s">
        <v>404</v>
      </c>
      <c r="D18" t="s">
        <v>405</v>
      </c>
      <c r="E18">
        <v>2018</v>
      </c>
      <c r="F18" t="s">
        <v>406</v>
      </c>
      <c r="G18" t="b">
        <v>1</v>
      </c>
      <c r="I18" t="s">
        <v>416</v>
      </c>
      <c r="J18" s="7" t="s">
        <v>407</v>
      </c>
      <c r="K18" t="s">
        <v>337</v>
      </c>
      <c r="L18" s="7" t="s">
        <v>253</v>
      </c>
      <c r="M18" s="7" t="s">
        <v>219</v>
      </c>
      <c r="N18" s="7" t="s">
        <v>250</v>
      </c>
      <c r="O18">
        <v>4794</v>
      </c>
      <c r="R18" t="s">
        <v>229</v>
      </c>
      <c r="S18" t="s">
        <v>409</v>
      </c>
      <c r="V18" s="10" t="s">
        <v>408</v>
      </c>
      <c r="W18" t="s">
        <v>401</v>
      </c>
      <c r="X18" t="b">
        <v>1</v>
      </c>
      <c r="Z18" t="s">
        <v>410</v>
      </c>
      <c r="AE18">
        <v>7</v>
      </c>
      <c r="AG18" t="s">
        <v>414</v>
      </c>
      <c r="AH18" t="s">
        <v>415</v>
      </c>
      <c r="AW18">
        <f t="shared" si="0"/>
        <v>0</v>
      </c>
      <c r="BG18">
        <f t="shared" si="1"/>
        <v>0</v>
      </c>
      <c r="BH18">
        <v>1</v>
      </c>
      <c r="BI18">
        <v>1</v>
      </c>
      <c r="BJ18">
        <v>0</v>
      </c>
      <c r="BK18">
        <v>1</v>
      </c>
      <c r="BL18">
        <v>-1</v>
      </c>
      <c r="BM18">
        <v>1</v>
      </c>
      <c r="BN18">
        <v>1</v>
      </c>
      <c r="BO18">
        <v>1</v>
      </c>
      <c r="BP18">
        <v>1</v>
      </c>
      <c r="BQ18">
        <v>0</v>
      </c>
      <c r="BR18">
        <v>1</v>
      </c>
      <c r="BS18">
        <v>0</v>
      </c>
      <c r="BT18">
        <v>0</v>
      </c>
      <c r="BU18">
        <v>1</v>
      </c>
      <c r="BV18">
        <f t="shared" si="2"/>
        <v>8</v>
      </c>
    </row>
    <row r="19" spans="1:74" x14ac:dyDescent="0.25">
      <c r="A19" s="33"/>
      <c r="B19" t="s">
        <v>417</v>
      </c>
      <c r="C19" s="9" t="s">
        <v>418</v>
      </c>
      <c r="D19" t="s">
        <v>419</v>
      </c>
      <c r="E19">
        <v>2020</v>
      </c>
      <c r="F19" t="s">
        <v>420</v>
      </c>
      <c r="G19" t="b">
        <v>1</v>
      </c>
      <c r="I19" t="s">
        <v>424</v>
      </c>
      <c r="J19" t="s">
        <v>421</v>
      </c>
      <c r="K19" t="s">
        <v>337</v>
      </c>
      <c r="L19" s="7" t="s">
        <v>253</v>
      </c>
      <c r="M19" s="7" t="s">
        <v>219</v>
      </c>
      <c r="N19" s="7" t="s">
        <v>250</v>
      </c>
      <c r="P19">
        <v>24</v>
      </c>
      <c r="Q19">
        <v>16</v>
      </c>
      <c r="R19" t="s">
        <v>229</v>
      </c>
      <c r="S19" t="s">
        <v>312</v>
      </c>
      <c r="V19" s="10" t="s">
        <v>312</v>
      </c>
      <c r="W19" t="s">
        <v>421</v>
      </c>
      <c r="X19" t="b">
        <v>1</v>
      </c>
      <c r="Y19" t="s">
        <v>423</v>
      </c>
      <c r="AE19">
        <v>65</v>
      </c>
      <c r="AI19">
        <v>75</v>
      </c>
      <c r="AL19">
        <v>1</v>
      </c>
      <c r="AM19">
        <v>1</v>
      </c>
      <c r="AN19">
        <v>-1</v>
      </c>
      <c r="AO19">
        <v>1</v>
      </c>
      <c r="AP19">
        <v>1</v>
      </c>
      <c r="AQ19">
        <v>0</v>
      </c>
      <c r="AR19">
        <v>1</v>
      </c>
      <c r="AS19">
        <v>0</v>
      </c>
      <c r="AT19">
        <v>0</v>
      </c>
      <c r="AU19">
        <v>0</v>
      </c>
      <c r="AV19">
        <v>1</v>
      </c>
      <c r="AW19">
        <f t="shared" si="0"/>
        <v>5</v>
      </c>
      <c r="BG19">
        <f t="shared" si="1"/>
        <v>0</v>
      </c>
      <c r="BV19">
        <f t="shared" si="2"/>
        <v>0</v>
      </c>
    </row>
    <row r="20" spans="1:74" x14ac:dyDescent="0.25">
      <c r="A20" s="33">
        <v>44327</v>
      </c>
      <c r="B20" t="s">
        <v>426</v>
      </c>
      <c r="C20" t="s">
        <v>427</v>
      </c>
      <c r="D20" t="s">
        <v>428</v>
      </c>
      <c r="E20">
        <v>2017</v>
      </c>
      <c r="F20" t="s">
        <v>429</v>
      </c>
      <c r="G20" t="b">
        <v>1</v>
      </c>
      <c r="I20" t="s">
        <v>434</v>
      </c>
      <c r="J20" t="s">
        <v>430</v>
      </c>
      <c r="K20" t="s">
        <v>337</v>
      </c>
      <c r="L20" s="7" t="s">
        <v>253</v>
      </c>
      <c r="M20" s="7" t="s">
        <v>219</v>
      </c>
      <c r="N20" s="7" t="s">
        <v>431</v>
      </c>
      <c r="P20">
        <v>18</v>
      </c>
      <c r="Q20">
        <v>36</v>
      </c>
      <c r="R20" t="s">
        <v>229</v>
      </c>
      <c r="S20" t="s">
        <v>312</v>
      </c>
      <c r="V20" s="10" t="s">
        <v>432</v>
      </c>
      <c r="W20" t="s">
        <v>266</v>
      </c>
      <c r="X20" t="b">
        <v>0</v>
      </c>
      <c r="Y20" s="7" t="s">
        <v>433</v>
      </c>
      <c r="Z20" s="7"/>
      <c r="AA20" s="7"/>
      <c r="AB20" s="7"/>
      <c r="AC20" s="7"/>
      <c r="AD20" s="7"/>
      <c r="AE20" s="7"/>
      <c r="AF20" s="7"/>
      <c r="AG20" s="7"/>
      <c r="AH20" s="7"/>
      <c r="AI20" s="7"/>
      <c r="AJ20" s="7"/>
      <c r="AK20" s="13"/>
      <c r="AL20">
        <v>1</v>
      </c>
      <c r="AM20">
        <v>1</v>
      </c>
      <c r="AN20">
        <v>-1</v>
      </c>
      <c r="AO20">
        <v>1</v>
      </c>
      <c r="AP20">
        <v>1</v>
      </c>
      <c r="AQ20">
        <v>0</v>
      </c>
      <c r="AR20">
        <v>1</v>
      </c>
      <c r="AS20">
        <v>1</v>
      </c>
      <c r="AT20">
        <v>1</v>
      </c>
      <c r="AU20">
        <v>0</v>
      </c>
      <c r="AV20">
        <v>0</v>
      </c>
      <c r="AW20">
        <f t="shared" si="0"/>
        <v>6</v>
      </c>
      <c r="BG20">
        <f t="shared" si="1"/>
        <v>0</v>
      </c>
      <c r="BV20">
        <f t="shared" si="2"/>
        <v>0</v>
      </c>
    </row>
    <row r="21" spans="1:74" x14ac:dyDescent="0.25">
      <c r="A21" s="33"/>
      <c r="B21" t="s">
        <v>435</v>
      </c>
      <c r="C21" t="s">
        <v>436</v>
      </c>
      <c r="D21" t="s">
        <v>354</v>
      </c>
      <c r="E21">
        <v>2021</v>
      </c>
      <c r="F21" t="s">
        <v>437</v>
      </c>
      <c r="G21" t="b">
        <v>1</v>
      </c>
      <c r="I21" t="s">
        <v>443</v>
      </c>
      <c r="J21" t="s">
        <v>234</v>
      </c>
      <c r="K21" t="s">
        <v>337</v>
      </c>
      <c r="L21" s="7" t="s">
        <v>253</v>
      </c>
      <c r="M21" s="7" t="s">
        <v>219</v>
      </c>
      <c r="N21" s="7" t="s">
        <v>235</v>
      </c>
      <c r="P21">
        <v>344</v>
      </c>
      <c r="Q21">
        <v>344</v>
      </c>
      <c r="R21" t="s">
        <v>229</v>
      </c>
      <c r="S21" t="s">
        <v>440</v>
      </c>
      <c r="V21" s="10" t="s">
        <v>439</v>
      </c>
      <c r="W21" t="s">
        <v>438</v>
      </c>
      <c r="X21" t="b">
        <v>1</v>
      </c>
      <c r="AG21" t="s">
        <v>441</v>
      </c>
      <c r="AH21" t="s">
        <v>442</v>
      </c>
      <c r="AL21">
        <v>1</v>
      </c>
      <c r="AM21">
        <v>1</v>
      </c>
      <c r="AN21">
        <v>1</v>
      </c>
      <c r="AO21">
        <v>1</v>
      </c>
      <c r="AP21">
        <v>1</v>
      </c>
      <c r="AQ21">
        <v>0</v>
      </c>
      <c r="AR21">
        <v>1</v>
      </c>
      <c r="AS21">
        <v>1</v>
      </c>
      <c r="AT21">
        <v>1</v>
      </c>
      <c r="AU21">
        <v>0</v>
      </c>
      <c r="AV21">
        <v>1</v>
      </c>
      <c r="AW21">
        <f t="shared" si="0"/>
        <v>9</v>
      </c>
      <c r="BG21">
        <f t="shared" si="1"/>
        <v>0</v>
      </c>
      <c r="BV21">
        <f t="shared" si="2"/>
        <v>0</v>
      </c>
    </row>
    <row r="22" spans="1:74" x14ac:dyDescent="0.25">
      <c r="A22" s="33"/>
      <c r="B22" t="s">
        <v>444</v>
      </c>
      <c r="C22" t="s">
        <v>445</v>
      </c>
      <c r="D22" t="s">
        <v>308</v>
      </c>
      <c r="E22">
        <v>2010</v>
      </c>
      <c r="F22" t="s">
        <v>446</v>
      </c>
      <c r="G22" t="b">
        <v>1</v>
      </c>
      <c r="I22" t="s">
        <v>453</v>
      </c>
      <c r="J22" t="s">
        <v>447</v>
      </c>
      <c r="K22" t="s">
        <v>451</v>
      </c>
      <c r="L22" s="7" t="s">
        <v>449</v>
      </c>
      <c r="M22" s="7" t="s">
        <v>219</v>
      </c>
      <c r="N22" s="7" t="s">
        <v>448</v>
      </c>
      <c r="O22">
        <f>129+157</f>
        <v>286</v>
      </c>
      <c r="R22" t="s">
        <v>229</v>
      </c>
      <c r="S22" t="s">
        <v>450</v>
      </c>
      <c r="V22" s="10" t="s">
        <v>262</v>
      </c>
      <c r="W22" t="s">
        <v>401</v>
      </c>
      <c r="X22" t="b">
        <v>1</v>
      </c>
      <c r="AJ22" t="s">
        <v>452</v>
      </c>
      <c r="AW22">
        <f t="shared" si="0"/>
        <v>0</v>
      </c>
      <c r="BG22">
        <f t="shared" si="1"/>
        <v>0</v>
      </c>
      <c r="BH22">
        <v>1</v>
      </c>
      <c r="BI22">
        <v>1</v>
      </c>
      <c r="BJ22">
        <v>0</v>
      </c>
      <c r="BK22">
        <v>1</v>
      </c>
      <c r="BL22">
        <v>-1</v>
      </c>
      <c r="BM22">
        <v>0</v>
      </c>
      <c r="BN22">
        <v>0</v>
      </c>
      <c r="BO22">
        <v>0</v>
      </c>
      <c r="BP22">
        <v>0</v>
      </c>
      <c r="BQ22">
        <v>0</v>
      </c>
      <c r="BR22">
        <v>1</v>
      </c>
      <c r="BS22">
        <v>0</v>
      </c>
      <c r="BT22">
        <v>0</v>
      </c>
      <c r="BU22">
        <v>1</v>
      </c>
      <c r="BV22">
        <f t="shared" si="2"/>
        <v>4</v>
      </c>
    </row>
    <row r="23" spans="1:74" x14ac:dyDescent="0.25">
      <c r="A23" s="33"/>
      <c r="B23" t="s">
        <v>454</v>
      </c>
      <c r="C23" t="s">
        <v>455</v>
      </c>
      <c r="D23" t="s">
        <v>456</v>
      </c>
      <c r="E23">
        <v>2012</v>
      </c>
      <c r="F23" t="s">
        <v>457</v>
      </c>
      <c r="G23" t="b">
        <v>1</v>
      </c>
      <c r="I23" t="s">
        <v>464</v>
      </c>
      <c r="J23" t="s">
        <v>463</v>
      </c>
      <c r="K23" t="s">
        <v>460</v>
      </c>
      <c r="L23" t="s">
        <v>461</v>
      </c>
      <c r="M23" s="7" t="s">
        <v>219</v>
      </c>
      <c r="N23" s="7" t="s">
        <v>459</v>
      </c>
      <c r="O23">
        <f>929+171</f>
        <v>1100</v>
      </c>
      <c r="R23" t="s">
        <v>229</v>
      </c>
      <c r="S23" t="s">
        <v>462</v>
      </c>
      <c r="V23" s="10" t="s">
        <v>251</v>
      </c>
      <c r="W23" t="s">
        <v>401</v>
      </c>
      <c r="X23" t="b">
        <v>1</v>
      </c>
      <c r="Y23" t="s">
        <v>458</v>
      </c>
      <c r="AW23">
        <f t="shared" si="0"/>
        <v>0</v>
      </c>
      <c r="BG23">
        <f t="shared" si="1"/>
        <v>0</v>
      </c>
      <c r="BH23">
        <v>1</v>
      </c>
      <c r="BI23">
        <v>1</v>
      </c>
      <c r="BJ23">
        <v>0</v>
      </c>
      <c r="BK23">
        <v>1</v>
      </c>
      <c r="BL23">
        <v>-1</v>
      </c>
      <c r="BM23">
        <v>1</v>
      </c>
      <c r="BN23">
        <v>1</v>
      </c>
      <c r="BO23">
        <v>-1</v>
      </c>
      <c r="BP23">
        <v>1</v>
      </c>
      <c r="BQ23">
        <v>1</v>
      </c>
      <c r="BR23">
        <v>1</v>
      </c>
      <c r="BS23">
        <v>0</v>
      </c>
      <c r="BT23">
        <v>0</v>
      </c>
      <c r="BU23">
        <v>1</v>
      </c>
      <c r="BV23">
        <f t="shared" si="2"/>
        <v>7</v>
      </c>
    </row>
    <row r="24" spans="1:74" x14ac:dyDescent="0.25">
      <c r="A24" s="33"/>
      <c r="B24" t="s">
        <v>465</v>
      </c>
      <c r="C24" t="s">
        <v>466</v>
      </c>
      <c r="D24" t="s">
        <v>354</v>
      </c>
      <c r="E24">
        <v>2020</v>
      </c>
      <c r="F24" t="s">
        <v>467</v>
      </c>
      <c r="G24" t="b">
        <v>1</v>
      </c>
      <c r="I24" t="s">
        <v>472</v>
      </c>
      <c r="J24" t="s">
        <v>478</v>
      </c>
      <c r="K24" t="s">
        <v>470</v>
      </c>
      <c r="L24" t="s">
        <v>253</v>
      </c>
      <c r="M24" s="7" t="s">
        <v>219</v>
      </c>
      <c r="N24" t="s">
        <v>469</v>
      </c>
      <c r="O24">
        <f>1412+1727</f>
        <v>3139</v>
      </c>
      <c r="R24" t="s">
        <v>229</v>
      </c>
      <c r="S24" t="s">
        <v>468</v>
      </c>
      <c r="V24" s="10" t="s">
        <v>380</v>
      </c>
      <c r="W24" t="s">
        <v>401</v>
      </c>
      <c r="X24" t="b">
        <v>1</v>
      </c>
      <c r="AF24" s="7" t="s">
        <v>471</v>
      </c>
      <c r="AG24" s="7"/>
      <c r="AH24" s="7"/>
      <c r="AW24">
        <f t="shared" si="0"/>
        <v>0</v>
      </c>
      <c r="BG24">
        <f t="shared" si="1"/>
        <v>0</v>
      </c>
      <c r="BH24">
        <v>1</v>
      </c>
      <c r="BI24">
        <v>1</v>
      </c>
      <c r="BJ24">
        <v>0</v>
      </c>
      <c r="BK24">
        <v>1</v>
      </c>
      <c r="BL24">
        <v>-1</v>
      </c>
      <c r="BM24">
        <v>1</v>
      </c>
      <c r="BN24">
        <v>0</v>
      </c>
      <c r="BO24">
        <v>-1</v>
      </c>
      <c r="BP24">
        <v>1</v>
      </c>
      <c r="BQ24">
        <v>0</v>
      </c>
      <c r="BR24">
        <v>0</v>
      </c>
      <c r="BS24">
        <v>0</v>
      </c>
      <c r="BT24">
        <v>0</v>
      </c>
      <c r="BU24">
        <v>1</v>
      </c>
      <c r="BV24">
        <f t="shared" si="2"/>
        <v>4</v>
      </c>
    </row>
    <row r="25" spans="1:74" x14ac:dyDescent="0.25">
      <c r="A25" s="33"/>
      <c r="B25" t="s">
        <v>474</v>
      </c>
      <c r="C25" t="s">
        <v>475</v>
      </c>
      <c r="D25" t="s">
        <v>476</v>
      </c>
      <c r="E25">
        <v>2017</v>
      </c>
      <c r="F25" t="s">
        <v>477</v>
      </c>
      <c r="G25" t="b">
        <v>0</v>
      </c>
      <c r="H25" t="s">
        <v>479</v>
      </c>
      <c r="I25" t="s">
        <v>479</v>
      </c>
      <c r="J25" t="s">
        <v>480</v>
      </c>
      <c r="K25" t="s">
        <v>481</v>
      </c>
      <c r="L25" t="s">
        <v>266</v>
      </c>
      <c r="M25" s="7" t="s">
        <v>219</v>
      </c>
      <c r="N25" s="7" t="s">
        <v>235</v>
      </c>
      <c r="P25">
        <v>98</v>
      </c>
      <c r="Q25">
        <v>200</v>
      </c>
      <c r="R25" t="s">
        <v>229</v>
      </c>
      <c r="T25" s="10" t="s">
        <v>482</v>
      </c>
      <c r="U25" s="10" t="s">
        <v>483</v>
      </c>
      <c r="V25" s="10" t="s">
        <v>380</v>
      </c>
      <c r="W25" t="s">
        <v>484</v>
      </c>
      <c r="X25" t="b">
        <v>1</v>
      </c>
      <c r="AL25">
        <v>1</v>
      </c>
      <c r="AM25">
        <v>1</v>
      </c>
      <c r="AN25">
        <v>-1</v>
      </c>
      <c r="AO25">
        <v>1</v>
      </c>
      <c r="AP25">
        <v>1</v>
      </c>
      <c r="AQ25">
        <v>0</v>
      </c>
      <c r="AR25">
        <v>1</v>
      </c>
      <c r="AS25">
        <v>1</v>
      </c>
      <c r="AT25">
        <v>1</v>
      </c>
      <c r="AU25">
        <v>0</v>
      </c>
      <c r="AV25">
        <v>1</v>
      </c>
      <c r="AW25">
        <f t="shared" si="0"/>
        <v>7</v>
      </c>
      <c r="BG25">
        <f t="shared" si="1"/>
        <v>0</v>
      </c>
      <c r="BV25">
        <f t="shared" si="2"/>
        <v>0</v>
      </c>
    </row>
    <row r="26" spans="1:74" x14ac:dyDescent="0.25">
      <c r="A26" s="33"/>
      <c r="B26" t="s">
        <v>485</v>
      </c>
      <c r="C26" t="s">
        <v>486</v>
      </c>
      <c r="D26" t="s">
        <v>487</v>
      </c>
      <c r="E26">
        <v>2016</v>
      </c>
      <c r="F26" t="s">
        <v>488</v>
      </c>
      <c r="G26" t="b">
        <v>1</v>
      </c>
      <c r="I26" t="s">
        <v>491</v>
      </c>
      <c r="J26" t="s">
        <v>492</v>
      </c>
      <c r="K26" t="s">
        <v>337</v>
      </c>
      <c r="L26" t="s">
        <v>253</v>
      </c>
      <c r="M26" s="7" t="s">
        <v>219</v>
      </c>
      <c r="N26" s="7" t="s">
        <v>250</v>
      </c>
      <c r="P26">
        <v>12</v>
      </c>
      <c r="Q26">
        <v>12</v>
      </c>
      <c r="R26" t="s">
        <v>489</v>
      </c>
      <c r="T26" s="10" t="s">
        <v>494</v>
      </c>
      <c r="U26" s="10" t="s">
        <v>494</v>
      </c>
      <c r="V26" s="10" t="s">
        <v>493</v>
      </c>
      <c r="W26" t="s">
        <v>492</v>
      </c>
      <c r="X26" t="b">
        <v>1</v>
      </c>
      <c r="Z26" t="s">
        <v>490</v>
      </c>
      <c r="AG26">
        <v>2752</v>
      </c>
      <c r="AH26">
        <v>1555</v>
      </c>
      <c r="AL26">
        <v>1</v>
      </c>
      <c r="AM26">
        <v>1</v>
      </c>
      <c r="AN26">
        <v>-1</v>
      </c>
      <c r="AO26">
        <v>1</v>
      </c>
      <c r="AP26">
        <v>1</v>
      </c>
      <c r="AQ26">
        <v>0</v>
      </c>
      <c r="AR26">
        <v>1</v>
      </c>
      <c r="AS26">
        <v>1</v>
      </c>
      <c r="AT26">
        <v>1</v>
      </c>
      <c r="AU26">
        <v>0</v>
      </c>
      <c r="AV26">
        <v>1</v>
      </c>
      <c r="AW26">
        <f t="shared" si="0"/>
        <v>7</v>
      </c>
      <c r="BG26">
        <f t="shared" si="1"/>
        <v>0</v>
      </c>
      <c r="BV26">
        <f t="shared" si="2"/>
        <v>0</v>
      </c>
    </row>
    <row r="27" spans="1:74" x14ac:dyDescent="0.25">
      <c r="A27" s="11">
        <v>44328</v>
      </c>
      <c r="B27" t="s">
        <v>495</v>
      </c>
      <c r="C27" t="s">
        <v>496</v>
      </c>
      <c r="D27" t="s">
        <v>497</v>
      </c>
      <c r="E27">
        <v>2021</v>
      </c>
      <c r="F27" t="s">
        <v>498</v>
      </c>
      <c r="G27" t="b">
        <v>0</v>
      </c>
      <c r="H27" t="s">
        <v>503</v>
      </c>
      <c r="J27" t="s">
        <v>501</v>
      </c>
      <c r="K27" t="s">
        <v>470</v>
      </c>
      <c r="L27" t="s">
        <v>499</v>
      </c>
      <c r="M27" s="7" t="s">
        <v>219</v>
      </c>
      <c r="N27" s="7" t="s">
        <v>250</v>
      </c>
      <c r="O27">
        <v>221</v>
      </c>
      <c r="R27" t="s">
        <v>229</v>
      </c>
      <c r="S27" t="s">
        <v>500</v>
      </c>
      <c r="V27" s="10" t="s">
        <v>432</v>
      </c>
      <c r="W27" t="s">
        <v>502</v>
      </c>
      <c r="X27" t="b">
        <v>0</v>
      </c>
      <c r="AW27">
        <f>SUM(AL27:AV27)</f>
        <v>0</v>
      </c>
      <c r="BG27">
        <f t="shared" si="1"/>
        <v>0</v>
      </c>
      <c r="BH27">
        <v>1</v>
      </c>
      <c r="BI27">
        <v>1</v>
      </c>
      <c r="BJ27">
        <v>0</v>
      </c>
      <c r="BK27">
        <v>1</v>
      </c>
      <c r="BL27">
        <v>1</v>
      </c>
      <c r="BM27">
        <v>1</v>
      </c>
      <c r="BN27">
        <v>1</v>
      </c>
      <c r="BO27">
        <v>1</v>
      </c>
      <c r="BP27">
        <v>1</v>
      </c>
      <c r="BQ27">
        <v>1</v>
      </c>
      <c r="BR27">
        <v>1</v>
      </c>
      <c r="BS27">
        <v>0</v>
      </c>
      <c r="BT27">
        <v>0</v>
      </c>
      <c r="BU27">
        <v>0</v>
      </c>
      <c r="BV27">
        <f t="shared" si="2"/>
        <v>10</v>
      </c>
    </row>
    <row r="28" spans="1:74" x14ac:dyDescent="0.25">
      <c r="A28" s="33">
        <v>44333</v>
      </c>
      <c r="B28" t="s">
        <v>504</v>
      </c>
      <c r="C28" t="s">
        <v>505</v>
      </c>
      <c r="D28" t="s">
        <v>354</v>
      </c>
      <c r="E28">
        <v>2019</v>
      </c>
      <c r="F28" t="s">
        <v>506</v>
      </c>
      <c r="G28" t="b">
        <v>0</v>
      </c>
      <c r="H28" t="s">
        <v>510</v>
      </c>
      <c r="J28" t="s">
        <v>788</v>
      </c>
      <c r="K28" t="s">
        <v>460</v>
      </c>
      <c r="L28" t="s">
        <v>508</v>
      </c>
      <c r="M28" s="7" t="s">
        <v>219</v>
      </c>
      <c r="N28" t="s">
        <v>507</v>
      </c>
      <c r="O28">
        <v>458</v>
      </c>
      <c r="R28" t="s">
        <v>229</v>
      </c>
      <c r="S28" t="s">
        <v>509</v>
      </c>
      <c r="V28" s="10" t="s">
        <v>312</v>
      </c>
      <c r="W28" t="s">
        <v>266</v>
      </c>
      <c r="X28" t="b">
        <v>1</v>
      </c>
      <c r="AL28">
        <v>1</v>
      </c>
      <c r="AM28">
        <v>1</v>
      </c>
      <c r="AN28">
        <v>-1</v>
      </c>
      <c r="AO28">
        <v>1</v>
      </c>
      <c r="AP28">
        <v>1</v>
      </c>
      <c r="AQ28">
        <v>0</v>
      </c>
      <c r="AR28">
        <v>1</v>
      </c>
      <c r="AS28">
        <v>0</v>
      </c>
      <c r="AT28">
        <v>1</v>
      </c>
      <c r="AU28">
        <v>0</v>
      </c>
      <c r="AV28">
        <v>0</v>
      </c>
      <c r="AW28">
        <f>SUM(AL28:AV28)</f>
        <v>5</v>
      </c>
      <c r="BG28">
        <f t="shared" si="1"/>
        <v>0</v>
      </c>
      <c r="BV28">
        <f t="shared" si="2"/>
        <v>0</v>
      </c>
    </row>
    <row r="29" spans="1:74" x14ac:dyDescent="0.25">
      <c r="A29" s="33"/>
      <c r="B29" t="s">
        <v>511</v>
      </c>
      <c r="C29" t="s">
        <v>512</v>
      </c>
      <c r="D29" t="s">
        <v>513</v>
      </c>
      <c r="E29">
        <v>2020</v>
      </c>
      <c r="F29" t="s">
        <v>514</v>
      </c>
      <c r="G29" t="b">
        <v>0</v>
      </c>
      <c r="H29" t="s">
        <v>518</v>
      </c>
      <c r="I29" t="s">
        <v>519</v>
      </c>
      <c r="J29" t="s">
        <v>517</v>
      </c>
      <c r="K29" t="s">
        <v>337</v>
      </c>
      <c r="L29" t="s">
        <v>253</v>
      </c>
      <c r="M29" s="7" t="s">
        <v>219</v>
      </c>
      <c r="N29" t="s">
        <v>515</v>
      </c>
      <c r="O29">
        <v>488</v>
      </c>
      <c r="R29" t="s">
        <v>229</v>
      </c>
      <c r="T29" s="10" t="s">
        <v>516</v>
      </c>
      <c r="V29" s="10" t="s">
        <v>312</v>
      </c>
      <c r="W29" t="s">
        <v>517</v>
      </c>
      <c r="X29" t="b">
        <v>1</v>
      </c>
      <c r="AW29">
        <f t="shared" si="0"/>
        <v>0</v>
      </c>
      <c r="BG29">
        <f t="shared" si="1"/>
        <v>0</v>
      </c>
      <c r="BH29">
        <v>1</v>
      </c>
      <c r="BI29">
        <v>1</v>
      </c>
      <c r="BJ29">
        <v>0</v>
      </c>
      <c r="BK29">
        <v>1</v>
      </c>
      <c r="BL29">
        <v>-1</v>
      </c>
      <c r="BM29">
        <v>1</v>
      </c>
      <c r="BN29">
        <v>1</v>
      </c>
      <c r="BO29">
        <v>1</v>
      </c>
      <c r="BP29">
        <v>1</v>
      </c>
      <c r="BQ29">
        <v>1</v>
      </c>
      <c r="BR29">
        <v>1</v>
      </c>
      <c r="BS29">
        <v>0</v>
      </c>
      <c r="BT29">
        <v>0</v>
      </c>
      <c r="BU29">
        <v>1</v>
      </c>
      <c r="BV29">
        <f t="shared" si="2"/>
        <v>9</v>
      </c>
    </row>
    <row r="30" spans="1:74" x14ac:dyDescent="0.25">
      <c r="A30" s="33"/>
      <c r="B30" t="s">
        <v>521</v>
      </c>
      <c r="C30" t="s">
        <v>522</v>
      </c>
      <c r="D30" t="s">
        <v>520</v>
      </c>
      <c r="E30">
        <v>2018</v>
      </c>
      <c r="F30" t="s">
        <v>523</v>
      </c>
      <c r="G30" t="b">
        <v>1</v>
      </c>
      <c r="J30" t="s">
        <v>524</v>
      </c>
      <c r="K30" t="s">
        <v>337</v>
      </c>
      <c r="L30" t="s">
        <v>253</v>
      </c>
      <c r="M30" s="7" t="s">
        <v>219</v>
      </c>
      <c r="N30" s="7" t="s">
        <v>250</v>
      </c>
      <c r="O30">
        <v>180</v>
      </c>
      <c r="R30" t="s">
        <v>229</v>
      </c>
      <c r="T30" s="10" t="s">
        <v>525</v>
      </c>
      <c r="V30" s="10" t="s">
        <v>526</v>
      </c>
      <c r="W30" t="s">
        <v>524</v>
      </c>
      <c r="X30" t="b">
        <v>0</v>
      </c>
      <c r="Y30" t="s">
        <v>528</v>
      </c>
      <c r="AH30" t="s">
        <v>527</v>
      </c>
      <c r="AL30">
        <v>1</v>
      </c>
      <c r="AM30">
        <v>1</v>
      </c>
      <c r="AN30">
        <v>1</v>
      </c>
      <c r="AO30">
        <v>1</v>
      </c>
      <c r="AP30">
        <v>1</v>
      </c>
      <c r="AQ30">
        <v>0</v>
      </c>
      <c r="AR30">
        <v>1</v>
      </c>
      <c r="AS30">
        <v>1</v>
      </c>
      <c r="AT30">
        <v>1</v>
      </c>
      <c r="AU30">
        <v>0</v>
      </c>
      <c r="AV30">
        <v>0</v>
      </c>
      <c r="AW30">
        <f t="shared" si="0"/>
        <v>8</v>
      </c>
      <c r="BG30">
        <f t="shared" si="1"/>
        <v>0</v>
      </c>
      <c r="BV30">
        <f t="shared" si="2"/>
        <v>0</v>
      </c>
    </row>
    <row r="31" spans="1:74" x14ac:dyDescent="0.25">
      <c r="A31" s="33"/>
      <c r="B31" t="s">
        <v>529</v>
      </c>
      <c r="C31" t="s">
        <v>531</v>
      </c>
      <c r="D31" t="s">
        <v>530</v>
      </c>
      <c r="E31">
        <v>2015</v>
      </c>
      <c r="F31" t="s">
        <v>532</v>
      </c>
      <c r="G31" t="b">
        <v>0</v>
      </c>
      <c r="H31" t="s">
        <v>535</v>
      </c>
      <c r="I31" t="s">
        <v>534</v>
      </c>
      <c r="J31" t="s">
        <v>787</v>
      </c>
      <c r="K31" t="s">
        <v>337</v>
      </c>
      <c r="L31" t="s">
        <v>253</v>
      </c>
      <c r="M31" s="7" t="s">
        <v>219</v>
      </c>
      <c r="N31" s="7" t="s">
        <v>250</v>
      </c>
      <c r="O31">
        <v>12</v>
      </c>
      <c r="R31" t="s">
        <v>229</v>
      </c>
      <c r="T31" s="10" t="s">
        <v>533</v>
      </c>
      <c r="V31" s="10" t="s">
        <v>243</v>
      </c>
      <c r="W31" t="s">
        <v>266</v>
      </c>
      <c r="X31" t="b">
        <v>1</v>
      </c>
      <c r="AW31">
        <f t="shared" si="0"/>
        <v>0</v>
      </c>
      <c r="AX31">
        <v>1</v>
      </c>
      <c r="AY31">
        <v>1</v>
      </c>
      <c r="AZ31">
        <v>1</v>
      </c>
      <c r="BA31">
        <v>1</v>
      </c>
      <c r="BB31">
        <v>1</v>
      </c>
      <c r="BC31">
        <v>1</v>
      </c>
      <c r="BD31">
        <v>0</v>
      </c>
      <c r="BE31">
        <v>1</v>
      </c>
      <c r="BF31">
        <v>1</v>
      </c>
      <c r="BG31">
        <f t="shared" si="1"/>
        <v>8</v>
      </c>
      <c r="BV31">
        <f t="shared" si="2"/>
        <v>0</v>
      </c>
    </row>
    <row r="32" spans="1:74" x14ac:dyDescent="0.25">
      <c r="A32" s="33"/>
      <c r="B32" t="s">
        <v>536</v>
      </c>
      <c r="C32" t="s">
        <v>537</v>
      </c>
      <c r="D32" t="s">
        <v>538</v>
      </c>
      <c r="E32">
        <v>2016</v>
      </c>
      <c r="F32" t="s">
        <v>539</v>
      </c>
      <c r="G32" t="b">
        <v>1</v>
      </c>
      <c r="I32" t="s">
        <v>545</v>
      </c>
      <c r="J32" t="s">
        <v>543</v>
      </c>
      <c r="K32" t="s">
        <v>451</v>
      </c>
      <c r="L32" t="s">
        <v>542</v>
      </c>
      <c r="M32" s="7" t="s">
        <v>219</v>
      </c>
      <c r="N32" s="7" t="s">
        <v>540</v>
      </c>
      <c r="P32">
        <v>69</v>
      </c>
      <c r="Q32">
        <v>21</v>
      </c>
      <c r="R32" t="s">
        <v>229</v>
      </c>
      <c r="S32" t="s">
        <v>541</v>
      </c>
      <c r="V32" s="10" t="s">
        <v>242</v>
      </c>
      <c r="W32" t="s">
        <v>543</v>
      </c>
      <c r="X32" t="b">
        <v>1</v>
      </c>
      <c r="AJ32" t="s">
        <v>544</v>
      </c>
      <c r="AL32">
        <v>1</v>
      </c>
      <c r="AM32">
        <v>1</v>
      </c>
      <c r="AN32">
        <v>1</v>
      </c>
      <c r="AO32">
        <v>1</v>
      </c>
      <c r="AP32">
        <v>1</v>
      </c>
      <c r="AQ32">
        <v>0</v>
      </c>
      <c r="AR32">
        <v>1</v>
      </c>
      <c r="AS32">
        <v>1</v>
      </c>
      <c r="AT32">
        <v>0</v>
      </c>
      <c r="AU32">
        <v>0</v>
      </c>
      <c r="AV32">
        <v>0</v>
      </c>
      <c r="AW32">
        <f t="shared" si="0"/>
        <v>7</v>
      </c>
      <c r="BG32">
        <f t="shared" si="1"/>
        <v>0</v>
      </c>
      <c r="BV32">
        <f t="shared" si="2"/>
        <v>0</v>
      </c>
    </row>
    <row r="33" spans="1:74" x14ac:dyDescent="0.25">
      <c r="A33" s="33"/>
      <c r="B33" t="s">
        <v>546</v>
      </c>
      <c r="C33" t="s">
        <v>547</v>
      </c>
      <c r="D33" t="s">
        <v>308</v>
      </c>
      <c r="E33">
        <v>2016</v>
      </c>
      <c r="F33" t="s">
        <v>548</v>
      </c>
      <c r="G33" t="b">
        <v>0</v>
      </c>
      <c r="H33" t="s">
        <v>551</v>
      </c>
      <c r="J33" t="s">
        <v>549</v>
      </c>
      <c r="K33" t="s">
        <v>337</v>
      </c>
      <c r="L33" t="s">
        <v>330</v>
      </c>
      <c r="M33" s="7" t="s">
        <v>219</v>
      </c>
      <c r="N33" t="s">
        <v>469</v>
      </c>
      <c r="O33">
        <v>4</v>
      </c>
      <c r="R33" t="s">
        <v>229</v>
      </c>
      <c r="S33" t="s">
        <v>550</v>
      </c>
      <c r="V33" s="10" t="s">
        <v>312</v>
      </c>
      <c r="W33" t="s">
        <v>543</v>
      </c>
      <c r="X33" t="b">
        <v>1</v>
      </c>
      <c r="AD33">
        <v>107</v>
      </c>
      <c r="AL33">
        <v>1</v>
      </c>
      <c r="AM33">
        <v>1</v>
      </c>
      <c r="AN33">
        <v>-1</v>
      </c>
      <c r="AO33">
        <v>1</v>
      </c>
      <c r="AP33">
        <v>1</v>
      </c>
      <c r="AQ33">
        <v>0</v>
      </c>
      <c r="AR33">
        <v>1</v>
      </c>
      <c r="AS33">
        <v>1</v>
      </c>
      <c r="AT33">
        <v>0</v>
      </c>
      <c r="AU33">
        <v>0</v>
      </c>
      <c r="AV33">
        <v>1</v>
      </c>
      <c r="AW33">
        <f t="shared" si="0"/>
        <v>6</v>
      </c>
      <c r="BG33">
        <f t="shared" si="1"/>
        <v>0</v>
      </c>
      <c r="BV33">
        <f t="shared" si="2"/>
        <v>0</v>
      </c>
    </row>
    <row r="34" spans="1:74" x14ac:dyDescent="0.25">
      <c r="A34" s="33"/>
      <c r="B34" t="s">
        <v>552</v>
      </c>
      <c r="C34" t="s">
        <v>553</v>
      </c>
      <c r="D34" t="s">
        <v>554</v>
      </c>
      <c r="E34">
        <v>2017</v>
      </c>
      <c r="F34" t="s">
        <v>555</v>
      </c>
      <c r="G34" t="b">
        <v>0</v>
      </c>
      <c r="H34" t="s">
        <v>557</v>
      </c>
      <c r="J34" t="s">
        <v>543</v>
      </c>
      <c r="K34" t="s">
        <v>337</v>
      </c>
      <c r="L34" t="s">
        <v>253</v>
      </c>
      <c r="M34" s="7" t="s">
        <v>219</v>
      </c>
      <c r="N34" t="s">
        <v>311</v>
      </c>
      <c r="O34">
        <v>1018</v>
      </c>
      <c r="R34" t="s">
        <v>229</v>
      </c>
      <c r="S34" t="s">
        <v>312</v>
      </c>
      <c r="V34" s="10" t="s">
        <v>312</v>
      </c>
      <c r="W34" t="s">
        <v>556</v>
      </c>
      <c r="X34" t="b">
        <v>1</v>
      </c>
      <c r="AW34">
        <f t="shared" si="0"/>
        <v>0</v>
      </c>
      <c r="BG34">
        <f t="shared" si="1"/>
        <v>0</v>
      </c>
      <c r="BH34">
        <v>1</v>
      </c>
      <c r="BI34">
        <v>1</v>
      </c>
      <c r="BJ34">
        <v>0</v>
      </c>
      <c r="BK34">
        <v>1</v>
      </c>
      <c r="BL34">
        <v>-1</v>
      </c>
      <c r="BM34">
        <v>1</v>
      </c>
      <c r="BN34">
        <v>0</v>
      </c>
      <c r="BO34">
        <v>0</v>
      </c>
      <c r="BP34">
        <v>1</v>
      </c>
      <c r="BQ34">
        <v>0</v>
      </c>
      <c r="BR34">
        <v>0</v>
      </c>
      <c r="BS34">
        <v>0</v>
      </c>
      <c r="BT34">
        <v>0</v>
      </c>
      <c r="BU34">
        <v>0</v>
      </c>
      <c r="BV34">
        <f t="shared" si="2"/>
        <v>4</v>
      </c>
    </row>
    <row r="35" spans="1:74" x14ac:dyDescent="0.25">
      <c r="A35" s="33"/>
      <c r="B35" t="s">
        <v>558</v>
      </c>
      <c r="C35" t="s">
        <v>560</v>
      </c>
      <c r="D35" t="s">
        <v>559</v>
      </c>
      <c r="E35">
        <v>2013</v>
      </c>
      <c r="F35" t="s">
        <v>561</v>
      </c>
      <c r="G35" t="b">
        <v>0</v>
      </c>
      <c r="H35" t="s">
        <v>564</v>
      </c>
      <c r="J35" t="s">
        <v>786</v>
      </c>
      <c r="K35" t="s">
        <v>337</v>
      </c>
      <c r="L35" t="s">
        <v>253</v>
      </c>
      <c r="M35" s="7" t="s">
        <v>219</v>
      </c>
      <c r="N35" t="s">
        <v>250</v>
      </c>
      <c r="P35">
        <v>96</v>
      </c>
      <c r="Q35">
        <v>96</v>
      </c>
      <c r="R35" t="s">
        <v>562</v>
      </c>
      <c r="S35" t="s">
        <v>312</v>
      </c>
      <c r="V35" s="10" t="s">
        <v>563</v>
      </c>
      <c r="W35" t="s">
        <v>565</v>
      </c>
      <c r="X35" t="b">
        <v>0</v>
      </c>
      <c r="AL35">
        <v>1</v>
      </c>
      <c r="AM35">
        <v>1</v>
      </c>
      <c r="AN35">
        <v>-1</v>
      </c>
      <c r="AO35">
        <v>1</v>
      </c>
      <c r="AP35">
        <v>1</v>
      </c>
      <c r="AQ35">
        <v>0</v>
      </c>
      <c r="AR35">
        <v>1</v>
      </c>
      <c r="AS35">
        <v>1</v>
      </c>
      <c r="AT35">
        <v>1</v>
      </c>
      <c r="AU35">
        <v>0</v>
      </c>
      <c r="AV35">
        <v>0</v>
      </c>
      <c r="AW35">
        <f t="shared" si="0"/>
        <v>6</v>
      </c>
      <c r="BG35">
        <f t="shared" si="1"/>
        <v>0</v>
      </c>
      <c r="BV35">
        <f t="shared" si="2"/>
        <v>0</v>
      </c>
    </row>
    <row r="36" spans="1:74" x14ac:dyDescent="0.25">
      <c r="A36" s="33"/>
      <c r="B36" t="s">
        <v>566</v>
      </c>
      <c r="C36" t="s">
        <v>568</v>
      </c>
      <c r="D36" t="s">
        <v>567</v>
      </c>
      <c r="E36">
        <v>2016</v>
      </c>
      <c r="F36" t="s">
        <v>569</v>
      </c>
      <c r="G36" t="b">
        <v>1</v>
      </c>
      <c r="I36" t="s">
        <v>577</v>
      </c>
      <c r="J36" t="s">
        <v>572</v>
      </c>
      <c r="K36" t="s">
        <v>337</v>
      </c>
      <c r="L36" t="s">
        <v>253</v>
      </c>
      <c r="M36" s="7" t="s">
        <v>219</v>
      </c>
      <c r="N36" t="s">
        <v>570</v>
      </c>
      <c r="O36">
        <v>966</v>
      </c>
      <c r="R36" t="s">
        <v>229</v>
      </c>
      <c r="S36" t="s">
        <v>312</v>
      </c>
      <c r="V36" s="10" t="s">
        <v>571</v>
      </c>
      <c r="W36" t="s">
        <v>401</v>
      </c>
      <c r="X36" t="b">
        <v>1</v>
      </c>
      <c r="Y36" t="s">
        <v>575</v>
      </c>
      <c r="Z36" t="s">
        <v>574</v>
      </c>
      <c r="AE36" t="s">
        <v>576</v>
      </c>
      <c r="AH36" t="s">
        <v>573</v>
      </c>
      <c r="AW36">
        <f t="shared" si="0"/>
        <v>0</v>
      </c>
      <c r="AX36">
        <v>1</v>
      </c>
      <c r="AY36">
        <v>1</v>
      </c>
      <c r="AZ36">
        <v>1</v>
      </c>
      <c r="BA36">
        <v>1</v>
      </c>
      <c r="BB36">
        <v>0</v>
      </c>
      <c r="BC36">
        <v>1</v>
      </c>
      <c r="BD36">
        <v>1</v>
      </c>
      <c r="BE36">
        <v>1</v>
      </c>
      <c r="BF36">
        <v>1</v>
      </c>
      <c r="BG36">
        <f t="shared" si="1"/>
        <v>8</v>
      </c>
      <c r="BV36">
        <f t="shared" si="2"/>
        <v>0</v>
      </c>
    </row>
    <row r="37" spans="1:74" x14ac:dyDescent="0.25">
      <c r="A37" s="33">
        <v>44334</v>
      </c>
      <c r="B37" t="s">
        <v>578</v>
      </c>
      <c r="C37" t="s">
        <v>579</v>
      </c>
      <c r="D37" t="s">
        <v>580</v>
      </c>
      <c r="E37">
        <v>2019</v>
      </c>
      <c r="F37" t="s">
        <v>581</v>
      </c>
      <c r="G37" t="b">
        <v>0</v>
      </c>
      <c r="H37" t="s">
        <v>586</v>
      </c>
      <c r="J37" t="s">
        <v>585</v>
      </c>
      <c r="K37" t="s">
        <v>451</v>
      </c>
      <c r="L37" t="s">
        <v>253</v>
      </c>
      <c r="M37" s="7" t="s">
        <v>219</v>
      </c>
      <c r="N37" t="s">
        <v>582</v>
      </c>
      <c r="P37">
        <v>611</v>
      </c>
      <c r="Q37">
        <v>8226</v>
      </c>
      <c r="R37" t="s">
        <v>583</v>
      </c>
      <c r="S37" t="s">
        <v>312</v>
      </c>
      <c r="V37" s="10" t="s">
        <v>584</v>
      </c>
      <c r="W37" t="s">
        <v>266</v>
      </c>
      <c r="X37" t="b">
        <v>1</v>
      </c>
      <c r="AL37">
        <v>1</v>
      </c>
      <c r="AM37">
        <v>1</v>
      </c>
      <c r="AN37">
        <v>1</v>
      </c>
      <c r="AO37">
        <v>1</v>
      </c>
      <c r="AP37">
        <v>1</v>
      </c>
      <c r="AQ37">
        <v>0</v>
      </c>
      <c r="AR37">
        <v>1</v>
      </c>
      <c r="AS37">
        <v>1</v>
      </c>
      <c r="AT37">
        <v>1</v>
      </c>
      <c r="AU37">
        <v>0</v>
      </c>
      <c r="AV37">
        <v>1</v>
      </c>
      <c r="AW37">
        <f t="shared" si="0"/>
        <v>9</v>
      </c>
      <c r="BG37">
        <f t="shared" si="1"/>
        <v>0</v>
      </c>
      <c r="BV37">
        <f t="shared" si="2"/>
        <v>0</v>
      </c>
    </row>
    <row r="38" spans="1:74" x14ac:dyDescent="0.25">
      <c r="A38" s="33"/>
      <c r="B38" t="s">
        <v>587</v>
      </c>
      <c r="C38" t="s">
        <v>588</v>
      </c>
      <c r="D38" t="s">
        <v>589</v>
      </c>
      <c r="E38">
        <v>2012</v>
      </c>
      <c r="F38" t="s">
        <v>590</v>
      </c>
      <c r="G38" t="b">
        <v>0</v>
      </c>
      <c r="H38" t="s">
        <v>594</v>
      </c>
      <c r="J38" t="s">
        <v>785</v>
      </c>
      <c r="K38" t="s">
        <v>337</v>
      </c>
      <c r="L38" t="s">
        <v>593</v>
      </c>
      <c r="M38" s="7" t="s">
        <v>219</v>
      </c>
      <c r="N38" t="s">
        <v>592</v>
      </c>
      <c r="O38">
        <v>34</v>
      </c>
      <c r="R38" t="s">
        <v>583</v>
      </c>
      <c r="S38" t="s">
        <v>312</v>
      </c>
      <c r="V38" s="10" t="s">
        <v>591</v>
      </c>
      <c r="W38" t="s">
        <v>266</v>
      </c>
      <c r="X38" t="b">
        <v>0</v>
      </c>
      <c r="AW38">
        <f t="shared" si="0"/>
        <v>0</v>
      </c>
      <c r="BG38">
        <f t="shared" si="1"/>
        <v>0</v>
      </c>
      <c r="BH38">
        <v>1</v>
      </c>
      <c r="BI38">
        <v>1</v>
      </c>
      <c r="BJ38">
        <v>0</v>
      </c>
      <c r="BK38">
        <v>1</v>
      </c>
      <c r="BL38">
        <v>-1</v>
      </c>
      <c r="BM38">
        <v>1</v>
      </c>
      <c r="BN38">
        <v>0</v>
      </c>
      <c r="BO38">
        <v>0</v>
      </c>
      <c r="BP38">
        <v>0</v>
      </c>
      <c r="BQ38">
        <v>0</v>
      </c>
      <c r="BR38">
        <v>0</v>
      </c>
      <c r="BS38">
        <v>0</v>
      </c>
      <c r="BT38">
        <v>0</v>
      </c>
      <c r="BU38">
        <v>1</v>
      </c>
      <c r="BV38">
        <f t="shared" si="2"/>
        <v>4</v>
      </c>
    </row>
    <row r="39" spans="1:74" x14ac:dyDescent="0.25">
      <c r="A39" s="33"/>
      <c r="B39" t="s">
        <v>595</v>
      </c>
      <c r="C39" t="s">
        <v>596</v>
      </c>
      <c r="D39" t="s">
        <v>597</v>
      </c>
      <c r="E39">
        <v>2019</v>
      </c>
      <c r="F39" t="s">
        <v>598</v>
      </c>
      <c r="G39" t="b">
        <v>1</v>
      </c>
      <c r="I39" t="s">
        <v>601</v>
      </c>
      <c r="J39" t="s">
        <v>784</v>
      </c>
      <c r="K39" t="s">
        <v>337</v>
      </c>
      <c r="L39" t="s">
        <v>253</v>
      </c>
      <c r="M39" s="7" t="s">
        <v>219</v>
      </c>
      <c r="N39" t="s">
        <v>250</v>
      </c>
      <c r="O39">
        <v>4170</v>
      </c>
      <c r="R39" t="s">
        <v>229</v>
      </c>
      <c r="S39" t="s">
        <v>599</v>
      </c>
      <c r="V39" s="10" t="s">
        <v>312</v>
      </c>
      <c r="W39" t="s">
        <v>266</v>
      </c>
      <c r="X39" t="b">
        <v>1</v>
      </c>
      <c r="AE39" t="s">
        <v>600</v>
      </c>
      <c r="AW39">
        <f t="shared" si="0"/>
        <v>0</v>
      </c>
      <c r="BG39">
        <f t="shared" si="1"/>
        <v>0</v>
      </c>
      <c r="BH39">
        <v>1</v>
      </c>
      <c r="BI39">
        <v>1</v>
      </c>
      <c r="BJ39">
        <v>1</v>
      </c>
      <c r="BK39">
        <v>1</v>
      </c>
      <c r="BL39">
        <v>1</v>
      </c>
      <c r="BM39">
        <v>0</v>
      </c>
      <c r="BN39">
        <v>1</v>
      </c>
      <c r="BO39">
        <v>0</v>
      </c>
      <c r="BP39">
        <v>0</v>
      </c>
      <c r="BQ39">
        <v>0</v>
      </c>
      <c r="BR39">
        <v>0</v>
      </c>
      <c r="BS39">
        <v>0</v>
      </c>
      <c r="BT39">
        <v>-1</v>
      </c>
      <c r="BU39">
        <v>1</v>
      </c>
      <c r="BV39">
        <f t="shared" si="2"/>
        <v>6</v>
      </c>
    </row>
    <row r="40" spans="1:74" x14ac:dyDescent="0.25">
      <c r="A40" s="33"/>
      <c r="B40" t="s">
        <v>602</v>
      </c>
      <c r="C40" t="s">
        <v>603</v>
      </c>
      <c r="D40" t="s">
        <v>604</v>
      </c>
      <c r="E40">
        <v>2019</v>
      </c>
      <c r="F40" t="s">
        <v>605</v>
      </c>
      <c r="G40" t="b">
        <v>0</v>
      </c>
      <c r="H40" t="s">
        <v>609</v>
      </c>
      <c r="I40" t="s">
        <v>610</v>
      </c>
      <c r="J40" t="s">
        <v>783</v>
      </c>
      <c r="K40" t="s">
        <v>369</v>
      </c>
      <c r="L40" t="s">
        <v>608</v>
      </c>
      <c r="M40" s="7" t="s">
        <v>219</v>
      </c>
      <c r="N40" s="7" t="s">
        <v>459</v>
      </c>
      <c r="O40">
        <v>773</v>
      </c>
      <c r="R40" t="s">
        <v>229</v>
      </c>
      <c r="S40" t="s">
        <v>607</v>
      </c>
      <c r="V40" s="10" t="s">
        <v>606</v>
      </c>
      <c r="W40" t="s">
        <v>266</v>
      </c>
      <c r="X40" t="b">
        <v>1</v>
      </c>
      <c r="AL40">
        <v>1</v>
      </c>
      <c r="AM40">
        <v>1</v>
      </c>
      <c r="AN40">
        <v>1</v>
      </c>
      <c r="AO40">
        <v>1</v>
      </c>
      <c r="AP40">
        <v>1</v>
      </c>
      <c r="AQ40">
        <v>0</v>
      </c>
      <c r="AR40">
        <v>1</v>
      </c>
      <c r="AS40">
        <v>0</v>
      </c>
      <c r="AT40">
        <v>0</v>
      </c>
      <c r="AU40">
        <v>0</v>
      </c>
      <c r="AV40">
        <v>0</v>
      </c>
      <c r="AW40">
        <f t="shared" si="0"/>
        <v>6</v>
      </c>
      <c r="BG40">
        <f t="shared" si="1"/>
        <v>0</v>
      </c>
      <c r="BV40">
        <f t="shared" si="2"/>
        <v>0</v>
      </c>
    </row>
    <row r="41" spans="1:74" x14ac:dyDescent="0.25">
      <c r="A41" s="33"/>
      <c r="B41" t="s">
        <v>611</v>
      </c>
      <c r="C41" t="s">
        <v>612</v>
      </c>
      <c r="D41" t="s">
        <v>260</v>
      </c>
      <c r="E41">
        <v>2020</v>
      </c>
      <c r="F41" t="s">
        <v>613</v>
      </c>
      <c r="G41" t="b">
        <v>0</v>
      </c>
      <c r="H41" t="s">
        <v>615</v>
      </c>
      <c r="J41" t="s">
        <v>501</v>
      </c>
      <c r="K41" t="s">
        <v>337</v>
      </c>
      <c r="L41" t="s">
        <v>253</v>
      </c>
      <c r="M41" s="7" t="s">
        <v>219</v>
      </c>
      <c r="N41" s="7" t="s">
        <v>614</v>
      </c>
      <c r="O41">
        <v>1389</v>
      </c>
      <c r="R41" t="s">
        <v>229</v>
      </c>
      <c r="S41" t="s">
        <v>616</v>
      </c>
      <c r="V41" s="10" t="s">
        <v>251</v>
      </c>
      <c r="W41" t="s">
        <v>266</v>
      </c>
      <c r="X41" t="b">
        <v>1</v>
      </c>
      <c r="AW41">
        <f t="shared" si="0"/>
        <v>0</v>
      </c>
      <c r="BG41">
        <f t="shared" si="1"/>
        <v>0</v>
      </c>
      <c r="BH41">
        <v>1</v>
      </c>
      <c r="BI41">
        <v>1</v>
      </c>
      <c r="BJ41">
        <v>0</v>
      </c>
      <c r="BK41">
        <v>1</v>
      </c>
      <c r="BL41">
        <v>-1</v>
      </c>
      <c r="BM41">
        <v>1</v>
      </c>
      <c r="BN41">
        <v>0</v>
      </c>
      <c r="BO41">
        <v>1</v>
      </c>
      <c r="BP41">
        <v>1</v>
      </c>
      <c r="BQ41">
        <v>1</v>
      </c>
      <c r="BR41">
        <v>0</v>
      </c>
      <c r="BS41">
        <v>0</v>
      </c>
      <c r="BT41">
        <v>0</v>
      </c>
      <c r="BU41">
        <v>0</v>
      </c>
      <c r="BV41">
        <f t="shared" si="2"/>
        <v>6</v>
      </c>
    </row>
    <row r="42" spans="1:74" x14ac:dyDescent="0.25">
      <c r="A42" s="34">
        <v>44335</v>
      </c>
      <c r="B42" t="s">
        <v>617</v>
      </c>
      <c r="C42" t="s">
        <v>618</v>
      </c>
      <c r="D42" t="s">
        <v>619</v>
      </c>
      <c r="E42">
        <v>2016</v>
      </c>
      <c r="F42" t="s">
        <v>620</v>
      </c>
      <c r="G42" t="b">
        <v>1</v>
      </c>
      <c r="I42" t="s">
        <v>627</v>
      </c>
      <c r="J42" t="s">
        <v>401</v>
      </c>
      <c r="K42" t="s">
        <v>337</v>
      </c>
      <c r="L42" t="s">
        <v>253</v>
      </c>
      <c r="M42" s="7" t="s">
        <v>219</v>
      </c>
      <c r="N42" t="s">
        <v>570</v>
      </c>
      <c r="P42">
        <v>238</v>
      </c>
      <c r="Q42">
        <v>491</v>
      </c>
      <c r="R42" t="s">
        <v>229</v>
      </c>
      <c r="S42" t="s">
        <v>621</v>
      </c>
      <c r="V42" s="10" t="s">
        <v>622</v>
      </c>
      <c r="W42" t="s">
        <v>401</v>
      </c>
      <c r="X42" t="b">
        <v>1</v>
      </c>
      <c r="AE42" t="s">
        <v>623</v>
      </c>
      <c r="AL42">
        <v>1</v>
      </c>
      <c r="AM42">
        <v>1</v>
      </c>
      <c r="AN42">
        <v>-1</v>
      </c>
      <c r="AO42">
        <v>1</v>
      </c>
      <c r="AP42">
        <v>1</v>
      </c>
      <c r="AQ42">
        <v>0</v>
      </c>
      <c r="AR42">
        <v>1</v>
      </c>
      <c r="AS42">
        <v>1</v>
      </c>
      <c r="AT42">
        <v>0</v>
      </c>
      <c r="AU42">
        <v>0</v>
      </c>
      <c r="AV42">
        <v>0</v>
      </c>
      <c r="AW42">
        <f t="shared" si="0"/>
        <v>5</v>
      </c>
      <c r="BG42">
        <f t="shared" si="1"/>
        <v>0</v>
      </c>
      <c r="BV42">
        <f t="shared" si="2"/>
        <v>0</v>
      </c>
    </row>
    <row r="43" spans="1:74" x14ac:dyDescent="0.25">
      <c r="A43" s="34"/>
      <c r="B43" t="s">
        <v>624</v>
      </c>
      <c r="C43" t="s">
        <v>625</v>
      </c>
      <c r="D43" t="s">
        <v>597</v>
      </c>
      <c r="E43">
        <v>2018</v>
      </c>
      <c r="F43" t="s">
        <v>626</v>
      </c>
      <c r="G43" t="b">
        <v>1</v>
      </c>
      <c r="I43" t="s">
        <v>631</v>
      </c>
      <c r="J43" t="s">
        <v>401</v>
      </c>
      <c r="K43" t="s">
        <v>337</v>
      </c>
      <c r="L43" t="s">
        <v>330</v>
      </c>
      <c r="M43" s="7" t="s">
        <v>219</v>
      </c>
      <c r="N43" s="7" t="s">
        <v>250</v>
      </c>
      <c r="O43" s="7" t="s">
        <v>312</v>
      </c>
      <c r="R43" t="s">
        <v>628</v>
      </c>
      <c r="S43" t="s">
        <v>312</v>
      </c>
      <c r="V43" s="10" t="s">
        <v>629</v>
      </c>
      <c r="W43" t="s">
        <v>630</v>
      </c>
      <c r="X43" t="b">
        <v>0</v>
      </c>
      <c r="AL43">
        <v>1</v>
      </c>
      <c r="AM43">
        <v>1</v>
      </c>
      <c r="AN43">
        <v>-1</v>
      </c>
      <c r="AO43">
        <v>0</v>
      </c>
      <c r="AP43">
        <v>1</v>
      </c>
      <c r="AQ43">
        <v>0</v>
      </c>
      <c r="AR43">
        <v>0</v>
      </c>
      <c r="AS43">
        <v>1</v>
      </c>
      <c r="AT43">
        <v>0</v>
      </c>
      <c r="AU43">
        <v>0</v>
      </c>
      <c r="AV43">
        <v>0</v>
      </c>
      <c r="AW43">
        <f t="shared" si="0"/>
        <v>3</v>
      </c>
      <c r="BG43">
        <f t="shared" si="1"/>
        <v>0</v>
      </c>
      <c r="BV43">
        <f t="shared" si="2"/>
        <v>0</v>
      </c>
    </row>
    <row r="44" spans="1:74" x14ac:dyDescent="0.25">
      <c r="A44" s="34"/>
      <c r="B44" t="s">
        <v>632</v>
      </c>
      <c r="C44" t="s">
        <v>633</v>
      </c>
      <c r="D44" t="s">
        <v>345</v>
      </c>
      <c r="E44">
        <v>2017</v>
      </c>
      <c r="F44" t="s">
        <v>569</v>
      </c>
      <c r="G44" t="b">
        <v>0</v>
      </c>
      <c r="H44" t="s">
        <v>634</v>
      </c>
      <c r="J44" t="s">
        <v>782</v>
      </c>
      <c r="K44" t="s">
        <v>337</v>
      </c>
      <c r="L44" t="s">
        <v>253</v>
      </c>
      <c r="M44" s="7" t="s">
        <v>219</v>
      </c>
      <c r="N44" s="7" t="s">
        <v>250</v>
      </c>
      <c r="O44">
        <f>1494+812</f>
        <v>2306</v>
      </c>
      <c r="R44" t="s">
        <v>229</v>
      </c>
      <c r="S44" t="s">
        <v>312</v>
      </c>
      <c r="V44" s="10" t="s">
        <v>312</v>
      </c>
      <c r="W44" t="s">
        <v>266</v>
      </c>
      <c r="X44" t="b">
        <v>1</v>
      </c>
      <c r="AW44">
        <f t="shared" si="0"/>
        <v>0</v>
      </c>
      <c r="BG44">
        <f t="shared" si="1"/>
        <v>0</v>
      </c>
      <c r="BH44">
        <v>1</v>
      </c>
      <c r="BI44">
        <v>1</v>
      </c>
      <c r="BJ44">
        <v>0</v>
      </c>
      <c r="BK44">
        <v>0</v>
      </c>
      <c r="BL44">
        <v>-1</v>
      </c>
      <c r="BM44">
        <v>0</v>
      </c>
      <c r="BN44">
        <v>0</v>
      </c>
      <c r="BO44">
        <v>0</v>
      </c>
      <c r="BP44">
        <v>0</v>
      </c>
      <c r="BQ44">
        <v>0</v>
      </c>
      <c r="BR44">
        <v>0</v>
      </c>
      <c r="BS44">
        <v>0</v>
      </c>
      <c r="BT44">
        <v>0</v>
      </c>
      <c r="BU44">
        <v>1</v>
      </c>
      <c r="BV44">
        <f t="shared" si="2"/>
        <v>2</v>
      </c>
    </row>
    <row r="45" spans="1:74" x14ac:dyDescent="0.25">
      <c r="A45" s="34"/>
      <c r="B45" t="s">
        <v>635</v>
      </c>
      <c r="C45" t="s">
        <v>636</v>
      </c>
      <c r="D45" t="s">
        <v>637</v>
      </c>
      <c r="E45">
        <v>2015</v>
      </c>
      <c r="F45" t="s">
        <v>638</v>
      </c>
      <c r="G45" t="b">
        <v>1</v>
      </c>
      <c r="I45" t="s">
        <v>645</v>
      </c>
      <c r="J45" t="s">
        <v>501</v>
      </c>
      <c r="K45" t="s">
        <v>460</v>
      </c>
      <c r="L45" t="s">
        <v>640</v>
      </c>
      <c r="M45" s="7" t="s">
        <v>219</v>
      </c>
      <c r="N45" t="s">
        <v>570</v>
      </c>
      <c r="P45">
        <v>101</v>
      </c>
      <c r="Q45">
        <v>127</v>
      </c>
      <c r="R45" t="s">
        <v>229</v>
      </c>
      <c r="T45" s="10" t="s">
        <v>641</v>
      </c>
      <c r="U45" s="10" t="s">
        <v>642</v>
      </c>
      <c r="V45" s="10" t="s">
        <v>639</v>
      </c>
      <c r="W45" t="s">
        <v>643</v>
      </c>
      <c r="X45" t="b">
        <v>1</v>
      </c>
      <c r="Z45" t="s">
        <v>458</v>
      </c>
      <c r="AE45" t="s">
        <v>644</v>
      </c>
      <c r="AL45">
        <v>1</v>
      </c>
      <c r="AM45">
        <v>1</v>
      </c>
      <c r="AN45">
        <v>-1</v>
      </c>
      <c r="AO45">
        <v>-1</v>
      </c>
      <c r="AP45">
        <v>1</v>
      </c>
      <c r="AQ45">
        <v>0</v>
      </c>
      <c r="AR45">
        <v>1</v>
      </c>
      <c r="AS45">
        <v>1</v>
      </c>
      <c r="AT45">
        <v>1</v>
      </c>
      <c r="AU45">
        <v>0</v>
      </c>
      <c r="AV45">
        <v>1</v>
      </c>
      <c r="AW45">
        <f t="shared" si="0"/>
        <v>5</v>
      </c>
      <c r="BG45">
        <f t="shared" si="1"/>
        <v>0</v>
      </c>
      <c r="BV45">
        <f t="shared" si="2"/>
        <v>0</v>
      </c>
    </row>
    <row r="46" spans="1:74" x14ac:dyDescent="0.25">
      <c r="A46" s="34"/>
      <c r="B46" t="s">
        <v>646</v>
      </c>
      <c r="C46" t="s">
        <v>647</v>
      </c>
      <c r="D46" t="s">
        <v>648</v>
      </c>
      <c r="E46">
        <v>2015</v>
      </c>
      <c r="F46" t="s">
        <v>649</v>
      </c>
      <c r="G46" t="b">
        <v>0</v>
      </c>
      <c r="H46" t="s">
        <v>656</v>
      </c>
      <c r="J46" t="s">
        <v>654</v>
      </c>
      <c r="K46" t="s">
        <v>337</v>
      </c>
      <c r="L46" t="s">
        <v>253</v>
      </c>
      <c r="M46" s="7" t="s">
        <v>219</v>
      </c>
      <c r="N46" s="7" t="s">
        <v>651</v>
      </c>
      <c r="P46">
        <v>10</v>
      </c>
      <c r="Q46">
        <v>10</v>
      </c>
      <c r="R46" t="s">
        <v>650</v>
      </c>
      <c r="T46" s="10" t="s">
        <v>653</v>
      </c>
      <c r="U46" s="10" t="s">
        <v>653</v>
      </c>
      <c r="V46" s="10" t="s">
        <v>652</v>
      </c>
      <c r="W46" t="s">
        <v>266</v>
      </c>
      <c r="X46" t="b">
        <v>1</v>
      </c>
      <c r="AJ46" t="s">
        <v>655</v>
      </c>
      <c r="AL46">
        <v>1</v>
      </c>
      <c r="AM46">
        <v>1</v>
      </c>
      <c r="AN46">
        <v>-1</v>
      </c>
      <c r="AO46">
        <v>1</v>
      </c>
      <c r="AP46">
        <v>1</v>
      </c>
      <c r="AQ46">
        <v>0</v>
      </c>
      <c r="AR46">
        <v>1</v>
      </c>
      <c r="AS46">
        <v>1</v>
      </c>
      <c r="AT46">
        <v>1</v>
      </c>
      <c r="AU46">
        <v>0</v>
      </c>
      <c r="AV46">
        <v>1</v>
      </c>
      <c r="AW46">
        <f t="shared" si="0"/>
        <v>7</v>
      </c>
      <c r="BG46">
        <f t="shared" si="1"/>
        <v>0</v>
      </c>
      <c r="BV46">
        <f t="shared" si="2"/>
        <v>0</v>
      </c>
    </row>
    <row r="47" spans="1:74" x14ac:dyDescent="0.25">
      <c r="A47" s="34"/>
      <c r="B47" t="s">
        <v>657</v>
      </c>
      <c r="C47" t="s">
        <v>658</v>
      </c>
      <c r="D47" t="s">
        <v>345</v>
      </c>
      <c r="E47">
        <v>2016</v>
      </c>
      <c r="F47" t="s">
        <v>659</v>
      </c>
      <c r="G47" t="b">
        <v>0</v>
      </c>
      <c r="H47" t="s">
        <v>656</v>
      </c>
      <c r="J47" t="s">
        <v>666</v>
      </c>
      <c r="K47" t="s">
        <v>337</v>
      </c>
      <c r="L47" t="s">
        <v>253</v>
      </c>
      <c r="M47" s="7" t="s">
        <v>219</v>
      </c>
      <c r="N47" s="7" t="s">
        <v>660</v>
      </c>
      <c r="O47">
        <v>15907</v>
      </c>
      <c r="R47" t="s">
        <v>229</v>
      </c>
      <c r="S47" t="s">
        <v>312</v>
      </c>
      <c r="V47" s="10" t="s">
        <v>316</v>
      </c>
      <c r="W47" t="s">
        <v>266</v>
      </c>
      <c r="X47" t="b">
        <v>1</v>
      </c>
      <c r="AL47">
        <v>1</v>
      </c>
      <c r="AM47">
        <v>1</v>
      </c>
      <c r="AN47">
        <v>-1</v>
      </c>
      <c r="AO47">
        <v>-1</v>
      </c>
      <c r="AP47">
        <v>1</v>
      </c>
      <c r="AQ47">
        <v>0</v>
      </c>
      <c r="AR47">
        <v>-1</v>
      </c>
      <c r="AS47">
        <v>1</v>
      </c>
      <c r="AT47">
        <v>-1</v>
      </c>
      <c r="AU47">
        <v>0</v>
      </c>
      <c r="AV47">
        <v>1</v>
      </c>
      <c r="AW47">
        <f t="shared" si="0"/>
        <v>1</v>
      </c>
      <c r="BG47">
        <f t="shared" si="1"/>
        <v>0</v>
      </c>
      <c r="BV47">
        <f t="shared" si="2"/>
        <v>0</v>
      </c>
    </row>
    <row r="48" spans="1:74" x14ac:dyDescent="0.25">
      <c r="A48" s="34"/>
      <c r="B48" t="s">
        <v>661</v>
      </c>
      <c r="C48" t="s">
        <v>662</v>
      </c>
      <c r="D48" t="s">
        <v>663</v>
      </c>
      <c r="E48">
        <v>2020</v>
      </c>
      <c r="F48" t="s">
        <v>664</v>
      </c>
      <c r="G48" t="b">
        <v>0</v>
      </c>
      <c r="H48" t="s">
        <v>668</v>
      </c>
      <c r="J48" t="s">
        <v>665</v>
      </c>
      <c r="K48" t="s">
        <v>460</v>
      </c>
      <c r="L48" t="s">
        <v>640</v>
      </c>
      <c r="M48" s="7" t="s">
        <v>219</v>
      </c>
      <c r="N48" s="7" t="s">
        <v>431</v>
      </c>
      <c r="P48">
        <v>68</v>
      </c>
      <c r="Q48">
        <v>10</v>
      </c>
      <c r="R48" t="s">
        <v>229</v>
      </c>
      <c r="T48" s="10" t="s">
        <v>667</v>
      </c>
      <c r="V48" s="10" t="s">
        <v>251</v>
      </c>
      <c r="W48" t="s">
        <v>266</v>
      </c>
      <c r="X48" t="b">
        <v>1</v>
      </c>
      <c r="AL48">
        <v>1</v>
      </c>
      <c r="AM48">
        <v>1</v>
      </c>
      <c r="AN48">
        <v>-1</v>
      </c>
      <c r="AO48">
        <v>1</v>
      </c>
      <c r="AP48">
        <v>1</v>
      </c>
      <c r="AQ48">
        <v>0</v>
      </c>
      <c r="AR48">
        <v>1</v>
      </c>
      <c r="AS48">
        <v>1</v>
      </c>
      <c r="AT48">
        <v>0</v>
      </c>
      <c r="AU48">
        <v>0</v>
      </c>
      <c r="AV48">
        <v>0</v>
      </c>
      <c r="AW48">
        <f t="shared" si="0"/>
        <v>5</v>
      </c>
      <c r="BG48">
        <f t="shared" si="1"/>
        <v>0</v>
      </c>
      <c r="BV48">
        <f t="shared" si="2"/>
        <v>0</v>
      </c>
    </row>
    <row r="49" spans="1:74" x14ac:dyDescent="0.25">
      <c r="A49" s="33">
        <v>44336</v>
      </c>
      <c r="B49" t="s">
        <v>669</v>
      </c>
      <c r="C49" t="s">
        <v>670</v>
      </c>
      <c r="D49" t="s">
        <v>354</v>
      </c>
      <c r="E49">
        <v>2018</v>
      </c>
      <c r="F49" t="s">
        <v>671</v>
      </c>
      <c r="G49" t="b">
        <v>1</v>
      </c>
      <c r="I49" t="s">
        <v>678</v>
      </c>
      <c r="J49" t="s">
        <v>676</v>
      </c>
      <c r="K49" t="s">
        <v>337</v>
      </c>
      <c r="L49" t="s">
        <v>253</v>
      </c>
      <c r="M49" s="7" t="s">
        <v>219</v>
      </c>
      <c r="N49" s="7" t="s">
        <v>235</v>
      </c>
      <c r="O49" s="7" t="s">
        <v>312</v>
      </c>
      <c r="R49" t="s">
        <v>229</v>
      </c>
      <c r="S49" t="s">
        <v>312</v>
      </c>
      <c r="V49" s="10" t="s">
        <v>391</v>
      </c>
      <c r="W49" t="s">
        <v>677</v>
      </c>
      <c r="X49" t="b">
        <v>0</v>
      </c>
      <c r="Z49" t="s">
        <v>674</v>
      </c>
      <c r="AB49" t="s">
        <v>673</v>
      </c>
      <c r="AG49" t="s">
        <v>672</v>
      </c>
      <c r="AH49" t="s">
        <v>675</v>
      </c>
      <c r="AL49">
        <v>1</v>
      </c>
      <c r="AM49">
        <v>1</v>
      </c>
      <c r="AN49">
        <v>-1</v>
      </c>
      <c r="AO49">
        <v>0</v>
      </c>
      <c r="AP49">
        <v>1</v>
      </c>
      <c r="AQ49">
        <v>0</v>
      </c>
      <c r="AR49">
        <v>0</v>
      </c>
      <c r="AS49">
        <v>1</v>
      </c>
      <c r="AT49">
        <v>1</v>
      </c>
      <c r="AU49">
        <v>0</v>
      </c>
      <c r="AV49">
        <v>0</v>
      </c>
      <c r="AW49">
        <f t="shared" si="0"/>
        <v>4</v>
      </c>
      <c r="BG49">
        <f t="shared" si="1"/>
        <v>0</v>
      </c>
      <c r="BV49">
        <f t="shared" si="2"/>
        <v>0</v>
      </c>
    </row>
    <row r="50" spans="1:74" x14ac:dyDescent="0.25">
      <c r="A50" s="33"/>
      <c r="B50" t="s">
        <v>679</v>
      </c>
      <c r="C50" t="s">
        <v>680</v>
      </c>
      <c r="D50" t="s">
        <v>681</v>
      </c>
      <c r="E50">
        <v>2003</v>
      </c>
      <c r="F50" t="s">
        <v>682</v>
      </c>
      <c r="G50" t="b">
        <v>1</v>
      </c>
      <c r="I50" t="s">
        <v>690</v>
      </c>
      <c r="J50" t="s">
        <v>684</v>
      </c>
      <c r="K50" t="s">
        <v>451</v>
      </c>
      <c r="L50" t="s">
        <v>686</v>
      </c>
      <c r="M50" s="7" t="s">
        <v>219</v>
      </c>
      <c r="N50" s="7" t="s">
        <v>683</v>
      </c>
      <c r="P50">
        <v>17</v>
      </c>
      <c r="Q50">
        <v>15</v>
      </c>
      <c r="R50" t="s">
        <v>229</v>
      </c>
      <c r="T50" s="10" t="s">
        <v>687</v>
      </c>
      <c r="U50" s="10" t="s">
        <v>688</v>
      </c>
      <c r="V50" s="10" t="s">
        <v>316</v>
      </c>
      <c r="W50" t="s">
        <v>685</v>
      </c>
      <c r="X50" t="b">
        <v>0</v>
      </c>
      <c r="AJ50" t="s">
        <v>689</v>
      </c>
      <c r="AL50">
        <v>1</v>
      </c>
      <c r="AM50">
        <v>1</v>
      </c>
      <c r="AN50">
        <v>-1</v>
      </c>
      <c r="AO50">
        <v>1</v>
      </c>
      <c r="AP50">
        <v>1</v>
      </c>
      <c r="AQ50">
        <v>0</v>
      </c>
      <c r="AR50">
        <v>1</v>
      </c>
      <c r="AS50">
        <v>1</v>
      </c>
      <c r="AT50">
        <v>1</v>
      </c>
      <c r="AU50">
        <v>0</v>
      </c>
      <c r="AV50">
        <v>0</v>
      </c>
      <c r="AW50">
        <f t="shared" si="0"/>
        <v>6</v>
      </c>
      <c r="BG50">
        <f t="shared" si="1"/>
        <v>0</v>
      </c>
      <c r="BV50">
        <f t="shared" si="2"/>
        <v>0</v>
      </c>
    </row>
    <row r="51" spans="1:74" x14ac:dyDescent="0.25">
      <c r="A51" s="33"/>
      <c r="B51" t="s">
        <v>691</v>
      </c>
      <c r="C51" t="s">
        <v>692</v>
      </c>
      <c r="D51" t="s">
        <v>604</v>
      </c>
      <c r="E51">
        <v>2021</v>
      </c>
      <c r="F51" t="s">
        <v>693</v>
      </c>
      <c r="G51" t="b">
        <v>1</v>
      </c>
      <c r="I51" t="s">
        <v>702</v>
      </c>
      <c r="J51" t="s">
        <v>694</v>
      </c>
      <c r="K51" t="s">
        <v>337</v>
      </c>
      <c r="L51" t="s">
        <v>253</v>
      </c>
      <c r="M51" s="7" t="s">
        <v>219</v>
      </c>
      <c r="N51" s="7" t="s">
        <v>459</v>
      </c>
      <c r="P51" t="s">
        <v>696</v>
      </c>
      <c r="Q51" t="s">
        <v>695</v>
      </c>
      <c r="R51" t="s">
        <v>229</v>
      </c>
      <c r="T51" s="10" t="s">
        <v>697</v>
      </c>
      <c r="U51" s="10" t="s">
        <v>698</v>
      </c>
      <c r="V51" s="10" t="s">
        <v>316</v>
      </c>
      <c r="W51" t="s">
        <v>699</v>
      </c>
      <c r="X51" t="b">
        <v>1</v>
      </c>
      <c r="Z51" t="s">
        <v>700</v>
      </c>
      <c r="AB51" t="s">
        <v>701</v>
      </c>
      <c r="AL51">
        <v>1</v>
      </c>
      <c r="AM51">
        <v>1</v>
      </c>
      <c r="AN51">
        <v>-1</v>
      </c>
      <c r="AO51">
        <v>1</v>
      </c>
      <c r="AP51">
        <v>1</v>
      </c>
      <c r="AQ51">
        <v>0</v>
      </c>
      <c r="AR51">
        <v>1</v>
      </c>
      <c r="AS51">
        <v>1</v>
      </c>
      <c r="AT51">
        <v>1</v>
      </c>
      <c r="AU51">
        <v>0</v>
      </c>
      <c r="AV51">
        <v>0</v>
      </c>
      <c r="AW51">
        <f t="shared" si="0"/>
        <v>6</v>
      </c>
      <c r="BG51">
        <f t="shared" si="1"/>
        <v>0</v>
      </c>
      <c r="BV51">
        <f t="shared" si="2"/>
        <v>0</v>
      </c>
    </row>
    <row r="52" spans="1:74" x14ac:dyDescent="0.25">
      <c r="A52" s="33"/>
      <c r="B52" t="s">
        <v>703</v>
      </c>
      <c r="C52" t="s">
        <v>704</v>
      </c>
      <c r="D52" t="s">
        <v>354</v>
      </c>
      <c r="E52">
        <v>2021</v>
      </c>
      <c r="F52" t="s">
        <v>705</v>
      </c>
      <c r="G52" t="b">
        <v>1</v>
      </c>
      <c r="I52" t="s">
        <v>707</v>
      </c>
      <c r="J52" t="s">
        <v>401</v>
      </c>
      <c r="K52" t="s">
        <v>337</v>
      </c>
      <c r="L52" t="s">
        <v>253</v>
      </c>
      <c r="M52" s="7" t="s">
        <v>219</v>
      </c>
      <c r="N52" s="7" t="s">
        <v>250</v>
      </c>
      <c r="O52">
        <v>2055</v>
      </c>
      <c r="R52" t="s">
        <v>229</v>
      </c>
      <c r="S52" t="s">
        <v>706</v>
      </c>
      <c r="V52" s="10" t="s">
        <v>380</v>
      </c>
      <c r="W52" t="s">
        <v>401</v>
      </c>
      <c r="X52" t="b">
        <v>1</v>
      </c>
      <c r="AW52">
        <f t="shared" si="0"/>
        <v>0</v>
      </c>
      <c r="BG52">
        <f t="shared" si="1"/>
        <v>0</v>
      </c>
      <c r="BV52">
        <f t="shared" si="2"/>
        <v>0</v>
      </c>
    </row>
    <row r="53" spans="1:74" x14ac:dyDescent="0.25">
      <c r="A53" s="33"/>
      <c r="B53" t="s">
        <v>708</v>
      </c>
      <c r="C53" t="s">
        <v>709</v>
      </c>
      <c r="D53" t="s">
        <v>710</v>
      </c>
      <c r="E53">
        <v>2021</v>
      </c>
      <c r="F53" t="s">
        <v>711</v>
      </c>
      <c r="G53" t="b">
        <v>0</v>
      </c>
      <c r="H53" t="s">
        <v>715</v>
      </c>
      <c r="J53" t="s">
        <v>712</v>
      </c>
      <c r="K53" t="s">
        <v>337</v>
      </c>
      <c r="L53" t="s">
        <v>253</v>
      </c>
      <c r="M53" s="7" t="s">
        <v>219</v>
      </c>
      <c r="N53" s="7" t="s">
        <v>250</v>
      </c>
      <c r="O53">
        <v>31</v>
      </c>
      <c r="R53" t="s">
        <v>713</v>
      </c>
      <c r="S53" t="s">
        <v>312</v>
      </c>
      <c r="V53" s="10" t="s">
        <v>316</v>
      </c>
      <c r="W53" t="s">
        <v>714</v>
      </c>
      <c r="X53" t="b">
        <v>1</v>
      </c>
      <c r="AL53">
        <v>1</v>
      </c>
      <c r="AM53">
        <v>1</v>
      </c>
      <c r="AN53">
        <v>-1</v>
      </c>
      <c r="AO53">
        <v>-1</v>
      </c>
      <c r="AP53">
        <v>1</v>
      </c>
      <c r="AQ53">
        <v>0</v>
      </c>
      <c r="AR53">
        <v>1</v>
      </c>
      <c r="AS53">
        <v>1</v>
      </c>
      <c r="AT53">
        <v>0</v>
      </c>
      <c r="AU53">
        <v>0</v>
      </c>
      <c r="AV53">
        <v>0</v>
      </c>
      <c r="AW53">
        <f t="shared" si="0"/>
        <v>3</v>
      </c>
      <c r="BG53">
        <f t="shared" si="1"/>
        <v>0</v>
      </c>
      <c r="BV53">
        <f t="shared" si="2"/>
        <v>0</v>
      </c>
    </row>
    <row r="54" spans="1:74" x14ac:dyDescent="0.25">
      <c r="A54" s="33"/>
      <c r="B54" t="s">
        <v>716</v>
      </c>
      <c r="C54" t="s">
        <v>717</v>
      </c>
      <c r="D54" t="s">
        <v>718</v>
      </c>
      <c r="E54">
        <v>2017</v>
      </c>
      <c r="F54" t="s">
        <v>719</v>
      </c>
      <c r="G54" t="b">
        <v>0</v>
      </c>
      <c r="H54" t="s">
        <v>723</v>
      </c>
      <c r="J54" t="s">
        <v>722</v>
      </c>
      <c r="K54" t="s">
        <v>460</v>
      </c>
      <c r="L54" t="s">
        <v>640</v>
      </c>
      <c r="M54" s="7" t="s">
        <v>219</v>
      </c>
      <c r="N54" s="7" t="s">
        <v>311</v>
      </c>
      <c r="P54">
        <v>22</v>
      </c>
      <c r="Q54">
        <v>22</v>
      </c>
      <c r="R54" t="s">
        <v>721</v>
      </c>
      <c r="S54" t="s">
        <v>312</v>
      </c>
      <c r="V54" s="10" t="s">
        <v>408</v>
      </c>
      <c r="W54" t="s">
        <v>720</v>
      </c>
      <c r="X54" t="b">
        <v>1</v>
      </c>
      <c r="AL54">
        <v>1</v>
      </c>
      <c r="AM54">
        <v>1</v>
      </c>
      <c r="AN54">
        <v>-1</v>
      </c>
      <c r="AO54">
        <v>1</v>
      </c>
      <c r="AP54">
        <v>1</v>
      </c>
      <c r="AQ54">
        <v>0</v>
      </c>
      <c r="AR54">
        <v>1</v>
      </c>
      <c r="AS54">
        <v>0</v>
      </c>
      <c r="AT54">
        <v>0</v>
      </c>
      <c r="AU54">
        <v>0</v>
      </c>
      <c r="AV54">
        <v>0</v>
      </c>
      <c r="AW54">
        <f t="shared" si="0"/>
        <v>4</v>
      </c>
      <c r="BG54">
        <f t="shared" si="1"/>
        <v>0</v>
      </c>
      <c r="BV54">
        <f t="shared" si="2"/>
        <v>0</v>
      </c>
    </row>
    <row r="55" spans="1:74" x14ac:dyDescent="0.25">
      <c r="A55" s="33"/>
      <c r="B55" t="s">
        <v>724</v>
      </c>
      <c r="C55" t="s">
        <v>726</v>
      </c>
      <c r="D55" t="s">
        <v>725</v>
      </c>
      <c r="E55">
        <v>2018</v>
      </c>
      <c r="F55" t="s">
        <v>727</v>
      </c>
      <c r="G55" t="b">
        <v>1</v>
      </c>
      <c r="I55" t="s">
        <v>729</v>
      </c>
      <c r="J55" t="s">
        <v>390</v>
      </c>
      <c r="K55" t="s">
        <v>337</v>
      </c>
      <c r="L55" t="s">
        <v>253</v>
      </c>
      <c r="M55" s="7" t="s">
        <v>219</v>
      </c>
      <c r="N55" s="7" t="s">
        <v>582</v>
      </c>
      <c r="O55">
        <v>1941</v>
      </c>
      <c r="R55" t="s">
        <v>229</v>
      </c>
      <c r="S55" t="s">
        <v>312</v>
      </c>
      <c r="V55" s="10" t="s">
        <v>251</v>
      </c>
      <c r="W55" t="s">
        <v>390</v>
      </c>
      <c r="X55" t="b">
        <v>1</v>
      </c>
      <c r="AH55" t="s">
        <v>728</v>
      </c>
      <c r="AW55">
        <f t="shared" si="0"/>
        <v>0</v>
      </c>
      <c r="BG55">
        <f t="shared" si="1"/>
        <v>0</v>
      </c>
      <c r="BH55">
        <v>1</v>
      </c>
      <c r="BI55">
        <v>1</v>
      </c>
      <c r="BJ55">
        <v>0</v>
      </c>
      <c r="BK55">
        <v>1</v>
      </c>
      <c r="BL55">
        <v>0</v>
      </c>
      <c r="BM55">
        <v>0</v>
      </c>
      <c r="BN55">
        <v>0</v>
      </c>
      <c r="BO55">
        <v>0</v>
      </c>
      <c r="BP55">
        <v>0</v>
      </c>
      <c r="BQ55">
        <v>0</v>
      </c>
      <c r="BR55">
        <v>0</v>
      </c>
      <c r="BS55">
        <v>0</v>
      </c>
      <c r="BT55">
        <v>0</v>
      </c>
      <c r="BU55">
        <v>0</v>
      </c>
      <c r="BV55">
        <f t="shared" si="2"/>
        <v>3</v>
      </c>
    </row>
    <row r="56" spans="1:74" x14ac:dyDescent="0.25">
      <c r="A56" s="33">
        <v>44342</v>
      </c>
      <c r="B56" t="s">
        <v>730</v>
      </c>
      <c r="C56" t="s">
        <v>732</v>
      </c>
      <c r="D56" t="s">
        <v>731</v>
      </c>
      <c r="E56">
        <v>2016</v>
      </c>
      <c r="F56" t="s">
        <v>733</v>
      </c>
      <c r="G56" t="b">
        <v>0</v>
      </c>
      <c r="H56" t="s">
        <v>740</v>
      </c>
      <c r="J56" t="s">
        <v>753</v>
      </c>
      <c r="K56" t="s">
        <v>337</v>
      </c>
      <c r="L56" t="s">
        <v>253</v>
      </c>
      <c r="M56" s="7" t="s">
        <v>219</v>
      </c>
      <c r="N56" s="7" t="s">
        <v>250</v>
      </c>
      <c r="O56">
        <v>1207</v>
      </c>
      <c r="R56" t="s">
        <v>229</v>
      </c>
      <c r="S56" t="s">
        <v>312</v>
      </c>
      <c r="V56" s="10" t="s">
        <v>526</v>
      </c>
      <c r="W56" t="s">
        <v>266</v>
      </c>
      <c r="X56" t="b">
        <v>0</v>
      </c>
      <c r="AW56">
        <f t="shared" si="0"/>
        <v>0</v>
      </c>
      <c r="BG56">
        <f t="shared" si="1"/>
        <v>0</v>
      </c>
      <c r="BH56">
        <v>1</v>
      </c>
      <c r="BI56">
        <v>1</v>
      </c>
      <c r="BJ56">
        <v>0</v>
      </c>
      <c r="BK56">
        <v>1</v>
      </c>
      <c r="BL56">
        <v>-1</v>
      </c>
      <c r="BM56">
        <v>1</v>
      </c>
      <c r="BN56">
        <v>0</v>
      </c>
      <c r="BO56">
        <v>0</v>
      </c>
      <c r="BP56">
        <v>1</v>
      </c>
      <c r="BQ56">
        <v>0</v>
      </c>
      <c r="BR56">
        <v>0</v>
      </c>
      <c r="BS56">
        <v>0</v>
      </c>
      <c r="BT56">
        <v>0</v>
      </c>
      <c r="BU56">
        <v>0</v>
      </c>
      <c r="BV56">
        <f t="shared" si="2"/>
        <v>4</v>
      </c>
    </row>
    <row r="57" spans="1:74" x14ac:dyDescent="0.25">
      <c r="A57" s="33"/>
      <c r="B57" t="s">
        <v>734</v>
      </c>
      <c r="C57" t="s">
        <v>735</v>
      </c>
      <c r="D57" t="s">
        <v>354</v>
      </c>
      <c r="E57">
        <v>2017</v>
      </c>
      <c r="F57" t="s">
        <v>736</v>
      </c>
      <c r="G57" t="b">
        <v>0</v>
      </c>
      <c r="H57" t="s">
        <v>739</v>
      </c>
      <c r="J57" t="s">
        <v>737</v>
      </c>
      <c r="K57" t="s">
        <v>337</v>
      </c>
      <c r="L57" t="s">
        <v>253</v>
      </c>
      <c r="M57" s="7" t="s">
        <v>219</v>
      </c>
      <c r="N57" s="7" t="s">
        <v>250</v>
      </c>
      <c r="O57">
        <v>36</v>
      </c>
      <c r="R57" t="s">
        <v>229</v>
      </c>
      <c r="S57" t="s">
        <v>738</v>
      </c>
      <c r="V57" s="10" t="s">
        <v>584</v>
      </c>
      <c r="W57" t="s">
        <v>266</v>
      </c>
      <c r="X57" t="b">
        <v>1</v>
      </c>
      <c r="AW57">
        <f t="shared" si="0"/>
        <v>0</v>
      </c>
      <c r="AX57">
        <v>1</v>
      </c>
      <c r="AY57">
        <v>1</v>
      </c>
      <c r="AZ57">
        <v>1</v>
      </c>
      <c r="BA57">
        <v>1</v>
      </c>
      <c r="BB57">
        <v>1</v>
      </c>
      <c r="BC57">
        <v>1</v>
      </c>
      <c r="BD57">
        <v>0</v>
      </c>
      <c r="BE57">
        <v>1</v>
      </c>
      <c r="BF57">
        <v>1</v>
      </c>
      <c r="BG57">
        <f t="shared" si="1"/>
        <v>8</v>
      </c>
      <c r="BV57">
        <f t="shared" si="2"/>
        <v>0</v>
      </c>
    </row>
    <row r="58" spans="1:74" x14ac:dyDescent="0.25">
      <c r="A58" s="33"/>
      <c r="B58" t="s">
        <v>741</v>
      </c>
      <c r="C58" t="s">
        <v>742</v>
      </c>
      <c r="D58" t="s">
        <v>497</v>
      </c>
      <c r="E58">
        <v>2017</v>
      </c>
      <c r="F58" t="s">
        <v>743</v>
      </c>
      <c r="G58" t="b">
        <v>0</v>
      </c>
      <c r="H58" t="s">
        <v>747</v>
      </c>
      <c r="J58" t="s">
        <v>752</v>
      </c>
      <c r="K58" t="s">
        <v>337</v>
      </c>
      <c r="L58" t="s">
        <v>253</v>
      </c>
      <c r="M58" s="7" t="s">
        <v>219</v>
      </c>
      <c r="N58" s="7" t="s">
        <v>744</v>
      </c>
      <c r="P58">
        <v>338</v>
      </c>
      <c r="Q58">
        <v>250</v>
      </c>
      <c r="R58" t="s">
        <v>229</v>
      </c>
      <c r="S58" t="s">
        <v>745</v>
      </c>
      <c r="V58" s="10" t="s">
        <v>746</v>
      </c>
      <c r="W58" t="s">
        <v>266</v>
      </c>
      <c r="X58" t="b">
        <v>0</v>
      </c>
      <c r="AL58">
        <v>1</v>
      </c>
      <c r="AM58">
        <v>1</v>
      </c>
      <c r="AN58">
        <v>-1</v>
      </c>
      <c r="AO58">
        <v>1</v>
      </c>
      <c r="AP58">
        <v>1</v>
      </c>
      <c r="AQ58">
        <v>0</v>
      </c>
      <c r="AR58">
        <v>1</v>
      </c>
      <c r="AS58">
        <v>1</v>
      </c>
      <c r="AT58">
        <v>1</v>
      </c>
      <c r="AU58">
        <v>0</v>
      </c>
      <c r="AV58">
        <v>0</v>
      </c>
      <c r="AW58">
        <f t="shared" si="0"/>
        <v>6</v>
      </c>
      <c r="BG58">
        <f t="shared" si="1"/>
        <v>0</v>
      </c>
      <c r="BV58">
        <f t="shared" si="2"/>
        <v>0</v>
      </c>
    </row>
    <row r="59" spans="1:74" x14ac:dyDescent="0.25">
      <c r="A59" s="33"/>
      <c r="B59" t="s">
        <v>748</v>
      </c>
      <c r="C59" t="s">
        <v>749</v>
      </c>
      <c r="D59" t="s">
        <v>731</v>
      </c>
      <c r="E59">
        <v>2017</v>
      </c>
      <c r="F59" t="s">
        <v>750</v>
      </c>
      <c r="G59" t="b">
        <v>0</v>
      </c>
      <c r="H59" t="s">
        <v>755</v>
      </c>
      <c r="J59" t="s">
        <v>751</v>
      </c>
      <c r="K59" t="s">
        <v>337</v>
      </c>
      <c r="L59" t="s">
        <v>253</v>
      </c>
      <c r="M59" s="7" t="s">
        <v>219</v>
      </c>
      <c r="N59" s="7" t="s">
        <v>431</v>
      </c>
      <c r="O59">
        <v>64</v>
      </c>
      <c r="R59" t="s">
        <v>583</v>
      </c>
      <c r="S59" t="s">
        <v>754</v>
      </c>
      <c r="V59" s="10" t="s">
        <v>652</v>
      </c>
      <c r="W59" t="s">
        <v>266</v>
      </c>
      <c r="X59" t="b">
        <v>0</v>
      </c>
      <c r="AW59">
        <f t="shared" si="0"/>
        <v>0</v>
      </c>
      <c r="BG59">
        <f t="shared" si="1"/>
        <v>0</v>
      </c>
      <c r="BH59">
        <v>1</v>
      </c>
      <c r="BI59">
        <v>1</v>
      </c>
      <c r="BJ59">
        <v>1</v>
      </c>
      <c r="BK59">
        <v>1</v>
      </c>
      <c r="BL59">
        <v>-1</v>
      </c>
      <c r="BM59">
        <v>1</v>
      </c>
      <c r="BN59">
        <v>0</v>
      </c>
      <c r="BO59">
        <v>1</v>
      </c>
      <c r="BP59">
        <v>1</v>
      </c>
      <c r="BQ59">
        <v>-1</v>
      </c>
      <c r="BR59">
        <v>1</v>
      </c>
      <c r="BS59">
        <v>0</v>
      </c>
      <c r="BT59">
        <v>1</v>
      </c>
      <c r="BU59">
        <v>0</v>
      </c>
      <c r="BV59">
        <f t="shared" si="2"/>
        <v>7</v>
      </c>
    </row>
    <row r="60" spans="1:74" x14ac:dyDescent="0.25">
      <c r="A60" s="33"/>
      <c r="B60" t="s">
        <v>758</v>
      </c>
      <c r="C60" t="s">
        <v>756</v>
      </c>
      <c r="D60" t="s">
        <v>757</v>
      </c>
      <c r="E60">
        <v>2020</v>
      </c>
      <c r="F60" t="s">
        <v>759</v>
      </c>
      <c r="G60" t="b">
        <v>1</v>
      </c>
      <c r="I60" t="s">
        <v>763</v>
      </c>
      <c r="J60" t="s">
        <v>712</v>
      </c>
      <c r="K60" t="s">
        <v>337</v>
      </c>
      <c r="L60" t="s">
        <v>761</v>
      </c>
      <c r="M60" s="7" t="s">
        <v>219</v>
      </c>
      <c r="N60" s="7" t="s">
        <v>592</v>
      </c>
      <c r="P60">
        <v>10</v>
      </c>
      <c r="Q60">
        <v>10</v>
      </c>
      <c r="R60" t="s">
        <v>229</v>
      </c>
      <c r="S60" t="s">
        <v>760</v>
      </c>
      <c r="V60" s="10" t="s">
        <v>368</v>
      </c>
      <c r="W60" t="s">
        <v>630</v>
      </c>
      <c r="X60" t="b">
        <v>1</v>
      </c>
      <c r="Y60" t="s">
        <v>762</v>
      </c>
      <c r="AL60">
        <v>1</v>
      </c>
      <c r="AM60">
        <v>1</v>
      </c>
      <c r="AN60">
        <v>1</v>
      </c>
      <c r="AO60">
        <v>1</v>
      </c>
      <c r="AP60">
        <v>1</v>
      </c>
      <c r="AQ60">
        <v>0</v>
      </c>
      <c r="AR60">
        <v>1</v>
      </c>
      <c r="AS60">
        <v>1</v>
      </c>
      <c r="AT60">
        <v>0</v>
      </c>
      <c r="AU60">
        <v>0</v>
      </c>
      <c r="AV60">
        <v>1</v>
      </c>
      <c r="AW60">
        <f t="shared" si="0"/>
        <v>8</v>
      </c>
      <c r="BG60">
        <f t="shared" si="1"/>
        <v>0</v>
      </c>
      <c r="BV60">
        <f t="shared" si="2"/>
        <v>0</v>
      </c>
    </row>
    <row r="61" spans="1:74" x14ac:dyDescent="0.25">
      <c r="A61" s="33"/>
      <c r="B61" t="s">
        <v>764</v>
      </c>
      <c r="C61" t="s">
        <v>766</v>
      </c>
      <c r="D61" t="s">
        <v>765</v>
      </c>
      <c r="E61">
        <v>2013</v>
      </c>
      <c r="F61" t="s">
        <v>693</v>
      </c>
      <c r="G61" t="b">
        <v>1</v>
      </c>
      <c r="I61" t="s">
        <v>775</v>
      </c>
      <c r="J61" t="s">
        <v>767</v>
      </c>
      <c r="K61" t="s">
        <v>337</v>
      </c>
      <c r="L61" t="s">
        <v>593</v>
      </c>
      <c r="M61" s="7" t="s">
        <v>769</v>
      </c>
      <c r="N61" s="7" t="s">
        <v>459</v>
      </c>
      <c r="P61">
        <v>9</v>
      </c>
      <c r="Q61">
        <v>8</v>
      </c>
      <c r="R61" t="s">
        <v>768</v>
      </c>
      <c r="T61" s="14" t="s">
        <v>770</v>
      </c>
      <c r="U61" s="10" t="s">
        <v>771</v>
      </c>
      <c r="V61" s="10" t="s">
        <v>316</v>
      </c>
      <c r="W61" t="s">
        <v>772</v>
      </c>
      <c r="X61" t="b">
        <v>1</v>
      </c>
      <c r="Z61" t="s">
        <v>773</v>
      </c>
      <c r="AB61" t="s">
        <v>774</v>
      </c>
      <c r="AL61">
        <v>1</v>
      </c>
      <c r="AM61">
        <v>1</v>
      </c>
      <c r="AN61">
        <v>-1</v>
      </c>
      <c r="AO61">
        <v>1</v>
      </c>
      <c r="AP61">
        <v>1</v>
      </c>
      <c r="AQ61">
        <v>0</v>
      </c>
      <c r="AR61">
        <v>1</v>
      </c>
      <c r="AS61">
        <v>1</v>
      </c>
      <c r="AT61">
        <v>0</v>
      </c>
      <c r="AU61">
        <v>0</v>
      </c>
      <c r="AV61">
        <v>0</v>
      </c>
      <c r="AW61">
        <f t="shared" si="0"/>
        <v>5</v>
      </c>
      <c r="BG61">
        <f t="shared" si="1"/>
        <v>0</v>
      </c>
      <c r="BV61">
        <f t="shared" si="2"/>
        <v>0</v>
      </c>
    </row>
    <row r="62" spans="1:74" x14ac:dyDescent="0.25">
      <c r="A62" s="33"/>
      <c r="B62" t="s">
        <v>776</v>
      </c>
      <c r="C62" t="s">
        <v>777</v>
      </c>
      <c r="D62" t="s">
        <v>778</v>
      </c>
      <c r="E62">
        <v>2019</v>
      </c>
      <c r="F62" t="s">
        <v>779</v>
      </c>
      <c r="G62" t="b">
        <v>0</v>
      </c>
      <c r="H62" t="s">
        <v>792</v>
      </c>
      <c r="J62" t="s">
        <v>752</v>
      </c>
      <c r="K62" t="s">
        <v>337</v>
      </c>
      <c r="L62" t="s">
        <v>252</v>
      </c>
      <c r="M62" s="7" t="s">
        <v>219</v>
      </c>
      <c r="N62" s="7" t="s">
        <v>250</v>
      </c>
      <c r="O62">
        <v>159</v>
      </c>
      <c r="R62" t="s">
        <v>562</v>
      </c>
      <c r="S62" t="s">
        <v>780</v>
      </c>
      <c r="T62" s="14"/>
      <c r="V62" s="10" t="s">
        <v>584</v>
      </c>
      <c r="W62" t="s">
        <v>266</v>
      </c>
      <c r="X62" t="b">
        <v>0</v>
      </c>
      <c r="AW62">
        <f t="shared" si="0"/>
        <v>0</v>
      </c>
      <c r="BG62">
        <f t="shared" si="1"/>
        <v>0</v>
      </c>
      <c r="BH62">
        <v>1</v>
      </c>
      <c r="BI62">
        <v>1</v>
      </c>
      <c r="BJ62">
        <v>0</v>
      </c>
      <c r="BK62">
        <v>1</v>
      </c>
      <c r="BL62">
        <v>-1</v>
      </c>
      <c r="BM62">
        <v>0</v>
      </c>
      <c r="BN62">
        <v>0</v>
      </c>
      <c r="BO62">
        <v>1</v>
      </c>
      <c r="BP62">
        <v>1</v>
      </c>
      <c r="BQ62">
        <v>0</v>
      </c>
      <c r="BR62">
        <v>0</v>
      </c>
      <c r="BT62">
        <v>0</v>
      </c>
      <c r="BU62">
        <v>0</v>
      </c>
      <c r="BV62">
        <f t="shared" si="2"/>
        <v>4</v>
      </c>
    </row>
    <row r="63" spans="1:74" x14ac:dyDescent="0.25">
      <c r="A63" s="33"/>
      <c r="B63" t="s">
        <v>793</v>
      </c>
      <c r="C63" t="s">
        <v>794</v>
      </c>
      <c r="D63" t="s">
        <v>795</v>
      </c>
      <c r="E63">
        <v>2014</v>
      </c>
      <c r="F63" t="s">
        <v>796</v>
      </c>
      <c r="G63" t="b">
        <v>0</v>
      </c>
      <c r="H63" t="s">
        <v>800</v>
      </c>
      <c r="J63" t="s">
        <v>751</v>
      </c>
      <c r="K63" t="s">
        <v>337</v>
      </c>
      <c r="L63" t="s">
        <v>253</v>
      </c>
      <c r="M63" s="7" t="s">
        <v>219</v>
      </c>
      <c r="N63" s="7" t="s">
        <v>250</v>
      </c>
      <c r="P63">
        <v>23</v>
      </c>
      <c r="Q63">
        <v>22</v>
      </c>
      <c r="T63" s="14" t="s">
        <v>797</v>
      </c>
      <c r="U63" s="10" t="s">
        <v>798</v>
      </c>
      <c r="V63" s="10" t="s">
        <v>799</v>
      </c>
      <c r="W63" t="s">
        <v>266</v>
      </c>
      <c r="X63" t="b">
        <v>1</v>
      </c>
      <c r="AL63">
        <v>1</v>
      </c>
      <c r="AM63">
        <v>1</v>
      </c>
      <c r="AN63">
        <v>-1</v>
      </c>
      <c r="AO63">
        <v>1</v>
      </c>
      <c r="AP63">
        <v>1</v>
      </c>
      <c r="AQ63">
        <v>0</v>
      </c>
      <c r="AR63">
        <v>1</v>
      </c>
      <c r="AS63">
        <v>1</v>
      </c>
      <c r="AT63">
        <v>1</v>
      </c>
      <c r="AU63">
        <v>0</v>
      </c>
      <c r="AV63">
        <v>1</v>
      </c>
      <c r="AW63">
        <f t="shared" si="0"/>
        <v>7</v>
      </c>
      <c r="BG63">
        <f t="shared" si="1"/>
        <v>0</v>
      </c>
      <c r="BV63">
        <f t="shared" si="2"/>
        <v>0</v>
      </c>
    </row>
    <row r="64" spans="1:74" x14ac:dyDescent="0.25">
      <c r="A64" s="33">
        <v>44344</v>
      </c>
      <c r="B64" t="s">
        <v>801</v>
      </c>
      <c r="C64" t="s">
        <v>802</v>
      </c>
      <c r="D64" t="s">
        <v>354</v>
      </c>
      <c r="E64">
        <v>2019</v>
      </c>
      <c r="F64" t="s">
        <v>803</v>
      </c>
      <c r="G64" t="b">
        <v>0</v>
      </c>
      <c r="H64" t="s">
        <v>804</v>
      </c>
      <c r="K64" t="s">
        <v>312</v>
      </c>
      <c r="L64" t="s">
        <v>312</v>
      </c>
      <c r="M64" t="s">
        <v>312</v>
      </c>
      <c r="N64" t="s">
        <v>312</v>
      </c>
      <c r="O64" t="s">
        <v>312</v>
      </c>
      <c r="P64" t="s">
        <v>312</v>
      </c>
      <c r="Q64" t="s">
        <v>312</v>
      </c>
      <c r="R64" t="s">
        <v>312</v>
      </c>
      <c r="S64" t="s">
        <v>312</v>
      </c>
      <c r="T64" t="s">
        <v>312</v>
      </c>
      <c r="U64" t="s">
        <v>312</v>
      </c>
      <c r="V64" s="10" t="s">
        <v>312</v>
      </c>
      <c r="W64" t="s">
        <v>312</v>
      </c>
      <c r="X64" t="s">
        <v>312</v>
      </c>
      <c r="AW64">
        <f t="shared" si="0"/>
        <v>0</v>
      </c>
      <c r="BG64">
        <f t="shared" si="1"/>
        <v>0</v>
      </c>
      <c r="BV64">
        <f t="shared" si="2"/>
        <v>0</v>
      </c>
    </row>
    <row r="65" spans="1:74" x14ac:dyDescent="0.25">
      <c r="A65" s="33"/>
      <c r="B65" t="s">
        <v>805</v>
      </c>
      <c r="C65" t="s">
        <v>807</v>
      </c>
      <c r="D65" t="s">
        <v>806</v>
      </c>
      <c r="E65">
        <v>2018</v>
      </c>
      <c r="F65" t="s">
        <v>808</v>
      </c>
      <c r="G65" t="b">
        <v>1</v>
      </c>
      <c r="I65" t="s">
        <v>818</v>
      </c>
      <c r="J65" t="s">
        <v>809</v>
      </c>
      <c r="K65" t="s">
        <v>369</v>
      </c>
      <c r="L65" t="s">
        <v>253</v>
      </c>
      <c r="M65" t="s">
        <v>219</v>
      </c>
      <c r="N65" t="s">
        <v>570</v>
      </c>
      <c r="O65">
        <v>832</v>
      </c>
      <c r="R65" t="s">
        <v>229</v>
      </c>
      <c r="S65" t="s">
        <v>810</v>
      </c>
      <c r="T65" s="14"/>
      <c r="V65" s="10" t="s">
        <v>571</v>
      </c>
      <c r="W65" t="s">
        <v>401</v>
      </c>
      <c r="X65" t="b">
        <v>1</v>
      </c>
      <c r="Y65" t="s">
        <v>812</v>
      </c>
      <c r="AK65" t="s">
        <v>813</v>
      </c>
      <c r="AW65">
        <f t="shared" si="0"/>
        <v>0</v>
      </c>
      <c r="BG65">
        <f t="shared" si="1"/>
        <v>0</v>
      </c>
      <c r="BH65">
        <v>1</v>
      </c>
      <c r="BI65">
        <v>1</v>
      </c>
      <c r="BJ65">
        <v>1</v>
      </c>
      <c r="BK65">
        <v>1</v>
      </c>
      <c r="BL65">
        <v>-1</v>
      </c>
      <c r="BM65">
        <v>0</v>
      </c>
      <c r="BN65">
        <v>0</v>
      </c>
      <c r="BO65">
        <v>0</v>
      </c>
      <c r="BP65">
        <v>0</v>
      </c>
      <c r="BQ65">
        <v>0</v>
      </c>
      <c r="BR65">
        <v>1</v>
      </c>
      <c r="BS65">
        <v>0</v>
      </c>
      <c r="BT65">
        <v>0</v>
      </c>
      <c r="BU65">
        <v>1</v>
      </c>
      <c r="BV65">
        <f t="shared" si="2"/>
        <v>5</v>
      </c>
    </row>
    <row r="66" spans="1:74" x14ac:dyDescent="0.25">
      <c r="A66" s="33"/>
      <c r="B66" t="s">
        <v>814</v>
      </c>
      <c r="C66" t="s">
        <v>815</v>
      </c>
      <c r="D66" t="s">
        <v>816</v>
      </c>
      <c r="E66">
        <v>2021</v>
      </c>
      <c r="F66" t="s">
        <v>817</v>
      </c>
      <c r="G66" t="b">
        <v>0</v>
      </c>
      <c r="H66" t="s">
        <v>822</v>
      </c>
      <c r="J66" t="s">
        <v>819</v>
      </c>
      <c r="K66" t="s">
        <v>369</v>
      </c>
      <c r="L66" t="s">
        <v>253</v>
      </c>
      <c r="M66" t="s">
        <v>219</v>
      </c>
      <c r="N66" t="s">
        <v>250</v>
      </c>
      <c r="P66">
        <v>50</v>
      </c>
      <c r="Q66">
        <v>63</v>
      </c>
      <c r="R66" t="s">
        <v>229</v>
      </c>
      <c r="T66" s="14" t="s">
        <v>820</v>
      </c>
      <c r="U66" s="10" t="s">
        <v>821</v>
      </c>
      <c r="V66" s="10" t="s">
        <v>622</v>
      </c>
      <c r="W66" t="s">
        <v>819</v>
      </c>
      <c r="X66" t="b">
        <v>0</v>
      </c>
      <c r="AL66">
        <v>1</v>
      </c>
      <c r="AM66">
        <v>1</v>
      </c>
      <c r="AN66">
        <v>-1</v>
      </c>
      <c r="AO66">
        <v>1</v>
      </c>
      <c r="AP66">
        <v>1</v>
      </c>
      <c r="AQ66">
        <v>0</v>
      </c>
      <c r="AR66">
        <v>0</v>
      </c>
      <c r="AS66">
        <v>1</v>
      </c>
      <c r="AT66">
        <v>0</v>
      </c>
      <c r="AU66">
        <v>0</v>
      </c>
      <c r="AV66">
        <v>0</v>
      </c>
      <c r="AW66">
        <f t="shared" si="0"/>
        <v>4</v>
      </c>
      <c r="BG66">
        <f t="shared" si="1"/>
        <v>0</v>
      </c>
      <c r="BV66">
        <f t="shared" si="2"/>
        <v>0</v>
      </c>
    </row>
    <row r="67" spans="1:74" x14ac:dyDescent="0.25">
      <c r="A67" s="33"/>
      <c r="B67" t="s">
        <v>823</v>
      </c>
      <c r="C67" t="s">
        <v>824</v>
      </c>
      <c r="D67" t="s">
        <v>825</v>
      </c>
      <c r="E67">
        <v>2018</v>
      </c>
      <c r="F67" t="s">
        <v>826</v>
      </c>
      <c r="G67" t="b">
        <v>1</v>
      </c>
      <c r="I67" t="s">
        <v>831</v>
      </c>
      <c r="J67" t="s">
        <v>401</v>
      </c>
      <c r="K67" t="s">
        <v>337</v>
      </c>
      <c r="L67" t="s">
        <v>253</v>
      </c>
      <c r="M67" t="s">
        <v>219</v>
      </c>
      <c r="N67" t="s">
        <v>651</v>
      </c>
      <c r="O67">
        <v>465</v>
      </c>
      <c r="R67" t="s">
        <v>229</v>
      </c>
      <c r="S67" t="s">
        <v>829</v>
      </c>
      <c r="T67" s="14"/>
      <c r="V67" s="10" t="s">
        <v>827</v>
      </c>
      <c r="W67" t="s">
        <v>828</v>
      </c>
      <c r="X67" t="b">
        <v>1</v>
      </c>
      <c r="Y67" t="s">
        <v>832</v>
      </c>
      <c r="AE67" t="s">
        <v>830</v>
      </c>
      <c r="AW67">
        <f t="shared" si="0"/>
        <v>0</v>
      </c>
      <c r="BG67">
        <f t="shared" si="1"/>
        <v>0</v>
      </c>
      <c r="BH67">
        <v>1</v>
      </c>
      <c r="BI67">
        <v>1</v>
      </c>
      <c r="BJ67">
        <v>0</v>
      </c>
      <c r="BK67">
        <v>1</v>
      </c>
      <c r="BL67">
        <v>-1</v>
      </c>
      <c r="BM67">
        <v>0</v>
      </c>
      <c r="BN67">
        <v>0</v>
      </c>
      <c r="BO67">
        <v>0</v>
      </c>
      <c r="BP67">
        <v>0</v>
      </c>
      <c r="BQ67">
        <v>0</v>
      </c>
      <c r="BR67">
        <v>1</v>
      </c>
      <c r="BS67">
        <v>0</v>
      </c>
      <c r="BT67">
        <v>0</v>
      </c>
      <c r="BU67">
        <v>0</v>
      </c>
      <c r="BV67">
        <f t="shared" si="2"/>
        <v>3</v>
      </c>
    </row>
    <row r="68" spans="1:74" x14ac:dyDescent="0.25">
      <c r="A68" s="33"/>
      <c r="B68" t="s">
        <v>833</v>
      </c>
      <c r="C68" t="s">
        <v>834</v>
      </c>
      <c r="D68" t="s">
        <v>308</v>
      </c>
      <c r="E68">
        <v>2020</v>
      </c>
      <c r="F68" t="s">
        <v>581</v>
      </c>
      <c r="G68" t="b">
        <v>0</v>
      </c>
      <c r="H68" t="s">
        <v>836</v>
      </c>
      <c r="J68" t="s">
        <v>835</v>
      </c>
      <c r="K68" t="s">
        <v>337</v>
      </c>
      <c r="L68" t="s">
        <v>253</v>
      </c>
      <c r="M68" t="s">
        <v>219</v>
      </c>
      <c r="N68" t="s">
        <v>311</v>
      </c>
      <c r="O68">
        <v>712</v>
      </c>
      <c r="R68" t="s">
        <v>229</v>
      </c>
      <c r="S68" t="s">
        <v>312</v>
      </c>
      <c r="T68" s="14"/>
      <c r="V68" s="10" t="s">
        <v>316</v>
      </c>
      <c r="W68" t="s">
        <v>835</v>
      </c>
      <c r="X68" t="b">
        <v>1</v>
      </c>
      <c r="AW68">
        <f t="shared" ref="AW68:AW131" si="3">SUM(AL68:AV68)</f>
        <v>0</v>
      </c>
      <c r="BG68">
        <f t="shared" ref="BG68:BG131" si="4">SUM(AX68:BF68)</f>
        <v>0</v>
      </c>
      <c r="BH68">
        <v>1</v>
      </c>
      <c r="BI68">
        <v>1</v>
      </c>
      <c r="BJ68">
        <v>0</v>
      </c>
      <c r="BK68">
        <v>1</v>
      </c>
      <c r="BL68">
        <v>-1</v>
      </c>
      <c r="BM68">
        <v>0</v>
      </c>
      <c r="BN68">
        <v>0</v>
      </c>
      <c r="BO68">
        <v>1</v>
      </c>
      <c r="BP68">
        <v>1</v>
      </c>
      <c r="BQ68">
        <v>0</v>
      </c>
      <c r="BR68">
        <v>0</v>
      </c>
      <c r="BS68">
        <v>0</v>
      </c>
      <c r="BT68">
        <v>0</v>
      </c>
      <c r="BU68">
        <v>0</v>
      </c>
      <c r="BV68">
        <f t="shared" ref="BV68:BV131" si="5">SUM(BH68:BU68)</f>
        <v>4</v>
      </c>
    </row>
    <row r="69" spans="1:74" x14ac:dyDescent="0.25">
      <c r="A69" s="33"/>
      <c r="B69" t="s">
        <v>837</v>
      </c>
      <c r="C69" t="s">
        <v>838</v>
      </c>
      <c r="D69" t="s">
        <v>354</v>
      </c>
      <c r="E69">
        <v>2019</v>
      </c>
      <c r="F69" t="s">
        <v>839</v>
      </c>
      <c r="G69" t="b">
        <v>0</v>
      </c>
      <c r="H69" t="s">
        <v>843</v>
      </c>
      <c r="J69" t="s">
        <v>249</v>
      </c>
      <c r="K69" t="s">
        <v>337</v>
      </c>
      <c r="L69" t="s">
        <v>252</v>
      </c>
      <c r="M69" t="s">
        <v>219</v>
      </c>
      <c r="N69" t="s">
        <v>250</v>
      </c>
      <c r="O69">
        <v>1042</v>
      </c>
      <c r="R69" t="s">
        <v>229</v>
      </c>
      <c r="S69" t="s">
        <v>842</v>
      </c>
      <c r="T69" s="14"/>
      <c r="V69" s="10" t="s">
        <v>243</v>
      </c>
      <c r="W69" t="s">
        <v>841</v>
      </c>
      <c r="X69" t="b">
        <v>1</v>
      </c>
      <c r="AW69">
        <f t="shared" si="3"/>
        <v>0</v>
      </c>
      <c r="AX69">
        <v>1</v>
      </c>
      <c r="AY69">
        <v>1</v>
      </c>
      <c r="AZ69">
        <v>1</v>
      </c>
      <c r="BA69">
        <v>1</v>
      </c>
      <c r="BB69">
        <v>0</v>
      </c>
      <c r="BC69">
        <v>0</v>
      </c>
      <c r="BD69">
        <v>1</v>
      </c>
      <c r="BE69">
        <v>1</v>
      </c>
      <c r="BF69">
        <v>1</v>
      </c>
      <c r="BG69">
        <f t="shared" si="4"/>
        <v>7</v>
      </c>
      <c r="BV69">
        <f t="shared" si="5"/>
        <v>0</v>
      </c>
    </row>
    <row r="70" spans="1:74" x14ac:dyDescent="0.25">
      <c r="A70" s="33"/>
      <c r="B70" t="s">
        <v>844</v>
      </c>
      <c r="C70" t="s">
        <v>845</v>
      </c>
      <c r="D70" t="s">
        <v>846</v>
      </c>
      <c r="E70">
        <v>2018</v>
      </c>
      <c r="F70" t="s">
        <v>366</v>
      </c>
      <c r="G70" t="b">
        <v>0</v>
      </c>
      <c r="H70" t="s">
        <v>847</v>
      </c>
      <c r="J70" t="s">
        <v>580</v>
      </c>
      <c r="K70" t="s">
        <v>369</v>
      </c>
      <c r="L70" t="s">
        <v>253</v>
      </c>
      <c r="M70" t="s">
        <v>219</v>
      </c>
      <c r="N70" t="s">
        <v>250</v>
      </c>
      <c r="O70">
        <v>546</v>
      </c>
      <c r="R70" t="s">
        <v>229</v>
      </c>
      <c r="S70" t="s">
        <v>312</v>
      </c>
      <c r="T70" s="14"/>
      <c r="V70" s="10" t="s">
        <v>347</v>
      </c>
      <c r="W70" t="s">
        <v>266</v>
      </c>
      <c r="X70" t="b">
        <v>1</v>
      </c>
      <c r="AW70">
        <f t="shared" si="3"/>
        <v>0</v>
      </c>
      <c r="AX70">
        <v>1</v>
      </c>
      <c r="AY70">
        <v>1</v>
      </c>
      <c r="AZ70">
        <v>1</v>
      </c>
      <c r="BA70">
        <v>1</v>
      </c>
      <c r="BB70">
        <v>1</v>
      </c>
      <c r="BC70">
        <v>0</v>
      </c>
      <c r="BD70">
        <v>0</v>
      </c>
      <c r="BE70">
        <v>1</v>
      </c>
      <c r="BF70">
        <v>1</v>
      </c>
      <c r="BG70">
        <f t="shared" si="4"/>
        <v>7</v>
      </c>
      <c r="BV70">
        <f t="shared" si="5"/>
        <v>0</v>
      </c>
    </row>
    <row r="71" spans="1:74" x14ac:dyDescent="0.25">
      <c r="A71" s="33">
        <v>44347</v>
      </c>
      <c r="B71" t="s">
        <v>848</v>
      </c>
      <c r="C71" t="s">
        <v>849</v>
      </c>
      <c r="D71" t="s">
        <v>850</v>
      </c>
      <c r="E71">
        <v>2020</v>
      </c>
      <c r="F71" t="s">
        <v>851</v>
      </c>
      <c r="G71" t="b">
        <v>0</v>
      </c>
      <c r="H71" t="s">
        <v>852</v>
      </c>
      <c r="K71" t="s">
        <v>337</v>
      </c>
      <c r="L71" t="s">
        <v>853</v>
      </c>
      <c r="M71" t="s">
        <v>219</v>
      </c>
      <c r="N71" t="s">
        <v>250</v>
      </c>
      <c r="O71" t="s">
        <v>312</v>
      </c>
      <c r="R71" t="s">
        <v>229</v>
      </c>
      <c r="S71" t="s">
        <v>312</v>
      </c>
      <c r="V71" s="10" t="s">
        <v>312</v>
      </c>
      <c r="W71" s="10" t="s">
        <v>789</v>
      </c>
      <c r="X71" t="b">
        <v>1</v>
      </c>
      <c r="AW71">
        <f t="shared" si="3"/>
        <v>0</v>
      </c>
      <c r="BG71">
        <f t="shared" si="4"/>
        <v>0</v>
      </c>
      <c r="BH71">
        <v>1</v>
      </c>
      <c r="BI71">
        <v>1</v>
      </c>
      <c r="BJ71">
        <v>0</v>
      </c>
      <c r="BK71">
        <v>0</v>
      </c>
      <c r="BL71">
        <v>-1</v>
      </c>
      <c r="BM71">
        <v>0</v>
      </c>
      <c r="BN71">
        <v>0</v>
      </c>
      <c r="BO71">
        <v>0</v>
      </c>
      <c r="BP71">
        <v>0</v>
      </c>
      <c r="BQ71">
        <v>0</v>
      </c>
      <c r="BR71">
        <v>0</v>
      </c>
      <c r="BS71">
        <v>0</v>
      </c>
      <c r="BT71">
        <v>0</v>
      </c>
      <c r="BU71">
        <v>0</v>
      </c>
      <c r="BV71">
        <f t="shared" si="5"/>
        <v>1</v>
      </c>
    </row>
    <row r="72" spans="1:74" x14ac:dyDescent="0.25">
      <c r="A72" s="33"/>
      <c r="B72" t="s">
        <v>854</v>
      </c>
      <c r="C72" t="s">
        <v>855</v>
      </c>
      <c r="D72" t="s">
        <v>856</v>
      </c>
      <c r="E72">
        <v>2017</v>
      </c>
      <c r="F72" t="s">
        <v>857</v>
      </c>
      <c r="G72" t="b">
        <v>1</v>
      </c>
      <c r="I72" t="s">
        <v>862</v>
      </c>
      <c r="J72" t="s">
        <v>859</v>
      </c>
      <c r="K72" t="s">
        <v>337</v>
      </c>
      <c r="L72" t="s">
        <v>253</v>
      </c>
      <c r="M72" t="s">
        <v>219</v>
      </c>
      <c r="N72" t="s">
        <v>459</v>
      </c>
      <c r="P72">
        <v>41</v>
      </c>
      <c r="Q72">
        <v>31</v>
      </c>
      <c r="R72" t="s">
        <v>858</v>
      </c>
      <c r="S72" t="s">
        <v>312</v>
      </c>
      <c r="V72" s="10" t="s">
        <v>316</v>
      </c>
      <c r="W72" t="s">
        <v>266</v>
      </c>
      <c r="X72" t="b">
        <v>0</v>
      </c>
      <c r="Y72" t="s">
        <v>860</v>
      </c>
      <c r="AE72" t="s">
        <v>861</v>
      </c>
      <c r="AL72">
        <v>1</v>
      </c>
      <c r="AM72">
        <v>1</v>
      </c>
      <c r="AN72">
        <v>1</v>
      </c>
      <c r="AO72">
        <v>1</v>
      </c>
      <c r="AP72">
        <v>1</v>
      </c>
      <c r="AQ72">
        <v>0</v>
      </c>
      <c r="AR72">
        <v>1</v>
      </c>
      <c r="AS72">
        <v>1</v>
      </c>
      <c r="AT72">
        <v>0</v>
      </c>
      <c r="AU72">
        <v>0</v>
      </c>
      <c r="AV72">
        <v>0</v>
      </c>
      <c r="AW72">
        <f t="shared" si="3"/>
        <v>7</v>
      </c>
      <c r="BG72">
        <f t="shared" si="4"/>
        <v>0</v>
      </c>
      <c r="BV72">
        <f t="shared" si="5"/>
        <v>0</v>
      </c>
    </row>
    <row r="73" spans="1:74" x14ac:dyDescent="0.25">
      <c r="A73" s="33"/>
      <c r="B73" t="s">
        <v>863</v>
      </c>
      <c r="C73" t="s">
        <v>864</v>
      </c>
      <c r="D73" t="s">
        <v>354</v>
      </c>
      <c r="E73">
        <v>2019</v>
      </c>
      <c r="F73" t="s">
        <v>865</v>
      </c>
      <c r="G73" t="b">
        <v>1</v>
      </c>
      <c r="I73" t="s">
        <v>869</v>
      </c>
      <c r="J73" t="s">
        <v>867</v>
      </c>
      <c r="K73" t="s">
        <v>337</v>
      </c>
      <c r="L73" t="s">
        <v>253</v>
      </c>
      <c r="M73" t="s">
        <v>219</v>
      </c>
      <c r="N73" t="s">
        <v>459</v>
      </c>
      <c r="P73">
        <v>49</v>
      </c>
      <c r="Q73">
        <v>13</v>
      </c>
      <c r="R73" t="s">
        <v>866</v>
      </c>
      <c r="S73" t="s">
        <v>312</v>
      </c>
      <c r="V73" s="10" t="s">
        <v>312</v>
      </c>
      <c r="W73" s="10" t="s">
        <v>772</v>
      </c>
      <c r="X73" t="b">
        <v>0</v>
      </c>
      <c r="Y73" t="s">
        <v>868</v>
      </c>
      <c r="AL73">
        <v>1</v>
      </c>
      <c r="AM73">
        <v>1</v>
      </c>
      <c r="AN73">
        <v>-1</v>
      </c>
      <c r="AO73">
        <v>1</v>
      </c>
      <c r="AP73">
        <v>1</v>
      </c>
      <c r="AQ73">
        <v>0</v>
      </c>
      <c r="AR73">
        <v>1</v>
      </c>
      <c r="AS73">
        <v>1</v>
      </c>
      <c r="AT73">
        <v>0</v>
      </c>
      <c r="AU73">
        <v>0</v>
      </c>
      <c r="AV73">
        <v>0</v>
      </c>
      <c r="AW73">
        <f t="shared" si="3"/>
        <v>5</v>
      </c>
      <c r="BG73">
        <f t="shared" si="4"/>
        <v>0</v>
      </c>
      <c r="BV73">
        <f t="shared" si="5"/>
        <v>0</v>
      </c>
    </row>
    <row r="74" spans="1:74" x14ac:dyDescent="0.25">
      <c r="A74" s="33"/>
      <c r="B74" t="s">
        <v>871</v>
      </c>
      <c r="C74" t="s">
        <v>870</v>
      </c>
      <c r="D74" t="s">
        <v>260</v>
      </c>
      <c r="E74">
        <v>2016</v>
      </c>
      <c r="F74" t="s">
        <v>872</v>
      </c>
      <c r="G74" t="b">
        <v>0</v>
      </c>
      <c r="H74" t="s">
        <v>875</v>
      </c>
      <c r="J74" t="s">
        <v>501</v>
      </c>
      <c r="K74" t="s">
        <v>337</v>
      </c>
      <c r="L74" t="s">
        <v>253</v>
      </c>
      <c r="M74" t="s">
        <v>219</v>
      </c>
      <c r="N74" t="s">
        <v>873</v>
      </c>
      <c r="O74">
        <v>657</v>
      </c>
      <c r="R74" t="s">
        <v>229</v>
      </c>
      <c r="S74" t="s">
        <v>874</v>
      </c>
      <c r="V74" s="10" t="s">
        <v>316</v>
      </c>
      <c r="W74" s="10" t="s">
        <v>266</v>
      </c>
      <c r="X74" t="b">
        <v>0</v>
      </c>
      <c r="AW74">
        <f t="shared" si="3"/>
        <v>0</v>
      </c>
      <c r="BG74">
        <f t="shared" si="4"/>
        <v>0</v>
      </c>
      <c r="BH74">
        <v>1</v>
      </c>
      <c r="BI74">
        <v>1</v>
      </c>
      <c r="BJ74">
        <v>0</v>
      </c>
      <c r="BK74">
        <v>1</v>
      </c>
      <c r="BL74">
        <v>1</v>
      </c>
      <c r="BM74">
        <v>1</v>
      </c>
      <c r="BN74">
        <v>0</v>
      </c>
      <c r="BO74">
        <v>0</v>
      </c>
      <c r="BP74">
        <v>1</v>
      </c>
      <c r="BQ74">
        <v>0</v>
      </c>
      <c r="BR74">
        <v>0</v>
      </c>
      <c r="BS74">
        <v>0</v>
      </c>
      <c r="BT74">
        <v>0</v>
      </c>
      <c r="BU74">
        <v>0</v>
      </c>
      <c r="BV74">
        <f t="shared" si="5"/>
        <v>6</v>
      </c>
    </row>
    <row r="75" spans="1:74" x14ac:dyDescent="0.25">
      <c r="A75" s="33"/>
      <c r="B75" t="s">
        <v>876</v>
      </c>
      <c r="C75" t="s">
        <v>877</v>
      </c>
      <c r="D75" t="s">
        <v>778</v>
      </c>
      <c r="E75">
        <v>2019</v>
      </c>
      <c r="F75" t="s">
        <v>878</v>
      </c>
      <c r="G75" t="b">
        <v>0</v>
      </c>
      <c r="H75" t="s">
        <v>880</v>
      </c>
      <c r="J75" t="s">
        <v>752</v>
      </c>
      <c r="K75" t="s">
        <v>337</v>
      </c>
      <c r="L75" t="s">
        <v>253</v>
      </c>
      <c r="M75" t="s">
        <v>219</v>
      </c>
      <c r="N75" t="s">
        <v>250</v>
      </c>
      <c r="O75">
        <v>380</v>
      </c>
      <c r="R75" t="s">
        <v>229</v>
      </c>
      <c r="S75" t="s">
        <v>879</v>
      </c>
      <c r="V75" s="10" t="s">
        <v>340</v>
      </c>
      <c r="W75" s="10" t="s">
        <v>266</v>
      </c>
      <c r="X75" t="b">
        <v>1</v>
      </c>
      <c r="AL75">
        <v>1</v>
      </c>
      <c r="AM75">
        <v>1</v>
      </c>
      <c r="AN75">
        <v>-1</v>
      </c>
      <c r="AO75">
        <v>1</v>
      </c>
      <c r="AP75">
        <v>1</v>
      </c>
      <c r="AQ75">
        <v>0</v>
      </c>
      <c r="AR75">
        <v>1</v>
      </c>
      <c r="AS75">
        <v>1</v>
      </c>
      <c r="AT75">
        <v>1</v>
      </c>
      <c r="AU75">
        <v>0</v>
      </c>
      <c r="AV75">
        <v>0</v>
      </c>
      <c r="AW75">
        <f t="shared" si="3"/>
        <v>6</v>
      </c>
      <c r="BG75">
        <f t="shared" si="4"/>
        <v>0</v>
      </c>
      <c r="BV75">
        <f t="shared" si="5"/>
        <v>0</v>
      </c>
    </row>
    <row r="76" spans="1:74" x14ac:dyDescent="0.25">
      <c r="A76" s="33"/>
      <c r="B76" t="s">
        <v>881</v>
      </c>
      <c r="C76" t="s">
        <v>883</v>
      </c>
      <c r="D76" t="s">
        <v>882</v>
      </c>
      <c r="E76">
        <v>2012</v>
      </c>
      <c r="F76" t="s">
        <v>884</v>
      </c>
      <c r="G76" t="b">
        <v>0</v>
      </c>
      <c r="H76" t="s">
        <v>888</v>
      </c>
      <c r="J76" t="s">
        <v>887</v>
      </c>
      <c r="K76" t="s">
        <v>337</v>
      </c>
      <c r="L76" t="s">
        <v>593</v>
      </c>
      <c r="M76" t="s">
        <v>219</v>
      </c>
      <c r="N76" t="s">
        <v>250</v>
      </c>
      <c r="P76">
        <v>7</v>
      </c>
      <c r="Q76">
        <v>5</v>
      </c>
      <c r="R76" t="s">
        <v>889</v>
      </c>
      <c r="T76" s="10" t="s">
        <v>885</v>
      </c>
      <c r="U76" s="10" t="s">
        <v>886</v>
      </c>
      <c r="V76" s="10" t="s">
        <v>243</v>
      </c>
      <c r="W76" s="10" t="s">
        <v>266</v>
      </c>
      <c r="X76" t="b">
        <v>1</v>
      </c>
      <c r="AL76">
        <v>1</v>
      </c>
      <c r="AM76">
        <v>1</v>
      </c>
      <c r="AN76">
        <v>-1</v>
      </c>
      <c r="AO76">
        <v>1</v>
      </c>
      <c r="AP76">
        <v>1</v>
      </c>
      <c r="AQ76">
        <v>0</v>
      </c>
      <c r="AR76">
        <v>1</v>
      </c>
      <c r="AS76">
        <v>1</v>
      </c>
      <c r="AT76">
        <v>0</v>
      </c>
      <c r="AU76">
        <v>0</v>
      </c>
      <c r="AV76">
        <v>0</v>
      </c>
      <c r="AW76">
        <f t="shared" si="3"/>
        <v>5</v>
      </c>
      <c r="BG76">
        <f t="shared" si="4"/>
        <v>0</v>
      </c>
      <c r="BV76">
        <f t="shared" si="5"/>
        <v>0</v>
      </c>
    </row>
    <row r="77" spans="1:74" x14ac:dyDescent="0.25">
      <c r="A77" s="33"/>
      <c r="B77" t="s">
        <v>890</v>
      </c>
      <c r="C77" t="s">
        <v>891</v>
      </c>
      <c r="D77" t="s">
        <v>892</v>
      </c>
      <c r="E77">
        <v>2020</v>
      </c>
      <c r="F77" t="s">
        <v>893</v>
      </c>
      <c r="G77" t="b">
        <v>0</v>
      </c>
      <c r="H77" t="s">
        <v>895</v>
      </c>
      <c r="J77" t="s">
        <v>894</v>
      </c>
      <c r="K77" t="s">
        <v>470</v>
      </c>
      <c r="L77" t="s">
        <v>312</v>
      </c>
      <c r="M77" t="s">
        <v>219</v>
      </c>
      <c r="N77" t="s">
        <v>515</v>
      </c>
      <c r="O77">
        <v>5828</v>
      </c>
      <c r="R77" t="s">
        <v>229</v>
      </c>
      <c r="S77" t="s">
        <v>896</v>
      </c>
      <c r="V77" s="10" t="s">
        <v>322</v>
      </c>
      <c r="W77" s="10" t="s">
        <v>266</v>
      </c>
      <c r="X77" t="b">
        <v>1</v>
      </c>
      <c r="AW77">
        <f t="shared" si="3"/>
        <v>0</v>
      </c>
      <c r="BG77">
        <f t="shared" si="4"/>
        <v>0</v>
      </c>
      <c r="BH77">
        <v>1</v>
      </c>
      <c r="BI77">
        <v>1</v>
      </c>
      <c r="BJ77">
        <v>0</v>
      </c>
      <c r="BK77">
        <v>1</v>
      </c>
      <c r="BL77">
        <v>-1</v>
      </c>
      <c r="BM77">
        <v>0</v>
      </c>
      <c r="BN77">
        <v>0</v>
      </c>
      <c r="BO77">
        <v>0</v>
      </c>
      <c r="BP77">
        <v>0</v>
      </c>
      <c r="BQ77">
        <v>0</v>
      </c>
      <c r="BR77">
        <v>0</v>
      </c>
      <c r="BS77">
        <v>0</v>
      </c>
      <c r="BT77">
        <v>0</v>
      </c>
      <c r="BU77">
        <v>1</v>
      </c>
      <c r="BV77">
        <f t="shared" si="5"/>
        <v>3</v>
      </c>
    </row>
    <row r="78" spans="1:74" x14ac:dyDescent="0.25">
      <c r="A78" s="33">
        <v>44317</v>
      </c>
      <c r="B78" t="s">
        <v>897</v>
      </c>
      <c r="C78" t="s">
        <v>898</v>
      </c>
      <c r="D78" t="s">
        <v>524</v>
      </c>
      <c r="E78">
        <v>2019</v>
      </c>
      <c r="F78" t="s">
        <v>899</v>
      </c>
      <c r="G78" t="b">
        <v>1</v>
      </c>
      <c r="I78" t="s">
        <v>903</v>
      </c>
      <c r="J78" t="s">
        <v>900</v>
      </c>
      <c r="K78" t="s">
        <v>337</v>
      </c>
      <c r="L78" t="s">
        <v>253</v>
      </c>
      <c r="M78" t="s">
        <v>219</v>
      </c>
      <c r="N78" t="s">
        <v>235</v>
      </c>
      <c r="P78">
        <v>12</v>
      </c>
      <c r="Q78">
        <v>12</v>
      </c>
      <c r="S78" t="s">
        <v>312</v>
      </c>
      <c r="V78" s="10" t="s">
        <v>347</v>
      </c>
      <c r="W78" s="10" t="s">
        <v>266</v>
      </c>
      <c r="X78" t="b">
        <v>1</v>
      </c>
      <c r="Y78" t="s">
        <v>902</v>
      </c>
      <c r="AE78" t="s">
        <v>901</v>
      </c>
      <c r="AL78">
        <v>1</v>
      </c>
      <c r="AM78">
        <v>1</v>
      </c>
      <c r="AN78">
        <v>-1</v>
      </c>
      <c r="AO78">
        <v>1</v>
      </c>
      <c r="AP78">
        <v>1</v>
      </c>
      <c r="AQ78">
        <v>0</v>
      </c>
      <c r="AR78">
        <v>1</v>
      </c>
      <c r="AS78">
        <v>1</v>
      </c>
      <c r="AT78">
        <v>0</v>
      </c>
      <c r="AU78">
        <v>0</v>
      </c>
      <c r="AV78">
        <v>0</v>
      </c>
      <c r="AW78">
        <f t="shared" si="3"/>
        <v>5</v>
      </c>
      <c r="BG78">
        <f t="shared" si="4"/>
        <v>0</v>
      </c>
      <c r="BV78">
        <f t="shared" si="5"/>
        <v>0</v>
      </c>
    </row>
    <row r="79" spans="1:74" x14ac:dyDescent="0.25">
      <c r="A79" s="33"/>
      <c r="B79" t="s">
        <v>906</v>
      </c>
      <c r="C79" t="s">
        <v>907</v>
      </c>
      <c r="D79" t="s">
        <v>778</v>
      </c>
      <c r="E79">
        <v>2017</v>
      </c>
      <c r="F79" t="s">
        <v>908</v>
      </c>
      <c r="G79" t="b">
        <v>1</v>
      </c>
      <c r="I79" t="s">
        <v>911</v>
      </c>
      <c r="J79" t="s">
        <v>909</v>
      </c>
      <c r="K79" t="s">
        <v>337</v>
      </c>
      <c r="L79" t="s">
        <v>253</v>
      </c>
      <c r="M79" t="s">
        <v>219</v>
      </c>
      <c r="N79" t="s">
        <v>250</v>
      </c>
      <c r="O79">
        <v>75</v>
      </c>
      <c r="R79" t="s">
        <v>229</v>
      </c>
      <c r="S79" t="s">
        <v>910</v>
      </c>
      <c r="V79" s="10" t="s">
        <v>746</v>
      </c>
      <c r="W79" s="10" t="s">
        <v>266</v>
      </c>
      <c r="X79" t="b">
        <v>1</v>
      </c>
      <c r="Y79" t="s">
        <v>905</v>
      </c>
      <c r="AH79" t="s">
        <v>904</v>
      </c>
      <c r="AW79">
        <f t="shared" si="3"/>
        <v>0</v>
      </c>
      <c r="AX79">
        <v>1</v>
      </c>
      <c r="AY79">
        <v>1</v>
      </c>
      <c r="AZ79">
        <v>1</v>
      </c>
      <c r="BA79">
        <v>1</v>
      </c>
      <c r="BB79">
        <v>1</v>
      </c>
      <c r="BC79">
        <v>1</v>
      </c>
      <c r="BD79">
        <v>1</v>
      </c>
      <c r="BE79">
        <v>1</v>
      </c>
      <c r="BF79">
        <v>1</v>
      </c>
      <c r="BG79">
        <f t="shared" si="4"/>
        <v>9</v>
      </c>
      <c r="BV79">
        <f t="shared" si="5"/>
        <v>0</v>
      </c>
    </row>
    <row r="80" spans="1:74" x14ac:dyDescent="0.25">
      <c r="A80" s="33"/>
      <c r="B80" t="s">
        <v>912</v>
      </c>
      <c r="C80" t="s">
        <v>913</v>
      </c>
      <c r="D80" t="s">
        <v>354</v>
      </c>
      <c r="E80">
        <v>2016</v>
      </c>
      <c r="F80" t="s">
        <v>914</v>
      </c>
      <c r="G80" t="b">
        <v>1</v>
      </c>
      <c r="I80" t="s">
        <v>920</v>
      </c>
      <c r="J80" t="s">
        <v>919</v>
      </c>
      <c r="K80" t="s">
        <v>369</v>
      </c>
      <c r="L80" t="s">
        <v>253</v>
      </c>
      <c r="M80" t="s">
        <v>219</v>
      </c>
      <c r="N80" t="s">
        <v>459</v>
      </c>
      <c r="O80">
        <v>1864</v>
      </c>
      <c r="R80" t="s">
        <v>229</v>
      </c>
      <c r="S80" t="s">
        <v>916</v>
      </c>
      <c r="V80" s="10" t="s">
        <v>262</v>
      </c>
      <c r="W80" s="10" t="s">
        <v>915</v>
      </c>
      <c r="X80" t="b">
        <v>1</v>
      </c>
      <c r="Y80" t="s">
        <v>918</v>
      </c>
      <c r="AE80" t="s">
        <v>917</v>
      </c>
      <c r="AW80">
        <f t="shared" si="3"/>
        <v>0</v>
      </c>
      <c r="BG80">
        <f t="shared" si="4"/>
        <v>0</v>
      </c>
      <c r="BH80">
        <v>1</v>
      </c>
      <c r="BI80">
        <v>1</v>
      </c>
      <c r="BJ80">
        <v>1</v>
      </c>
      <c r="BK80">
        <v>1</v>
      </c>
      <c r="BL80">
        <v>1</v>
      </c>
      <c r="BM80">
        <v>1</v>
      </c>
      <c r="BN80">
        <v>1</v>
      </c>
      <c r="BO80">
        <v>1</v>
      </c>
      <c r="BP80">
        <v>1</v>
      </c>
      <c r="BQ80">
        <v>1</v>
      </c>
      <c r="BR80">
        <v>1</v>
      </c>
      <c r="BS80">
        <v>0</v>
      </c>
      <c r="BT80">
        <v>1</v>
      </c>
      <c r="BU80">
        <v>1</v>
      </c>
      <c r="BV80">
        <f t="shared" si="5"/>
        <v>13</v>
      </c>
    </row>
    <row r="81" spans="1:74" x14ac:dyDescent="0.25">
      <c r="A81" s="33"/>
      <c r="B81" t="s">
        <v>921</v>
      </c>
      <c r="C81" t="s">
        <v>922</v>
      </c>
      <c r="D81" t="s">
        <v>345</v>
      </c>
      <c r="E81">
        <v>2015</v>
      </c>
      <c r="F81" t="s">
        <v>923</v>
      </c>
      <c r="G81" t="b">
        <v>0</v>
      </c>
      <c r="H81" t="s">
        <v>924</v>
      </c>
      <c r="J81" t="s">
        <v>925</v>
      </c>
      <c r="K81" t="s">
        <v>337</v>
      </c>
      <c r="L81" t="s">
        <v>253</v>
      </c>
      <c r="M81" t="s">
        <v>219</v>
      </c>
      <c r="N81" t="s">
        <v>459</v>
      </c>
      <c r="O81">
        <v>1776</v>
      </c>
      <c r="R81" t="s">
        <v>229</v>
      </c>
      <c r="S81" t="s">
        <v>312</v>
      </c>
      <c r="V81" s="10" t="s">
        <v>340</v>
      </c>
      <c r="W81" s="10" t="s">
        <v>266</v>
      </c>
      <c r="X81" t="b">
        <v>1</v>
      </c>
      <c r="AW81">
        <f t="shared" si="3"/>
        <v>0</v>
      </c>
      <c r="BG81">
        <f t="shared" si="4"/>
        <v>0</v>
      </c>
      <c r="BH81">
        <v>1</v>
      </c>
      <c r="BI81">
        <v>1</v>
      </c>
      <c r="BJ81">
        <v>0</v>
      </c>
      <c r="BK81">
        <v>1</v>
      </c>
      <c r="BL81">
        <v>-1</v>
      </c>
      <c r="BM81">
        <v>0</v>
      </c>
      <c r="BN81">
        <v>0</v>
      </c>
      <c r="BO81">
        <v>0</v>
      </c>
      <c r="BP81">
        <v>0</v>
      </c>
      <c r="BQ81">
        <v>0</v>
      </c>
      <c r="BR81">
        <v>1</v>
      </c>
      <c r="BS81">
        <v>0</v>
      </c>
      <c r="BT81">
        <v>0</v>
      </c>
      <c r="BU81">
        <v>1</v>
      </c>
      <c r="BV81">
        <f t="shared" si="5"/>
        <v>4</v>
      </c>
    </row>
    <row r="82" spans="1:74" x14ac:dyDescent="0.25">
      <c r="A82" s="33"/>
      <c r="B82" t="s">
        <v>926</v>
      </c>
      <c r="C82" t="s">
        <v>927</v>
      </c>
      <c r="D82" t="s">
        <v>260</v>
      </c>
      <c r="E82">
        <v>2016</v>
      </c>
      <c r="F82" t="s">
        <v>928</v>
      </c>
      <c r="G82" t="b">
        <v>1</v>
      </c>
      <c r="I82" t="s">
        <v>931</v>
      </c>
      <c r="J82" t="s">
        <v>752</v>
      </c>
      <c r="K82" t="s">
        <v>337</v>
      </c>
      <c r="L82" t="s">
        <v>253</v>
      </c>
      <c r="M82" t="s">
        <v>219</v>
      </c>
      <c r="N82" t="s">
        <v>459</v>
      </c>
      <c r="O82">
        <v>1000</v>
      </c>
      <c r="R82" t="s">
        <v>229</v>
      </c>
      <c r="S82" t="s">
        <v>929</v>
      </c>
      <c r="V82" s="10" t="s">
        <v>380</v>
      </c>
      <c r="W82" s="10" t="s">
        <v>714</v>
      </c>
      <c r="X82" t="b">
        <v>1</v>
      </c>
      <c r="AE82" t="s">
        <v>930</v>
      </c>
      <c r="AL82">
        <v>1</v>
      </c>
      <c r="AM82">
        <v>1</v>
      </c>
      <c r="AN82">
        <v>1</v>
      </c>
      <c r="AO82">
        <v>1</v>
      </c>
      <c r="AP82">
        <v>1</v>
      </c>
      <c r="AQ82">
        <v>0</v>
      </c>
      <c r="AR82">
        <v>1</v>
      </c>
      <c r="AS82">
        <v>1</v>
      </c>
      <c r="AT82">
        <v>1</v>
      </c>
      <c r="AU82">
        <v>0</v>
      </c>
      <c r="AV82">
        <v>1</v>
      </c>
      <c r="AW82">
        <f t="shared" si="3"/>
        <v>9</v>
      </c>
      <c r="BG82">
        <f t="shared" si="4"/>
        <v>0</v>
      </c>
      <c r="BV82">
        <f t="shared" si="5"/>
        <v>0</v>
      </c>
    </row>
    <row r="83" spans="1:74" x14ac:dyDescent="0.25">
      <c r="A83" s="33">
        <v>44318</v>
      </c>
      <c r="B83" t="s">
        <v>932</v>
      </c>
      <c r="C83" t="s">
        <v>934</v>
      </c>
      <c r="D83" t="s">
        <v>933</v>
      </c>
      <c r="E83">
        <v>2016</v>
      </c>
      <c r="F83" t="s">
        <v>935</v>
      </c>
      <c r="G83" t="b">
        <v>0</v>
      </c>
      <c r="H83" t="s">
        <v>875</v>
      </c>
      <c r="J83" t="s">
        <v>501</v>
      </c>
      <c r="K83" t="s">
        <v>337</v>
      </c>
      <c r="L83" t="s">
        <v>253</v>
      </c>
      <c r="M83" t="s">
        <v>219</v>
      </c>
      <c r="N83" t="s">
        <v>250</v>
      </c>
      <c r="O83">
        <v>240</v>
      </c>
      <c r="R83" t="s">
        <v>229</v>
      </c>
      <c r="S83" t="s">
        <v>936</v>
      </c>
      <c r="V83" s="10" t="s">
        <v>591</v>
      </c>
      <c r="W83" s="10" t="s">
        <v>266</v>
      </c>
      <c r="X83" t="b">
        <v>1</v>
      </c>
      <c r="AW83">
        <f t="shared" si="3"/>
        <v>0</v>
      </c>
      <c r="AX83">
        <v>1</v>
      </c>
      <c r="AY83">
        <v>1</v>
      </c>
      <c r="AZ83">
        <v>1</v>
      </c>
      <c r="BA83">
        <v>1</v>
      </c>
      <c r="BB83">
        <v>0</v>
      </c>
      <c r="BC83">
        <v>1</v>
      </c>
      <c r="BD83">
        <v>0</v>
      </c>
      <c r="BE83">
        <v>1</v>
      </c>
      <c r="BF83">
        <v>1</v>
      </c>
      <c r="BG83">
        <f t="shared" si="4"/>
        <v>7</v>
      </c>
      <c r="BV83">
        <f t="shared" si="5"/>
        <v>0</v>
      </c>
    </row>
    <row r="84" spans="1:74" x14ac:dyDescent="0.25">
      <c r="A84" s="33"/>
      <c r="B84" t="s">
        <v>937</v>
      </c>
      <c r="C84" t="s">
        <v>938</v>
      </c>
      <c r="D84" t="s">
        <v>939</v>
      </c>
      <c r="E84">
        <v>2013</v>
      </c>
      <c r="F84" t="s">
        <v>940</v>
      </c>
      <c r="G84" t="b">
        <v>0</v>
      </c>
      <c r="H84" t="s">
        <v>942</v>
      </c>
      <c r="J84" t="s">
        <v>951</v>
      </c>
      <c r="K84" t="s">
        <v>337</v>
      </c>
      <c r="L84" t="s">
        <v>253</v>
      </c>
      <c r="M84" t="s">
        <v>219</v>
      </c>
      <c r="N84" t="s">
        <v>592</v>
      </c>
      <c r="O84">
        <v>18</v>
      </c>
      <c r="R84" t="s">
        <v>941</v>
      </c>
      <c r="S84" t="s">
        <v>312</v>
      </c>
      <c r="V84" s="10" t="s">
        <v>312</v>
      </c>
      <c r="W84" s="10" t="s">
        <v>266</v>
      </c>
      <c r="X84" t="b">
        <v>0</v>
      </c>
      <c r="AL84">
        <v>1</v>
      </c>
      <c r="AM84">
        <v>1</v>
      </c>
      <c r="AN84">
        <v>-1</v>
      </c>
      <c r="AO84">
        <v>1</v>
      </c>
      <c r="AP84">
        <v>1</v>
      </c>
      <c r="AQ84">
        <v>0</v>
      </c>
      <c r="AR84">
        <v>1</v>
      </c>
      <c r="AS84">
        <v>0</v>
      </c>
      <c r="AT84">
        <v>0</v>
      </c>
      <c r="AU84">
        <v>0</v>
      </c>
      <c r="AV84">
        <v>0</v>
      </c>
      <c r="AW84">
        <f t="shared" si="3"/>
        <v>4</v>
      </c>
      <c r="BG84">
        <f t="shared" si="4"/>
        <v>0</v>
      </c>
      <c r="BV84">
        <f t="shared" si="5"/>
        <v>0</v>
      </c>
    </row>
    <row r="85" spans="1:74" x14ac:dyDescent="0.25">
      <c r="A85" s="33"/>
      <c r="B85" t="s">
        <v>943</v>
      </c>
      <c r="C85" t="s">
        <v>945</v>
      </c>
      <c r="D85" t="s">
        <v>944</v>
      </c>
      <c r="E85">
        <v>2020</v>
      </c>
      <c r="F85" t="s">
        <v>946</v>
      </c>
      <c r="G85" t="b">
        <v>0</v>
      </c>
      <c r="H85" t="s">
        <v>947</v>
      </c>
      <c r="J85" t="s">
        <v>752</v>
      </c>
      <c r="K85" t="s">
        <v>337</v>
      </c>
      <c r="L85" t="s">
        <v>253</v>
      </c>
      <c r="M85" t="s">
        <v>219</v>
      </c>
      <c r="N85" t="s">
        <v>250</v>
      </c>
      <c r="O85">
        <v>480</v>
      </c>
      <c r="R85" t="s">
        <v>229</v>
      </c>
      <c r="S85" t="s">
        <v>312</v>
      </c>
      <c r="V85" s="10" t="s">
        <v>584</v>
      </c>
      <c r="W85" s="10" t="s">
        <v>266</v>
      </c>
      <c r="X85" t="b">
        <v>1</v>
      </c>
      <c r="AW85">
        <f t="shared" si="3"/>
        <v>0</v>
      </c>
      <c r="BG85">
        <f t="shared" si="4"/>
        <v>0</v>
      </c>
      <c r="BH85">
        <v>1</v>
      </c>
      <c r="BI85">
        <v>1</v>
      </c>
      <c r="BJ85">
        <v>0</v>
      </c>
      <c r="BK85">
        <v>1</v>
      </c>
      <c r="BL85">
        <v>1</v>
      </c>
      <c r="BM85">
        <v>1</v>
      </c>
      <c r="BN85">
        <v>0</v>
      </c>
      <c r="BO85">
        <v>-1</v>
      </c>
      <c r="BP85">
        <v>1</v>
      </c>
      <c r="BQ85">
        <v>0</v>
      </c>
      <c r="BR85">
        <v>1</v>
      </c>
      <c r="BS85">
        <v>0</v>
      </c>
      <c r="BT85">
        <v>0</v>
      </c>
      <c r="BU85">
        <v>0</v>
      </c>
      <c r="BV85">
        <f t="shared" si="5"/>
        <v>6</v>
      </c>
    </row>
    <row r="86" spans="1:74" x14ac:dyDescent="0.25">
      <c r="A86" s="33"/>
      <c r="B86" t="s">
        <v>948</v>
      </c>
      <c r="C86" t="s">
        <v>949</v>
      </c>
      <c r="D86" t="s">
        <v>567</v>
      </c>
      <c r="E86">
        <v>2016</v>
      </c>
      <c r="F86" t="s">
        <v>950</v>
      </c>
      <c r="G86" t="b">
        <v>0</v>
      </c>
      <c r="H86" t="s">
        <v>840</v>
      </c>
      <c r="J86" t="s">
        <v>580</v>
      </c>
      <c r="K86" t="s">
        <v>337</v>
      </c>
      <c r="L86" t="s">
        <v>253</v>
      </c>
      <c r="M86" t="s">
        <v>219</v>
      </c>
      <c r="N86" t="s">
        <v>570</v>
      </c>
      <c r="O86">
        <f>274+276</f>
        <v>550</v>
      </c>
      <c r="R86" t="s">
        <v>229</v>
      </c>
      <c r="S86" t="s">
        <v>952</v>
      </c>
      <c r="V86" s="10" t="s">
        <v>953</v>
      </c>
      <c r="W86" s="10" t="s">
        <v>266</v>
      </c>
      <c r="X86" t="b">
        <v>1</v>
      </c>
      <c r="AL86">
        <v>1</v>
      </c>
      <c r="AM86">
        <v>1</v>
      </c>
      <c r="AN86">
        <v>1</v>
      </c>
      <c r="AO86">
        <v>1</v>
      </c>
      <c r="AP86">
        <v>1</v>
      </c>
      <c r="AQ86">
        <v>0</v>
      </c>
      <c r="AR86">
        <v>1</v>
      </c>
      <c r="AS86">
        <v>1</v>
      </c>
      <c r="AT86">
        <v>1</v>
      </c>
      <c r="AU86">
        <v>0</v>
      </c>
      <c r="AV86">
        <v>0</v>
      </c>
      <c r="AW86">
        <f t="shared" si="3"/>
        <v>8</v>
      </c>
      <c r="BG86">
        <f t="shared" si="4"/>
        <v>0</v>
      </c>
      <c r="BV86">
        <f t="shared" si="5"/>
        <v>0</v>
      </c>
    </row>
    <row r="87" spans="1:74" x14ac:dyDescent="0.25">
      <c r="A87" s="33"/>
      <c r="B87" t="s">
        <v>954</v>
      </c>
      <c r="C87" t="s">
        <v>955</v>
      </c>
      <c r="D87" t="s">
        <v>778</v>
      </c>
      <c r="E87">
        <v>2020</v>
      </c>
      <c r="F87" t="s">
        <v>956</v>
      </c>
      <c r="G87" t="b">
        <v>0</v>
      </c>
      <c r="H87" t="s">
        <v>840</v>
      </c>
      <c r="J87" t="s">
        <v>957</v>
      </c>
      <c r="K87" t="s">
        <v>337</v>
      </c>
      <c r="L87" t="s">
        <v>958</v>
      </c>
      <c r="M87" t="s">
        <v>219</v>
      </c>
      <c r="N87" t="s">
        <v>959</v>
      </c>
      <c r="P87">
        <v>1020</v>
      </c>
      <c r="Q87">
        <v>359</v>
      </c>
      <c r="R87" t="s">
        <v>229</v>
      </c>
      <c r="T87" s="10" t="s">
        <v>960</v>
      </c>
      <c r="U87" s="10" t="s">
        <v>961</v>
      </c>
      <c r="V87" s="10" t="s">
        <v>962</v>
      </c>
      <c r="W87" s="10" t="s">
        <v>266</v>
      </c>
      <c r="X87" t="b">
        <v>1</v>
      </c>
      <c r="AL87">
        <v>1</v>
      </c>
      <c r="AM87">
        <v>1</v>
      </c>
      <c r="AN87">
        <v>-1</v>
      </c>
      <c r="AO87">
        <v>1</v>
      </c>
      <c r="AP87">
        <v>1</v>
      </c>
      <c r="AQ87">
        <v>0</v>
      </c>
      <c r="AR87">
        <v>1</v>
      </c>
      <c r="AS87">
        <v>1</v>
      </c>
      <c r="AT87">
        <v>1</v>
      </c>
      <c r="AU87">
        <v>0</v>
      </c>
      <c r="AV87">
        <v>0</v>
      </c>
      <c r="AW87">
        <f t="shared" si="3"/>
        <v>6</v>
      </c>
      <c r="BG87">
        <f t="shared" si="4"/>
        <v>0</v>
      </c>
      <c r="BV87">
        <f t="shared" si="5"/>
        <v>0</v>
      </c>
    </row>
    <row r="88" spans="1:74" x14ac:dyDescent="0.25">
      <c r="A88" s="33"/>
      <c r="B88" t="s">
        <v>963</v>
      </c>
      <c r="C88" t="s">
        <v>964</v>
      </c>
      <c r="D88" t="s">
        <v>520</v>
      </c>
      <c r="E88">
        <v>2019</v>
      </c>
      <c r="F88" t="s">
        <v>965</v>
      </c>
      <c r="G88" t="b">
        <v>0</v>
      </c>
      <c r="H88" t="s">
        <v>880</v>
      </c>
      <c r="J88" t="s">
        <v>752</v>
      </c>
      <c r="K88" t="s">
        <v>337</v>
      </c>
      <c r="L88" t="s">
        <v>253</v>
      </c>
      <c r="M88" t="s">
        <v>219</v>
      </c>
      <c r="N88" t="s">
        <v>592</v>
      </c>
      <c r="P88">
        <v>296</v>
      </c>
      <c r="Q88">
        <v>699</v>
      </c>
      <c r="R88" t="s">
        <v>229</v>
      </c>
      <c r="S88" s="10"/>
      <c r="T88" s="10" t="s">
        <v>966</v>
      </c>
      <c r="U88" s="10" t="s">
        <v>967</v>
      </c>
      <c r="V88" s="10" t="s">
        <v>968</v>
      </c>
      <c r="W88" s="10" t="s">
        <v>266</v>
      </c>
      <c r="X88" t="b">
        <v>1</v>
      </c>
      <c r="AL88">
        <v>1</v>
      </c>
      <c r="AM88">
        <v>1</v>
      </c>
      <c r="AN88">
        <v>-1</v>
      </c>
      <c r="AO88">
        <v>1</v>
      </c>
      <c r="AP88">
        <v>1</v>
      </c>
      <c r="AQ88">
        <v>0</v>
      </c>
      <c r="AR88">
        <v>1</v>
      </c>
      <c r="AS88">
        <v>1</v>
      </c>
      <c r="AT88">
        <v>1</v>
      </c>
      <c r="AU88">
        <v>0</v>
      </c>
      <c r="AV88">
        <v>0</v>
      </c>
      <c r="AW88">
        <f t="shared" si="3"/>
        <v>6</v>
      </c>
      <c r="BG88">
        <f t="shared" si="4"/>
        <v>0</v>
      </c>
      <c r="BV88">
        <f t="shared" si="5"/>
        <v>0</v>
      </c>
    </row>
    <row r="89" spans="1:74" x14ac:dyDescent="0.25">
      <c r="A89" s="33"/>
      <c r="B89" t="s">
        <v>969</v>
      </c>
      <c r="C89" t="s">
        <v>970</v>
      </c>
      <c r="D89" t="s">
        <v>971</v>
      </c>
      <c r="E89">
        <v>2014</v>
      </c>
      <c r="F89" t="s">
        <v>972</v>
      </c>
      <c r="G89" t="b">
        <v>0</v>
      </c>
      <c r="H89" t="s">
        <v>843</v>
      </c>
      <c r="J89" t="s">
        <v>249</v>
      </c>
      <c r="K89" t="s">
        <v>337</v>
      </c>
      <c r="L89" t="s">
        <v>253</v>
      </c>
      <c r="M89" t="s">
        <v>219</v>
      </c>
      <c r="N89" t="s">
        <v>974</v>
      </c>
      <c r="P89" s="10" t="s">
        <v>973</v>
      </c>
      <c r="Q89">
        <v>7</v>
      </c>
      <c r="R89" t="s">
        <v>229</v>
      </c>
      <c r="S89" t="s">
        <v>976</v>
      </c>
      <c r="V89" s="10" t="s">
        <v>975</v>
      </c>
      <c r="W89" s="10" t="s">
        <v>266</v>
      </c>
      <c r="X89" t="b">
        <v>1</v>
      </c>
      <c r="AL89">
        <v>1</v>
      </c>
      <c r="AM89">
        <v>1</v>
      </c>
      <c r="AN89">
        <v>-1</v>
      </c>
      <c r="AO89">
        <v>1</v>
      </c>
      <c r="AP89">
        <v>1</v>
      </c>
      <c r="AQ89">
        <v>0</v>
      </c>
      <c r="AR89">
        <v>1</v>
      </c>
      <c r="AS89">
        <v>0</v>
      </c>
      <c r="AT89">
        <v>0</v>
      </c>
      <c r="AU89">
        <v>0</v>
      </c>
      <c r="AV89">
        <v>0</v>
      </c>
      <c r="AW89">
        <f t="shared" si="3"/>
        <v>4</v>
      </c>
      <c r="BG89">
        <f t="shared" si="4"/>
        <v>0</v>
      </c>
      <c r="BV89">
        <f t="shared" si="5"/>
        <v>0</v>
      </c>
    </row>
    <row r="90" spans="1:74" x14ac:dyDescent="0.25">
      <c r="A90" s="33">
        <v>44354</v>
      </c>
      <c r="B90" t="s">
        <v>977</v>
      </c>
      <c r="C90" t="s">
        <v>978</v>
      </c>
      <c r="D90" t="s">
        <v>979</v>
      </c>
      <c r="E90">
        <v>2018</v>
      </c>
      <c r="F90" t="s">
        <v>980</v>
      </c>
      <c r="G90" t="b">
        <v>0</v>
      </c>
      <c r="H90" t="s">
        <v>982</v>
      </c>
      <c r="J90" t="s">
        <v>981</v>
      </c>
      <c r="K90" t="s">
        <v>337</v>
      </c>
      <c r="L90" t="s">
        <v>253</v>
      </c>
      <c r="M90" t="s">
        <v>219</v>
      </c>
      <c r="N90" t="s">
        <v>250</v>
      </c>
      <c r="O90">
        <v>284</v>
      </c>
      <c r="R90" t="s">
        <v>229</v>
      </c>
      <c r="S90" t="s">
        <v>983</v>
      </c>
      <c r="V90" s="10" t="s">
        <v>968</v>
      </c>
      <c r="W90" s="10" t="s">
        <v>266</v>
      </c>
      <c r="X90" t="b">
        <v>1</v>
      </c>
      <c r="AW90">
        <f t="shared" si="3"/>
        <v>0</v>
      </c>
      <c r="AX90">
        <v>1</v>
      </c>
      <c r="AY90">
        <v>1</v>
      </c>
      <c r="AZ90">
        <v>1</v>
      </c>
      <c r="BA90">
        <v>1</v>
      </c>
      <c r="BB90">
        <v>1</v>
      </c>
      <c r="BC90">
        <v>1</v>
      </c>
      <c r="BD90">
        <v>0</v>
      </c>
      <c r="BE90">
        <v>1</v>
      </c>
      <c r="BF90">
        <v>1</v>
      </c>
      <c r="BG90">
        <f t="shared" si="4"/>
        <v>8</v>
      </c>
      <c r="BV90">
        <f t="shared" si="5"/>
        <v>0</v>
      </c>
    </row>
    <row r="91" spans="1:74" x14ac:dyDescent="0.25">
      <c r="A91" s="33"/>
      <c r="B91" t="s">
        <v>984</v>
      </c>
      <c r="C91" t="s">
        <v>985</v>
      </c>
      <c r="D91" t="s">
        <v>354</v>
      </c>
      <c r="E91">
        <v>2017</v>
      </c>
      <c r="F91" t="s">
        <v>986</v>
      </c>
      <c r="G91" t="b">
        <v>1</v>
      </c>
      <c r="I91" t="s">
        <v>995</v>
      </c>
      <c r="J91" t="s">
        <v>987</v>
      </c>
      <c r="K91" t="s">
        <v>337</v>
      </c>
      <c r="L91" t="s">
        <v>253</v>
      </c>
      <c r="M91" t="s">
        <v>219</v>
      </c>
      <c r="N91" t="s">
        <v>988</v>
      </c>
      <c r="P91">
        <v>191</v>
      </c>
      <c r="Q91">
        <v>191</v>
      </c>
      <c r="R91" t="s">
        <v>229</v>
      </c>
      <c r="S91" t="s">
        <v>989</v>
      </c>
      <c r="V91" s="10" t="s">
        <v>380</v>
      </c>
      <c r="W91" s="10" t="s">
        <v>266</v>
      </c>
      <c r="X91" t="b">
        <v>1</v>
      </c>
      <c r="Y91" t="s">
        <v>991</v>
      </c>
      <c r="AE91" t="s">
        <v>990</v>
      </c>
      <c r="AL91">
        <v>1</v>
      </c>
      <c r="AM91">
        <v>1</v>
      </c>
      <c r="AN91">
        <v>-1</v>
      </c>
      <c r="AO91">
        <v>1</v>
      </c>
      <c r="AP91">
        <v>1</v>
      </c>
      <c r="AQ91">
        <v>0</v>
      </c>
      <c r="AR91">
        <v>1</v>
      </c>
      <c r="AS91">
        <v>1</v>
      </c>
      <c r="AT91">
        <v>0</v>
      </c>
      <c r="AU91">
        <v>0</v>
      </c>
      <c r="AV91">
        <v>1</v>
      </c>
      <c r="AW91">
        <f t="shared" si="3"/>
        <v>6</v>
      </c>
      <c r="BG91">
        <f t="shared" si="4"/>
        <v>0</v>
      </c>
      <c r="BV91">
        <f t="shared" si="5"/>
        <v>0</v>
      </c>
    </row>
    <row r="92" spans="1:74" x14ac:dyDescent="0.25">
      <c r="A92" s="33"/>
      <c r="B92" t="s">
        <v>992</v>
      </c>
      <c r="C92" t="s">
        <v>993</v>
      </c>
      <c r="D92" t="s">
        <v>374</v>
      </c>
      <c r="E92">
        <v>2020</v>
      </c>
      <c r="F92" t="s">
        <v>994</v>
      </c>
      <c r="G92" t="b">
        <v>1</v>
      </c>
      <c r="I92" t="s">
        <v>997</v>
      </c>
      <c r="J92" t="s">
        <v>401</v>
      </c>
      <c r="K92" t="s">
        <v>337</v>
      </c>
      <c r="L92" t="s">
        <v>253</v>
      </c>
      <c r="M92" t="s">
        <v>219</v>
      </c>
      <c r="N92" t="s">
        <v>250</v>
      </c>
      <c r="O92" t="s">
        <v>996</v>
      </c>
      <c r="AW92">
        <f t="shared" si="3"/>
        <v>0</v>
      </c>
      <c r="BG92">
        <f t="shared" si="4"/>
        <v>0</v>
      </c>
      <c r="BV92">
        <f t="shared" si="5"/>
        <v>0</v>
      </c>
    </row>
    <row r="93" spans="1:74" x14ac:dyDescent="0.25">
      <c r="A93" s="33"/>
      <c r="B93" t="s">
        <v>998</v>
      </c>
      <c r="C93" t="s">
        <v>999</v>
      </c>
      <c r="D93" t="s">
        <v>1000</v>
      </c>
      <c r="E93">
        <v>2017</v>
      </c>
      <c r="F93" t="s">
        <v>1001</v>
      </c>
      <c r="G93" t="b">
        <v>0</v>
      </c>
      <c r="H93" t="s">
        <v>875</v>
      </c>
      <c r="K93" t="s">
        <v>337</v>
      </c>
      <c r="L93" t="s">
        <v>253</v>
      </c>
      <c r="M93" t="s">
        <v>219</v>
      </c>
      <c r="AW93">
        <f t="shared" si="3"/>
        <v>0</v>
      </c>
      <c r="BG93">
        <f t="shared" si="4"/>
        <v>0</v>
      </c>
      <c r="BV93">
        <f t="shared" si="5"/>
        <v>0</v>
      </c>
    </row>
    <row r="94" spans="1:74" x14ac:dyDescent="0.25">
      <c r="A94" s="33"/>
      <c r="B94" t="s">
        <v>1002</v>
      </c>
      <c r="C94" t="s">
        <v>1003</v>
      </c>
      <c r="D94" t="s">
        <v>778</v>
      </c>
      <c r="E94">
        <v>2014</v>
      </c>
      <c r="F94" t="s">
        <v>1004</v>
      </c>
      <c r="G94" t="b">
        <v>0</v>
      </c>
      <c r="H94" t="s">
        <v>880</v>
      </c>
      <c r="K94" t="s">
        <v>337</v>
      </c>
      <c r="L94" t="s">
        <v>253</v>
      </c>
      <c r="M94" t="s">
        <v>219</v>
      </c>
      <c r="N94" t="s">
        <v>311</v>
      </c>
      <c r="AW94">
        <f t="shared" si="3"/>
        <v>0</v>
      </c>
      <c r="BG94">
        <f t="shared" si="4"/>
        <v>0</v>
      </c>
      <c r="BV94">
        <f t="shared" si="5"/>
        <v>0</v>
      </c>
    </row>
    <row r="95" spans="1:74" x14ac:dyDescent="0.25">
      <c r="A95" s="33"/>
      <c r="B95" t="s">
        <v>1006</v>
      </c>
      <c r="C95" t="s">
        <v>1005</v>
      </c>
      <c r="D95" t="s">
        <v>428</v>
      </c>
      <c r="E95">
        <v>2016</v>
      </c>
      <c r="F95" t="s">
        <v>1007</v>
      </c>
      <c r="G95" t="b">
        <v>0</v>
      </c>
      <c r="H95" t="s">
        <v>1010</v>
      </c>
      <c r="J95" t="s">
        <v>1008</v>
      </c>
      <c r="K95" t="s">
        <v>337</v>
      </c>
      <c r="L95" t="s">
        <v>253</v>
      </c>
      <c r="M95" t="s">
        <v>219</v>
      </c>
      <c r="N95" t="s">
        <v>235</v>
      </c>
      <c r="O95">
        <v>181</v>
      </c>
      <c r="R95" t="s">
        <v>583</v>
      </c>
      <c r="S95" t="s">
        <v>1009</v>
      </c>
      <c r="V95" s="10" t="s">
        <v>432</v>
      </c>
      <c r="W95" s="10" t="s">
        <v>266</v>
      </c>
      <c r="X95" t="b">
        <v>1</v>
      </c>
      <c r="AL95">
        <v>1</v>
      </c>
      <c r="AM95">
        <v>1</v>
      </c>
      <c r="AN95">
        <v>-1</v>
      </c>
      <c r="AO95">
        <v>1</v>
      </c>
      <c r="AP95">
        <v>1</v>
      </c>
      <c r="AQ95">
        <v>0</v>
      </c>
      <c r="AR95">
        <v>1</v>
      </c>
      <c r="AS95">
        <v>1</v>
      </c>
      <c r="AT95">
        <v>0</v>
      </c>
      <c r="AU95">
        <v>0</v>
      </c>
      <c r="AV95">
        <v>0</v>
      </c>
      <c r="AW95">
        <f t="shared" si="3"/>
        <v>5</v>
      </c>
      <c r="BG95">
        <f t="shared" si="4"/>
        <v>0</v>
      </c>
      <c r="BV95">
        <f t="shared" si="5"/>
        <v>0</v>
      </c>
    </row>
    <row r="96" spans="1:74" x14ac:dyDescent="0.25">
      <c r="A96" s="33"/>
      <c r="B96" t="s">
        <v>1012</v>
      </c>
      <c r="C96" t="s">
        <v>1011</v>
      </c>
      <c r="D96" t="s">
        <v>933</v>
      </c>
      <c r="E96">
        <v>2015</v>
      </c>
      <c r="F96" t="s">
        <v>1013</v>
      </c>
      <c r="G96" t="b">
        <v>0</v>
      </c>
      <c r="H96" t="s">
        <v>1016</v>
      </c>
      <c r="J96" t="s">
        <v>1015</v>
      </c>
      <c r="K96" t="s">
        <v>337</v>
      </c>
      <c r="L96" t="s">
        <v>253</v>
      </c>
      <c r="M96" t="s">
        <v>219</v>
      </c>
      <c r="N96" t="s">
        <v>1014</v>
      </c>
      <c r="O96">
        <v>127</v>
      </c>
      <c r="R96" t="s">
        <v>583</v>
      </c>
      <c r="S96" t="s">
        <v>1018</v>
      </c>
      <c r="V96" s="10" t="s">
        <v>1017</v>
      </c>
      <c r="W96" t="s">
        <v>266</v>
      </c>
      <c r="X96" t="b">
        <v>1</v>
      </c>
      <c r="AW96">
        <f t="shared" si="3"/>
        <v>0</v>
      </c>
      <c r="BG96">
        <f t="shared" si="4"/>
        <v>0</v>
      </c>
      <c r="BH96">
        <v>1</v>
      </c>
      <c r="BI96">
        <v>1</v>
      </c>
      <c r="BJ96">
        <v>0</v>
      </c>
      <c r="BK96">
        <v>1</v>
      </c>
      <c r="BL96">
        <v>-1</v>
      </c>
      <c r="BM96">
        <v>1</v>
      </c>
      <c r="BN96">
        <v>1</v>
      </c>
      <c r="BO96">
        <v>1</v>
      </c>
      <c r="BP96">
        <v>1</v>
      </c>
      <c r="BQ96">
        <v>0</v>
      </c>
      <c r="BR96">
        <v>1</v>
      </c>
      <c r="BS96">
        <v>0</v>
      </c>
      <c r="BT96">
        <v>0</v>
      </c>
      <c r="BU96">
        <v>0</v>
      </c>
      <c r="BV96">
        <f t="shared" si="5"/>
        <v>7</v>
      </c>
    </row>
    <row r="97" spans="1:74" x14ac:dyDescent="0.25">
      <c r="A97" s="33">
        <v>44355</v>
      </c>
      <c r="B97" t="s">
        <v>1019</v>
      </c>
      <c r="C97" t="s">
        <v>1020</v>
      </c>
      <c r="D97" t="s">
        <v>1021</v>
      </c>
      <c r="E97">
        <v>2014</v>
      </c>
      <c r="F97" t="s">
        <v>1022</v>
      </c>
      <c r="G97" t="b">
        <v>1</v>
      </c>
      <c r="I97" t="s">
        <v>1027</v>
      </c>
      <c r="J97" t="s">
        <v>1025</v>
      </c>
      <c r="K97" t="s">
        <v>337</v>
      </c>
      <c r="L97" t="s">
        <v>253</v>
      </c>
      <c r="M97" t="s">
        <v>219</v>
      </c>
      <c r="N97" t="s">
        <v>582</v>
      </c>
      <c r="P97">
        <v>206</v>
      </c>
      <c r="Q97">
        <v>206</v>
      </c>
      <c r="R97" t="s">
        <v>229</v>
      </c>
      <c r="T97" s="10" t="s">
        <v>1023</v>
      </c>
      <c r="U97" s="10" t="s">
        <v>1023</v>
      </c>
      <c r="V97" s="10" t="s">
        <v>1024</v>
      </c>
      <c r="W97" s="10" t="s">
        <v>266</v>
      </c>
      <c r="X97" t="b">
        <v>1</v>
      </c>
      <c r="Y97" s="10" t="s">
        <v>1026</v>
      </c>
      <c r="AL97">
        <v>1</v>
      </c>
      <c r="AM97">
        <v>1</v>
      </c>
      <c r="AN97">
        <v>-1</v>
      </c>
      <c r="AO97">
        <v>1</v>
      </c>
      <c r="AP97">
        <v>1</v>
      </c>
      <c r="AQ97">
        <v>0</v>
      </c>
      <c r="AR97">
        <v>1</v>
      </c>
      <c r="AS97">
        <v>1</v>
      </c>
      <c r="AT97">
        <v>0</v>
      </c>
      <c r="AU97">
        <v>0</v>
      </c>
      <c r="AV97">
        <v>1</v>
      </c>
      <c r="AW97">
        <f t="shared" si="3"/>
        <v>6</v>
      </c>
      <c r="BG97">
        <f t="shared" si="4"/>
        <v>0</v>
      </c>
      <c r="BV97">
        <f t="shared" si="5"/>
        <v>0</v>
      </c>
    </row>
    <row r="98" spans="1:74" x14ac:dyDescent="0.25">
      <c r="A98" s="33"/>
      <c r="B98" t="s">
        <v>1028</v>
      </c>
      <c r="C98" t="s">
        <v>1029</v>
      </c>
      <c r="D98" t="s">
        <v>944</v>
      </c>
      <c r="E98">
        <v>2017</v>
      </c>
      <c r="F98" t="s">
        <v>1030</v>
      </c>
      <c r="G98" t="b">
        <v>1</v>
      </c>
      <c r="I98" t="s">
        <v>1037</v>
      </c>
      <c r="J98" t="s">
        <v>1036</v>
      </c>
      <c r="K98" t="s">
        <v>460</v>
      </c>
      <c r="L98" t="s">
        <v>252</v>
      </c>
      <c r="M98" t="s">
        <v>219</v>
      </c>
      <c r="N98" t="s">
        <v>651</v>
      </c>
      <c r="P98">
        <v>8</v>
      </c>
      <c r="Q98">
        <v>8</v>
      </c>
      <c r="R98" t="s">
        <v>1031</v>
      </c>
      <c r="S98" t="s">
        <v>1032</v>
      </c>
      <c r="V98" s="10" t="s">
        <v>1024</v>
      </c>
      <c r="W98" s="10" t="s">
        <v>266</v>
      </c>
      <c r="X98" t="b">
        <v>1</v>
      </c>
      <c r="Y98" t="s">
        <v>1035</v>
      </c>
      <c r="AG98" t="s">
        <v>1034</v>
      </c>
      <c r="AH98" t="s">
        <v>1033</v>
      </c>
      <c r="AL98">
        <v>1</v>
      </c>
      <c r="AM98">
        <v>1</v>
      </c>
      <c r="AN98">
        <v>-1</v>
      </c>
      <c r="AO98">
        <v>1</v>
      </c>
      <c r="AP98">
        <v>1</v>
      </c>
      <c r="AQ98">
        <v>0</v>
      </c>
      <c r="AR98">
        <v>1</v>
      </c>
      <c r="AS98">
        <v>1</v>
      </c>
      <c r="AT98">
        <v>0</v>
      </c>
      <c r="AU98">
        <v>0</v>
      </c>
      <c r="AV98">
        <v>0</v>
      </c>
      <c r="AW98">
        <f t="shared" si="3"/>
        <v>5</v>
      </c>
      <c r="BG98">
        <f t="shared" si="4"/>
        <v>0</v>
      </c>
      <c r="BV98">
        <f t="shared" si="5"/>
        <v>0</v>
      </c>
    </row>
    <row r="99" spans="1:74" x14ac:dyDescent="0.25">
      <c r="A99" s="33"/>
      <c r="B99" t="s">
        <v>1038</v>
      </c>
      <c r="C99" t="s">
        <v>1040</v>
      </c>
      <c r="D99" t="s">
        <v>1039</v>
      </c>
      <c r="E99">
        <v>2016</v>
      </c>
      <c r="F99" t="s">
        <v>1041</v>
      </c>
      <c r="G99" t="b">
        <v>1</v>
      </c>
      <c r="I99" t="s">
        <v>1045</v>
      </c>
      <c r="J99" t="s">
        <v>694</v>
      </c>
      <c r="K99" t="s">
        <v>337</v>
      </c>
      <c r="L99" t="s">
        <v>253</v>
      </c>
      <c r="M99" t="s">
        <v>219</v>
      </c>
      <c r="N99" t="s">
        <v>1042</v>
      </c>
      <c r="P99">
        <v>22</v>
      </c>
      <c r="Q99">
        <v>8</v>
      </c>
      <c r="R99" t="s">
        <v>1043</v>
      </c>
      <c r="S99" t="s">
        <v>312</v>
      </c>
      <c r="V99" s="10" t="s">
        <v>340</v>
      </c>
      <c r="W99" s="10" t="s">
        <v>266</v>
      </c>
      <c r="X99" t="b">
        <v>1</v>
      </c>
      <c r="Y99" t="s">
        <v>1044</v>
      </c>
      <c r="AL99">
        <v>1</v>
      </c>
      <c r="AM99">
        <v>1</v>
      </c>
      <c r="AN99">
        <v>-1</v>
      </c>
      <c r="AO99">
        <v>1</v>
      </c>
      <c r="AP99">
        <v>1</v>
      </c>
      <c r="AQ99">
        <v>0</v>
      </c>
      <c r="AR99">
        <v>1</v>
      </c>
      <c r="AS99">
        <v>1</v>
      </c>
      <c r="AT99">
        <v>1</v>
      </c>
      <c r="AU99">
        <v>0</v>
      </c>
      <c r="AV99">
        <v>1</v>
      </c>
      <c r="AW99">
        <f t="shared" si="3"/>
        <v>7</v>
      </c>
      <c r="BG99">
        <f t="shared" si="4"/>
        <v>0</v>
      </c>
      <c r="BV99">
        <f t="shared" si="5"/>
        <v>0</v>
      </c>
    </row>
    <row r="100" spans="1:74" x14ac:dyDescent="0.25">
      <c r="A100" s="33"/>
      <c r="B100" t="s">
        <v>1046</v>
      </c>
      <c r="C100" t="s">
        <v>1047</v>
      </c>
      <c r="D100" t="s">
        <v>1048</v>
      </c>
      <c r="E100">
        <v>2017</v>
      </c>
      <c r="F100" t="s">
        <v>1049</v>
      </c>
      <c r="G100" t="b">
        <v>1</v>
      </c>
      <c r="I100" t="s">
        <v>1052</v>
      </c>
      <c r="J100" t="s">
        <v>712</v>
      </c>
      <c r="K100" t="s">
        <v>337</v>
      </c>
      <c r="L100" t="s">
        <v>225</v>
      </c>
      <c r="M100" t="s">
        <v>219</v>
      </c>
      <c r="N100" t="s">
        <v>235</v>
      </c>
      <c r="P100">
        <v>6</v>
      </c>
      <c r="Q100">
        <v>6</v>
      </c>
      <c r="R100" t="s">
        <v>229</v>
      </c>
      <c r="T100" s="10" t="s">
        <v>1050</v>
      </c>
      <c r="U100" s="10" t="s">
        <v>1050</v>
      </c>
      <c r="V100" s="10" t="s">
        <v>340</v>
      </c>
      <c r="W100" s="10" t="s">
        <v>266</v>
      </c>
      <c r="X100" t="b">
        <v>1</v>
      </c>
      <c r="Y100" t="s">
        <v>1051</v>
      </c>
      <c r="AL100">
        <v>1</v>
      </c>
      <c r="AM100">
        <v>1</v>
      </c>
      <c r="AN100">
        <v>-1</v>
      </c>
      <c r="AO100">
        <v>1</v>
      </c>
      <c r="AP100">
        <v>1</v>
      </c>
      <c r="AQ100">
        <v>0</v>
      </c>
      <c r="AR100">
        <v>1</v>
      </c>
      <c r="AS100">
        <v>0</v>
      </c>
      <c r="AT100">
        <v>0</v>
      </c>
      <c r="AU100">
        <v>0</v>
      </c>
      <c r="AV100">
        <v>0</v>
      </c>
      <c r="AW100">
        <f t="shared" si="3"/>
        <v>4</v>
      </c>
      <c r="BG100">
        <f t="shared" si="4"/>
        <v>0</v>
      </c>
      <c r="BV100">
        <f t="shared" si="5"/>
        <v>0</v>
      </c>
    </row>
    <row r="101" spans="1:74" x14ac:dyDescent="0.25">
      <c r="A101" s="33"/>
      <c r="B101" t="s">
        <v>1053</v>
      </c>
      <c r="C101" t="s">
        <v>1054</v>
      </c>
      <c r="D101" t="s">
        <v>1055</v>
      </c>
      <c r="E101">
        <v>2019</v>
      </c>
      <c r="F101" t="s">
        <v>1056</v>
      </c>
      <c r="G101" t="b">
        <v>0</v>
      </c>
      <c r="H101" t="s">
        <v>1057</v>
      </c>
      <c r="J101" t="s">
        <v>1074</v>
      </c>
      <c r="K101" t="s">
        <v>369</v>
      </c>
      <c r="L101" t="s">
        <v>252</v>
      </c>
      <c r="M101" t="s">
        <v>219</v>
      </c>
      <c r="N101" t="s">
        <v>1059</v>
      </c>
      <c r="O101">
        <v>490</v>
      </c>
      <c r="R101" t="s">
        <v>229</v>
      </c>
      <c r="S101" t="s">
        <v>1060</v>
      </c>
      <c r="V101" s="10" t="s">
        <v>368</v>
      </c>
      <c r="W101" s="10" t="s">
        <v>1058</v>
      </c>
      <c r="X101" t="b">
        <v>1</v>
      </c>
      <c r="AW101">
        <f t="shared" si="3"/>
        <v>0</v>
      </c>
      <c r="BG101">
        <f t="shared" si="4"/>
        <v>0</v>
      </c>
      <c r="BH101">
        <v>1</v>
      </c>
      <c r="BI101">
        <v>1</v>
      </c>
      <c r="BJ101">
        <v>0</v>
      </c>
      <c r="BK101">
        <v>1</v>
      </c>
      <c r="BL101">
        <v>-1</v>
      </c>
      <c r="BM101">
        <v>0</v>
      </c>
      <c r="BN101">
        <v>0</v>
      </c>
      <c r="BO101">
        <v>1</v>
      </c>
      <c r="BP101">
        <v>1</v>
      </c>
      <c r="BQ101">
        <v>0</v>
      </c>
      <c r="BR101">
        <v>1</v>
      </c>
      <c r="BS101">
        <v>0</v>
      </c>
      <c r="BT101">
        <v>0</v>
      </c>
      <c r="BU101">
        <v>1</v>
      </c>
      <c r="BV101">
        <f t="shared" si="5"/>
        <v>6</v>
      </c>
    </row>
    <row r="102" spans="1:74" x14ac:dyDescent="0.25">
      <c r="A102" s="33"/>
      <c r="B102" t="s">
        <v>1061</v>
      </c>
      <c r="C102" t="s">
        <v>1062</v>
      </c>
      <c r="D102" t="s">
        <v>1063</v>
      </c>
      <c r="E102">
        <v>2020</v>
      </c>
      <c r="F102" t="s">
        <v>1064</v>
      </c>
      <c r="G102" t="b">
        <v>0</v>
      </c>
      <c r="H102" t="s">
        <v>804</v>
      </c>
      <c r="J102" t="s">
        <v>312</v>
      </c>
      <c r="K102" t="s">
        <v>312</v>
      </c>
      <c r="L102" t="s">
        <v>312</v>
      </c>
      <c r="M102" t="s">
        <v>312</v>
      </c>
      <c r="N102" t="s">
        <v>312</v>
      </c>
      <c r="O102" t="s">
        <v>312</v>
      </c>
      <c r="P102" t="s">
        <v>312</v>
      </c>
      <c r="Q102" t="s">
        <v>312</v>
      </c>
      <c r="R102" t="s">
        <v>312</v>
      </c>
      <c r="S102" t="s">
        <v>312</v>
      </c>
      <c r="T102" t="s">
        <v>312</v>
      </c>
      <c r="U102" t="s">
        <v>312</v>
      </c>
      <c r="V102" t="s">
        <v>312</v>
      </c>
      <c r="W102" t="s">
        <v>312</v>
      </c>
      <c r="X102" t="s">
        <v>312</v>
      </c>
      <c r="AW102">
        <f t="shared" si="3"/>
        <v>0</v>
      </c>
      <c r="BG102">
        <f t="shared" si="4"/>
        <v>0</v>
      </c>
      <c r="BV102">
        <f t="shared" si="5"/>
        <v>0</v>
      </c>
    </row>
    <row r="103" spans="1:74" x14ac:dyDescent="0.25">
      <c r="A103" s="33"/>
      <c r="B103" t="s">
        <v>1065</v>
      </c>
      <c r="C103" t="s">
        <v>1067</v>
      </c>
      <c r="D103" t="s">
        <v>1066</v>
      </c>
      <c r="E103">
        <v>2020</v>
      </c>
      <c r="F103" t="s">
        <v>914</v>
      </c>
      <c r="G103" t="b">
        <v>1</v>
      </c>
      <c r="I103" t="s">
        <v>1069</v>
      </c>
      <c r="J103" t="s">
        <v>1075</v>
      </c>
      <c r="K103" t="s">
        <v>337</v>
      </c>
      <c r="L103" t="s">
        <v>253</v>
      </c>
      <c r="M103" t="s">
        <v>219</v>
      </c>
      <c r="N103" t="s">
        <v>459</v>
      </c>
      <c r="O103">
        <v>2335</v>
      </c>
      <c r="R103" t="s">
        <v>229</v>
      </c>
      <c r="S103" t="s">
        <v>312</v>
      </c>
      <c r="V103" s="10" t="s">
        <v>493</v>
      </c>
      <c r="W103" s="10" t="s">
        <v>1068</v>
      </c>
      <c r="X103" t="b">
        <v>1</v>
      </c>
      <c r="AW103">
        <f t="shared" si="3"/>
        <v>0</v>
      </c>
      <c r="BG103">
        <f t="shared" si="4"/>
        <v>0</v>
      </c>
      <c r="BH103">
        <v>1</v>
      </c>
      <c r="BI103">
        <v>1</v>
      </c>
      <c r="BJ103">
        <v>0</v>
      </c>
      <c r="BK103">
        <v>1</v>
      </c>
      <c r="BL103">
        <v>-1</v>
      </c>
      <c r="BM103">
        <v>1</v>
      </c>
      <c r="BN103">
        <v>0</v>
      </c>
      <c r="BO103">
        <v>-1</v>
      </c>
      <c r="BP103">
        <v>1</v>
      </c>
      <c r="BQ103">
        <v>-1</v>
      </c>
      <c r="BR103">
        <v>1</v>
      </c>
      <c r="BS103">
        <v>0</v>
      </c>
      <c r="BT103">
        <v>0</v>
      </c>
      <c r="BU103">
        <v>0</v>
      </c>
      <c r="BV103">
        <f t="shared" si="5"/>
        <v>3</v>
      </c>
    </row>
    <row r="104" spans="1:74" x14ac:dyDescent="0.25">
      <c r="A104" s="33">
        <v>44356</v>
      </c>
      <c r="B104" t="s">
        <v>1070</v>
      </c>
      <c r="C104" t="s">
        <v>1071</v>
      </c>
      <c r="D104" t="s">
        <v>354</v>
      </c>
      <c r="E104">
        <v>2015</v>
      </c>
      <c r="F104" t="s">
        <v>1072</v>
      </c>
      <c r="G104" t="b">
        <v>0</v>
      </c>
      <c r="H104" t="s">
        <v>1076</v>
      </c>
      <c r="J104" t="s">
        <v>249</v>
      </c>
      <c r="K104" t="s">
        <v>337</v>
      </c>
      <c r="L104" t="s">
        <v>253</v>
      </c>
      <c r="M104" t="s">
        <v>219</v>
      </c>
      <c r="N104" t="s">
        <v>582</v>
      </c>
      <c r="O104">
        <v>192</v>
      </c>
      <c r="R104" t="s">
        <v>229</v>
      </c>
      <c r="S104" t="s">
        <v>312</v>
      </c>
      <c r="V104" s="10" t="s">
        <v>1073</v>
      </c>
      <c r="W104" s="10" t="s">
        <v>266</v>
      </c>
      <c r="X104" t="b">
        <v>1</v>
      </c>
      <c r="AW104">
        <f t="shared" si="3"/>
        <v>0</v>
      </c>
      <c r="BG104">
        <f t="shared" si="4"/>
        <v>0</v>
      </c>
      <c r="BH104">
        <v>1</v>
      </c>
      <c r="BI104">
        <v>1</v>
      </c>
      <c r="BJ104">
        <v>0</v>
      </c>
      <c r="BK104">
        <v>1</v>
      </c>
      <c r="BL104">
        <v>-1</v>
      </c>
      <c r="BM104">
        <v>0</v>
      </c>
      <c r="BN104">
        <v>0</v>
      </c>
      <c r="BO104">
        <v>0</v>
      </c>
      <c r="BP104">
        <v>0</v>
      </c>
      <c r="BQ104">
        <v>0</v>
      </c>
      <c r="BR104">
        <v>1</v>
      </c>
      <c r="BS104">
        <v>0</v>
      </c>
      <c r="BT104">
        <v>0</v>
      </c>
      <c r="BU104">
        <v>0</v>
      </c>
      <c r="BV104">
        <f t="shared" si="5"/>
        <v>3</v>
      </c>
    </row>
    <row r="105" spans="1:74" x14ac:dyDescent="0.25">
      <c r="A105" s="33"/>
      <c r="B105" t="s">
        <v>1077</v>
      </c>
      <c r="C105" t="s">
        <v>1078</v>
      </c>
      <c r="D105" t="s">
        <v>850</v>
      </c>
      <c r="E105">
        <v>2019</v>
      </c>
      <c r="F105" t="s">
        <v>1079</v>
      </c>
      <c r="G105" t="b">
        <v>1</v>
      </c>
      <c r="J105" t="s">
        <v>712</v>
      </c>
      <c r="K105" t="s">
        <v>337</v>
      </c>
      <c r="L105" t="s">
        <v>253</v>
      </c>
      <c r="M105" t="s">
        <v>219</v>
      </c>
      <c r="N105" t="s">
        <v>250</v>
      </c>
      <c r="O105">
        <v>2534</v>
      </c>
      <c r="R105" t="s">
        <v>229</v>
      </c>
      <c r="S105" t="s">
        <v>1080</v>
      </c>
      <c r="V105" s="10" t="s">
        <v>380</v>
      </c>
      <c r="W105" s="10" t="s">
        <v>630</v>
      </c>
      <c r="X105" t="b">
        <v>1</v>
      </c>
      <c r="Y105" t="s">
        <v>1081</v>
      </c>
      <c r="AW105">
        <f t="shared" si="3"/>
        <v>0</v>
      </c>
      <c r="BG105">
        <f t="shared" si="4"/>
        <v>0</v>
      </c>
      <c r="BH105">
        <v>1</v>
      </c>
      <c r="BI105">
        <v>1</v>
      </c>
      <c r="BJ105">
        <v>1</v>
      </c>
      <c r="BK105">
        <v>1</v>
      </c>
      <c r="BL105">
        <v>1</v>
      </c>
      <c r="BM105">
        <v>1</v>
      </c>
      <c r="BN105">
        <v>1</v>
      </c>
      <c r="BO105">
        <v>1</v>
      </c>
      <c r="BP105">
        <v>1</v>
      </c>
      <c r="BQ105">
        <v>1</v>
      </c>
      <c r="BR105">
        <v>1</v>
      </c>
      <c r="BS105">
        <v>0</v>
      </c>
      <c r="BT105">
        <v>0</v>
      </c>
      <c r="BU105">
        <v>0</v>
      </c>
      <c r="BV105">
        <f t="shared" si="5"/>
        <v>11</v>
      </c>
    </row>
    <row r="106" spans="1:74" x14ac:dyDescent="0.25">
      <c r="A106" s="33"/>
      <c r="B106" t="s">
        <v>1083</v>
      </c>
      <c r="C106" t="s">
        <v>1082</v>
      </c>
      <c r="D106" t="s">
        <v>1084</v>
      </c>
      <c r="E106">
        <v>2010</v>
      </c>
      <c r="F106" t="s">
        <v>1085</v>
      </c>
      <c r="G106" t="b">
        <v>1</v>
      </c>
      <c r="J106" t="s">
        <v>900</v>
      </c>
      <c r="K106" t="s">
        <v>1089</v>
      </c>
      <c r="L106" t="s">
        <v>640</v>
      </c>
      <c r="M106" t="s">
        <v>219</v>
      </c>
      <c r="N106" t="s">
        <v>250</v>
      </c>
      <c r="P106">
        <v>242</v>
      </c>
      <c r="Q106">
        <v>470</v>
      </c>
      <c r="R106" t="s">
        <v>229</v>
      </c>
      <c r="S106" t="s">
        <v>1086</v>
      </c>
      <c r="V106" s="10" t="s">
        <v>1087</v>
      </c>
      <c r="W106" s="10" t="s">
        <v>1088</v>
      </c>
      <c r="X106" t="b">
        <v>1</v>
      </c>
      <c r="AJ106" t="s">
        <v>1090</v>
      </c>
      <c r="AL106">
        <v>1</v>
      </c>
      <c r="AM106">
        <v>1</v>
      </c>
      <c r="AN106">
        <v>1</v>
      </c>
      <c r="AO106">
        <v>1</v>
      </c>
      <c r="AP106">
        <v>1</v>
      </c>
      <c r="AQ106">
        <v>0</v>
      </c>
      <c r="AR106">
        <v>1</v>
      </c>
      <c r="AS106">
        <v>1</v>
      </c>
      <c r="AT106">
        <v>1</v>
      </c>
      <c r="AU106">
        <v>0</v>
      </c>
      <c r="AV106">
        <v>0</v>
      </c>
      <c r="AW106">
        <f t="shared" si="3"/>
        <v>8</v>
      </c>
      <c r="BG106">
        <f t="shared" si="4"/>
        <v>0</v>
      </c>
      <c r="BV106">
        <f t="shared" si="5"/>
        <v>0</v>
      </c>
    </row>
    <row r="107" spans="1:74" x14ac:dyDescent="0.25">
      <c r="A107" s="33"/>
      <c r="B107" t="s">
        <v>1091</v>
      </c>
      <c r="C107" t="s">
        <v>1092</v>
      </c>
      <c r="D107" t="s">
        <v>554</v>
      </c>
      <c r="E107">
        <v>2011</v>
      </c>
      <c r="F107" t="s">
        <v>1093</v>
      </c>
      <c r="G107" t="b">
        <v>0</v>
      </c>
      <c r="H107" t="s">
        <v>1094</v>
      </c>
      <c r="J107" t="s">
        <v>752</v>
      </c>
      <c r="K107" t="s">
        <v>337</v>
      </c>
      <c r="L107" t="s">
        <v>593</v>
      </c>
      <c r="M107" t="s">
        <v>219</v>
      </c>
      <c r="N107" t="s">
        <v>459</v>
      </c>
      <c r="O107">
        <v>180</v>
      </c>
      <c r="R107" t="s">
        <v>229</v>
      </c>
      <c r="S107" t="s">
        <v>1095</v>
      </c>
      <c r="V107" s="10" t="s">
        <v>312</v>
      </c>
      <c r="W107" s="10" t="s">
        <v>266</v>
      </c>
      <c r="X107" t="b">
        <v>1</v>
      </c>
      <c r="AL107">
        <v>1</v>
      </c>
      <c r="AM107">
        <v>1</v>
      </c>
      <c r="AN107">
        <v>-1</v>
      </c>
      <c r="AO107">
        <v>1</v>
      </c>
      <c r="AP107">
        <v>1</v>
      </c>
      <c r="AQ107">
        <v>0</v>
      </c>
      <c r="AR107">
        <v>1</v>
      </c>
      <c r="AS107">
        <v>1</v>
      </c>
      <c r="AT107">
        <v>1</v>
      </c>
      <c r="AU107">
        <v>1</v>
      </c>
      <c r="AV107">
        <v>1</v>
      </c>
      <c r="AW107">
        <f t="shared" si="3"/>
        <v>8</v>
      </c>
      <c r="BG107">
        <f t="shared" si="4"/>
        <v>0</v>
      </c>
      <c r="BV107">
        <f t="shared" si="5"/>
        <v>0</v>
      </c>
    </row>
    <row r="108" spans="1:74" x14ac:dyDescent="0.25">
      <c r="A108" s="33"/>
      <c r="B108" t="s">
        <v>1096</v>
      </c>
      <c r="C108" t="s">
        <v>1098</v>
      </c>
      <c r="D108" t="s">
        <v>1097</v>
      </c>
      <c r="E108">
        <v>2016</v>
      </c>
      <c r="F108" t="s">
        <v>1099</v>
      </c>
      <c r="G108" t="b">
        <v>1</v>
      </c>
      <c r="I108" t="s">
        <v>1102</v>
      </c>
      <c r="J108" t="s">
        <v>712</v>
      </c>
      <c r="K108" t="s">
        <v>470</v>
      </c>
      <c r="L108" t="s">
        <v>640</v>
      </c>
      <c r="M108" t="s">
        <v>219</v>
      </c>
      <c r="N108" t="s">
        <v>250</v>
      </c>
      <c r="O108">
        <v>155</v>
      </c>
      <c r="R108" t="s">
        <v>229</v>
      </c>
      <c r="S108" t="s">
        <v>1100</v>
      </c>
      <c r="V108" s="10" t="s">
        <v>606</v>
      </c>
      <c r="W108" s="10" t="s">
        <v>772</v>
      </c>
      <c r="X108" t="b">
        <v>1</v>
      </c>
      <c r="AB108" t="s">
        <v>1101</v>
      </c>
      <c r="AW108">
        <f t="shared" si="3"/>
        <v>0</v>
      </c>
      <c r="BG108">
        <f t="shared" si="4"/>
        <v>0</v>
      </c>
      <c r="BH108">
        <v>1</v>
      </c>
      <c r="BI108">
        <v>1</v>
      </c>
      <c r="BJ108">
        <v>0</v>
      </c>
      <c r="BK108">
        <v>1</v>
      </c>
      <c r="BL108">
        <v>-1</v>
      </c>
      <c r="BM108">
        <v>1</v>
      </c>
      <c r="BN108">
        <v>0</v>
      </c>
      <c r="BO108">
        <v>-1</v>
      </c>
      <c r="BP108">
        <v>1</v>
      </c>
      <c r="BQ108">
        <v>0</v>
      </c>
      <c r="BR108">
        <v>1</v>
      </c>
      <c r="BS108">
        <v>0</v>
      </c>
      <c r="BT108">
        <v>0</v>
      </c>
      <c r="BU108">
        <v>0</v>
      </c>
      <c r="BV108">
        <f t="shared" si="5"/>
        <v>4</v>
      </c>
    </row>
    <row r="109" spans="1:74" x14ac:dyDescent="0.25">
      <c r="A109" s="33">
        <v>44357</v>
      </c>
      <c r="B109" t="s">
        <v>1103</v>
      </c>
      <c r="C109" t="s">
        <v>1105</v>
      </c>
      <c r="D109" t="s">
        <v>1104</v>
      </c>
      <c r="E109">
        <v>2020</v>
      </c>
      <c r="F109" t="s">
        <v>1106</v>
      </c>
      <c r="G109" t="b">
        <v>0</v>
      </c>
      <c r="H109" t="s">
        <v>1107</v>
      </c>
      <c r="J109" t="s">
        <v>1110</v>
      </c>
      <c r="K109" t="s">
        <v>337</v>
      </c>
      <c r="M109" t="s">
        <v>219</v>
      </c>
      <c r="AW109">
        <f t="shared" si="3"/>
        <v>0</v>
      </c>
      <c r="BG109">
        <f t="shared" si="4"/>
        <v>0</v>
      </c>
      <c r="BV109">
        <f t="shared" si="5"/>
        <v>0</v>
      </c>
    </row>
    <row r="110" spans="1:74" x14ac:dyDescent="0.25">
      <c r="A110" s="33"/>
      <c r="B110" t="s">
        <v>1108</v>
      </c>
      <c r="C110" t="s">
        <v>1109</v>
      </c>
      <c r="D110" t="s">
        <v>354</v>
      </c>
      <c r="E110">
        <v>2015</v>
      </c>
      <c r="F110" t="s">
        <v>1112</v>
      </c>
      <c r="G110" t="b">
        <v>0</v>
      </c>
      <c r="H110" t="s">
        <v>1111</v>
      </c>
      <c r="J110" t="s">
        <v>887</v>
      </c>
      <c r="K110" t="s">
        <v>337</v>
      </c>
      <c r="L110" t="s">
        <v>253</v>
      </c>
      <c r="M110" t="s">
        <v>219</v>
      </c>
      <c r="R110" t="s">
        <v>583</v>
      </c>
      <c r="AW110">
        <f t="shared" si="3"/>
        <v>0</v>
      </c>
      <c r="BG110">
        <f t="shared" si="4"/>
        <v>0</v>
      </c>
      <c r="BV110">
        <f t="shared" si="5"/>
        <v>0</v>
      </c>
    </row>
    <row r="111" spans="1:74" x14ac:dyDescent="0.25">
      <c r="A111" s="33"/>
      <c r="B111" t="s">
        <v>1113</v>
      </c>
      <c r="C111" t="s">
        <v>1114</v>
      </c>
      <c r="D111" t="s">
        <v>354</v>
      </c>
      <c r="E111">
        <v>2020</v>
      </c>
      <c r="F111" t="s">
        <v>1115</v>
      </c>
      <c r="G111" t="b">
        <v>1</v>
      </c>
      <c r="I111" t="s">
        <v>1122</v>
      </c>
      <c r="J111" t="s">
        <v>1116</v>
      </c>
      <c r="K111" t="s">
        <v>1117</v>
      </c>
      <c r="L111" t="s">
        <v>640</v>
      </c>
      <c r="M111" t="s">
        <v>219</v>
      </c>
      <c r="N111" t="s">
        <v>507</v>
      </c>
      <c r="P111">
        <v>84</v>
      </c>
      <c r="Q111">
        <v>116</v>
      </c>
      <c r="R111" t="s">
        <v>229</v>
      </c>
      <c r="T111" s="10" t="s">
        <v>1118</v>
      </c>
      <c r="U111" s="10" t="s">
        <v>1119</v>
      </c>
      <c r="V111" s="10" t="s">
        <v>262</v>
      </c>
      <c r="W111" s="10" t="s">
        <v>401</v>
      </c>
      <c r="X111" t="b">
        <v>1</v>
      </c>
      <c r="AB111" t="s">
        <v>1120</v>
      </c>
      <c r="AG111" t="s">
        <v>1121</v>
      </c>
      <c r="AL111">
        <v>1</v>
      </c>
      <c r="AM111">
        <v>1</v>
      </c>
      <c r="AN111">
        <v>-1</v>
      </c>
      <c r="AO111">
        <v>1</v>
      </c>
      <c r="AP111">
        <v>1</v>
      </c>
      <c r="AQ111">
        <v>0</v>
      </c>
      <c r="AR111">
        <v>1</v>
      </c>
      <c r="AS111">
        <v>1</v>
      </c>
      <c r="AT111">
        <v>1</v>
      </c>
      <c r="AU111">
        <v>0</v>
      </c>
      <c r="AV111">
        <v>1</v>
      </c>
      <c r="AW111">
        <f t="shared" si="3"/>
        <v>7</v>
      </c>
      <c r="BG111">
        <f t="shared" si="4"/>
        <v>0</v>
      </c>
      <c r="BV111">
        <f t="shared" si="5"/>
        <v>0</v>
      </c>
    </row>
    <row r="112" spans="1:74" x14ac:dyDescent="0.25">
      <c r="A112" s="33"/>
      <c r="B112" t="s">
        <v>1124</v>
      </c>
      <c r="C112" t="s">
        <v>1123</v>
      </c>
      <c r="D112" t="s">
        <v>1125</v>
      </c>
      <c r="E112">
        <v>2019</v>
      </c>
      <c r="F112" t="s">
        <v>1126</v>
      </c>
      <c r="G112" t="b">
        <v>0</v>
      </c>
      <c r="H112" t="s">
        <v>1127</v>
      </c>
      <c r="K112" t="s">
        <v>1128</v>
      </c>
      <c r="L112" t="s">
        <v>640</v>
      </c>
      <c r="M112" t="s">
        <v>219</v>
      </c>
      <c r="N112" t="s">
        <v>988</v>
      </c>
      <c r="O112">
        <v>225</v>
      </c>
      <c r="R112" t="s">
        <v>229</v>
      </c>
      <c r="S112" t="s">
        <v>1129</v>
      </c>
      <c r="V112" s="10" t="s">
        <v>380</v>
      </c>
      <c r="W112" s="10" t="s">
        <v>266</v>
      </c>
      <c r="X112" t="b">
        <v>1</v>
      </c>
      <c r="AW112">
        <f t="shared" si="3"/>
        <v>0</v>
      </c>
      <c r="BG112">
        <f t="shared" si="4"/>
        <v>0</v>
      </c>
      <c r="BH112">
        <v>1</v>
      </c>
      <c r="BI112">
        <v>1</v>
      </c>
      <c r="BJ112">
        <v>0</v>
      </c>
      <c r="BK112">
        <v>1</v>
      </c>
      <c r="BL112">
        <v>1</v>
      </c>
      <c r="BM112">
        <v>1</v>
      </c>
      <c r="BN112">
        <v>0</v>
      </c>
      <c r="BO112">
        <v>1</v>
      </c>
      <c r="BP112">
        <v>1</v>
      </c>
      <c r="BQ112">
        <v>-1</v>
      </c>
      <c r="BR112">
        <v>1</v>
      </c>
      <c r="BS112">
        <v>0</v>
      </c>
      <c r="BT112">
        <v>0</v>
      </c>
      <c r="BU112">
        <v>0</v>
      </c>
      <c r="BV112">
        <f t="shared" si="5"/>
        <v>7</v>
      </c>
    </row>
    <row r="113" spans="1:74" x14ac:dyDescent="0.25">
      <c r="A113" s="33"/>
      <c r="B113" t="s">
        <v>1130</v>
      </c>
      <c r="C113" t="s">
        <v>1131</v>
      </c>
      <c r="D113" t="s">
        <v>354</v>
      </c>
      <c r="E113">
        <v>2015</v>
      </c>
      <c r="F113" t="s">
        <v>1133</v>
      </c>
      <c r="G113" t="b">
        <v>1</v>
      </c>
      <c r="I113" t="s">
        <v>1136</v>
      </c>
      <c r="J113" t="s">
        <v>224</v>
      </c>
      <c r="K113" t="s">
        <v>337</v>
      </c>
      <c r="L113" t="s">
        <v>253</v>
      </c>
      <c r="M113" t="s">
        <v>219</v>
      </c>
      <c r="N113" t="s">
        <v>507</v>
      </c>
      <c r="P113">
        <f>188+104</f>
        <v>292</v>
      </c>
      <c r="Q113">
        <f>188+104</f>
        <v>292</v>
      </c>
      <c r="R113" t="s">
        <v>229</v>
      </c>
      <c r="T113" s="10" t="s">
        <v>1134</v>
      </c>
      <c r="U113" s="10" t="s">
        <v>1134</v>
      </c>
      <c r="V113" s="10" t="s">
        <v>312</v>
      </c>
      <c r="W113" s="10" t="s">
        <v>1135</v>
      </c>
      <c r="X113" t="b">
        <v>1</v>
      </c>
      <c r="Z113" t="s">
        <v>1132</v>
      </c>
      <c r="AL113">
        <v>1</v>
      </c>
      <c r="AM113">
        <v>1</v>
      </c>
      <c r="AN113">
        <v>-1</v>
      </c>
      <c r="AO113">
        <v>1</v>
      </c>
      <c r="AP113">
        <v>1</v>
      </c>
      <c r="AQ113">
        <v>0</v>
      </c>
      <c r="AR113">
        <v>1</v>
      </c>
      <c r="AS113">
        <v>1</v>
      </c>
      <c r="AT113">
        <v>0</v>
      </c>
      <c r="AU113">
        <v>0</v>
      </c>
      <c r="AV113">
        <v>0</v>
      </c>
      <c r="AW113">
        <f t="shared" si="3"/>
        <v>5</v>
      </c>
      <c r="BG113">
        <f t="shared" si="4"/>
        <v>0</v>
      </c>
      <c r="BV113">
        <f t="shared" si="5"/>
        <v>0</v>
      </c>
    </row>
    <row r="114" spans="1:74" x14ac:dyDescent="0.25">
      <c r="A114" s="33"/>
      <c r="B114" t="s">
        <v>1137</v>
      </c>
      <c r="C114" t="s">
        <v>1138</v>
      </c>
      <c r="D114" t="s">
        <v>1139</v>
      </c>
      <c r="E114">
        <v>2018</v>
      </c>
      <c r="F114" t="s">
        <v>1140</v>
      </c>
      <c r="G114" t="b">
        <v>0</v>
      </c>
      <c r="H114" t="s">
        <v>1094</v>
      </c>
      <c r="J114" t="s">
        <v>752</v>
      </c>
      <c r="K114" t="s">
        <v>1128</v>
      </c>
      <c r="L114" t="s">
        <v>1141</v>
      </c>
      <c r="M114" t="s">
        <v>219</v>
      </c>
      <c r="N114" t="s">
        <v>459</v>
      </c>
      <c r="O114">
        <v>1291</v>
      </c>
      <c r="R114" t="s">
        <v>229</v>
      </c>
      <c r="W114" s="10" t="s">
        <v>266</v>
      </c>
      <c r="X114" t="b">
        <v>0</v>
      </c>
      <c r="AW114">
        <f t="shared" si="3"/>
        <v>0</v>
      </c>
      <c r="BG114">
        <f t="shared" si="4"/>
        <v>0</v>
      </c>
      <c r="BV114">
        <f t="shared" si="5"/>
        <v>0</v>
      </c>
    </row>
    <row r="115" spans="1:74" x14ac:dyDescent="0.25">
      <c r="A115" s="33"/>
      <c r="B115" t="s">
        <v>1142</v>
      </c>
      <c r="C115" t="s">
        <v>1144</v>
      </c>
      <c r="D115" t="s">
        <v>1143</v>
      </c>
      <c r="E115">
        <v>2019</v>
      </c>
      <c r="F115" t="s">
        <v>1145</v>
      </c>
      <c r="G115" t="b">
        <v>0</v>
      </c>
      <c r="H115" t="s">
        <v>840</v>
      </c>
      <c r="J115" t="s">
        <v>1058</v>
      </c>
      <c r="K115" t="s">
        <v>369</v>
      </c>
      <c r="L115" t="s">
        <v>253</v>
      </c>
      <c r="M115" t="s">
        <v>219</v>
      </c>
      <c r="N115" t="s">
        <v>592</v>
      </c>
      <c r="O115">
        <v>995</v>
      </c>
      <c r="R115" t="s">
        <v>229</v>
      </c>
      <c r="S115" t="s">
        <v>1146</v>
      </c>
      <c r="V115" s="10" t="s">
        <v>968</v>
      </c>
      <c r="W115" s="10" t="s">
        <v>266</v>
      </c>
      <c r="X115" t="b">
        <v>1</v>
      </c>
      <c r="AW115">
        <f t="shared" si="3"/>
        <v>0</v>
      </c>
      <c r="BG115">
        <f t="shared" si="4"/>
        <v>0</v>
      </c>
      <c r="BH115">
        <v>1</v>
      </c>
      <c r="BI115">
        <v>1</v>
      </c>
      <c r="BJ115">
        <v>0</v>
      </c>
      <c r="BK115">
        <v>1</v>
      </c>
      <c r="BL115">
        <v>-1</v>
      </c>
      <c r="BM115">
        <v>1</v>
      </c>
      <c r="BN115">
        <v>1</v>
      </c>
      <c r="BO115">
        <v>0</v>
      </c>
      <c r="BP115">
        <v>1</v>
      </c>
      <c r="BQ115">
        <v>1</v>
      </c>
      <c r="BR115">
        <v>1</v>
      </c>
      <c r="BS115">
        <v>0</v>
      </c>
      <c r="BT115">
        <v>1</v>
      </c>
      <c r="BU115">
        <v>1</v>
      </c>
      <c r="BV115">
        <f t="shared" si="5"/>
        <v>9</v>
      </c>
    </row>
    <row r="116" spans="1:74" x14ac:dyDescent="0.25">
      <c r="A116" s="33">
        <v>44358</v>
      </c>
      <c r="B116" t="s">
        <v>1147</v>
      </c>
      <c r="C116" t="s">
        <v>1148</v>
      </c>
      <c r="D116" t="s">
        <v>497</v>
      </c>
      <c r="E116">
        <v>2017</v>
      </c>
      <c r="F116" t="s">
        <v>1149</v>
      </c>
      <c r="G116" t="b">
        <v>1</v>
      </c>
      <c r="I116" t="s">
        <v>1153</v>
      </c>
      <c r="J116" t="s">
        <v>684</v>
      </c>
      <c r="K116" t="s">
        <v>337</v>
      </c>
      <c r="L116" t="s">
        <v>253</v>
      </c>
      <c r="M116" t="s">
        <v>219</v>
      </c>
      <c r="N116" t="s">
        <v>459</v>
      </c>
      <c r="P116">
        <v>8</v>
      </c>
      <c r="Q116">
        <v>8</v>
      </c>
      <c r="R116" t="s">
        <v>229</v>
      </c>
      <c r="S116" t="s">
        <v>312</v>
      </c>
      <c r="V116" s="10" t="s">
        <v>526</v>
      </c>
      <c r="W116" s="10" t="s">
        <v>266</v>
      </c>
      <c r="X116" t="b">
        <v>1</v>
      </c>
      <c r="AB116" t="s">
        <v>1152</v>
      </c>
      <c r="AG116" t="s">
        <v>1151</v>
      </c>
      <c r="AJ116" t="s">
        <v>1150</v>
      </c>
      <c r="AL116">
        <v>1</v>
      </c>
      <c r="AM116">
        <v>1</v>
      </c>
      <c r="AN116">
        <v>-1</v>
      </c>
      <c r="AO116">
        <v>0</v>
      </c>
      <c r="AP116">
        <v>1</v>
      </c>
      <c r="AQ116">
        <v>0</v>
      </c>
      <c r="AR116">
        <v>1</v>
      </c>
      <c r="AS116">
        <v>0</v>
      </c>
      <c r="AT116">
        <v>0</v>
      </c>
      <c r="AU116">
        <v>0</v>
      </c>
      <c r="AV116">
        <v>1</v>
      </c>
      <c r="AW116">
        <f t="shared" si="3"/>
        <v>4</v>
      </c>
      <c r="BG116">
        <f t="shared" si="4"/>
        <v>0</v>
      </c>
      <c r="BV116">
        <f t="shared" si="5"/>
        <v>0</v>
      </c>
    </row>
    <row r="117" spans="1:74" x14ac:dyDescent="0.25">
      <c r="A117" s="33"/>
      <c r="B117" t="s">
        <v>1154</v>
      </c>
      <c r="C117" t="s">
        <v>1163</v>
      </c>
      <c r="D117" t="s">
        <v>1155</v>
      </c>
      <c r="E117">
        <v>2017</v>
      </c>
      <c r="F117" t="s">
        <v>1156</v>
      </c>
      <c r="G117" t="b">
        <v>1</v>
      </c>
      <c r="I117" t="s">
        <v>1160</v>
      </c>
      <c r="J117" t="s">
        <v>684</v>
      </c>
      <c r="K117" t="s">
        <v>1128</v>
      </c>
      <c r="L117" t="s">
        <v>593</v>
      </c>
      <c r="M117" t="s">
        <v>219</v>
      </c>
      <c r="N117" t="s">
        <v>1158</v>
      </c>
      <c r="O117">
        <v>6</v>
      </c>
      <c r="R117" t="s">
        <v>1157</v>
      </c>
      <c r="S117" t="s">
        <v>1159</v>
      </c>
      <c r="V117" s="10" t="s">
        <v>316</v>
      </c>
      <c r="W117" s="10" t="s">
        <v>266</v>
      </c>
      <c r="X117" t="b">
        <v>1</v>
      </c>
      <c r="AW117">
        <f t="shared" si="3"/>
        <v>0</v>
      </c>
      <c r="BG117">
        <f t="shared" si="4"/>
        <v>0</v>
      </c>
      <c r="BH117">
        <v>1</v>
      </c>
      <c r="BI117">
        <v>1</v>
      </c>
      <c r="BJ117">
        <v>0</v>
      </c>
      <c r="BK117">
        <v>1</v>
      </c>
      <c r="BL117">
        <v>-1</v>
      </c>
      <c r="BM117">
        <v>0</v>
      </c>
      <c r="BN117">
        <v>0</v>
      </c>
      <c r="BO117">
        <v>0</v>
      </c>
      <c r="BP117">
        <v>0</v>
      </c>
      <c r="BQ117">
        <v>-1</v>
      </c>
      <c r="BR117">
        <v>0</v>
      </c>
      <c r="BS117">
        <v>0</v>
      </c>
      <c r="BT117">
        <v>0</v>
      </c>
      <c r="BU117">
        <v>0</v>
      </c>
      <c r="BV117">
        <f t="shared" si="5"/>
        <v>1</v>
      </c>
    </row>
    <row r="118" spans="1:74" x14ac:dyDescent="0.25">
      <c r="A118" s="33"/>
      <c r="B118" t="s">
        <v>1161</v>
      </c>
      <c r="C118" t="s">
        <v>1162</v>
      </c>
      <c r="D118" t="s">
        <v>1164</v>
      </c>
      <c r="E118">
        <v>2020</v>
      </c>
      <c r="F118" t="s">
        <v>1056</v>
      </c>
      <c r="G118" t="b">
        <v>0</v>
      </c>
      <c r="H118" t="s">
        <v>1165</v>
      </c>
      <c r="J118" t="s">
        <v>1058</v>
      </c>
      <c r="K118" t="s">
        <v>369</v>
      </c>
      <c r="L118" t="s">
        <v>252</v>
      </c>
      <c r="M118" t="s">
        <v>219</v>
      </c>
      <c r="N118" t="s">
        <v>1059</v>
      </c>
      <c r="O118">
        <v>490</v>
      </c>
      <c r="R118" t="s">
        <v>229</v>
      </c>
      <c r="S118" t="s">
        <v>1060</v>
      </c>
      <c r="V118" s="10" t="s">
        <v>340</v>
      </c>
      <c r="W118" s="10" t="s">
        <v>1166</v>
      </c>
      <c r="X118" t="b">
        <v>1</v>
      </c>
      <c r="AW118">
        <f t="shared" si="3"/>
        <v>0</v>
      </c>
      <c r="BG118">
        <f t="shared" si="4"/>
        <v>0</v>
      </c>
      <c r="BH118">
        <v>1</v>
      </c>
      <c r="BI118">
        <v>1</v>
      </c>
      <c r="BJ118">
        <v>0</v>
      </c>
      <c r="BK118">
        <v>1</v>
      </c>
      <c r="BL118">
        <v>1</v>
      </c>
      <c r="BM118">
        <v>1</v>
      </c>
      <c r="BN118">
        <v>1</v>
      </c>
      <c r="BO118">
        <v>1</v>
      </c>
      <c r="BP118">
        <v>1</v>
      </c>
      <c r="BQ118">
        <v>-1</v>
      </c>
      <c r="BR118">
        <v>1</v>
      </c>
      <c r="BS118">
        <v>0</v>
      </c>
      <c r="BT118">
        <v>0</v>
      </c>
      <c r="BU118">
        <v>1</v>
      </c>
      <c r="BV118">
        <f t="shared" si="5"/>
        <v>9</v>
      </c>
    </row>
    <row r="119" spans="1:74" x14ac:dyDescent="0.25">
      <c r="A119" s="33">
        <v>44362</v>
      </c>
      <c r="B119" t="s">
        <v>1167</v>
      </c>
      <c r="C119" t="s">
        <v>1168</v>
      </c>
      <c r="D119" t="s">
        <v>856</v>
      </c>
      <c r="E119">
        <v>2011</v>
      </c>
      <c r="F119" t="s">
        <v>306</v>
      </c>
      <c r="G119" t="b">
        <v>1</v>
      </c>
      <c r="I119" t="s">
        <v>1173</v>
      </c>
      <c r="J119" t="s">
        <v>712</v>
      </c>
      <c r="K119" t="s">
        <v>337</v>
      </c>
      <c r="L119" t="s">
        <v>1170</v>
      </c>
      <c r="M119" t="s">
        <v>219</v>
      </c>
      <c r="N119" t="s">
        <v>311</v>
      </c>
      <c r="P119">
        <v>4</v>
      </c>
      <c r="Q119">
        <v>4</v>
      </c>
      <c r="R119" t="s">
        <v>1169</v>
      </c>
      <c r="S119" t="s">
        <v>312</v>
      </c>
      <c r="V119" s="10" t="s">
        <v>312</v>
      </c>
      <c r="W119" t="s">
        <v>1171</v>
      </c>
      <c r="X119" t="b">
        <v>1</v>
      </c>
      <c r="Y119" t="s">
        <v>1172</v>
      </c>
      <c r="AL119">
        <v>1</v>
      </c>
      <c r="AM119">
        <v>1</v>
      </c>
      <c r="AN119">
        <v>-1</v>
      </c>
      <c r="AO119">
        <v>1</v>
      </c>
      <c r="AP119">
        <v>1</v>
      </c>
      <c r="AQ119">
        <v>0</v>
      </c>
      <c r="AR119">
        <v>1</v>
      </c>
      <c r="AS119">
        <v>1</v>
      </c>
      <c r="AT119">
        <v>0</v>
      </c>
      <c r="AU119">
        <v>0</v>
      </c>
      <c r="AV119">
        <v>-1</v>
      </c>
      <c r="AW119">
        <f t="shared" si="3"/>
        <v>4</v>
      </c>
      <c r="BG119">
        <f t="shared" si="4"/>
        <v>0</v>
      </c>
      <c r="BV119">
        <f t="shared" si="5"/>
        <v>0</v>
      </c>
    </row>
    <row r="120" spans="1:74" x14ac:dyDescent="0.25">
      <c r="A120" s="33"/>
      <c r="B120" t="s">
        <v>1174</v>
      </c>
      <c r="C120" t="s">
        <v>1175</v>
      </c>
      <c r="D120" t="s">
        <v>365</v>
      </c>
      <c r="E120">
        <v>2014</v>
      </c>
      <c r="F120" t="s">
        <v>928</v>
      </c>
      <c r="G120" t="b">
        <v>0</v>
      </c>
      <c r="H120" t="s">
        <v>1094</v>
      </c>
      <c r="J120" t="s">
        <v>752</v>
      </c>
      <c r="K120" t="s">
        <v>337</v>
      </c>
      <c r="L120" t="s">
        <v>1141</v>
      </c>
      <c r="M120" t="s">
        <v>219</v>
      </c>
      <c r="N120" t="s">
        <v>459</v>
      </c>
      <c r="O120">
        <v>3588</v>
      </c>
      <c r="R120" t="s">
        <v>229</v>
      </c>
      <c r="S120" t="s">
        <v>1176</v>
      </c>
      <c r="V120" s="10" t="s">
        <v>380</v>
      </c>
      <c r="W120" s="10" t="s">
        <v>377</v>
      </c>
      <c r="X120" t="b">
        <v>1</v>
      </c>
      <c r="AW120">
        <f t="shared" si="3"/>
        <v>0</v>
      </c>
      <c r="BG120">
        <f t="shared" si="4"/>
        <v>0</v>
      </c>
      <c r="BH120">
        <v>1</v>
      </c>
      <c r="BI120">
        <v>1</v>
      </c>
      <c r="BJ120">
        <v>0</v>
      </c>
      <c r="BK120">
        <v>1</v>
      </c>
      <c r="BL120">
        <v>-1</v>
      </c>
      <c r="BM120">
        <v>1</v>
      </c>
      <c r="BN120">
        <v>1</v>
      </c>
      <c r="BO120">
        <v>1</v>
      </c>
      <c r="BP120">
        <v>1</v>
      </c>
      <c r="BQ120">
        <v>1</v>
      </c>
      <c r="BR120">
        <v>1</v>
      </c>
      <c r="BS120">
        <v>0</v>
      </c>
      <c r="BT120">
        <v>1</v>
      </c>
      <c r="BU120">
        <v>1</v>
      </c>
      <c r="BV120">
        <f t="shared" si="5"/>
        <v>10</v>
      </c>
    </row>
    <row r="121" spans="1:74" x14ac:dyDescent="0.25">
      <c r="A121" s="33"/>
      <c r="B121" t="s">
        <v>1177</v>
      </c>
      <c r="C121" t="s">
        <v>1178</v>
      </c>
      <c r="D121" t="s">
        <v>354</v>
      </c>
      <c r="E121">
        <v>2016</v>
      </c>
      <c r="F121" t="s">
        <v>1179</v>
      </c>
      <c r="G121" t="b">
        <v>0</v>
      </c>
      <c r="H121" t="s">
        <v>1181</v>
      </c>
      <c r="J121" t="s">
        <v>1180</v>
      </c>
      <c r="K121" t="s">
        <v>1128</v>
      </c>
      <c r="L121" t="s">
        <v>640</v>
      </c>
      <c r="M121" t="s">
        <v>219</v>
      </c>
      <c r="N121" t="s">
        <v>311</v>
      </c>
      <c r="O121">
        <v>144</v>
      </c>
      <c r="R121" t="s">
        <v>583</v>
      </c>
      <c r="S121" t="s">
        <v>1183</v>
      </c>
      <c r="V121" s="10" t="s">
        <v>432</v>
      </c>
      <c r="W121" s="10" t="s">
        <v>1182</v>
      </c>
      <c r="X121" t="b">
        <v>1</v>
      </c>
      <c r="AW121">
        <f t="shared" si="3"/>
        <v>0</v>
      </c>
      <c r="BG121">
        <f t="shared" si="4"/>
        <v>0</v>
      </c>
      <c r="BH121">
        <v>1</v>
      </c>
      <c r="BI121">
        <v>1</v>
      </c>
      <c r="BJ121">
        <v>0</v>
      </c>
      <c r="BK121">
        <v>1</v>
      </c>
      <c r="BL121">
        <v>1</v>
      </c>
      <c r="BM121">
        <v>1</v>
      </c>
      <c r="BN121">
        <v>1</v>
      </c>
      <c r="BO121">
        <v>-1</v>
      </c>
      <c r="BP121">
        <v>1</v>
      </c>
      <c r="BQ121">
        <v>-1</v>
      </c>
      <c r="BR121">
        <v>1</v>
      </c>
      <c r="BS121">
        <v>0</v>
      </c>
      <c r="BT121">
        <v>0</v>
      </c>
      <c r="BU121">
        <v>1</v>
      </c>
      <c r="BV121">
        <f t="shared" si="5"/>
        <v>7</v>
      </c>
    </row>
    <row r="122" spans="1:74" x14ac:dyDescent="0.25">
      <c r="A122" s="33"/>
      <c r="B122" t="s">
        <v>1184</v>
      </c>
      <c r="C122" t="s">
        <v>1185</v>
      </c>
      <c r="D122" t="s">
        <v>850</v>
      </c>
      <c r="E122">
        <v>2020</v>
      </c>
      <c r="F122" t="s">
        <v>1186</v>
      </c>
      <c r="G122" t="b">
        <v>1</v>
      </c>
      <c r="I122" t="s">
        <v>1190</v>
      </c>
      <c r="J122" t="s">
        <v>1187</v>
      </c>
      <c r="K122" t="s">
        <v>337</v>
      </c>
      <c r="L122" t="s">
        <v>1188</v>
      </c>
      <c r="M122" t="s">
        <v>219</v>
      </c>
      <c r="N122" t="s">
        <v>988</v>
      </c>
      <c r="P122">
        <v>44</v>
      </c>
      <c r="Q122">
        <v>44</v>
      </c>
      <c r="R122" t="s">
        <v>229</v>
      </c>
      <c r="S122" t="s">
        <v>312</v>
      </c>
      <c r="V122" s="10" t="s">
        <v>312</v>
      </c>
      <c r="W122" s="10" t="s">
        <v>1187</v>
      </c>
      <c r="X122" t="b">
        <v>0</v>
      </c>
      <c r="Z122" t="s">
        <v>1189</v>
      </c>
      <c r="AL122">
        <v>1</v>
      </c>
      <c r="AM122">
        <v>1</v>
      </c>
      <c r="AN122">
        <v>-1</v>
      </c>
      <c r="AO122">
        <v>0</v>
      </c>
      <c r="AP122">
        <v>0</v>
      </c>
      <c r="AQ122">
        <v>0</v>
      </c>
      <c r="AR122">
        <v>1</v>
      </c>
      <c r="AS122">
        <v>0</v>
      </c>
      <c r="AT122">
        <v>0</v>
      </c>
      <c r="AU122">
        <v>0</v>
      </c>
      <c r="AV122">
        <v>-1</v>
      </c>
      <c r="AW122">
        <f t="shared" si="3"/>
        <v>1</v>
      </c>
      <c r="BG122">
        <f t="shared" si="4"/>
        <v>0</v>
      </c>
      <c r="BV122">
        <f t="shared" si="5"/>
        <v>0</v>
      </c>
    </row>
    <row r="123" spans="1:74" x14ac:dyDescent="0.25">
      <c r="A123" s="33"/>
      <c r="B123" t="s">
        <v>1191</v>
      </c>
      <c r="C123" t="s">
        <v>1192</v>
      </c>
      <c r="D123" t="s">
        <v>308</v>
      </c>
      <c r="E123">
        <v>2015</v>
      </c>
      <c r="F123" t="s">
        <v>1193</v>
      </c>
      <c r="G123" t="b">
        <v>1</v>
      </c>
      <c r="I123" t="s">
        <v>1199</v>
      </c>
      <c r="J123" t="s">
        <v>828</v>
      </c>
      <c r="K123" t="s">
        <v>337</v>
      </c>
      <c r="L123" t="s">
        <v>593</v>
      </c>
      <c r="M123" t="s">
        <v>219</v>
      </c>
      <c r="N123" t="s">
        <v>1158</v>
      </c>
      <c r="O123">
        <v>21</v>
      </c>
      <c r="R123" t="s">
        <v>1194</v>
      </c>
      <c r="S123" t="s">
        <v>1195</v>
      </c>
      <c r="V123" s="10" t="s">
        <v>340</v>
      </c>
      <c r="W123" s="10" t="s">
        <v>1196</v>
      </c>
      <c r="X123" t="b">
        <v>1</v>
      </c>
      <c r="Z123" t="s">
        <v>1198</v>
      </c>
      <c r="AH123" t="s">
        <v>1197</v>
      </c>
      <c r="AW123">
        <f t="shared" si="3"/>
        <v>0</v>
      </c>
      <c r="BG123">
        <f t="shared" si="4"/>
        <v>0</v>
      </c>
      <c r="BH123">
        <v>1</v>
      </c>
      <c r="BI123">
        <v>1</v>
      </c>
      <c r="BJ123">
        <v>0</v>
      </c>
      <c r="BK123">
        <v>1</v>
      </c>
      <c r="BL123">
        <v>1</v>
      </c>
      <c r="BM123">
        <v>-1</v>
      </c>
      <c r="BN123">
        <v>0</v>
      </c>
      <c r="BO123">
        <v>-1</v>
      </c>
      <c r="BP123">
        <v>1</v>
      </c>
      <c r="BQ123">
        <v>-1</v>
      </c>
      <c r="BR123">
        <v>1</v>
      </c>
      <c r="BS123">
        <v>0</v>
      </c>
      <c r="BT123">
        <v>0</v>
      </c>
      <c r="BU123">
        <v>1</v>
      </c>
      <c r="BV123">
        <f t="shared" si="5"/>
        <v>4</v>
      </c>
    </row>
    <row r="124" spans="1:74" x14ac:dyDescent="0.25">
      <c r="A124" s="33"/>
      <c r="B124" t="s">
        <v>1200</v>
      </c>
      <c r="C124" t="s">
        <v>1201</v>
      </c>
      <c r="D124" t="s">
        <v>710</v>
      </c>
      <c r="E124">
        <v>2019</v>
      </c>
      <c r="F124" t="s">
        <v>711</v>
      </c>
      <c r="G124" t="b">
        <v>1</v>
      </c>
      <c r="I124" t="s">
        <v>1204</v>
      </c>
      <c r="J124" t="s">
        <v>712</v>
      </c>
      <c r="K124" t="s">
        <v>337</v>
      </c>
      <c r="L124" t="s">
        <v>330</v>
      </c>
      <c r="M124" t="s">
        <v>219</v>
      </c>
      <c r="N124" t="s">
        <v>250</v>
      </c>
      <c r="P124">
        <v>7</v>
      </c>
      <c r="Q124">
        <v>3</v>
      </c>
      <c r="R124" t="s">
        <v>1203</v>
      </c>
      <c r="S124" s="15" t="s">
        <v>312</v>
      </c>
      <c r="V124" s="10" t="s">
        <v>251</v>
      </c>
      <c r="W124" s="10" t="s">
        <v>630</v>
      </c>
      <c r="X124" t="b">
        <v>1</v>
      </c>
      <c r="AB124" t="s">
        <v>1202</v>
      </c>
      <c r="AL124">
        <v>1</v>
      </c>
      <c r="AM124">
        <v>1</v>
      </c>
      <c r="AN124">
        <v>-1</v>
      </c>
      <c r="AO124">
        <v>0</v>
      </c>
      <c r="AP124">
        <v>1</v>
      </c>
      <c r="AQ124">
        <v>0</v>
      </c>
      <c r="AR124">
        <v>1</v>
      </c>
      <c r="AS124">
        <v>1</v>
      </c>
      <c r="AT124">
        <v>1</v>
      </c>
      <c r="AU124">
        <v>0</v>
      </c>
      <c r="AV124">
        <v>1</v>
      </c>
      <c r="AW124">
        <f t="shared" si="3"/>
        <v>6</v>
      </c>
      <c r="BG124">
        <f t="shared" si="4"/>
        <v>0</v>
      </c>
      <c r="BV124">
        <f t="shared" si="5"/>
        <v>0</v>
      </c>
    </row>
    <row r="125" spans="1:74" x14ac:dyDescent="0.25">
      <c r="A125" s="33"/>
      <c r="B125" t="s">
        <v>1205</v>
      </c>
      <c r="C125" t="s">
        <v>1206</v>
      </c>
      <c r="D125" t="s">
        <v>1125</v>
      </c>
      <c r="E125">
        <v>2020</v>
      </c>
      <c r="F125" t="s">
        <v>1207</v>
      </c>
      <c r="G125" t="b">
        <v>0</v>
      </c>
      <c r="H125" t="s">
        <v>1208</v>
      </c>
      <c r="K125" t="s">
        <v>369</v>
      </c>
      <c r="L125" t="s">
        <v>252</v>
      </c>
      <c r="M125" t="s">
        <v>219</v>
      </c>
      <c r="N125" t="s">
        <v>592</v>
      </c>
      <c r="O125">
        <v>169</v>
      </c>
      <c r="R125" t="s">
        <v>229</v>
      </c>
      <c r="S125" t="s">
        <v>312</v>
      </c>
      <c r="V125" s="10" t="s">
        <v>1209</v>
      </c>
      <c r="W125" s="10" t="s">
        <v>1210</v>
      </c>
      <c r="X125" t="b">
        <v>1</v>
      </c>
      <c r="AW125">
        <f t="shared" si="3"/>
        <v>0</v>
      </c>
      <c r="BG125">
        <f t="shared" si="4"/>
        <v>0</v>
      </c>
      <c r="BH125">
        <v>1</v>
      </c>
      <c r="BI125">
        <v>1</v>
      </c>
      <c r="BJ125">
        <v>0</v>
      </c>
      <c r="BK125">
        <v>1</v>
      </c>
      <c r="BL125">
        <v>-1</v>
      </c>
      <c r="BM125">
        <v>-1</v>
      </c>
      <c r="BN125">
        <v>0</v>
      </c>
      <c r="BO125">
        <v>-1</v>
      </c>
      <c r="BP125">
        <v>1</v>
      </c>
      <c r="BQ125">
        <v>-1</v>
      </c>
      <c r="BR125">
        <v>1</v>
      </c>
      <c r="BS125">
        <v>0</v>
      </c>
      <c r="BT125">
        <v>0</v>
      </c>
      <c r="BU125">
        <v>1</v>
      </c>
      <c r="BV125">
        <f t="shared" si="5"/>
        <v>2</v>
      </c>
    </row>
    <row r="126" spans="1:74" x14ac:dyDescent="0.25">
      <c r="A126" s="33"/>
      <c r="B126" t="s">
        <v>1211</v>
      </c>
      <c r="C126" t="s">
        <v>1212</v>
      </c>
      <c r="D126" t="s">
        <v>308</v>
      </c>
      <c r="E126">
        <v>2019</v>
      </c>
      <c r="F126" t="s">
        <v>1213</v>
      </c>
      <c r="G126" t="b">
        <v>0</v>
      </c>
      <c r="H126" t="s">
        <v>1214</v>
      </c>
      <c r="J126" t="s">
        <v>1215</v>
      </c>
      <c r="K126" t="s">
        <v>337</v>
      </c>
      <c r="L126" t="s">
        <v>312</v>
      </c>
      <c r="M126" t="s">
        <v>219</v>
      </c>
      <c r="N126" t="s">
        <v>469</v>
      </c>
      <c r="O126" t="s">
        <v>312</v>
      </c>
      <c r="R126" t="s">
        <v>312</v>
      </c>
      <c r="S126" t="s">
        <v>312</v>
      </c>
      <c r="V126" s="10" t="s">
        <v>312</v>
      </c>
      <c r="W126" s="10" t="s">
        <v>266</v>
      </c>
      <c r="X126" t="b">
        <v>1</v>
      </c>
      <c r="AW126">
        <f t="shared" si="3"/>
        <v>0</v>
      </c>
      <c r="BG126">
        <f t="shared" si="4"/>
        <v>0</v>
      </c>
      <c r="BH126">
        <v>1</v>
      </c>
      <c r="BI126">
        <v>1</v>
      </c>
      <c r="BJ126">
        <v>1</v>
      </c>
      <c r="BK126">
        <v>1</v>
      </c>
      <c r="BL126">
        <v>-1</v>
      </c>
      <c r="BM126">
        <v>0</v>
      </c>
      <c r="BN126">
        <v>0</v>
      </c>
      <c r="BO126">
        <v>0</v>
      </c>
      <c r="BP126">
        <v>1</v>
      </c>
      <c r="BQ126">
        <v>0</v>
      </c>
      <c r="BR126">
        <v>1</v>
      </c>
      <c r="BS126">
        <v>0</v>
      </c>
      <c r="BT126">
        <v>0</v>
      </c>
      <c r="BU126">
        <v>0</v>
      </c>
      <c r="BV126">
        <f t="shared" si="5"/>
        <v>5</v>
      </c>
    </row>
    <row r="127" spans="1:74" x14ac:dyDescent="0.25">
      <c r="A127" s="33">
        <v>44363</v>
      </c>
      <c r="B127" t="s">
        <v>1216</v>
      </c>
      <c r="C127" t="s">
        <v>1218</v>
      </c>
      <c r="D127" t="s">
        <v>1217</v>
      </c>
      <c r="E127">
        <v>2020</v>
      </c>
      <c r="F127" t="s">
        <v>1219</v>
      </c>
      <c r="G127" t="b">
        <v>0</v>
      </c>
      <c r="H127" t="s">
        <v>840</v>
      </c>
      <c r="J127" t="s">
        <v>1220</v>
      </c>
      <c r="K127" t="s">
        <v>337</v>
      </c>
      <c r="L127" t="s">
        <v>330</v>
      </c>
      <c r="M127" t="s">
        <v>219</v>
      </c>
      <c r="N127" t="s">
        <v>235</v>
      </c>
      <c r="O127">
        <v>842</v>
      </c>
      <c r="R127" t="s">
        <v>229</v>
      </c>
      <c r="S127" t="s">
        <v>312</v>
      </c>
      <c r="V127" s="10" t="s">
        <v>312</v>
      </c>
      <c r="W127" s="10" t="s">
        <v>266</v>
      </c>
      <c r="X127" t="b">
        <v>1</v>
      </c>
      <c r="AW127">
        <f t="shared" si="3"/>
        <v>0</v>
      </c>
      <c r="BG127">
        <f t="shared" si="4"/>
        <v>0</v>
      </c>
      <c r="BH127">
        <v>1</v>
      </c>
      <c r="BI127">
        <v>1</v>
      </c>
      <c r="BJ127">
        <v>0</v>
      </c>
      <c r="BK127">
        <v>1</v>
      </c>
      <c r="BL127">
        <v>1</v>
      </c>
      <c r="BM127">
        <v>0</v>
      </c>
      <c r="BN127">
        <v>0</v>
      </c>
      <c r="BO127">
        <v>-1</v>
      </c>
      <c r="BP127">
        <v>0</v>
      </c>
      <c r="BQ127">
        <v>0</v>
      </c>
      <c r="BR127">
        <v>1</v>
      </c>
      <c r="BS127">
        <v>0</v>
      </c>
      <c r="BT127">
        <v>0</v>
      </c>
      <c r="BU127">
        <v>0</v>
      </c>
      <c r="BV127">
        <f t="shared" si="5"/>
        <v>4</v>
      </c>
    </row>
    <row r="128" spans="1:74" x14ac:dyDescent="0.25">
      <c r="A128" s="33"/>
      <c r="B128" t="s">
        <v>1221</v>
      </c>
      <c r="C128" t="s">
        <v>1223</v>
      </c>
      <c r="D128" t="s">
        <v>1222</v>
      </c>
      <c r="E128">
        <v>2019</v>
      </c>
      <c r="F128" t="s">
        <v>1224</v>
      </c>
      <c r="G128" t="b">
        <v>0</v>
      </c>
      <c r="H128" t="s">
        <v>840</v>
      </c>
      <c r="J128" t="s">
        <v>1058</v>
      </c>
      <c r="K128" t="s">
        <v>337</v>
      </c>
      <c r="L128" t="s">
        <v>253</v>
      </c>
      <c r="M128" t="s">
        <v>219</v>
      </c>
      <c r="N128" t="s">
        <v>311</v>
      </c>
      <c r="O128">
        <v>1136</v>
      </c>
      <c r="R128" t="s">
        <v>229</v>
      </c>
      <c r="S128" t="s">
        <v>312</v>
      </c>
      <c r="V128" s="10" t="s">
        <v>329</v>
      </c>
      <c r="W128" s="10" t="s">
        <v>1225</v>
      </c>
      <c r="X128" t="b">
        <v>1</v>
      </c>
      <c r="AW128">
        <f t="shared" si="3"/>
        <v>0</v>
      </c>
      <c r="BG128">
        <f t="shared" si="4"/>
        <v>0</v>
      </c>
      <c r="BH128">
        <v>1</v>
      </c>
      <c r="BI128">
        <v>1</v>
      </c>
      <c r="BJ128">
        <v>0</v>
      </c>
      <c r="BK128">
        <v>0</v>
      </c>
      <c r="BL128">
        <v>-1</v>
      </c>
      <c r="BM128">
        <v>-1</v>
      </c>
      <c r="BN128">
        <v>0</v>
      </c>
      <c r="BO128">
        <v>1</v>
      </c>
      <c r="BP128">
        <v>1</v>
      </c>
      <c r="BQ128">
        <v>-1</v>
      </c>
      <c r="BR128">
        <v>1</v>
      </c>
      <c r="BS128">
        <v>0</v>
      </c>
      <c r="BT128">
        <v>0</v>
      </c>
      <c r="BU128">
        <v>0</v>
      </c>
      <c r="BV128">
        <f t="shared" si="5"/>
        <v>2</v>
      </c>
    </row>
    <row r="129" spans="1:74" x14ac:dyDescent="0.25">
      <c r="A129" s="33"/>
      <c r="B129" t="s">
        <v>1226</v>
      </c>
      <c r="C129" t="s">
        <v>1227</v>
      </c>
      <c r="D129" t="s">
        <v>850</v>
      </c>
      <c r="E129">
        <v>2018</v>
      </c>
      <c r="F129" t="s">
        <v>1232</v>
      </c>
      <c r="G129" t="b">
        <v>1</v>
      </c>
      <c r="I129" t="s">
        <v>1231</v>
      </c>
      <c r="J129" t="s">
        <v>1228</v>
      </c>
      <c r="K129" t="s">
        <v>369</v>
      </c>
      <c r="L129" t="s">
        <v>253</v>
      </c>
      <c r="M129" t="s">
        <v>219</v>
      </c>
      <c r="N129" t="s">
        <v>250</v>
      </c>
      <c r="O129">
        <v>2543</v>
      </c>
      <c r="R129" t="s">
        <v>229</v>
      </c>
      <c r="S129" t="s">
        <v>1229</v>
      </c>
      <c r="V129" s="10" t="s">
        <v>340</v>
      </c>
      <c r="W129" s="10" t="s">
        <v>401</v>
      </c>
      <c r="X129" t="b">
        <v>1</v>
      </c>
      <c r="AK129" t="s">
        <v>1230</v>
      </c>
      <c r="AW129">
        <f t="shared" si="3"/>
        <v>0</v>
      </c>
      <c r="BG129">
        <f t="shared" si="4"/>
        <v>0</v>
      </c>
      <c r="BH129">
        <v>1</v>
      </c>
      <c r="BI129">
        <v>1</v>
      </c>
      <c r="BJ129">
        <v>1</v>
      </c>
      <c r="BK129">
        <v>1</v>
      </c>
      <c r="BL129">
        <v>1</v>
      </c>
      <c r="BM129">
        <v>1</v>
      </c>
      <c r="BN129">
        <v>1</v>
      </c>
      <c r="BO129">
        <v>1</v>
      </c>
      <c r="BP129">
        <v>1</v>
      </c>
      <c r="BQ129">
        <v>1</v>
      </c>
      <c r="BR129">
        <v>1</v>
      </c>
      <c r="BS129">
        <v>0</v>
      </c>
      <c r="BT129">
        <v>0</v>
      </c>
      <c r="BU129">
        <v>1</v>
      </c>
      <c r="BV129">
        <f t="shared" si="5"/>
        <v>12</v>
      </c>
    </row>
    <row r="130" spans="1:74" x14ac:dyDescent="0.25">
      <c r="A130" s="33"/>
      <c r="B130" t="s">
        <v>1233</v>
      </c>
      <c r="C130" t="s">
        <v>1234</v>
      </c>
      <c r="D130" t="s">
        <v>354</v>
      </c>
      <c r="E130">
        <v>2020</v>
      </c>
      <c r="F130" t="s">
        <v>1235</v>
      </c>
      <c r="G130" t="b">
        <v>0</v>
      </c>
      <c r="H130" t="s">
        <v>840</v>
      </c>
      <c r="J130" t="s">
        <v>1210</v>
      </c>
      <c r="K130" t="s">
        <v>369</v>
      </c>
      <c r="L130" t="s">
        <v>958</v>
      </c>
      <c r="M130" t="s">
        <v>219</v>
      </c>
      <c r="N130" t="s">
        <v>974</v>
      </c>
      <c r="O130">
        <v>499</v>
      </c>
      <c r="R130" t="s">
        <v>229</v>
      </c>
      <c r="V130" s="10" t="s">
        <v>1017</v>
      </c>
      <c r="W130" s="10" t="s">
        <v>1236</v>
      </c>
      <c r="X130" t="b">
        <v>1</v>
      </c>
      <c r="AW130">
        <f t="shared" si="3"/>
        <v>0</v>
      </c>
      <c r="BG130">
        <f t="shared" si="4"/>
        <v>0</v>
      </c>
      <c r="BH130">
        <v>1</v>
      </c>
      <c r="BI130">
        <v>1</v>
      </c>
      <c r="BJ130">
        <v>0</v>
      </c>
      <c r="BK130">
        <v>1</v>
      </c>
      <c r="BL130">
        <v>1</v>
      </c>
      <c r="BM130">
        <v>1</v>
      </c>
      <c r="BN130">
        <v>0</v>
      </c>
      <c r="BO130">
        <v>0</v>
      </c>
      <c r="BP130">
        <v>1</v>
      </c>
      <c r="BQ130">
        <v>1</v>
      </c>
      <c r="BR130">
        <v>1</v>
      </c>
      <c r="BS130">
        <v>0</v>
      </c>
      <c r="BT130">
        <v>0</v>
      </c>
      <c r="BU130">
        <v>1</v>
      </c>
      <c r="BV130">
        <f t="shared" si="5"/>
        <v>9</v>
      </c>
    </row>
    <row r="131" spans="1:74" x14ac:dyDescent="0.25">
      <c r="A131" s="33"/>
      <c r="B131" t="s">
        <v>1237</v>
      </c>
      <c r="C131" t="s">
        <v>1238</v>
      </c>
      <c r="D131" t="s">
        <v>497</v>
      </c>
      <c r="E131">
        <v>2016</v>
      </c>
      <c r="F131" t="s">
        <v>1239</v>
      </c>
      <c r="G131" t="b">
        <v>0</v>
      </c>
      <c r="H131" t="s">
        <v>1240</v>
      </c>
      <c r="J131" t="s">
        <v>1241</v>
      </c>
      <c r="K131" t="s">
        <v>337</v>
      </c>
      <c r="L131" t="s">
        <v>330</v>
      </c>
      <c r="M131" t="s">
        <v>1242</v>
      </c>
      <c r="N131" t="s">
        <v>1014</v>
      </c>
      <c r="O131" t="s">
        <v>312</v>
      </c>
      <c r="R131" t="s">
        <v>1243</v>
      </c>
      <c r="S131" t="s">
        <v>312</v>
      </c>
      <c r="V131" s="10" t="s">
        <v>312</v>
      </c>
      <c r="W131" s="10" t="s">
        <v>312</v>
      </c>
      <c r="X131" s="10" t="s">
        <v>312</v>
      </c>
      <c r="AW131">
        <f t="shared" si="3"/>
        <v>0</v>
      </c>
      <c r="BG131">
        <f t="shared" si="4"/>
        <v>0</v>
      </c>
      <c r="BV131">
        <f t="shared" si="5"/>
        <v>0</v>
      </c>
    </row>
    <row r="132" spans="1:74" x14ac:dyDescent="0.25">
      <c r="A132" s="33"/>
      <c r="B132" t="s">
        <v>1244</v>
      </c>
      <c r="C132" t="s">
        <v>1246</v>
      </c>
      <c r="D132" t="s">
        <v>1245</v>
      </c>
      <c r="E132">
        <v>2008</v>
      </c>
      <c r="F132" t="s">
        <v>1247</v>
      </c>
      <c r="G132" t="b">
        <v>1</v>
      </c>
      <c r="I132" t="s">
        <v>1251</v>
      </c>
      <c r="J132" t="s">
        <v>1248</v>
      </c>
      <c r="K132" t="s">
        <v>451</v>
      </c>
      <c r="L132" t="s">
        <v>1250</v>
      </c>
      <c r="M132" t="s">
        <v>219</v>
      </c>
      <c r="N132" t="s">
        <v>1014</v>
      </c>
      <c r="P132">
        <v>137</v>
      </c>
      <c r="Q132">
        <v>150</v>
      </c>
      <c r="R132" t="s">
        <v>229</v>
      </c>
      <c r="S132" t="s">
        <v>312</v>
      </c>
      <c r="V132" s="10" t="s">
        <v>746</v>
      </c>
      <c r="W132" s="10" t="s">
        <v>1252</v>
      </c>
      <c r="X132" t="b">
        <v>1</v>
      </c>
      <c r="AJ132" t="s">
        <v>1249</v>
      </c>
      <c r="AL132">
        <v>1</v>
      </c>
      <c r="AM132">
        <v>1</v>
      </c>
      <c r="AN132">
        <v>1</v>
      </c>
      <c r="AO132">
        <v>1</v>
      </c>
      <c r="AP132">
        <v>1</v>
      </c>
      <c r="AQ132">
        <v>0</v>
      </c>
      <c r="AR132">
        <v>1</v>
      </c>
      <c r="AS132">
        <v>0</v>
      </c>
      <c r="AT132">
        <v>1</v>
      </c>
      <c r="AU132">
        <v>0</v>
      </c>
      <c r="AV132">
        <v>1</v>
      </c>
      <c r="AW132">
        <f t="shared" ref="AW132:AW195" si="6">SUM(AL132:AV132)</f>
        <v>8</v>
      </c>
      <c r="BG132">
        <f t="shared" ref="BG132:BG195" si="7">SUM(AX132:BF132)</f>
        <v>0</v>
      </c>
      <c r="BV132">
        <f t="shared" ref="BV132:BV195" si="8">SUM(BH132:BU132)</f>
        <v>0</v>
      </c>
    </row>
    <row r="133" spans="1:74" x14ac:dyDescent="0.25">
      <c r="A133" s="33"/>
      <c r="B133" t="s">
        <v>1253</v>
      </c>
      <c r="C133" t="s">
        <v>1254</v>
      </c>
      <c r="D133" t="s">
        <v>757</v>
      </c>
      <c r="E133">
        <v>2020</v>
      </c>
      <c r="F133" t="s">
        <v>1255</v>
      </c>
      <c r="G133" t="b">
        <v>1</v>
      </c>
      <c r="I133" t="s">
        <v>1261</v>
      </c>
      <c r="J133" t="s">
        <v>694</v>
      </c>
      <c r="K133" t="s">
        <v>451</v>
      </c>
      <c r="L133" t="s">
        <v>1258</v>
      </c>
      <c r="M133" t="s">
        <v>219</v>
      </c>
      <c r="N133" t="s">
        <v>988</v>
      </c>
      <c r="P133">
        <v>75</v>
      </c>
      <c r="Q133">
        <v>20</v>
      </c>
      <c r="R133" t="s">
        <v>1256</v>
      </c>
      <c r="T133" s="10" t="s">
        <v>1257</v>
      </c>
      <c r="U133" s="10" t="s">
        <v>1259</v>
      </c>
      <c r="V133" s="10" t="s">
        <v>439</v>
      </c>
      <c r="W133" s="10" t="s">
        <v>859</v>
      </c>
      <c r="X133" t="b">
        <v>1</v>
      </c>
      <c r="AJ133" t="s">
        <v>1260</v>
      </c>
      <c r="AL133">
        <v>1</v>
      </c>
      <c r="AM133">
        <v>1</v>
      </c>
      <c r="AN133">
        <v>1</v>
      </c>
      <c r="AO133">
        <v>1</v>
      </c>
      <c r="AP133">
        <v>1</v>
      </c>
      <c r="AQ133">
        <v>0</v>
      </c>
      <c r="AR133">
        <v>1</v>
      </c>
      <c r="AS133">
        <v>1</v>
      </c>
      <c r="AT133">
        <v>1</v>
      </c>
      <c r="AU133">
        <v>0</v>
      </c>
      <c r="AV133">
        <v>1</v>
      </c>
      <c r="AW133">
        <f t="shared" si="6"/>
        <v>9</v>
      </c>
      <c r="BG133">
        <f t="shared" si="7"/>
        <v>0</v>
      </c>
      <c r="BV133">
        <f t="shared" si="8"/>
        <v>0</v>
      </c>
    </row>
    <row r="134" spans="1:74" x14ac:dyDescent="0.25">
      <c r="A134" s="33"/>
      <c r="B134" t="s">
        <v>1262</v>
      </c>
      <c r="C134" t="s">
        <v>1263</v>
      </c>
      <c r="D134" t="s">
        <v>354</v>
      </c>
      <c r="E134">
        <v>2019</v>
      </c>
      <c r="F134" t="s">
        <v>994</v>
      </c>
      <c r="G134" t="b">
        <v>1</v>
      </c>
      <c r="I134" t="s">
        <v>1267</v>
      </c>
      <c r="J134" t="s">
        <v>401</v>
      </c>
      <c r="K134" t="s">
        <v>337</v>
      </c>
      <c r="L134" t="s">
        <v>253</v>
      </c>
      <c r="M134" t="s">
        <v>219</v>
      </c>
      <c r="N134" t="s">
        <v>250</v>
      </c>
      <c r="O134" t="s">
        <v>1265</v>
      </c>
      <c r="R134" t="s">
        <v>229</v>
      </c>
      <c r="S134" t="s">
        <v>1266</v>
      </c>
      <c r="V134" s="10" t="s">
        <v>380</v>
      </c>
      <c r="W134" s="10" t="s">
        <v>401</v>
      </c>
      <c r="X134" t="b">
        <v>1</v>
      </c>
      <c r="Y134" t="s">
        <v>1264</v>
      </c>
      <c r="AW134">
        <f t="shared" si="6"/>
        <v>0</v>
      </c>
      <c r="BG134">
        <f t="shared" si="7"/>
        <v>0</v>
      </c>
      <c r="BH134">
        <v>1</v>
      </c>
      <c r="BI134">
        <v>1</v>
      </c>
      <c r="BJ134">
        <v>1</v>
      </c>
      <c r="BK134">
        <v>1</v>
      </c>
      <c r="BL134">
        <v>1</v>
      </c>
      <c r="BM134">
        <v>1</v>
      </c>
      <c r="BN134">
        <v>1</v>
      </c>
      <c r="BO134">
        <v>0</v>
      </c>
      <c r="BP134">
        <v>1</v>
      </c>
      <c r="BQ134">
        <v>1</v>
      </c>
      <c r="BR134">
        <v>1</v>
      </c>
      <c r="BS134">
        <v>0</v>
      </c>
      <c r="BT134">
        <v>0</v>
      </c>
      <c r="BU134">
        <v>1</v>
      </c>
      <c r="BV134">
        <f t="shared" si="8"/>
        <v>11</v>
      </c>
    </row>
    <row r="135" spans="1:74" x14ac:dyDescent="0.25">
      <c r="A135" s="33">
        <v>44364</v>
      </c>
      <c r="B135" t="s">
        <v>1268</v>
      </c>
      <c r="C135" t="s">
        <v>1269</v>
      </c>
      <c r="D135" t="s">
        <v>778</v>
      </c>
      <c r="E135">
        <v>2021</v>
      </c>
      <c r="F135" t="s">
        <v>1270</v>
      </c>
      <c r="G135" t="b">
        <v>0</v>
      </c>
      <c r="H135" t="s">
        <v>1271</v>
      </c>
      <c r="AW135">
        <f t="shared" si="6"/>
        <v>0</v>
      </c>
      <c r="BG135">
        <f t="shared" si="7"/>
        <v>0</v>
      </c>
      <c r="BV135">
        <f t="shared" si="8"/>
        <v>0</v>
      </c>
    </row>
    <row r="136" spans="1:74" x14ac:dyDescent="0.25">
      <c r="A136" s="33"/>
      <c r="B136" t="s">
        <v>1272</v>
      </c>
      <c r="C136" t="s">
        <v>1274</v>
      </c>
      <c r="D136" t="s">
        <v>1273</v>
      </c>
      <c r="E136">
        <v>2018</v>
      </c>
      <c r="F136" t="s">
        <v>1275</v>
      </c>
      <c r="G136" t="b">
        <v>0</v>
      </c>
      <c r="H136" t="s">
        <v>1271</v>
      </c>
      <c r="AW136">
        <f t="shared" si="6"/>
        <v>0</v>
      </c>
      <c r="BG136">
        <f t="shared" si="7"/>
        <v>0</v>
      </c>
      <c r="BV136">
        <f t="shared" si="8"/>
        <v>0</v>
      </c>
    </row>
    <row r="137" spans="1:74" x14ac:dyDescent="0.25">
      <c r="A137" s="33"/>
      <c r="B137" t="s">
        <v>1276</v>
      </c>
      <c r="C137" t="s">
        <v>1277</v>
      </c>
      <c r="D137" t="s">
        <v>1066</v>
      </c>
      <c r="E137">
        <v>2012</v>
      </c>
      <c r="F137" t="s">
        <v>1278</v>
      </c>
      <c r="G137" t="b">
        <v>0</v>
      </c>
      <c r="H137" t="s">
        <v>840</v>
      </c>
      <c r="J137" t="s">
        <v>1279</v>
      </c>
      <c r="K137" t="s">
        <v>337</v>
      </c>
      <c r="L137" t="s">
        <v>593</v>
      </c>
      <c r="M137" t="s">
        <v>219</v>
      </c>
      <c r="N137" t="s">
        <v>974</v>
      </c>
      <c r="P137">
        <v>11</v>
      </c>
      <c r="Q137">
        <v>10</v>
      </c>
      <c r="R137" t="s">
        <v>229</v>
      </c>
      <c r="S137" t="s">
        <v>1195</v>
      </c>
      <c r="V137" s="10" t="s">
        <v>316</v>
      </c>
      <c r="W137" t="s">
        <v>1280</v>
      </c>
      <c r="X137" t="b">
        <v>1</v>
      </c>
      <c r="AL137">
        <v>1</v>
      </c>
      <c r="AM137">
        <v>1</v>
      </c>
      <c r="AN137">
        <v>1</v>
      </c>
      <c r="AO137">
        <v>1</v>
      </c>
      <c r="AP137">
        <v>1</v>
      </c>
      <c r="AQ137">
        <v>0</v>
      </c>
      <c r="AR137">
        <v>1</v>
      </c>
      <c r="AS137">
        <v>1</v>
      </c>
      <c r="AT137">
        <v>1</v>
      </c>
      <c r="AU137">
        <v>0</v>
      </c>
      <c r="AV137">
        <v>0</v>
      </c>
      <c r="AW137">
        <f t="shared" si="6"/>
        <v>8</v>
      </c>
      <c r="BG137">
        <f t="shared" si="7"/>
        <v>0</v>
      </c>
      <c r="BV137">
        <f t="shared" si="8"/>
        <v>0</v>
      </c>
    </row>
    <row r="138" spans="1:74" x14ac:dyDescent="0.25">
      <c r="A138" s="33"/>
      <c r="B138" t="s">
        <v>1281</v>
      </c>
      <c r="C138" t="s">
        <v>1282</v>
      </c>
      <c r="D138" t="s">
        <v>684</v>
      </c>
      <c r="E138">
        <v>2020</v>
      </c>
      <c r="F138" t="s">
        <v>1283</v>
      </c>
      <c r="G138" t="b">
        <v>1</v>
      </c>
      <c r="I138" t="s">
        <v>1290</v>
      </c>
      <c r="J138" t="s">
        <v>1284</v>
      </c>
      <c r="K138" t="s">
        <v>1285</v>
      </c>
      <c r="L138" t="s">
        <v>1289</v>
      </c>
      <c r="M138" t="s">
        <v>219</v>
      </c>
      <c r="N138" t="s">
        <v>1288</v>
      </c>
      <c r="O138">
        <v>10510</v>
      </c>
      <c r="R138" t="s">
        <v>229</v>
      </c>
      <c r="S138" t="s">
        <v>312</v>
      </c>
      <c r="V138" s="10" t="s">
        <v>312</v>
      </c>
      <c r="W138" t="s">
        <v>224</v>
      </c>
      <c r="X138" t="b">
        <v>1</v>
      </c>
      <c r="Z138" t="s">
        <v>1286</v>
      </c>
      <c r="AH138" t="s">
        <v>1287</v>
      </c>
      <c r="AL138">
        <v>1</v>
      </c>
      <c r="AM138">
        <v>1</v>
      </c>
      <c r="AN138">
        <v>1</v>
      </c>
      <c r="AO138">
        <v>1</v>
      </c>
      <c r="AP138">
        <v>1</v>
      </c>
      <c r="AQ138">
        <v>0</v>
      </c>
      <c r="AR138">
        <v>1</v>
      </c>
      <c r="AS138">
        <v>1</v>
      </c>
      <c r="AT138">
        <v>1</v>
      </c>
      <c r="AU138">
        <v>0</v>
      </c>
      <c r="AV138">
        <v>1</v>
      </c>
      <c r="AW138">
        <f t="shared" si="6"/>
        <v>9</v>
      </c>
      <c r="BG138">
        <f t="shared" si="7"/>
        <v>0</v>
      </c>
      <c r="BV138">
        <f t="shared" si="8"/>
        <v>0</v>
      </c>
    </row>
    <row r="139" spans="1:74" x14ac:dyDescent="0.25">
      <c r="A139" s="33"/>
      <c r="B139" t="s">
        <v>1291</v>
      </c>
      <c r="C139" t="s">
        <v>1293</v>
      </c>
      <c r="D139" t="s">
        <v>1292</v>
      </c>
      <c r="E139">
        <v>2015</v>
      </c>
      <c r="F139" t="s">
        <v>1294</v>
      </c>
      <c r="G139" t="b">
        <v>0</v>
      </c>
      <c r="H139" t="s">
        <v>1271</v>
      </c>
      <c r="AW139">
        <f t="shared" si="6"/>
        <v>0</v>
      </c>
      <c r="BG139">
        <f t="shared" si="7"/>
        <v>0</v>
      </c>
      <c r="BV139">
        <f t="shared" si="8"/>
        <v>0</v>
      </c>
    </row>
    <row r="140" spans="1:74" x14ac:dyDescent="0.25">
      <c r="A140" s="33"/>
      <c r="B140" t="s">
        <v>1295</v>
      </c>
      <c r="C140" t="s">
        <v>1297</v>
      </c>
      <c r="D140" t="s">
        <v>1296</v>
      </c>
      <c r="E140">
        <v>2020</v>
      </c>
      <c r="F140" t="s">
        <v>1298</v>
      </c>
      <c r="G140" t="b">
        <v>1</v>
      </c>
      <c r="I140" t="s">
        <v>1301</v>
      </c>
      <c r="J140" t="s">
        <v>234</v>
      </c>
      <c r="K140" t="s">
        <v>451</v>
      </c>
      <c r="L140" t="s">
        <v>1300</v>
      </c>
      <c r="M140" t="s">
        <v>219</v>
      </c>
      <c r="N140" t="s">
        <v>540</v>
      </c>
      <c r="P140">
        <v>190</v>
      </c>
      <c r="Q140">
        <v>75</v>
      </c>
      <c r="R140" t="s">
        <v>312</v>
      </c>
      <c r="S140" t="s">
        <v>312</v>
      </c>
      <c r="V140" s="10" t="s">
        <v>380</v>
      </c>
      <c r="W140" s="10" t="s">
        <v>1302</v>
      </c>
      <c r="X140" t="b">
        <v>1</v>
      </c>
      <c r="AJ140" t="s">
        <v>1299</v>
      </c>
      <c r="AL140">
        <v>1</v>
      </c>
      <c r="AM140">
        <v>1</v>
      </c>
      <c r="AN140">
        <v>1</v>
      </c>
      <c r="AO140">
        <v>1</v>
      </c>
      <c r="AP140">
        <v>1</v>
      </c>
      <c r="AQ140">
        <v>0</v>
      </c>
      <c r="AR140">
        <v>1</v>
      </c>
      <c r="AS140">
        <v>1</v>
      </c>
      <c r="AT140">
        <v>1</v>
      </c>
      <c r="AU140">
        <v>0</v>
      </c>
      <c r="AV140">
        <v>1</v>
      </c>
      <c r="AW140">
        <f t="shared" si="6"/>
        <v>9</v>
      </c>
      <c r="BG140">
        <f t="shared" si="7"/>
        <v>0</v>
      </c>
      <c r="BV140">
        <f t="shared" si="8"/>
        <v>0</v>
      </c>
    </row>
    <row r="141" spans="1:74" x14ac:dyDescent="0.25">
      <c r="A141" s="33"/>
      <c r="B141" t="s">
        <v>1303</v>
      </c>
      <c r="C141" t="s">
        <v>1305</v>
      </c>
      <c r="D141" t="s">
        <v>1304</v>
      </c>
      <c r="E141">
        <v>2021</v>
      </c>
      <c r="F141" t="s">
        <v>1306</v>
      </c>
      <c r="G141" t="b">
        <v>0</v>
      </c>
      <c r="H141" t="s">
        <v>1271</v>
      </c>
      <c r="AW141">
        <f t="shared" si="6"/>
        <v>0</v>
      </c>
      <c r="BG141">
        <f t="shared" si="7"/>
        <v>0</v>
      </c>
      <c r="BV141">
        <f t="shared" si="8"/>
        <v>0</v>
      </c>
    </row>
    <row r="142" spans="1:74" x14ac:dyDescent="0.25">
      <c r="A142" s="33"/>
      <c r="B142" t="s">
        <v>1307</v>
      </c>
      <c r="C142" t="s">
        <v>1308</v>
      </c>
      <c r="D142" t="s">
        <v>308</v>
      </c>
      <c r="E142">
        <v>2015</v>
      </c>
      <c r="F142" t="s">
        <v>671</v>
      </c>
      <c r="G142" t="b">
        <v>0</v>
      </c>
      <c r="H142" t="s">
        <v>840</v>
      </c>
      <c r="J142" t="s">
        <v>676</v>
      </c>
      <c r="K142" t="s">
        <v>337</v>
      </c>
      <c r="L142" t="s">
        <v>1309</v>
      </c>
      <c r="M142" t="s">
        <v>219</v>
      </c>
      <c r="N142" t="s">
        <v>235</v>
      </c>
      <c r="P142">
        <v>4</v>
      </c>
      <c r="Q142">
        <v>4</v>
      </c>
      <c r="T142" s="10" t="s">
        <v>550</v>
      </c>
      <c r="U142" s="10" t="s">
        <v>312</v>
      </c>
      <c r="V142" s="10" t="s">
        <v>1310</v>
      </c>
      <c r="W142" s="10" t="s">
        <v>676</v>
      </c>
      <c r="X142" t="b">
        <v>0</v>
      </c>
      <c r="AL142">
        <v>1</v>
      </c>
      <c r="AM142">
        <v>1</v>
      </c>
      <c r="AN142">
        <v>-1</v>
      </c>
      <c r="AO142">
        <v>-1</v>
      </c>
      <c r="AP142">
        <v>1</v>
      </c>
      <c r="AQ142">
        <v>0</v>
      </c>
      <c r="AR142">
        <v>1</v>
      </c>
      <c r="AS142">
        <v>1</v>
      </c>
      <c r="AT142">
        <v>1</v>
      </c>
      <c r="AU142">
        <v>0</v>
      </c>
      <c r="AV142">
        <v>0</v>
      </c>
      <c r="AW142">
        <f t="shared" si="6"/>
        <v>4</v>
      </c>
      <c r="BG142">
        <f t="shared" si="7"/>
        <v>0</v>
      </c>
      <c r="BV142">
        <f t="shared" si="8"/>
        <v>0</v>
      </c>
    </row>
    <row r="143" spans="1:74" x14ac:dyDescent="0.25">
      <c r="A143" s="1">
        <v>44365</v>
      </c>
      <c r="B143" t="s">
        <v>1311</v>
      </c>
      <c r="C143" t="s">
        <v>1312</v>
      </c>
      <c r="D143" t="s">
        <v>1313</v>
      </c>
      <c r="E143">
        <v>2018</v>
      </c>
      <c r="F143" t="s">
        <v>1316</v>
      </c>
      <c r="G143" t="b">
        <v>0</v>
      </c>
      <c r="H143" t="s">
        <v>840</v>
      </c>
      <c r="J143" t="s">
        <v>753</v>
      </c>
      <c r="K143" t="s">
        <v>337</v>
      </c>
      <c r="L143" t="s">
        <v>253</v>
      </c>
      <c r="M143" t="s">
        <v>1242</v>
      </c>
      <c r="N143" t="s">
        <v>235</v>
      </c>
      <c r="O143" t="s">
        <v>312</v>
      </c>
      <c r="R143" t="s">
        <v>1318</v>
      </c>
      <c r="S143" t="s">
        <v>312</v>
      </c>
      <c r="V143" s="10" t="s">
        <v>312</v>
      </c>
      <c r="W143" s="10" t="s">
        <v>266</v>
      </c>
      <c r="X143" t="b">
        <v>0</v>
      </c>
      <c r="AW143">
        <f t="shared" si="6"/>
        <v>0</v>
      </c>
      <c r="BG143">
        <f t="shared" si="7"/>
        <v>0</v>
      </c>
      <c r="BV143">
        <f t="shared" si="8"/>
        <v>0</v>
      </c>
    </row>
    <row r="144" spans="1:74" x14ac:dyDescent="0.25">
      <c r="B144" t="s">
        <v>1314</v>
      </c>
      <c r="C144" t="s">
        <v>1315</v>
      </c>
      <c r="D144" t="s">
        <v>345</v>
      </c>
      <c r="E144">
        <v>2014</v>
      </c>
      <c r="F144" t="s">
        <v>1317</v>
      </c>
      <c r="G144" t="b">
        <v>1</v>
      </c>
      <c r="I144" t="s">
        <v>1322</v>
      </c>
      <c r="J144" t="s">
        <v>684</v>
      </c>
      <c r="K144" t="s">
        <v>337</v>
      </c>
      <c r="L144" t="s">
        <v>1320</v>
      </c>
      <c r="M144" t="s">
        <v>219</v>
      </c>
      <c r="N144" t="s">
        <v>651</v>
      </c>
      <c r="P144">
        <v>19</v>
      </c>
      <c r="Q144">
        <v>15</v>
      </c>
      <c r="R144" t="s">
        <v>1319</v>
      </c>
      <c r="S144" t="s">
        <v>312</v>
      </c>
      <c r="V144" s="10" t="s">
        <v>312</v>
      </c>
      <c r="W144" s="10" t="s">
        <v>684</v>
      </c>
      <c r="X144" t="b">
        <v>0</v>
      </c>
      <c r="Y144" t="s">
        <v>1323</v>
      </c>
      <c r="AJ144" t="s">
        <v>1321</v>
      </c>
      <c r="AL144">
        <v>1</v>
      </c>
      <c r="AM144">
        <v>-1</v>
      </c>
      <c r="AN144">
        <v>-1</v>
      </c>
      <c r="AO144">
        <v>1</v>
      </c>
      <c r="AP144">
        <v>1</v>
      </c>
      <c r="AQ144">
        <v>0</v>
      </c>
      <c r="AR144">
        <v>0</v>
      </c>
      <c r="AS144">
        <v>1</v>
      </c>
      <c r="AT144">
        <v>0</v>
      </c>
      <c r="AU144">
        <v>0</v>
      </c>
      <c r="AV144">
        <v>0</v>
      </c>
      <c r="AW144">
        <f t="shared" si="6"/>
        <v>2</v>
      </c>
      <c r="BG144">
        <f t="shared" si="7"/>
        <v>0</v>
      </c>
      <c r="BV144">
        <f t="shared" si="8"/>
        <v>0</v>
      </c>
    </row>
    <row r="145" spans="1:74" x14ac:dyDescent="0.25">
      <c r="AW145">
        <f t="shared" si="6"/>
        <v>0</v>
      </c>
      <c r="BG145">
        <f t="shared" si="7"/>
        <v>0</v>
      </c>
      <c r="BV145">
        <f t="shared" si="8"/>
        <v>0</v>
      </c>
    </row>
    <row r="146" spans="1:74" x14ac:dyDescent="0.25">
      <c r="AW146">
        <f t="shared" si="6"/>
        <v>0</v>
      </c>
      <c r="BG146">
        <f t="shared" si="7"/>
        <v>0</v>
      </c>
      <c r="BV146">
        <f t="shared" si="8"/>
        <v>0</v>
      </c>
    </row>
    <row r="147" spans="1:74" x14ac:dyDescent="0.25">
      <c r="AW147">
        <f t="shared" si="6"/>
        <v>0</v>
      </c>
      <c r="BG147">
        <f t="shared" si="7"/>
        <v>0</v>
      </c>
      <c r="BV147">
        <f t="shared" si="8"/>
        <v>0</v>
      </c>
    </row>
    <row r="148" spans="1:74" x14ac:dyDescent="0.25">
      <c r="AW148">
        <f t="shared" si="6"/>
        <v>0</v>
      </c>
      <c r="BG148">
        <f t="shared" si="7"/>
        <v>0</v>
      </c>
      <c r="BV148">
        <f t="shared" si="8"/>
        <v>0</v>
      </c>
    </row>
    <row r="149" spans="1:74" x14ac:dyDescent="0.25">
      <c r="A149" s="11">
        <v>44721</v>
      </c>
      <c r="B149" s="10" t="s">
        <v>1509</v>
      </c>
      <c r="C149" t="s">
        <v>1512</v>
      </c>
      <c r="D149" s="10" t="s">
        <v>1510</v>
      </c>
      <c r="E149">
        <v>2022</v>
      </c>
      <c r="F149" s="10" t="s">
        <v>1511</v>
      </c>
      <c r="G149" t="b">
        <v>1</v>
      </c>
      <c r="I149" t="s">
        <v>1284</v>
      </c>
      <c r="J149" t="s">
        <v>1513</v>
      </c>
      <c r="K149" t="s">
        <v>1128</v>
      </c>
      <c r="L149" t="s">
        <v>640</v>
      </c>
      <c r="M149" t="s">
        <v>219</v>
      </c>
      <c r="N149" t="s">
        <v>311</v>
      </c>
      <c r="O149">
        <v>3205</v>
      </c>
      <c r="P149">
        <v>648</v>
      </c>
      <c r="Q149">
        <v>2350</v>
      </c>
      <c r="R149" t="s">
        <v>229</v>
      </c>
      <c r="S149" t="s">
        <v>1515</v>
      </c>
      <c r="V149" s="10" t="s">
        <v>1514</v>
      </c>
      <c r="W149" s="10" t="s">
        <v>1135</v>
      </c>
      <c r="Y149" t="s">
        <v>458</v>
      </c>
      <c r="AE149" t="s">
        <v>1390</v>
      </c>
      <c r="AF149" t="s">
        <v>1516</v>
      </c>
      <c r="AL149">
        <v>1</v>
      </c>
      <c r="AM149">
        <v>1</v>
      </c>
      <c r="AN149">
        <v>1</v>
      </c>
      <c r="AO149">
        <v>1</v>
      </c>
      <c r="AP149">
        <v>1</v>
      </c>
      <c r="AQ149">
        <v>0</v>
      </c>
      <c r="AR149">
        <v>1</v>
      </c>
      <c r="AS149">
        <v>1</v>
      </c>
      <c r="AT149">
        <v>1</v>
      </c>
      <c r="AU149">
        <v>0</v>
      </c>
      <c r="AV149">
        <v>1</v>
      </c>
      <c r="AW149">
        <f t="shared" si="6"/>
        <v>9</v>
      </c>
      <c r="BG149">
        <f t="shared" si="7"/>
        <v>0</v>
      </c>
      <c r="BV149">
        <f t="shared" si="8"/>
        <v>0</v>
      </c>
    </row>
    <row r="150" spans="1:74" x14ac:dyDescent="0.25">
      <c r="A150" s="11">
        <v>44721</v>
      </c>
      <c r="B150" s="10" t="s">
        <v>1517</v>
      </c>
      <c r="C150" t="s">
        <v>1520</v>
      </c>
      <c r="D150" s="10" t="s">
        <v>1518</v>
      </c>
      <c r="E150">
        <v>2021</v>
      </c>
      <c r="F150" s="10" t="s">
        <v>1519</v>
      </c>
      <c r="G150" t="b">
        <v>1</v>
      </c>
      <c r="J150" t="s">
        <v>1521</v>
      </c>
      <c r="K150" t="s">
        <v>337</v>
      </c>
      <c r="L150" t="s">
        <v>252</v>
      </c>
      <c r="M150" t="s">
        <v>219</v>
      </c>
      <c r="N150" t="s">
        <v>651</v>
      </c>
      <c r="O150">
        <v>391</v>
      </c>
      <c r="P150">
        <v>196</v>
      </c>
      <c r="Q150">
        <v>195</v>
      </c>
      <c r="R150" t="s">
        <v>229</v>
      </c>
      <c r="S150" t="s">
        <v>874</v>
      </c>
      <c r="V150" s="10" t="s">
        <v>1524</v>
      </c>
      <c r="W150" s="10" t="s">
        <v>1521</v>
      </c>
      <c r="Y150" t="s">
        <v>1523</v>
      </c>
      <c r="AE150" t="s">
        <v>1522</v>
      </c>
      <c r="AL150">
        <v>1</v>
      </c>
      <c r="AM150">
        <v>1</v>
      </c>
      <c r="AN150">
        <v>1</v>
      </c>
      <c r="AO150">
        <v>1</v>
      </c>
      <c r="AP150">
        <v>1</v>
      </c>
      <c r="AQ150">
        <v>0</v>
      </c>
      <c r="AR150">
        <v>0</v>
      </c>
      <c r="AS150">
        <v>0</v>
      </c>
      <c r="AT150">
        <v>1</v>
      </c>
      <c r="AU150">
        <v>0</v>
      </c>
      <c r="AV150">
        <v>1</v>
      </c>
      <c r="AW150">
        <f t="shared" si="6"/>
        <v>7</v>
      </c>
      <c r="BG150">
        <f t="shared" si="7"/>
        <v>0</v>
      </c>
      <c r="BV150">
        <f t="shared" si="8"/>
        <v>0</v>
      </c>
    </row>
    <row r="151" spans="1:74" x14ac:dyDescent="0.25">
      <c r="A151" s="11">
        <v>44721</v>
      </c>
      <c r="B151" s="10" t="s">
        <v>1525</v>
      </c>
      <c r="C151" t="s">
        <v>1528</v>
      </c>
      <c r="D151" s="10" t="s">
        <v>1526</v>
      </c>
      <c r="E151">
        <v>2021</v>
      </c>
      <c r="F151" s="10" t="s">
        <v>1527</v>
      </c>
      <c r="G151" t="b">
        <v>0</v>
      </c>
      <c r="H151" s="10" t="s">
        <v>188</v>
      </c>
      <c r="AW151">
        <f t="shared" si="6"/>
        <v>0</v>
      </c>
      <c r="BG151">
        <f t="shared" si="7"/>
        <v>0</v>
      </c>
      <c r="BV151">
        <f t="shared" si="8"/>
        <v>0</v>
      </c>
    </row>
    <row r="152" spans="1:74" x14ac:dyDescent="0.25">
      <c r="A152" s="11">
        <v>44721</v>
      </c>
      <c r="B152" s="10" t="s">
        <v>1529</v>
      </c>
      <c r="C152" t="s">
        <v>1531</v>
      </c>
      <c r="D152" s="10" t="s">
        <v>676</v>
      </c>
      <c r="E152">
        <v>2021</v>
      </c>
      <c r="F152" s="10" t="s">
        <v>1530</v>
      </c>
      <c r="G152" t="b">
        <v>1</v>
      </c>
      <c r="J152" t="s">
        <v>1532</v>
      </c>
      <c r="K152" t="s">
        <v>1128</v>
      </c>
      <c r="L152" t="s">
        <v>640</v>
      </c>
      <c r="M152" t="s">
        <v>219</v>
      </c>
      <c r="N152" t="s">
        <v>235</v>
      </c>
      <c r="O152">
        <f>P152+Q152</f>
        <v>83</v>
      </c>
      <c r="P152">
        <v>55</v>
      </c>
      <c r="Q152">
        <v>28</v>
      </c>
      <c r="R152" t="s">
        <v>229</v>
      </c>
      <c r="Y152" t="s">
        <v>1533</v>
      </c>
      <c r="AB152" t="s">
        <v>1533</v>
      </c>
      <c r="AL152">
        <v>1</v>
      </c>
      <c r="AM152">
        <v>1</v>
      </c>
      <c r="AN152">
        <v>1</v>
      </c>
      <c r="AO152">
        <v>1</v>
      </c>
      <c r="AP152">
        <v>1</v>
      </c>
      <c r="AQ152">
        <v>0</v>
      </c>
      <c r="AR152">
        <v>1</v>
      </c>
      <c r="AS152">
        <v>0</v>
      </c>
      <c r="AT152">
        <v>0</v>
      </c>
      <c r="AU152">
        <v>0</v>
      </c>
      <c r="AV152">
        <v>1</v>
      </c>
      <c r="AW152">
        <f t="shared" si="6"/>
        <v>7</v>
      </c>
      <c r="BG152">
        <f t="shared" si="7"/>
        <v>0</v>
      </c>
      <c r="BV152">
        <f t="shared" si="8"/>
        <v>0</v>
      </c>
    </row>
    <row r="153" spans="1:74" x14ac:dyDescent="0.25">
      <c r="A153" s="11">
        <v>44721</v>
      </c>
      <c r="B153" s="10" t="s">
        <v>1534</v>
      </c>
      <c r="C153" t="s">
        <v>1537</v>
      </c>
      <c r="D153" s="10" t="s">
        <v>1535</v>
      </c>
      <c r="E153">
        <v>2021</v>
      </c>
      <c r="F153" s="10" t="s">
        <v>1536</v>
      </c>
      <c r="G153" t="b">
        <v>0</v>
      </c>
      <c r="H153" s="10" t="s">
        <v>1538</v>
      </c>
      <c r="J153" t="s">
        <v>1521</v>
      </c>
      <c r="AW153">
        <f t="shared" si="6"/>
        <v>0</v>
      </c>
      <c r="BG153">
        <f t="shared" si="7"/>
        <v>0</v>
      </c>
      <c r="BV153">
        <f t="shared" si="8"/>
        <v>0</v>
      </c>
    </row>
    <row r="154" spans="1:74" x14ac:dyDescent="0.25">
      <c r="A154" s="11">
        <v>44721</v>
      </c>
      <c r="B154" s="10" t="s">
        <v>1539</v>
      </c>
      <c r="C154" t="s">
        <v>1541</v>
      </c>
      <c r="D154" s="10" t="s">
        <v>1540</v>
      </c>
      <c r="E154">
        <v>2022</v>
      </c>
      <c r="F154" s="10" t="s">
        <v>1545</v>
      </c>
      <c r="G154" t="b">
        <v>0</v>
      </c>
      <c r="H154" s="10" t="s">
        <v>1542</v>
      </c>
      <c r="AW154">
        <f t="shared" si="6"/>
        <v>0</v>
      </c>
      <c r="BG154">
        <f t="shared" si="7"/>
        <v>0</v>
      </c>
      <c r="BV154">
        <f t="shared" si="8"/>
        <v>0</v>
      </c>
    </row>
    <row r="155" spans="1:74" x14ac:dyDescent="0.25">
      <c r="A155" s="11">
        <v>44721</v>
      </c>
      <c r="B155" s="10" t="s">
        <v>1543</v>
      </c>
      <c r="C155" t="s">
        <v>1546</v>
      </c>
      <c r="D155" s="10" t="s">
        <v>1518</v>
      </c>
      <c r="E155">
        <v>2021</v>
      </c>
      <c r="F155" s="10" t="s">
        <v>1544</v>
      </c>
      <c r="G155" t="b">
        <v>1</v>
      </c>
      <c r="I155" t="s">
        <v>1550</v>
      </c>
      <c r="J155" t="s">
        <v>401</v>
      </c>
      <c r="K155" t="s">
        <v>337</v>
      </c>
      <c r="L155" t="s">
        <v>253</v>
      </c>
      <c r="M155" t="s">
        <v>219</v>
      </c>
      <c r="N155" t="s">
        <v>321</v>
      </c>
      <c r="O155">
        <v>535</v>
      </c>
      <c r="R155" t="s">
        <v>229</v>
      </c>
      <c r="S155" t="s">
        <v>1547</v>
      </c>
      <c r="V155" s="10" t="s">
        <v>1548</v>
      </c>
      <c r="AE155" t="s">
        <v>1549</v>
      </c>
      <c r="AL155">
        <v>1</v>
      </c>
      <c r="AM155">
        <v>1</v>
      </c>
      <c r="AN155">
        <v>1</v>
      </c>
      <c r="AO155">
        <v>1</v>
      </c>
      <c r="AP155">
        <v>1</v>
      </c>
      <c r="AQ155">
        <v>0</v>
      </c>
      <c r="AR155">
        <v>0</v>
      </c>
      <c r="AS155">
        <v>0</v>
      </c>
      <c r="AT155">
        <v>0</v>
      </c>
      <c r="AU155">
        <v>0</v>
      </c>
      <c r="AV155">
        <v>1</v>
      </c>
      <c r="AW155">
        <f t="shared" si="6"/>
        <v>6</v>
      </c>
      <c r="BG155">
        <f t="shared" si="7"/>
        <v>0</v>
      </c>
      <c r="BV155">
        <f t="shared" si="8"/>
        <v>0</v>
      </c>
    </row>
    <row r="156" spans="1:74" x14ac:dyDescent="0.25">
      <c r="A156" s="11">
        <v>44721</v>
      </c>
      <c r="B156" s="10" t="s">
        <v>1551</v>
      </c>
      <c r="C156" t="s">
        <v>1305</v>
      </c>
      <c r="D156" s="10" t="s">
        <v>1552</v>
      </c>
      <c r="E156">
        <v>2021</v>
      </c>
      <c r="F156" s="10" t="s">
        <v>1553</v>
      </c>
      <c r="G156" t="b">
        <v>1</v>
      </c>
      <c r="J156" t="s">
        <v>401</v>
      </c>
      <c r="K156" t="s">
        <v>1128</v>
      </c>
      <c r="L156" t="s">
        <v>640</v>
      </c>
      <c r="M156" t="s">
        <v>219</v>
      </c>
      <c r="N156" t="s">
        <v>988</v>
      </c>
      <c r="O156">
        <v>822</v>
      </c>
      <c r="R156" t="s">
        <v>229</v>
      </c>
      <c r="Y156" t="s">
        <v>1554</v>
      </c>
      <c r="AB156" t="s">
        <v>1554</v>
      </c>
      <c r="AL156">
        <v>1</v>
      </c>
      <c r="AM156">
        <v>1</v>
      </c>
      <c r="AN156">
        <v>1</v>
      </c>
      <c r="AO156">
        <v>1</v>
      </c>
      <c r="AP156">
        <v>1</v>
      </c>
      <c r="AQ156">
        <v>0</v>
      </c>
      <c r="AR156">
        <v>0</v>
      </c>
      <c r="AS156">
        <v>0</v>
      </c>
      <c r="AT156">
        <v>1</v>
      </c>
      <c r="AU156">
        <v>0</v>
      </c>
      <c r="AV156">
        <v>1</v>
      </c>
      <c r="AW156">
        <f t="shared" si="6"/>
        <v>7</v>
      </c>
      <c r="BG156">
        <f t="shared" si="7"/>
        <v>0</v>
      </c>
      <c r="BV156">
        <f t="shared" si="8"/>
        <v>0</v>
      </c>
    </row>
    <row r="157" spans="1:74" x14ac:dyDescent="0.25">
      <c r="A157" s="11">
        <v>44721</v>
      </c>
      <c r="B157" s="10" t="s">
        <v>1555</v>
      </c>
      <c r="C157" t="s">
        <v>1557</v>
      </c>
      <c r="D157" s="10" t="s">
        <v>1518</v>
      </c>
      <c r="E157">
        <v>2022</v>
      </c>
      <c r="F157" s="10" t="s">
        <v>1556</v>
      </c>
      <c r="G157" t="b">
        <v>1</v>
      </c>
      <c r="I157" s="10" t="s">
        <v>1559</v>
      </c>
      <c r="J157" t="s">
        <v>712</v>
      </c>
      <c r="K157" t="s">
        <v>337</v>
      </c>
      <c r="L157" t="s">
        <v>253</v>
      </c>
      <c r="M157" t="s">
        <v>219</v>
      </c>
      <c r="N157" t="s">
        <v>250</v>
      </c>
      <c r="O157">
        <v>968</v>
      </c>
      <c r="R157" t="s">
        <v>229</v>
      </c>
      <c r="V157" s="10" t="s">
        <v>1558</v>
      </c>
      <c r="AL157">
        <v>1</v>
      </c>
      <c r="AM157">
        <v>1</v>
      </c>
      <c r="AN157">
        <v>1</v>
      </c>
      <c r="AO157">
        <v>1</v>
      </c>
      <c r="AP157">
        <v>1</v>
      </c>
      <c r="AQ157">
        <v>0</v>
      </c>
      <c r="AR157">
        <v>1</v>
      </c>
      <c r="AS157">
        <v>-1</v>
      </c>
      <c r="AT157">
        <v>1</v>
      </c>
      <c r="AU157">
        <v>0</v>
      </c>
      <c r="AV157">
        <v>-1</v>
      </c>
      <c r="AW157">
        <f t="shared" si="6"/>
        <v>5</v>
      </c>
      <c r="BG157">
        <f t="shared" si="7"/>
        <v>0</v>
      </c>
      <c r="BV157">
        <f t="shared" si="8"/>
        <v>0</v>
      </c>
    </row>
    <row r="158" spans="1:74" x14ac:dyDescent="0.25">
      <c r="A158" s="11">
        <v>44735</v>
      </c>
      <c r="B158" s="10" t="s">
        <v>1560</v>
      </c>
      <c r="C158" t="s">
        <v>1562</v>
      </c>
      <c r="D158" s="10" t="s">
        <v>1561</v>
      </c>
      <c r="E158">
        <v>2022</v>
      </c>
      <c r="F158" s="10" t="s">
        <v>1556</v>
      </c>
      <c r="G158" t="b">
        <v>1</v>
      </c>
      <c r="J158" t="s">
        <v>828</v>
      </c>
      <c r="K158" t="s">
        <v>1128</v>
      </c>
      <c r="L158" t="s">
        <v>1141</v>
      </c>
      <c r="M158" t="s">
        <v>219</v>
      </c>
      <c r="N158" t="s">
        <v>235</v>
      </c>
      <c r="O158">
        <v>364</v>
      </c>
      <c r="P158">
        <v>180</v>
      </c>
      <c r="Q158">
        <v>184</v>
      </c>
      <c r="R158" t="s">
        <v>229</v>
      </c>
      <c r="T158" s="10" t="s">
        <v>1567</v>
      </c>
      <c r="U158" s="10" t="s">
        <v>1568</v>
      </c>
      <c r="V158" s="10" t="s">
        <v>1566</v>
      </c>
      <c r="Y158" t="s">
        <v>458</v>
      </c>
      <c r="Z158" t="s">
        <v>458</v>
      </c>
      <c r="AE158" t="s">
        <v>1390</v>
      </c>
      <c r="AL158">
        <v>1</v>
      </c>
      <c r="AM158">
        <v>1</v>
      </c>
      <c r="AN158">
        <v>-1</v>
      </c>
      <c r="AO158">
        <v>1</v>
      </c>
      <c r="AP158">
        <v>1</v>
      </c>
      <c r="AQ158">
        <v>0</v>
      </c>
      <c r="AR158">
        <v>1</v>
      </c>
      <c r="AS158">
        <v>1</v>
      </c>
      <c r="AT158">
        <v>1</v>
      </c>
      <c r="AU158">
        <v>0</v>
      </c>
      <c r="AV158">
        <v>1</v>
      </c>
      <c r="AW158">
        <f t="shared" si="6"/>
        <v>7</v>
      </c>
      <c r="BG158">
        <f t="shared" si="7"/>
        <v>0</v>
      </c>
      <c r="BV158">
        <f t="shared" si="8"/>
        <v>0</v>
      </c>
    </row>
    <row r="159" spans="1:74" x14ac:dyDescent="0.25">
      <c r="A159" s="11">
        <v>44735</v>
      </c>
      <c r="B159" t="s">
        <v>1570</v>
      </c>
      <c r="C159" t="s">
        <v>1571</v>
      </c>
      <c r="D159" t="s">
        <v>856</v>
      </c>
      <c r="E159">
        <v>2019</v>
      </c>
      <c r="F159" s="10" t="s">
        <v>1569</v>
      </c>
      <c r="G159" t="b">
        <v>1</v>
      </c>
      <c r="I159" t="s">
        <v>1574</v>
      </c>
      <c r="J159" t="s">
        <v>828</v>
      </c>
      <c r="K159" t="s">
        <v>337</v>
      </c>
      <c r="L159" t="s">
        <v>253</v>
      </c>
      <c r="M159" t="s">
        <v>219</v>
      </c>
      <c r="N159" t="s">
        <v>1572</v>
      </c>
      <c r="O159">
        <v>11461</v>
      </c>
      <c r="R159" t="s">
        <v>229</v>
      </c>
      <c r="V159" s="10" t="s">
        <v>1573</v>
      </c>
      <c r="AW159">
        <f t="shared" si="6"/>
        <v>0</v>
      </c>
      <c r="BG159">
        <f t="shared" si="7"/>
        <v>0</v>
      </c>
      <c r="BH159">
        <v>1</v>
      </c>
      <c r="BI159">
        <v>1</v>
      </c>
      <c r="BJ159">
        <v>1</v>
      </c>
      <c r="BK159">
        <v>1</v>
      </c>
      <c r="BL159">
        <v>-1</v>
      </c>
      <c r="BM159">
        <v>1</v>
      </c>
      <c r="BN159">
        <v>1</v>
      </c>
      <c r="BO159">
        <v>0</v>
      </c>
      <c r="BP159">
        <v>1</v>
      </c>
      <c r="BQ159">
        <v>0</v>
      </c>
      <c r="BR159">
        <v>1</v>
      </c>
      <c r="BS159">
        <v>0</v>
      </c>
      <c r="BT159">
        <v>0</v>
      </c>
      <c r="BU159">
        <v>1</v>
      </c>
      <c r="BV159">
        <f t="shared" si="8"/>
        <v>8</v>
      </c>
    </row>
    <row r="160" spans="1:74" x14ac:dyDescent="0.25">
      <c r="A160" s="11">
        <v>44735</v>
      </c>
      <c r="B160" t="s">
        <v>1575</v>
      </c>
      <c r="C160" t="s">
        <v>1576</v>
      </c>
      <c r="D160" t="s">
        <v>684</v>
      </c>
      <c r="E160">
        <v>2011</v>
      </c>
      <c r="F160" s="10" t="s">
        <v>1577</v>
      </c>
      <c r="G160" t="b">
        <v>1</v>
      </c>
      <c r="J160" t="s">
        <v>684</v>
      </c>
      <c r="K160" t="s">
        <v>451</v>
      </c>
      <c r="L160" t="s">
        <v>640</v>
      </c>
      <c r="M160" t="s">
        <v>219</v>
      </c>
      <c r="N160" t="s">
        <v>250</v>
      </c>
      <c r="O160">
        <v>600</v>
      </c>
      <c r="P160">
        <v>300</v>
      </c>
      <c r="Q160">
        <v>300</v>
      </c>
      <c r="R160" t="s">
        <v>1578</v>
      </c>
      <c r="AJ160" t="s">
        <v>1579</v>
      </c>
      <c r="AL160">
        <v>1</v>
      </c>
      <c r="AM160">
        <v>1</v>
      </c>
      <c r="AN160">
        <v>-1</v>
      </c>
      <c r="AO160">
        <v>1</v>
      </c>
      <c r="AP160">
        <v>1</v>
      </c>
      <c r="AQ160">
        <v>0</v>
      </c>
      <c r="AR160">
        <v>1</v>
      </c>
      <c r="AS160">
        <v>0</v>
      </c>
      <c r="AT160">
        <v>1</v>
      </c>
      <c r="AU160">
        <v>0</v>
      </c>
      <c r="AV160">
        <v>1</v>
      </c>
      <c r="AW160">
        <f t="shared" si="6"/>
        <v>6</v>
      </c>
      <c r="BG160">
        <f t="shared" si="7"/>
        <v>0</v>
      </c>
      <c r="BV160">
        <f t="shared" si="8"/>
        <v>0</v>
      </c>
    </row>
    <row r="161" spans="1:74" x14ac:dyDescent="0.25">
      <c r="A161" s="11">
        <v>44735</v>
      </c>
      <c r="B161" t="s">
        <v>1580</v>
      </c>
      <c r="C161" t="s">
        <v>1581</v>
      </c>
      <c r="D161" t="s">
        <v>1582</v>
      </c>
      <c r="E161">
        <v>2020</v>
      </c>
      <c r="F161" s="10" t="s">
        <v>1583</v>
      </c>
      <c r="G161" t="b">
        <v>1</v>
      </c>
      <c r="I161" t="s">
        <v>1584</v>
      </c>
      <c r="J161" t="s">
        <v>684</v>
      </c>
      <c r="K161" t="s">
        <v>337</v>
      </c>
      <c r="L161" t="s">
        <v>253</v>
      </c>
      <c r="M161" t="s">
        <v>219</v>
      </c>
      <c r="N161" t="s">
        <v>235</v>
      </c>
      <c r="O161">
        <v>30</v>
      </c>
      <c r="P161">
        <v>15</v>
      </c>
      <c r="Q161">
        <v>15</v>
      </c>
      <c r="R161" t="s">
        <v>229</v>
      </c>
      <c r="AL161">
        <v>1</v>
      </c>
      <c r="AM161">
        <v>1</v>
      </c>
      <c r="AN161">
        <v>-1</v>
      </c>
      <c r="AO161">
        <v>1</v>
      </c>
      <c r="AP161">
        <v>1</v>
      </c>
      <c r="AQ161">
        <v>0</v>
      </c>
      <c r="AR161">
        <v>0</v>
      </c>
      <c r="AS161">
        <v>0</v>
      </c>
      <c r="AT161">
        <v>0</v>
      </c>
      <c r="AU161">
        <v>0</v>
      </c>
      <c r="AV161">
        <v>0</v>
      </c>
      <c r="AW161">
        <f t="shared" si="6"/>
        <v>3</v>
      </c>
      <c r="BG161">
        <f t="shared" si="7"/>
        <v>0</v>
      </c>
      <c r="BV161">
        <f t="shared" si="8"/>
        <v>0</v>
      </c>
    </row>
    <row r="162" spans="1:74" x14ac:dyDescent="0.25">
      <c r="A162" s="11">
        <v>44735</v>
      </c>
      <c r="B162" t="s">
        <v>1585</v>
      </c>
      <c r="C162" t="s">
        <v>1586</v>
      </c>
      <c r="D162" t="s">
        <v>846</v>
      </c>
      <c r="E162">
        <v>2019</v>
      </c>
      <c r="F162" s="10" t="s">
        <v>1587</v>
      </c>
      <c r="G162" t="b">
        <v>1</v>
      </c>
      <c r="K162" t="s">
        <v>337</v>
      </c>
      <c r="L162" t="s">
        <v>253</v>
      </c>
      <c r="M162" t="s">
        <v>219</v>
      </c>
      <c r="O162">
        <v>322</v>
      </c>
      <c r="P162">
        <v>161</v>
      </c>
      <c r="Q162">
        <v>161</v>
      </c>
      <c r="R162" t="s">
        <v>229</v>
      </c>
      <c r="T162" s="10" t="s">
        <v>1590</v>
      </c>
      <c r="U162" s="10" t="s">
        <v>1589</v>
      </c>
      <c r="V162" s="10" t="s">
        <v>1591</v>
      </c>
      <c r="AB162" t="s">
        <v>1588</v>
      </c>
      <c r="AE162" t="s">
        <v>1592</v>
      </c>
      <c r="AL162">
        <v>1</v>
      </c>
      <c r="AM162">
        <v>1</v>
      </c>
      <c r="AN162">
        <v>-1</v>
      </c>
      <c r="AO162">
        <v>1</v>
      </c>
      <c r="AP162">
        <v>1</v>
      </c>
      <c r="AQ162">
        <v>0</v>
      </c>
      <c r="AR162">
        <v>1</v>
      </c>
      <c r="AS162">
        <v>1</v>
      </c>
      <c r="AT162">
        <v>1</v>
      </c>
      <c r="AU162">
        <v>0</v>
      </c>
      <c r="AV162">
        <v>1</v>
      </c>
      <c r="AW162">
        <f t="shared" si="6"/>
        <v>7</v>
      </c>
      <c r="BG162">
        <f t="shared" si="7"/>
        <v>0</v>
      </c>
      <c r="BV162">
        <f t="shared" si="8"/>
        <v>0</v>
      </c>
    </row>
    <row r="163" spans="1:74" x14ac:dyDescent="0.25">
      <c r="A163" s="11">
        <v>44735</v>
      </c>
      <c r="B163" t="s">
        <v>1593</v>
      </c>
      <c r="C163" t="s">
        <v>1596</v>
      </c>
      <c r="D163" t="s">
        <v>1594</v>
      </c>
      <c r="E163">
        <v>2002</v>
      </c>
      <c r="F163" s="10" t="s">
        <v>1595</v>
      </c>
      <c r="G163" t="b">
        <v>0</v>
      </c>
      <c r="H163" t="s">
        <v>188</v>
      </c>
      <c r="AW163">
        <f t="shared" si="6"/>
        <v>0</v>
      </c>
      <c r="BG163">
        <f t="shared" si="7"/>
        <v>0</v>
      </c>
      <c r="BV163">
        <f t="shared" si="8"/>
        <v>0</v>
      </c>
    </row>
    <row r="164" spans="1:74" x14ac:dyDescent="0.25">
      <c r="A164" s="11">
        <v>44735</v>
      </c>
      <c r="B164" t="s">
        <v>1597</v>
      </c>
      <c r="C164" t="s">
        <v>1598</v>
      </c>
      <c r="D164" t="s">
        <v>524</v>
      </c>
      <c r="E164">
        <v>2022</v>
      </c>
      <c r="F164" s="10" t="s">
        <v>1599</v>
      </c>
      <c r="G164" t="b">
        <v>1</v>
      </c>
      <c r="J164" t="s">
        <v>900</v>
      </c>
      <c r="K164" t="s">
        <v>369</v>
      </c>
      <c r="L164" t="s">
        <v>958</v>
      </c>
      <c r="M164" t="s">
        <v>219</v>
      </c>
      <c r="N164" t="s">
        <v>651</v>
      </c>
      <c r="O164" t="s">
        <v>1602</v>
      </c>
      <c r="R164" t="s">
        <v>229</v>
      </c>
      <c r="S164" t="s">
        <v>1600</v>
      </c>
      <c r="V164" s="10" t="s">
        <v>1601</v>
      </c>
      <c r="AK164" t="s">
        <v>1603</v>
      </c>
      <c r="AW164">
        <f t="shared" si="6"/>
        <v>0</v>
      </c>
      <c r="BG164">
        <f t="shared" si="7"/>
        <v>0</v>
      </c>
      <c r="BH164">
        <v>1</v>
      </c>
      <c r="BI164">
        <v>1</v>
      </c>
      <c r="BJ164">
        <v>1</v>
      </c>
      <c r="BK164">
        <v>1</v>
      </c>
      <c r="BL164">
        <v>-1</v>
      </c>
      <c r="BM164">
        <v>1</v>
      </c>
      <c r="BN164">
        <v>0</v>
      </c>
      <c r="BO164">
        <v>-1</v>
      </c>
      <c r="BP164">
        <v>1</v>
      </c>
      <c r="BQ164">
        <v>0</v>
      </c>
      <c r="BR164">
        <v>1</v>
      </c>
      <c r="BS164">
        <v>0</v>
      </c>
      <c r="BT164">
        <v>0</v>
      </c>
      <c r="BU164">
        <v>1</v>
      </c>
      <c r="BV164">
        <f t="shared" si="8"/>
        <v>6</v>
      </c>
    </row>
    <row r="165" spans="1:74" x14ac:dyDescent="0.25">
      <c r="A165" s="11">
        <v>44736</v>
      </c>
      <c r="B165" t="s">
        <v>1604</v>
      </c>
      <c r="C165" t="s">
        <v>1605</v>
      </c>
      <c r="D165" t="s">
        <v>1606</v>
      </c>
      <c r="E165">
        <v>2019</v>
      </c>
      <c r="F165" s="10" t="s">
        <v>1607</v>
      </c>
      <c r="G165" t="b">
        <v>1</v>
      </c>
      <c r="J165" t="s">
        <v>1252</v>
      </c>
      <c r="K165" t="s">
        <v>1128</v>
      </c>
      <c r="L165" t="s">
        <v>1613</v>
      </c>
      <c r="M165" t="s">
        <v>219</v>
      </c>
      <c r="N165" t="s">
        <v>1612</v>
      </c>
      <c r="O165">
        <v>100</v>
      </c>
      <c r="P165">
        <v>50</v>
      </c>
      <c r="Q165">
        <v>50</v>
      </c>
      <c r="R165" t="s">
        <v>229</v>
      </c>
      <c r="S165" t="s">
        <v>1610</v>
      </c>
      <c r="T165" s="10" t="s">
        <v>1611</v>
      </c>
      <c r="U165" s="10" t="s">
        <v>1611</v>
      </c>
      <c r="V165" s="10" t="s">
        <v>1609</v>
      </c>
      <c r="Y165" t="s">
        <v>1608</v>
      </c>
      <c r="AL165">
        <v>1</v>
      </c>
      <c r="AM165">
        <v>1</v>
      </c>
      <c r="AN165">
        <v>-1</v>
      </c>
      <c r="AO165">
        <v>1</v>
      </c>
      <c r="AP165">
        <v>1</v>
      </c>
      <c r="AQ165">
        <v>0</v>
      </c>
      <c r="AR165">
        <v>1</v>
      </c>
      <c r="AS165">
        <v>1</v>
      </c>
      <c r="AT165">
        <v>1</v>
      </c>
      <c r="AU165">
        <v>0</v>
      </c>
      <c r="AV165">
        <v>-1</v>
      </c>
      <c r="AW165">
        <f t="shared" si="6"/>
        <v>5</v>
      </c>
      <c r="BG165">
        <f t="shared" si="7"/>
        <v>0</v>
      </c>
      <c r="BV165">
        <f t="shared" si="8"/>
        <v>0</v>
      </c>
    </row>
    <row r="166" spans="1:74" x14ac:dyDescent="0.25">
      <c r="A166" s="11">
        <v>44736</v>
      </c>
      <c r="B166" t="s">
        <v>1614</v>
      </c>
      <c r="C166" t="s">
        <v>1615</v>
      </c>
      <c r="D166" t="s">
        <v>1616</v>
      </c>
      <c r="E166">
        <v>2020</v>
      </c>
      <c r="F166" s="10" t="s">
        <v>1617</v>
      </c>
      <c r="G166" t="b">
        <v>1</v>
      </c>
      <c r="J166" t="s">
        <v>1252</v>
      </c>
      <c r="K166" t="s">
        <v>1128</v>
      </c>
      <c r="L166" t="s">
        <v>1622</v>
      </c>
      <c r="M166" t="s">
        <v>219</v>
      </c>
      <c r="N166" t="s">
        <v>1014</v>
      </c>
      <c r="O166">
        <v>574</v>
      </c>
      <c r="P166">
        <v>207</v>
      </c>
      <c r="Q166">
        <v>367</v>
      </c>
      <c r="R166" t="s">
        <v>229</v>
      </c>
      <c r="T166" s="10" t="s">
        <v>1619</v>
      </c>
      <c r="U166" s="10" t="s">
        <v>1620</v>
      </c>
      <c r="V166" s="10" t="s">
        <v>1621</v>
      </c>
      <c r="Z166" t="s">
        <v>1618</v>
      </c>
      <c r="AL166">
        <v>1</v>
      </c>
      <c r="AM166">
        <v>1</v>
      </c>
      <c r="AN166">
        <v>-1</v>
      </c>
      <c r="AO166">
        <v>1</v>
      </c>
      <c r="AP166">
        <v>1</v>
      </c>
      <c r="AQ166">
        <v>0</v>
      </c>
      <c r="AR166">
        <v>1</v>
      </c>
      <c r="AS166">
        <v>1</v>
      </c>
      <c r="AT166">
        <v>1</v>
      </c>
      <c r="AU166">
        <v>0</v>
      </c>
      <c r="AV166">
        <v>1</v>
      </c>
      <c r="AW166">
        <f t="shared" si="6"/>
        <v>7</v>
      </c>
      <c r="BG166">
        <f t="shared" si="7"/>
        <v>0</v>
      </c>
      <c r="BV166">
        <f t="shared" si="8"/>
        <v>0</v>
      </c>
    </row>
    <row r="167" spans="1:74" x14ac:dyDescent="0.25">
      <c r="A167" s="11">
        <v>44736</v>
      </c>
      <c r="B167" t="s">
        <v>1623</v>
      </c>
      <c r="C167" t="s">
        <v>1624</v>
      </c>
      <c r="D167" t="s">
        <v>1625</v>
      </c>
      <c r="E167">
        <v>2018</v>
      </c>
      <c r="F167" s="10" t="s">
        <v>1626</v>
      </c>
      <c r="G167" t="b">
        <v>1</v>
      </c>
      <c r="H167" t="s">
        <v>1630</v>
      </c>
      <c r="I167" t="s">
        <v>1634</v>
      </c>
      <c r="J167" t="s">
        <v>1302</v>
      </c>
      <c r="K167" t="s">
        <v>337</v>
      </c>
      <c r="L167" t="s">
        <v>253</v>
      </c>
      <c r="M167" t="s">
        <v>219</v>
      </c>
      <c r="N167" t="s">
        <v>235</v>
      </c>
      <c r="O167">
        <v>208</v>
      </c>
      <c r="R167" t="s">
        <v>229</v>
      </c>
      <c r="S167" t="s">
        <v>1633</v>
      </c>
      <c r="V167" s="10" t="s">
        <v>1632</v>
      </c>
      <c r="Y167" t="s">
        <v>1631</v>
      </c>
      <c r="AL167">
        <v>1</v>
      </c>
      <c r="AM167">
        <v>1</v>
      </c>
      <c r="AN167">
        <v>-1</v>
      </c>
      <c r="AO167">
        <v>1</v>
      </c>
      <c r="AP167">
        <v>1</v>
      </c>
      <c r="AQ167">
        <v>0</v>
      </c>
      <c r="AR167">
        <v>1</v>
      </c>
      <c r="AS167">
        <v>1</v>
      </c>
      <c r="AT167">
        <v>1</v>
      </c>
      <c r="AU167">
        <v>0</v>
      </c>
      <c r="AV167">
        <v>-1</v>
      </c>
      <c r="AW167">
        <f t="shared" si="6"/>
        <v>5</v>
      </c>
      <c r="BG167">
        <f t="shared" si="7"/>
        <v>0</v>
      </c>
      <c r="BV167">
        <f t="shared" si="8"/>
        <v>0</v>
      </c>
    </row>
    <row r="168" spans="1:74" x14ac:dyDescent="0.25">
      <c r="A168" s="11">
        <v>44736</v>
      </c>
      <c r="B168" t="s">
        <v>1627</v>
      </c>
      <c r="C168" t="s">
        <v>1628</v>
      </c>
      <c r="D168" t="s">
        <v>497</v>
      </c>
      <c r="E168">
        <v>2017</v>
      </c>
      <c r="F168" s="10" t="s">
        <v>1629</v>
      </c>
      <c r="G168" t="b">
        <v>1</v>
      </c>
      <c r="I168" t="s">
        <v>1636</v>
      </c>
      <c r="J168" t="s">
        <v>1635</v>
      </c>
      <c r="K168" t="s">
        <v>337</v>
      </c>
      <c r="L168" t="s">
        <v>253</v>
      </c>
      <c r="M168" t="s">
        <v>219</v>
      </c>
      <c r="N168" t="s">
        <v>250</v>
      </c>
      <c r="O168">
        <v>2639</v>
      </c>
      <c r="P168" t="s">
        <v>1637</v>
      </c>
      <c r="Q168">
        <v>2236</v>
      </c>
      <c r="R168" t="s">
        <v>229</v>
      </c>
      <c r="T168" s="10" t="s">
        <v>1640</v>
      </c>
      <c r="U168" s="10" t="s">
        <v>1639</v>
      </c>
      <c r="V168" s="10" t="s">
        <v>1638</v>
      </c>
      <c r="AL168">
        <v>1</v>
      </c>
      <c r="AM168">
        <v>1</v>
      </c>
      <c r="AN168">
        <v>1</v>
      </c>
      <c r="AO168">
        <v>1</v>
      </c>
      <c r="AP168">
        <v>1</v>
      </c>
      <c r="AQ168">
        <v>0</v>
      </c>
      <c r="AR168">
        <v>1</v>
      </c>
      <c r="AS168">
        <v>1</v>
      </c>
      <c r="AT168">
        <v>1</v>
      </c>
      <c r="AU168">
        <v>0</v>
      </c>
      <c r="AV168">
        <v>1</v>
      </c>
      <c r="AW168">
        <f t="shared" si="6"/>
        <v>9</v>
      </c>
      <c r="BG168">
        <f t="shared" si="7"/>
        <v>0</v>
      </c>
      <c r="BV168">
        <f t="shared" si="8"/>
        <v>0</v>
      </c>
    </row>
    <row r="169" spans="1:74" x14ac:dyDescent="0.25">
      <c r="A169" s="11">
        <v>44736</v>
      </c>
      <c r="B169" t="s">
        <v>1641</v>
      </c>
      <c r="C169" t="s">
        <v>1642</v>
      </c>
      <c r="D169" t="s">
        <v>1643</v>
      </c>
      <c r="E169">
        <v>2016</v>
      </c>
      <c r="F169" s="10" t="s">
        <v>1644</v>
      </c>
      <c r="G169" t="b">
        <v>1</v>
      </c>
      <c r="J169" t="s">
        <v>684</v>
      </c>
      <c r="K169" t="s">
        <v>1128</v>
      </c>
      <c r="L169" t="s">
        <v>640</v>
      </c>
      <c r="M169" t="s">
        <v>219</v>
      </c>
      <c r="N169" t="s">
        <v>235</v>
      </c>
      <c r="O169">
        <v>210</v>
      </c>
      <c r="P169">
        <v>105</v>
      </c>
      <c r="Q169">
        <v>105</v>
      </c>
      <c r="R169" t="s">
        <v>229</v>
      </c>
      <c r="Z169" t="s">
        <v>1554</v>
      </c>
      <c r="AL169">
        <v>1</v>
      </c>
      <c r="AM169">
        <v>1</v>
      </c>
      <c r="AN169">
        <v>-1</v>
      </c>
      <c r="AO169">
        <v>1</v>
      </c>
      <c r="AP169">
        <v>1</v>
      </c>
      <c r="AQ169">
        <v>0</v>
      </c>
      <c r="AR169">
        <v>1</v>
      </c>
      <c r="AS169">
        <v>1</v>
      </c>
      <c r="AT169">
        <v>1</v>
      </c>
      <c r="AU169">
        <v>0</v>
      </c>
      <c r="AV169">
        <v>-1</v>
      </c>
      <c r="AW169">
        <f t="shared" si="6"/>
        <v>5</v>
      </c>
      <c r="BG169">
        <f t="shared" si="7"/>
        <v>0</v>
      </c>
      <c r="BV169">
        <f t="shared" si="8"/>
        <v>0</v>
      </c>
    </row>
    <row r="170" spans="1:74" x14ac:dyDescent="0.25">
      <c r="A170" s="11">
        <v>44736</v>
      </c>
      <c r="B170" t="s">
        <v>1645</v>
      </c>
      <c r="C170" t="s">
        <v>1646</v>
      </c>
      <c r="D170" t="s">
        <v>1647</v>
      </c>
      <c r="E170">
        <v>2020</v>
      </c>
      <c r="F170" s="10" t="s">
        <v>1648</v>
      </c>
      <c r="G170" t="b">
        <v>0</v>
      </c>
      <c r="H170" t="s">
        <v>188</v>
      </c>
      <c r="J170" t="s">
        <v>1635</v>
      </c>
      <c r="AW170">
        <f t="shared" si="6"/>
        <v>0</v>
      </c>
      <c r="BG170">
        <f t="shared" si="7"/>
        <v>0</v>
      </c>
      <c r="BV170">
        <f t="shared" si="8"/>
        <v>0</v>
      </c>
    </row>
    <row r="171" spans="1:74" x14ac:dyDescent="0.25">
      <c r="A171" s="11">
        <v>44736</v>
      </c>
      <c r="B171" t="s">
        <v>1649</v>
      </c>
      <c r="C171" t="s">
        <v>1650</v>
      </c>
      <c r="D171" t="s">
        <v>1651</v>
      </c>
      <c r="E171">
        <v>2022</v>
      </c>
      <c r="F171" s="10" t="s">
        <v>1652</v>
      </c>
      <c r="G171" t="b">
        <v>1</v>
      </c>
      <c r="J171" t="s">
        <v>1656</v>
      </c>
      <c r="K171" t="s">
        <v>369</v>
      </c>
      <c r="L171" t="s">
        <v>252</v>
      </c>
      <c r="M171" t="s">
        <v>219</v>
      </c>
      <c r="N171" t="s">
        <v>1158</v>
      </c>
      <c r="O171">
        <v>306</v>
      </c>
      <c r="P171">
        <v>129</v>
      </c>
      <c r="Q171">
        <v>177</v>
      </c>
      <c r="R171" t="s">
        <v>229</v>
      </c>
      <c r="T171" s="10" t="s">
        <v>1653</v>
      </c>
      <c r="U171" s="10" t="s">
        <v>1654</v>
      </c>
      <c r="V171" s="10" t="s">
        <v>1655</v>
      </c>
      <c r="AK171" t="s">
        <v>1657</v>
      </c>
      <c r="AL171">
        <v>1</v>
      </c>
      <c r="AM171">
        <v>1</v>
      </c>
      <c r="AN171">
        <v>1</v>
      </c>
      <c r="AO171">
        <v>1</v>
      </c>
      <c r="AP171">
        <v>1</v>
      </c>
      <c r="AQ171">
        <v>0</v>
      </c>
      <c r="AR171">
        <v>1</v>
      </c>
      <c r="AS171">
        <v>1</v>
      </c>
      <c r="AT171">
        <v>1</v>
      </c>
      <c r="AU171">
        <v>0</v>
      </c>
      <c r="AV171">
        <v>1</v>
      </c>
      <c r="AW171">
        <f t="shared" si="6"/>
        <v>9</v>
      </c>
      <c r="BG171">
        <f t="shared" si="7"/>
        <v>0</v>
      </c>
      <c r="BV171">
        <f t="shared" si="8"/>
        <v>0</v>
      </c>
    </row>
    <row r="172" spans="1:74" x14ac:dyDescent="0.25">
      <c r="A172" s="11">
        <v>44747</v>
      </c>
      <c r="B172" t="s">
        <v>1658</v>
      </c>
      <c r="C172" t="s">
        <v>1659</v>
      </c>
      <c r="D172" t="s">
        <v>846</v>
      </c>
      <c r="E172">
        <v>2019</v>
      </c>
      <c r="F172" t="s">
        <v>1660</v>
      </c>
      <c r="G172" t="b">
        <v>1</v>
      </c>
      <c r="J172" t="s">
        <v>1252</v>
      </c>
      <c r="K172" t="s">
        <v>337</v>
      </c>
      <c r="L172" t="s">
        <v>253</v>
      </c>
      <c r="M172" t="s">
        <v>219</v>
      </c>
      <c r="N172" t="s">
        <v>235</v>
      </c>
      <c r="P172">
        <v>303</v>
      </c>
      <c r="Q172">
        <v>303</v>
      </c>
      <c r="R172" t="s">
        <v>229</v>
      </c>
      <c r="T172" s="10" t="s">
        <v>1663</v>
      </c>
      <c r="U172" s="10" t="s">
        <v>1664</v>
      </c>
      <c r="V172" s="10" t="s">
        <v>1665</v>
      </c>
      <c r="AB172" t="s">
        <v>1661</v>
      </c>
      <c r="AC172" t="s">
        <v>1666</v>
      </c>
      <c r="AG172" t="s">
        <v>1662</v>
      </c>
      <c r="AL172">
        <v>1</v>
      </c>
      <c r="AM172">
        <v>1</v>
      </c>
      <c r="AN172">
        <v>-1</v>
      </c>
      <c r="AO172">
        <v>1</v>
      </c>
      <c r="AP172">
        <v>1</v>
      </c>
      <c r="AQ172">
        <v>0</v>
      </c>
      <c r="AR172">
        <v>1</v>
      </c>
      <c r="AS172">
        <v>1</v>
      </c>
      <c r="AT172">
        <v>1</v>
      </c>
      <c r="AU172">
        <v>0</v>
      </c>
      <c r="AV172">
        <v>-1</v>
      </c>
      <c r="AW172">
        <f t="shared" si="6"/>
        <v>5</v>
      </c>
      <c r="BG172">
        <f t="shared" si="7"/>
        <v>0</v>
      </c>
      <c r="BV172">
        <f t="shared" si="8"/>
        <v>0</v>
      </c>
    </row>
    <row r="173" spans="1:74" x14ac:dyDescent="0.25">
      <c r="A173" s="11">
        <v>44747</v>
      </c>
      <c r="B173" t="s">
        <v>1670</v>
      </c>
      <c r="C173" t="s">
        <v>1669</v>
      </c>
      <c r="D173" t="s">
        <v>1668</v>
      </c>
      <c r="E173">
        <v>2021</v>
      </c>
      <c r="F173" t="s">
        <v>1667</v>
      </c>
      <c r="G173" t="b">
        <v>1</v>
      </c>
      <c r="H173" t="s">
        <v>1671</v>
      </c>
      <c r="J173" t="s">
        <v>1252</v>
      </c>
      <c r="K173" t="s">
        <v>1128</v>
      </c>
      <c r="L173" t="s">
        <v>640</v>
      </c>
      <c r="M173" t="s">
        <v>219</v>
      </c>
      <c r="N173" t="s">
        <v>1158</v>
      </c>
      <c r="P173">
        <v>66</v>
      </c>
      <c r="Q173">
        <v>16</v>
      </c>
      <c r="R173" t="s">
        <v>1672</v>
      </c>
      <c r="T173" s="10" t="s">
        <v>1674</v>
      </c>
      <c r="U173" s="10" t="s">
        <v>1675</v>
      </c>
      <c r="V173" s="10" t="s">
        <v>1673</v>
      </c>
      <c r="AB173" t="s">
        <v>1677</v>
      </c>
      <c r="AG173" t="s">
        <v>1676</v>
      </c>
      <c r="AL173">
        <v>1</v>
      </c>
      <c r="AM173">
        <v>1</v>
      </c>
      <c r="AN173">
        <v>-1</v>
      </c>
      <c r="AO173">
        <v>0</v>
      </c>
      <c r="AP173">
        <v>1</v>
      </c>
      <c r="AQ173">
        <v>0</v>
      </c>
      <c r="AR173">
        <v>0</v>
      </c>
      <c r="AS173">
        <v>1</v>
      </c>
      <c r="AT173">
        <v>1</v>
      </c>
      <c r="AU173">
        <v>0</v>
      </c>
      <c r="AV173">
        <v>-1</v>
      </c>
      <c r="AW173">
        <f t="shared" si="6"/>
        <v>3</v>
      </c>
      <c r="BG173">
        <f t="shared" si="7"/>
        <v>0</v>
      </c>
      <c r="BV173">
        <f t="shared" si="8"/>
        <v>0</v>
      </c>
    </row>
    <row r="174" spans="1:74" x14ac:dyDescent="0.25">
      <c r="A174" s="11">
        <v>44747</v>
      </c>
      <c r="B174" t="s">
        <v>1678</v>
      </c>
      <c r="C174" t="s">
        <v>1679</v>
      </c>
      <c r="D174" t="s">
        <v>856</v>
      </c>
      <c r="E174">
        <v>2021</v>
      </c>
      <c r="F174" t="s">
        <v>1680</v>
      </c>
      <c r="G174" t="b">
        <v>1</v>
      </c>
      <c r="I174" t="s">
        <v>1681</v>
      </c>
      <c r="J174" t="s">
        <v>1635</v>
      </c>
      <c r="K174" t="s">
        <v>369</v>
      </c>
      <c r="L174" t="s">
        <v>312</v>
      </c>
      <c r="M174" t="s">
        <v>219</v>
      </c>
      <c r="N174" t="s">
        <v>250</v>
      </c>
      <c r="O174">
        <v>5600</v>
      </c>
      <c r="S174" t="s">
        <v>1683</v>
      </c>
      <c r="V174" s="10" t="s">
        <v>1684</v>
      </c>
      <c r="AK174" t="s">
        <v>1682</v>
      </c>
      <c r="AW174">
        <f t="shared" si="6"/>
        <v>0</v>
      </c>
      <c r="BG174">
        <f t="shared" si="7"/>
        <v>0</v>
      </c>
      <c r="BH174">
        <v>1</v>
      </c>
      <c r="BI174">
        <v>1</v>
      </c>
      <c r="BJ174">
        <v>0</v>
      </c>
      <c r="BK174">
        <v>1</v>
      </c>
      <c r="BL174">
        <v>-1</v>
      </c>
      <c r="BM174">
        <v>1</v>
      </c>
      <c r="BN174">
        <v>1</v>
      </c>
      <c r="BO174">
        <v>1</v>
      </c>
      <c r="BP174">
        <v>1</v>
      </c>
      <c r="BQ174">
        <v>1</v>
      </c>
      <c r="BR174">
        <v>1</v>
      </c>
      <c r="BS174">
        <v>0</v>
      </c>
      <c r="BT174">
        <v>0</v>
      </c>
      <c r="BU174">
        <v>1</v>
      </c>
      <c r="BV174">
        <f t="shared" si="8"/>
        <v>9</v>
      </c>
    </row>
    <row r="175" spans="1:74" x14ac:dyDescent="0.25">
      <c r="A175" s="11">
        <v>44747</v>
      </c>
      <c r="B175" t="s">
        <v>1686</v>
      </c>
      <c r="C175" t="s">
        <v>1688</v>
      </c>
      <c r="D175" t="s">
        <v>1687</v>
      </c>
      <c r="E175">
        <v>2020</v>
      </c>
      <c r="F175" t="s">
        <v>1685</v>
      </c>
      <c r="G175" t="b">
        <v>0</v>
      </c>
      <c r="H175" t="s">
        <v>1689</v>
      </c>
      <c r="AW175">
        <f t="shared" si="6"/>
        <v>0</v>
      </c>
      <c r="BG175">
        <f t="shared" si="7"/>
        <v>0</v>
      </c>
      <c r="BV175">
        <f t="shared" si="8"/>
        <v>0</v>
      </c>
    </row>
    <row r="176" spans="1:74" x14ac:dyDescent="0.25">
      <c r="A176" s="11">
        <v>44747</v>
      </c>
      <c r="B176" t="s">
        <v>1690</v>
      </c>
      <c r="C176" t="s">
        <v>1692</v>
      </c>
      <c r="D176" t="s">
        <v>1691</v>
      </c>
      <c r="E176">
        <v>2017</v>
      </c>
      <c r="F176" t="s">
        <v>1693</v>
      </c>
      <c r="G176" t="b">
        <v>1</v>
      </c>
      <c r="J176" t="s">
        <v>1635</v>
      </c>
      <c r="K176" t="s">
        <v>1694</v>
      </c>
      <c r="L176" t="s">
        <v>542</v>
      </c>
      <c r="M176" t="s">
        <v>219</v>
      </c>
      <c r="N176" t="s">
        <v>235</v>
      </c>
      <c r="P176">
        <v>10</v>
      </c>
      <c r="Q176">
        <v>10</v>
      </c>
      <c r="R176" t="s">
        <v>1695</v>
      </c>
      <c r="S176" t="s">
        <v>312</v>
      </c>
      <c r="AB176" t="s">
        <v>1697</v>
      </c>
      <c r="AJ176" t="s">
        <v>1696</v>
      </c>
      <c r="AL176">
        <v>1</v>
      </c>
      <c r="AM176">
        <v>1</v>
      </c>
      <c r="AN176">
        <v>-1</v>
      </c>
      <c r="AO176">
        <v>1</v>
      </c>
      <c r="AP176">
        <v>1</v>
      </c>
      <c r="AQ176">
        <v>0</v>
      </c>
      <c r="AR176">
        <v>0</v>
      </c>
      <c r="AS176">
        <v>1</v>
      </c>
      <c r="AT176">
        <v>1</v>
      </c>
      <c r="AU176">
        <v>0</v>
      </c>
      <c r="AV176">
        <v>-1</v>
      </c>
      <c r="AW176">
        <f t="shared" si="6"/>
        <v>4</v>
      </c>
      <c r="BG176">
        <f t="shared" si="7"/>
        <v>0</v>
      </c>
      <c r="BV176">
        <f t="shared" si="8"/>
        <v>0</v>
      </c>
    </row>
    <row r="177" spans="1:74" x14ac:dyDescent="0.25">
      <c r="A177" s="11">
        <v>44747</v>
      </c>
      <c r="B177" t="s">
        <v>1698</v>
      </c>
      <c r="C177" t="s">
        <v>1701</v>
      </c>
      <c r="D177" t="s">
        <v>1699</v>
      </c>
      <c r="E177">
        <v>2018</v>
      </c>
      <c r="F177" t="s">
        <v>1700</v>
      </c>
      <c r="G177" t="b">
        <v>0</v>
      </c>
      <c r="H177" t="s">
        <v>1689</v>
      </c>
      <c r="AW177">
        <f t="shared" si="6"/>
        <v>0</v>
      </c>
      <c r="BG177">
        <f t="shared" si="7"/>
        <v>0</v>
      </c>
      <c r="BV177">
        <f t="shared" si="8"/>
        <v>0</v>
      </c>
    </row>
    <row r="178" spans="1:74" x14ac:dyDescent="0.25">
      <c r="A178" s="11">
        <v>44747</v>
      </c>
      <c r="B178" t="s">
        <v>1702</v>
      </c>
      <c r="C178" t="s">
        <v>1703</v>
      </c>
      <c r="D178" t="s">
        <v>1705</v>
      </c>
      <c r="E178">
        <v>2021</v>
      </c>
      <c r="F178" t="s">
        <v>1704</v>
      </c>
      <c r="G178" t="b">
        <v>0</v>
      </c>
      <c r="H178" t="s">
        <v>1689</v>
      </c>
      <c r="AW178">
        <f t="shared" si="6"/>
        <v>0</v>
      </c>
      <c r="BG178">
        <f t="shared" si="7"/>
        <v>0</v>
      </c>
      <c r="BV178">
        <f t="shared" si="8"/>
        <v>0</v>
      </c>
    </row>
    <row r="179" spans="1:74" x14ac:dyDescent="0.25">
      <c r="A179" s="11">
        <v>44747</v>
      </c>
      <c r="B179" t="s">
        <v>1706</v>
      </c>
      <c r="C179" t="s">
        <v>1708</v>
      </c>
      <c r="D179" t="s">
        <v>846</v>
      </c>
      <c r="E179">
        <v>2016</v>
      </c>
      <c r="F179" t="s">
        <v>1707</v>
      </c>
      <c r="G179" t="b">
        <v>1</v>
      </c>
      <c r="I179" t="s">
        <v>1713</v>
      </c>
      <c r="J179" t="s">
        <v>1712</v>
      </c>
      <c r="K179" t="s">
        <v>369</v>
      </c>
      <c r="L179" t="s">
        <v>253</v>
      </c>
      <c r="M179" t="s">
        <v>219</v>
      </c>
      <c r="N179" t="s">
        <v>651</v>
      </c>
      <c r="P179">
        <v>82</v>
      </c>
      <c r="Q179">
        <v>41</v>
      </c>
      <c r="R179" t="s">
        <v>229</v>
      </c>
      <c r="T179" s="10" t="s">
        <v>1710</v>
      </c>
      <c r="U179" s="10" t="s">
        <v>1711</v>
      </c>
      <c r="V179" s="10" t="s">
        <v>1709</v>
      </c>
      <c r="AK179" t="s">
        <v>1714</v>
      </c>
      <c r="AL179">
        <v>1</v>
      </c>
      <c r="AM179">
        <v>1</v>
      </c>
      <c r="AN179">
        <v>-1</v>
      </c>
      <c r="AO179">
        <v>1</v>
      </c>
      <c r="AP179">
        <v>1</v>
      </c>
      <c r="AQ179">
        <v>0</v>
      </c>
      <c r="AR179">
        <v>1</v>
      </c>
      <c r="AS179">
        <v>1</v>
      </c>
      <c r="AT179">
        <v>1</v>
      </c>
      <c r="AU179">
        <v>0</v>
      </c>
      <c r="AV179">
        <v>1</v>
      </c>
      <c r="AW179">
        <f t="shared" si="6"/>
        <v>7</v>
      </c>
      <c r="BG179">
        <f t="shared" si="7"/>
        <v>0</v>
      </c>
      <c r="BV179">
        <f t="shared" si="8"/>
        <v>0</v>
      </c>
    </row>
    <row r="180" spans="1:74" x14ac:dyDescent="0.25">
      <c r="A180" s="11">
        <v>44747</v>
      </c>
      <c r="B180" t="s">
        <v>1717</v>
      </c>
      <c r="C180" t="s">
        <v>1718</v>
      </c>
      <c r="D180" t="s">
        <v>520</v>
      </c>
      <c r="E180">
        <v>2022</v>
      </c>
      <c r="F180" t="s">
        <v>1719</v>
      </c>
      <c r="G180" t="b">
        <v>1</v>
      </c>
      <c r="J180" t="s">
        <v>1712</v>
      </c>
      <c r="K180" t="s">
        <v>337</v>
      </c>
      <c r="L180" t="s">
        <v>252</v>
      </c>
      <c r="M180" t="s">
        <v>219</v>
      </c>
      <c r="N180" t="s">
        <v>235</v>
      </c>
      <c r="P180" t="s">
        <v>1720</v>
      </c>
      <c r="Q180" t="s">
        <v>1720</v>
      </c>
      <c r="R180" t="s">
        <v>229</v>
      </c>
      <c r="T180" s="10" t="s">
        <v>1721</v>
      </c>
      <c r="U180" s="10" t="s">
        <v>1721</v>
      </c>
      <c r="V180" s="10" t="s">
        <v>1709</v>
      </c>
      <c r="Y180" s="10" t="s">
        <v>1722</v>
      </c>
      <c r="AL180">
        <v>1</v>
      </c>
      <c r="AM180">
        <v>1</v>
      </c>
      <c r="AN180">
        <v>-1</v>
      </c>
      <c r="AO180">
        <v>1</v>
      </c>
      <c r="AP180">
        <v>1</v>
      </c>
      <c r="AQ180">
        <v>0</v>
      </c>
      <c r="AR180">
        <v>1</v>
      </c>
      <c r="AS180">
        <v>1</v>
      </c>
      <c r="AT180">
        <v>1</v>
      </c>
      <c r="AU180">
        <v>0</v>
      </c>
      <c r="AV180">
        <v>1</v>
      </c>
      <c r="AW180">
        <f t="shared" si="6"/>
        <v>7</v>
      </c>
      <c r="BG180">
        <f t="shared" si="7"/>
        <v>0</v>
      </c>
      <c r="BV180">
        <f t="shared" si="8"/>
        <v>0</v>
      </c>
    </row>
    <row r="181" spans="1:74" x14ac:dyDescent="0.25">
      <c r="A181" s="11">
        <v>44747</v>
      </c>
      <c r="B181" t="s">
        <v>1723</v>
      </c>
      <c r="C181" t="s">
        <v>1724</v>
      </c>
      <c r="D181" t="s">
        <v>1725</v>
      </c>
      <c r="E181">
        <v>2021</v>
      </c>
      <c r="F181" t="s">
        <v>1726</v>
      </c>
      <c r="G181" t="b">
        <v>1</v>
      </c>
      <c r="J181" t="s">
        <v>1712</v>
      </c>
      <c r="K181" t="s">
        <v>1128</v>
      </c>
      <c r="L181" t="s">
        <v>1727</v>
      </c>
      <c r="M181" t="s">
        <v>219</v>
      </c>
      <c r="N181" t="s">
        <v>235</v>
      </c>
      <c r="P181">
        <v>101</v>
      </c>
      <c r="Q181">
        <v>101</v>
      </c>
      <c r="R181" t="s">
        <v>229</v>
      </c>
      <c r="T181" s="10" t="s">
        <v>1730</v>
      </c>
      <c r="U181" s="10" t="s">
        <v>1730</v>
      </c>
      <c r="V181" s="10" t="s">
        <v>1729</v>
      </c>
      <c r="AB181" t="s">
        <v>1728</v>
      </c>
      <c r="AL181">
        <v>1</v>
      </c>
      <c r="AM181">
        <v>1</v>
      </c>
      <c r="AN181">
        <v>-1</v>
      </c>
      <c r="AO181">
        <v>1</v>
      </c>
      <c r="AP181">
        <v>1</v>
      </c>
      <c r="AQ181">
        <v>0</v>
      </c>
      <c r="AR181">
        <v>1</v>
      </c>
      <c r="AS181">
        <v>1</v>
      </c>
      <c r="AT181">
        <v>1</v>
      </c>
      <c r="AU181">
        <v>0</v>
      </c>
      <c r="AV181">
        <v>1</v>
      </c>
      <c r="AW181">
        <f t="shared" si="6"/>
        <v>7</v>
      </c>
      <c r="BG181">
        <f t="shared" si="7"/>
        <v>0</v>
      </c>
      <c r="BV181">
        <f t="shared" si="8"/>
        <v>0</v>
      </c>
    </row>
    <row r="182" spans="1:74" x14ac:dyDescent="0.25">
      <c r="A182" s="11">
        <v>44747</v>
      </c>
      <c r="B182" t="s">
        <v>1731</v>
      </c>
      <c r="C182" t="s">
        <v>1732</v>
      </c>
      <c r="D182" t="s">
        <v>1733</v>
      </c>
      <c r="E182">
        <v>2018</v>
      </c>
      <c r="F182" t="s">
        <v>1734</v>
      </c>
      <c r="G182" t="b">
        <v>0</v>
      </c>
      <c r="H182" t="s">
        <v>1737</v>
      </c>
      <c r="J182" t="s">
        <v>828</v>
      </c>
      <c r="K182" t="s">
        <v>337</v>
      </c>
      <c r="L182" t="s">
        <v>593</v>
      </c>
      <c r="M182" t="s">
        <v>219</v>
      </c>
      <c r="N182" t="s">
        <v>235</v>
      </c>
      <c r="R182" t="s">
        <v>1736</v>
      </c>
      <c r="V182" s="10" t="s">
        <v>1735</v>
      </c>
      <c r="AW182">
        <f t="shared" si="6"/>
        <v>0</v>
      </c>
      <c r="BG182">
        <f t="shared" si="7"/>
        <v>0</v>
      </c>
      <c r="BV182">
        <f t="shared" si="8"/>
        <v>0</v>
      </c>
    </row>
    <row r="183" spans="1:74" x14ac:dyDescent="0.25">
      <c r="A183" s="11">
        <v>44747</v>
      </c>
      <c r="B183" t="s">
        <v>1738</v>
      </c>
      <c r="C183" t="s">
        <v>1741</v>
      </c>
      <c r="D183" t="s">
        <v>1740</v>
      </c>
      <c r="E183">
        <v>2019</v>
      </c>
      <c r="F183" t="s">
        <v>1739</v>
      </c>
      <c r="G183" t="b">
        <v>1</v>
      </c>
      <c r="J183" t="s">
        <v>1712</v>
      </c>
      <c r="K183" t="s">
        <v>1128</v>
      </c>
      <c r="L183" t="s">
        <v>1764</v>
      </c>
      <c r="M183" t="s">
        <v>219</v>
      </c>
      <c r="N183" t="s">
        <v>235</v>
      </c>
      <c r="P183">
        <v>78</v>
      </c>
      <c r="Q183">
        <v>86</v>
      </c>
      <c r="V183" s="10" t="s">
        <v>1763</v>
      </c>
      <c r="AB183" t="s">
        <v>1765</v>
      </c>
      <c r="AL183">
        <v>1</v>
      </c>
      <c r="AM183">
        <v>1</v>
      </c>
      <c r="AN183">
        <v>-1</v>
      </c>
      <c r="AO183">
        <v>1</v>
      </c>
      <c r="AP183">
        <v>1</v>
      </c>
      <c r="AQ183">
        <v>0</v>
      </c>
      <c r="AR183">
        <v>1</v>
      </c>
      <c r="AS183">
        <v>1</v>
      </c>
      <c r="AT183">
        <v>1</v>
      </c>
      <c r="AU183">
        <v>0</v>
      </c>
      <c r="AV183">
        <v>1</v>
      </c>
      <c r="AW183">
        <f t="shared" si="6"/>
        <v>7</v>
      </c>
      <c r="BG183">
        <f t="shared" si="7"/>
        <v>0</v>
      </c>
      <c r="BV183">
        <f t="shared" si="8"/>
        <v>0</v>
      </c>
    </row>
    <row r="184" spans="1:74" x14ac:dyDescent="0.25">
      <c r="A184" s="11">
        <v>44747</v>
      </c>
      <c r="B184" t="s">
        <v>1742</v>
      </c>
      <c r="C184" t="s">
        <v>1745</v>
      </c>
      <c r="D184" t="s">
        <v>1744</v>
      </c>
      <c r="E184">
        <v>2021</v>
      </c>
      <c r="F184" t="s">
        <v>1743</v>
      </c>
      <c r="G184" t="b">
        <v>1</v>
      </c>
      <c r="J184" t="s">
        <v>1760</v>
      </c>
      <c r="K184" t="s">
        <v>337</v>
      </c>
      <c r="L184" t="s">
        <v>253</v>
      </c>
      <c r="M184" t="s">
        <v>219</v>
      </c>
      <c r="N184" t="s">
        <v>235</v>
      </c>
      <c r="P184">
        <v>125</v>
      </c>
      <c r="R184" t="s">
        <v>312</v>
      </c>
      <c r="S184" t="s">
        <v>1761</v>
      </c>
      <c r="V184" s="10" t="s">
        <v>1762</v>
      </c>
      <c r="AW184">
        <f t="shared" si="6"/>
        <v>0</v>
      </c>
      <c r="BG184">
        <f t="shared" si="7"/>
        <v>0</v>
      </c>
      <c r="BH184">
        <v>1</v>
      </c>
      <c r="BI184">
        <v>1</v>
      </c>
      <c r="BJ184">
        <v>0</v>
      </c>
      <c r="BK184">
        <v>1</v>
      </c>
      <c r="BL184">
        <v>0</v>
      </c>
      <c r="BM184">
        <v>0</v>
      </c>
      <c r="BN184">
        <v>0</v>
      </c>
      <c r="BO184">
        <v>0</v>
      </c>
      <c r="BP184">
        <v>0</v>
      </c>
      <c r="BQ184">
        <v>-1</v>
      </c>
      <c r="BR184">
        <v>1</v>
      </c>
      <c r="BS184">
        <v>0</v>
      </c>
      <c r="BT184">
        <v>0</v>
      </c>
      <c r="BU184">
        <v>1</v>
      </c>
      <c r="BV184">
        <f t="shared" si="8"/>
        <v>4</v>
      </c>
    </row>
    <row r="185" spans="1:74" x14ac:dyDescent="0.25">
      <c r="A185" s="11">
        <v>44747</v>
      </c>
      <c r="B185" t="s">
        <v>1747</v>
      </c>
      <c r="C185" t="s">
        <v>1748</v>
      </c>
      <c r="D185" t="s">
        <v>846</v>
      </c>
      <c r="E185">
        <v>2018</v>
      </c>
      <c r="F185" t="s">
        <v>1746</v>
      </c>
      <c r="G185" t="b">
        <v>1</v>
      </c>
      <c r="J185" t="s">
        <v>684</v>
      </c>
      <c r="K185" t="s">
        <v>337</v>
      </c>
      <c r="L185" t="s">
        <v>253</v>
      </c>
      <c r="M185" t="s">
        <v>219</v>
      </c>
      <c r="N185" t="s">
        <v>235</v>
      </c>
      <c r="P185">
        <v>25</v>
      </c>
      <c r="Q185">
        <v>25</v>
      </c>
      <c r="T185" s="10" t="s">
        <v>1749</v>
      </c>
      <c r="V185" s="10" t="s">
        <v>1750</v>
      </c>
      <c r="Y185" t="s">
        <v>1751</v>
      </c>
      <c r="AL185">
        <v>1</v>
      </c>
      <c r="AM185">
        <v>1</v>
      </c>
      <c r="AN185">
        <v>-1</v>
      </c>
      <c r="AO185">
        <v>0</v>
      </c>
      <c r="AP185">
        <v>1</v>
      </c>
      <c r="AQ185">
        <v>0</v>
      </c>
      <c r="AR185">
        <v>0</v>
      </c>
      <c r="AS185">
        <v>1</v>
      </c>
      <c r="AT185">
        <v>1</v>
      </c>
      <c r="AU185">
        <v>0</v>
      </c>
      <c r="AV185">
        <v>-1</v>
      </c>
      <c r="AW185">
        <f t="shared" si="6"/>
        <v>3</v>
      </c>
      <c r="BG185">
        <f t="shared" si="7"/>
        <v>0</v>
      </c>
      <c r="BV185">
        <f t="shared" si="8"/>
        <v>0</v>
      </c>
    </row>
    <row r="186" spans="1:74" x14ac:dyDescent="0.25">
      <c r="A186" s="11">
        <v>44748</v>
      </c>
      <c r="B186" t="s">
        <v>1752</v>
      </c>
      <c r="C186" t="s">
        <v>1754</v>
      </c>
      <c r="D186" t="s">
        <v>1725</v>
      </c>
      <c r="E186">
        <v>2020</v>
      </c>
      <c r="F186" t="s">
        <v>1753</v>
      </c>
      <c r="G186" t="b">
        <v>1</v>
      </c>
      <c r="J186" t="s">
        <v>1712</v>
      </c>
      <c r="K186" t="s">
        <v>1128</v>
      </c>
      <c r="L186" t="s">
        <v>1727</v>
      </c>
      <c r="M186" t="s">
        <v>219</v>
      </c>
      <c r="N186" t="s">
        <v>235</v>
      </c>
      <c r="P186">
        <v>164</v>
      </c>
      <c r="Q186">
        <v>345</v>
      </c>
      <c r="R186" t="s">
        <v>229</v>
      </c>
      <c r="S186" t="s">
        <v>1756</v>
      </c>
      <c r="V186" s="10" t="s">
        <v>1684</v>
      </c>
      <c r="Z186" t="s">
        <v>1755</v>
      </c>
      <c r="AL186">
        <v>1</v>
      </c>
      <c r="AM186">
        <v>1</v>
      </c>
      <c r="AN186">
        <v>-1</v>
      </c>
      <c r="AO186">
        <v>1</v>
      </c>
      <c r="AP186">
        <v>1</v>
      </c>
      <c r="AQ186">
        <v>0</v>
      </c>
      <c r="AR186">
        <v>1</v>
      </c>
      <c r="AS186">
        <v>1</v>
      </c>
      <c r="AT186">
        <v>1</v>
      </c>
      <c r="AU186">
        <v>0</v>
      </c>
      <c r="AV186">
        <v>1</v>
      </c>
      <c r="AW186">
        <f t="shared" si="6"/>
        <v>7</v>
      </c>
      <c r="BG186">
        <f t="shared" si="7"/>
        <v>0</v>
      </c>
      <c r="BV186">
        <f t="shared" si="8"/>
        <v>0</v>
      </c>
    </row>
    <row r="187" spans="1:74" x14ac:dyDescent="0.25">
      <c r="A187" s="11">
        <v>44748</v>
      </c>
      <c r="B187" t="s">
        <v>1757</v>
      </c>
      <c r="C187" t="s">
        <v>1759</v>
      </c>
      <c r="D187" t="s">
        <v>1625</v>
      </c>
      <c r="E187">
        <v>2018</v>
      </c>
      <c r="F187" t="s">
        <v>1758</v>
      </c>
      <c r="G187" t="b">
        <v>1</v>
      </c>
      <c r="I187" t="s">
        <v>1574</v>
      </c>
      <c r="J187" t="s">
        <v>684</v>
      </c>
      <c r="K187" t="s">
        <v>337</v>
      </c>
      <c r="L187" t="s">
        <v>252</v>
      </c>
      <c r="M187" t="s">
        <v>219</v>
      </c>
      <c r="N187" t="s">
        <v>988</v>
      </c>
      <c r="O187">
        <v>64</v>
      </c>
      <c r="R187" t="s">
        <v>1768</v>
      </c>
      <c r="S187" t="s">
        <v>1767</v>
      </c>
      <c r="V187" s="10" t="s">
        <v>1766</v>
      </c>
      <c r="AL187">
        <v>1</v>
      </c>
      <c r="AM187">
        <v>1</v>
      </c>
      <c r="AN187">
        <v>-1</v>
      </c>
      <c r="AO187">
        <v>1</v>
      </c>
      <c r="AP187">
        <v>1</v>
      </c>
      <c r="AQ187">
        <v>0</v>
      </c>
      <c r="AR187">
        <v>1</v>
      </c>
      <c r="AS187">
        <v>1</v>
      </c>
      <c r="AT187">
        <v>1</v>
      </c>
      <c r="AU187">
        <v>0</v>
      </c>
      <c r="AV187">
        <v>-1</v>
      </c>
      <c r="AW187">
        <f t="shared" si="6"/>
        <v>5</v>
      </c>
      <c r="BG187">
        <f t="shared" si="7"/>
        <v>0</v>
      </c>
      <c r="BV187">
        <f t="shared" si="8"/>
        <v>0</v>
      </c>
    </row>
    <row r="188" spans="1:74" x14ac:dyDescent="0.25">
      <c r="A188" s="11">
        <v>44748</v>
      </c>
      <c r="B188" t="s">
        <v>1769</v>
      </c>
      <c r="C188" t="s">
        <v>1770</v>
      </c>
      <c r="D188" t="s">
        <v>1625</v>
      </c>
      <c r="E188">
        <v>2014</v>
      </c>
      <c r="F188" t="s">
        <v>1758</v>
      </c>
      <c r="G188" t="b">
        <v>1</v>
      </c>
      <c r="I188" t="s">
        <v>1771</v>
      </c>
      <c r="J188" t="s">
        <v>684</v>
      </c>
      <c r="K188" t="s">
        <v>337</v>
      </c>
      <c r="L188" t="s">
        <v>253</v>
      </c>
      <c r="M188" t="s">
        <v>219</v>
      </c>
      <c r="N188" t="s">
        <v>988</v>
      </c>
      <c r="O188">
        <v>24</v>
      </c>
      <c r="R188" t="s">
        <v>1768</v>
      </c>
      <c r="V188" s="10" t="s">
        <v>312</v>
      </c>
      <c r="AL188">
        <v>1</v>
      </c>
      <c r="AM188">
        <v>1</v>
      </c>
      <c r="AN188">
        <v>-1</v>
      </c>
      <c r="AO188">
        <v>1</v>
      </c>
      <c r="AP188">
        <v>1</v>
      </c>
      <c r="AQ188">
        <v>0</v>
      </c>
      <c r="AR188">
        <v>1</v>
      </c>
      <c r="AS188">
        <v>1</v>
      </c>
      <c r="AT188">
        <v>1</v>
      </c>
      <c r="AU188">
        <v>0</v>
      </c>
      <c r="AV188">
        <v>-1</v>
      </c>
      <c r="AW188">
        <f t="shared" si="6"/>
        <v>5</v>
      </c>
      <c r="BG188">
        <f t="shared" si="7"/>
        <v>0</v>
      </c>
      <c r="BV188">
        <f t="shared" si="8"/>
        <v>0</v>
      </c>
    </row>
    <row r="189" spans="1:74" x14ac:dyDescent="0.25">
      <c r="A189" s="11">
        <v>44748</v>
      </c>
      <c r="B189" t="s">
        <v>1772</v>
      </c>
      <c r="C189" t="s">
        <v>1774</v>
      </c>
      <c r="D189" t="s">
        <v>308</v>
      </c>
      <c r="E189">
        <v>2022</v>
      </c>
      <c r="F189" t="s">
        <v>1773</v>
      </c>
      <c r="G189" t="b">
        <v>1</v>
      </c>
      <c r="J189" t="s">
        <v>684</v>
      </c>
      <c r="K189" t="s">
        <v>369</v>
      </c>
      <c r="L189" t="s">
        <v>253</v>
      </c>
      <c r="M189" t="s">
        <v>219</v>
      </c>
      <c r="N189" t="s">
        <v>1775</v>
      </c>
      <c r="P189">
        <v>15</v>
      </c>
      <c r="Q189">
        <v>15</v>
      </c>
      <c r="R189" t="s">
        <v>1319</v>
      </c>
      <c r="V189" s="10" t="s">
        <v>1684</v>
      </c>
      <c r="AE189" t="s">
        <v>1776</v>
      </c>
      <c r="AK189" t="s">
        <v>1777</v>
      </c>
      <c r="AL189">
        <v>1</v>
      </c>
      <c r="AM189">
        <v>1</v>
      </c>
      <c r="AN189">
        <v>-1</v>
      </c>
      <c r="AO189">
        <v>1</v>
      </c>
      <c r="AP189">
        <v>1</v>
      </c>
      <c r="AQ189">
        <v>0</v>
      </c>
      <c r="AR189">
        <v>1</v>
      </c>
      <c r="AS189">
        <v>1</v>
      </c>
      <c r="AT189">
        <v>1</v>
      </c>
      <c r="AU189">
        <v>0</v>
      </c>
      <c r="AV189">
        <v>1</v>
      </c>
      <c r="AW189">
        <f t="shared" si="6"/>
        <v>7</v>
      </c>
      <c r="BG189">
        <f t="shared" si="7"/>
        <v>0</v>
      </c>
      <c r="BV189">
        <f t="shared" si="8"/>
        <v>0</v>
      </c>
    </row>
    <row r="190" spans="1:74" x14ac:dyDescent="0.25">
      <c r="A190" s="11">
        <v>44748</v>
      </c>
      <c r="B190" t="s">
        <v>1778</v>
      </c>
      <c r="C190" t="s">
        <v>1781</v>
      </c>
      <c r="D190" t="s">
        <v>1780</v>
      </c>
      <c r="E190">
        <v>2022</v>
      </c>
      <c r="F190" t="s">
        <v>1779</v>
      </c>
      <c r="G190" t="b">
        <v>1</v>
      </c>
      <c r="J190" t="s">
        <v>1712</v>
      </c>
      <c r="K190" t="s">
        <v>1128</v>
      </c>
      <c r="L190" t="s">
        <v>1786</v>
      </c>
      <c r="M190" t="s">
        <v>219</v>
      </c>
      <c r="N190" t="s">
        <v>235</v>
      </c>
      <c r="P190">
        <v>271</v>
      </c>
      <c r="Q190">
        <v>323</v>
      </c>
      <c r="T190" t="s">
        <v>1784</v>
      </c>
      <c r="U190" s="10" t="s">
        <v>1785</v>
      </c>
      <c r="V190" s="10" t="s">
        <v>1783</v>
      </c>
      <c r="Z190" t="s">
        <v>1782</v>
      </c>
      <c r="AL190">
        <v>1</v>
      </c>
      <c r="AM190">
        <v>1</v>
      </c>
      <c r="AN190">
        <v>-1</v>
      </c>
      <c r="AO190">
        <v>1</v>
      </c>
      <c r="AP190">
        <v>1</v>
      </c>
      <c r="AQ190">
        <v>0</v>
      </c>
      <c r="AR190">
        <v>1</v>
      </c>
      <c r="AS190">
        <v>1</v>
      </c>
      <c r="AT190">
        <v>1</v>
      </c>
      <c r="AU190">
        <v>0</v>
      </c>
      <c r="AV190">
        <v>1</v>
      </c>
      <c r="AW190">
        <f t="shared" si="6"/>
        <v>7</v>
      </c>
      <c r="BG190">
        <f t="shared" si="7"/>
        <v>0</v>
      </c>
      <c r="BV190">
        <f t="shared" si="8"/>
        <v>0</v>
      </c>
    </row>
    <row r="191" spans="1:74" x14ac:dyDescent="0.25">
      <c r="A191" s="11">
        <v>44748</v>
      </c>
      <c r="B191" t="s">
        <v>1787</v>
      </c>
      <c r="C191" t="s">
        <v>1789</v>
      </c>
      <c r="D191" t="s">
        <v>1725</v>
      </c>
      <c r="E191">
        <v>2020</v>
      </c>
      <c r="F191" t="s">
        <v>1788</v>
      </c>
      <c r="G191" t="b">
        <v>1</v>
      </c>
      <c r="J191" t="s">
        <v>1712</v>
      </c>
      <c r="K191" t="s">
        <v>1128</v>
      </c>
      <c r="L191" t="s">
        <v>1727</v>
      </c>
      <c r="M191" t="s">
        <v>219</v>
      </c>
      <c r="N191" t="s">
        <v>235</v>
      </c>
      <c r="P191">
        <v>64</v>
      </c>
      <c r="Q191">
        <v>138</v>
      </c>
      <c r="T191" s="10" t="s">
        <v>1791</v>
      </c>
      <c r="U191" s="10" t="s">
        <v>1792</v>
      </c>
      <c r="V191" s="10" t="s">
        <v>1729</v>
      </c>
      <c r="Y191" t="s">
        <v>1790</v>
      </c>
      <c r="AL191">
        <v>1</v>
      </c>
      <c r="AM191">
        <v>1</v>
      </c>
      <c r="AN191">
        <v>-1</v>
      </c>
      <c r="AO191">
        <v>1</v>
      </c>
      <c r="AP191">
        <v>1</v>
      </c>
      <c r="AQ191">
        <v>0</v>
      </c>
      <c r="AR191">
        <v>1</v>
      </c>
      <c r="AS191">
        <v>1</v>
      </c>
      <c r="AT191">
        <v>1</v>
      </c>
      <c r="AU191">
        <v>0</v>
      </c>
      <c r="AV191">
        <v>-1</v>
      </c>
      <c r="AW191">
        <f t="shared" si="6"/>
        <v>5</v>
      </c>
      <c r="BG191">
        <f t="shared" si="7"/>
        <v>0</v>
      </c>
      <c r="BV191">
        <f t="shared" si="8"/>
        <v>0</v>
      </c>
    </row>
    <row r="192" spans="1:74" x14ac:dyDescent="0.25">
      <c r="A192" s="11">
        <v>44748</v>
      </c>
      <c r="B192" t="s">
        <v>1793</v>
      </c>
      <c r="C192" t="s">
        <v>1796</v>
      </c>
      <c r="D192" t="s">
        <v>1795</v>
      </c>
      <c r="E192">
        <v>2019</v>
      </c>
      <c r="F192" t="s">
        <v>1794</v>
      </c>
      <c r="G192" t="b">
        <v>1</v>
      </c>
      <c r="J192" t="s">
        <v>828</v>
      </c>
      <c r="K192" t="s">
        <v>1128</v>
      </c>
      <c r="L192" t="s">
        <v>1786</v>
      </c>
      <c r="M192" t="s">
        <v>219</v>
      </c>
      <c r="N192" t="s">
        <v>235</v>
      </c>
      <c r="P192">
        <v>122</v>
      </c>
      <c r="Q192">
        <v>58</v>
      </c>
      <c r="R192" t="s">
        <v>229</v>
      </c>
      <c r="T192" s="10" t="s">
        <v>1799</v>
      </c>
      <c r="U192" s="10" t="s">
        <v>1800</v>
      </c>
      <c r="V192" s="10" t="s">
        <v>1801</v>
      </c>
      <c r="Z192" t="s">
        <v>1797</v>
      </c>
      <c r="AA192" t="s">
        <v>1798</v>
      </c>
      <c r="AL192">
        <v>1</v>
      </c>
      <c r="AM192">
        <v>1</v>
      </c>
      <c r="AN192">
        <v>-1</v>
      </c>
      <c r="AO192">
        <v>1</v>
      </c>
      <c r="AP192">
        <v>1</v>
      </c>
      <c r="AQ192">
        <v>0</v>
      </c>
      <c r="AR192">
        <v>1</v>
      </c>
      <c r="AS192">
        <v>1</v>
      </c>
      <c r="AT192">
        <v>1</v>
      </c>
      <c r="AU192">
        <v>0</v>
      </c>
      <c r="AV192">
        <v>1</v>
      </c>
      <c r="AW192">
        <f t="shared" si="6"/>
        <v>7</v>
      </c>
      <c r="BG192">
        <f t="shared" si="7"/>
        <v>0</v>
      </c>
      <c r="BV192">
        <f t="shared" si="8"/>
        <v>0</v>
      </c>
    </row>
    <row r="193" spans="1:74" x14ac:dyDescent="0.25">
      <c r="A193" s="11">
        <v>44748</v>
      </c>
      <c r="B193" t="s">
        <v>1802</v>
      </c>
      <c r="C193" t="s">
        <v>1805</v>
      </c>
      <c r="D193" t="s">
        <v>1803</v>
      </c>
      <c r="E193">
        <v>2016</v>
      </c>
      <c r="F193" t="s">
        <v>1804</v>
      </c>
      <c r="G193" t="b">
        <v>1</v>
      </c>
      <c r="J193" t="s">
        <v>828</v>
      </c>
      <c r="K193" t="s">
        <v>1128</v>
      </c>
      <c r="L193" t="s">
        <v>640</v>
      </c>
      <c r="M193" t="s">
        <v>219</v>
      </c>
      <c r="N193" t="s">
        <v>235</v>
      </c>
      <c r="P193">
        <v>212</v>
      </c>
      <c r="Q193">
        <v>218</v>
      </c>
      <c r="T193" s="10" t="s">
        <v>1808</v>
      </c>
      <c r="U193" s="10" t="s">
        <v>1807</v>
      </c>
      <c r="V193" s="10" t="s">
        <v>1684</v>
      </c>
      <c r="Z193" t="s">
        <v>1806</v>
      </c>
      <c r="AL193">
        <v>1</v>
      </c>
      <c r="AM193">
        <v>1</v>
      </c>
      <c r="AN193">
        <v>-1</v>
      </c>
      <c r="AO193">
        <v>1</v>
      </c>
      <c r="AP193">
        <v>1</v>
      </c>
      <c r="AQ193">
        <v>0</v>
      </c>
      <c r="AR193">
        <v>1</v>
      </c>
      <c r="AS193">
        <v>1</v>
      </c>
      <c r="AT193">
        <v>1</v>
      </c>
      <c r="AU193">
        <v>0</v>
      </c>
      <c r="AV193">
        <v>1</v>
      </c>
      <c r="AW193">
        <f t="shared" si="6"/>
        <v>7</v>
      </c>
      <c r="BG193">
        <f t="shared" si="7"/>
        <v>0</v>
      </c>
      <c r="BV193">
        <f t="shared" si="8"/>
        <v>0</v>
      </c>
    </row>
    <row r="194" spans="1:74" x14ac:dyDescent="0.25">
      <c r="A194" s="11">
        <v>44748</v>
      </c>
      <c r="B194" t="s">
        <v>1715</v>
      </c>
      <c r="C194" t="s">
        <v>1716</v>
      </c>
      <c r="D194" t="s">
        <v>778</v>
      </c>
      <c r="E194">
        <v>2020</v>
      </c>
      <c r="F194" t="s">
        <v>1707</v>
      </c>
      <c r="G194" t="b">
        <v>1</v>
      </c>
      <c r="I194" t="s">
        <v>1813</v>
      </c>
      <c r="J194" t="s">
        <v>1712</v>
      </c>
      <c r="K194" t="s">
        <v>337</v>
      </c>
      <c r="L194" t="s">
        <v>252</v>
      </c>
      <c r="M194" t="s">
        <v>219</v>
      </c>
      <c r="N194" t="s">
        <v>651</v>
      </c>
      <c r="P194" t="s">
        <v>1809</v>
      </c>
      <c r="Q194" t="s">
        <v>1810</v>
      </c>
      <c r="R194" t="s">
        <v>229</v>
      </c>
      <c r="T194" s="10" t="s">
        <v>1811</v>
      </c>
      <c r="U194" s="10" t="s">
        <v>1812</v>
      </c>
      <c r="V194" s="10" t="s">
        <v>1684</v>
      </c>
      <c r="AL194">
        <v>1</v>
      </c>
      <c r="AM194">
        <v>1</v>
      </c>
      <c r="AN194">
        <v>-1</v>
      </c>
      <c r="AO194">
        <v>1</v>
      </c>
      <c r="AP194">
        <v>1</v>
      </c>
      <c r="AQ194">
        <v>0</v>
      </c>
      <c r="AR194">
        <v>1</v>
      </c>
      <c r="AS194">
        <v>1</v>
      </c>
      <c r="AT194">
        <v>1</v>
      </c>
      <c r="AU194">
        <v>0</v>
      </c>
      <c r="AV194">
        <v>1</v>
      </c>
      <c r="AW194">
        <f t="shared" si="6"/>
        <v>7</v>
      </c>
      <c r="BG194">
        <f t="shared" si="7"/>
        <v>0</v>
      </c>
      <c r="BV194">
        <f t="shared" si="8"/>
        <v>0</v>
      </c>
    </row>
    <row r="195" spans="1:74" x14ac:dyDescent="0.25">
      <c r="A195" s="11">
        <v>44748</v>
      </c>
      <c r="B195" t="s">
        <v>1814</v>
      </c>
      <c r="C195" t="s">
        <v>1817</v>
      </c>
      <c r="D195" t="s">
        <v>1815</v>
      </c>
      <c r="E195">
        <v>2021</v>
      </c>
      <c r="F195" t="s">
        <v>1816</v>
      </c>
      <c r="G195" t="b">
        <v>0</v>
      </c>
      <c r="H195" t="s">
        <v>1818</v>
      </c>
      <c r="AW195">
        <f t="shared" si="6"/>
        <v>0</v>
      </c>
      <c r="BG195">
        <f t="shared" si="7"/>
        <v>0</v>
      </c>
      <c r="BV195">
        <f t="shared" si="8"/>
        <v>0</v>
      </c>
    </row>
    <row r="196" spans="1:74" x14ac:dyDescent="0.25">
      <c r="A196" s="11">
        <v>44748</v>
      </c>
      <c r="B196" t="s">
        <v>1819</v>
      </c>
      <c r="C196" t="s">
        <v>1822</v>
      </c>
      <c r="D196" t="s">
        <v>1821</v>
      </c>
      <c r="E196">
        <v>2019</v>
      </c>
      <c r="F196" t="s">
        <v>1820</v>
      </c>
      <c r="G196" t="b">
        <v>1</v>
      </c>
      <c r="J196" t="s">
        <v>684</v>
      </c>
      <c r="K196" t="s">
        <v>451</v>
      </c>
      <c r="L196" t="s">
        <v>542</v>
      </c>
      <c r="M196" t="s">
        <v>219</v>
      </c>
      <c r="N196" t="s">
        <v>235</v>
      </c>
      <c r="P196">
        <v>44</v>
      </c>
      <c r="Q196">
        <v>42</v>
      </c>
      <c r="R196" t="s">
        <v>229</v>
      </c>
      <c r="T196" s="10" t="s">
        <v>1826</v>
      </c>
      <c r="U196" s="10" t="s">
        <v>1825</v>
      </c>
      <c r="V196" s="10" t="s">
        <v>1824</v>
      </c>
      <c r="AJ196" t="s">
        <v>1823</v>
      </c>
      <c r="AL196">
        <v>1</v>
      </c>
      <c r="AM196">
        <v>1</v>
      </c>
      <c r="AN196">
        <v>-1</v>
      </c>
      <c r="AO196">
        <v>1</v>
      </c>
      <c r="AP196">
        <v>1</v>
      </c>
      <c r="AQ196">
        <v>0</v>
      </c>
      <c r="AR196">
        <v>1</v>
      </c>
      <c r="AS196">
        <v>1</v>
      </c>
      <c r="AT196">
        <v>1</v>
      </c>
      <c r="AU196">
        <v>0</v>
      </c>
      <c r="AV196">
        <v>1</v>
      </c>
      <c r="AW196">
        <f t="shared" ref="AW196:AW259" si="9">SUM(AL196:AV196)</f>
        <v>7</v>
      </c>
      <c r="BG196">
        <f t="shared" ref="BG196:BG259" si="10">SUM(AX196:BF196)</f>
        <v>0</v>
      </c>
      <c r="BV196">
        <f t="shared" ref="BV196:BV216" si="11">SUM(BH196:BU196)</f>
        <v>0</v>
      </c>
    </row>
    <row r="197" spans="1:74" x14ac:dyDescent="0.25">
      <c r="A197" s="11">
        <v>44748</v>
      </c>
      <c r="B197" t="s">
        <v>1827</v>
      </c>
      <c r="C197" t="s">
        <v>1830</v>
      </c>
      <c r="D197" t="s">
        <v>1829</v>
      </c>
      <c r="E197">
        <v>2022</v>
      </c>
      <c r="F197" t="s">
        <v>1828</v>
      </c>
      <c r="G197" t="b">
        <v>0</v>
      </c>
      <c r="H197" t="s">
        <v>1271</v>
      </c>
      <c r="AW197">
        <f t="shared" si="9"/>
        <v>0</v>
      </c>
      <c r="BG197">
        <f t="shared" si="10"/>
        <v>0</v>
      </c>
      <c r="BV197">
        <f t="shared" si="11"/>
        <v>0</v>
      </c>
    </row>
    <row r="198" spans="1:74" x14ac:dyDescent="0.25">
      <c r="A198" s="11">
        <v>44748</v>
      </c>
      <c r="B198" t="s">
        <v>1831</v>
      </c>
      <c r="C198" t="s">
        <v>1833</v>
      </c>
      <c r="D198" t="s">
        <v>405</v>
      </c>
      <c r="E198">
        <v>2021</v>
      </c>
      <c r="F198" t="s">
        <v>1832</v>
      </c>
      <c r="G198" t="b">
        <v>0</v>
      </c>
      <c r="H198" t="s">
        <v>1271</v>
      </c>
      <c r="AW198">
        <f t="shared" si="9"/>
        <v>0</v>
      </c>
      <c r="BG198">
        <f t="shared" si="10"/>
        <v>0</v>
      </c>
      <c r="BV198">
        <f t="shared" si="11"/>
        <v>0</v>
      </c>
    </row>
    <row r="199" spans="1:74" x14ac:dyDescent="0.25">
      <c r="A199" s="11">
        <v>44748</v>
      </c>
      <c r="B199" t="s">
        <v>1834</v>
      </c>
      <c r="C199" t="s">
        <v>1836</v>
      </c>
      <c r="D199" t="s">
        <v>710</v>
      </c>
      <c r="E199">
        <v>2021</v>
      </c>
      <c r="F199" t="s">
        <v>1835</v>
      </c>
      <c r="G199" t="b">
        <v>1</v>
      </c>
      <c r="I199" t="s">
        <v>1584</v>
      </c>
      <c r="J199" t="s">
        <v>1838</v>
      </c>
      <c r="K199" t="s">
        <v>337</v>
      </c>
      <c r="L199" t="s">
        <v>958</v>
      </c>
      <c r="M199" t="s">
        <v>219</v>
      </c>
      <c r="N199" t="s">
        <v>250</v>
      </c>
      <c r="O199">
        <v>32</v>
      </c>
      <c r="R199" t="s">
        <v>1837</v>
      </c>
      <c r="AL199">
        <v>1</v>
      </c>
      <c r="AM199">
        <v>1</v>
      </c>
      <c r="AN199">
        <v>-1</v>
      </c>
      <c r="AO199">
        <v>1</v>
      </c>
      <c r="AP199">
        <v>1</v>
      </c>
      <c r="AQ199">
        <v>0</v>
      </c>
      <c r="AR199">
        <v>1</v>
      </c>
      <c r="AS199">
        <v>1</v>
      </c>
      <c r="AT199">
        <v>1</v>
      </c>
      <c r="AU199">
        <v>0</v>
      </c>
      <c r="AV199">
        <v>1</v>
      </c>
      <c r="AW199">
        <f t="shared" si="9"/>
        <v>7</v>
      </c>
      <c r="BG199">
        <f t="shared" si="10"/>
        <v>0</v>
      </c>
      <c r="BV199">
        <f t="shared" si="11"/>
        <v>0</v>
      </c>
    </row>
    <row r="200" spans="1:74" x14ac:dyDescent="0.25">
      <c r="AW200">
        <f t="shared" si="9"/>
        <v>0</v>
      </c>
      <c r="BG200">
        <f t="shared" si="10"/>
        <v>0</v>
      </c>
      <c r="BV200">
        <f t="shared" si="11"/>
        <v>0</v>
      </c>
    </row>
    <row r="201" spans="1:74" x14ac:dyDescent="0.25">
      <c r="AW201">
        <f t="shared" si="9"/>
        <v>0</v>
      </c>
      <c r="BG201">
        <f t="shared" si="10"/>
        <v>0</v>
      </c>
      <c r="BV201">
        <f t="shared" si="11"/>
        <v>0</v>
      </c>
    </row>
    <row r="202" spans="1:74" x14ac:dyDescent="0.25">
      <c r="AW202">
        <f t="shared" si="9"/>
        <v>0</v>
      </c>
      <c r="BG202">
        <f t="shared" si="10"/>
        <v>0</v>
      </c>
      <c r="BV202">
        <f t="shared" si="11"/>
        <v>0</v>
      </c>
    </row>
    <row r="203" spans="1:74" x14ac:dyDescent="0.25">
      <c r="AW203">
        <f t="shared" si="9"/>
        <v>0</v>
      </c>
      <c r="BG203">
        <f t="shared" si="10"/>
        <v>0</v>
      </c>
      <c r="BV203">
        <f t="shared" si="11"/>
        <v>0</v>
      </c>
    </row>
    <row r="204" spans="1:74" x14ac:dyDescent="0.25">
      <c r="AW204">
        <f t="shared" si="9"/>
        <v>0</v>
      </c>
      <c r="BG204">
        <f t="shared" si="10"/>
        <v>0</v>
      </c>
      <c r="BV204">
        <f t="shared" si="11"/>
        <v>0</v>
      </c>
    </row>
    <row r="205" spans="1:74" x14ac:dyDescent="0.25">
      <c r="AW205">
        <f t="shared" si="9"/>
        <v>0</v>
      </c>
      <c r="BG205">
        <f t="shared" si="10"/>
        <v>0</v>
      </c>
      <c r="BV205">
        <f t="shared" si="11"/>
        <v>0</v>
      </c>
    </row>
    <row r="206" spans="1:74" x14ac:dyDescent="0.25">
      <c r="AW206">
        <f t="shared" si="9"/>
        <v>0</v>
      </c>
      <c r="BG206">
        <f t="shared" si="10"/>
        <v>0</v>
      </c>
      <c r="BV206">
        <f t="shared" si="11"/>
        <v>0</v>
      </c>
    </row>
    <row r="207" spans="1:74" x14ac:dyDescent="0.25">
      <c r="AW207">
        <f t="shared" si="9"/>
        <v>0</v>
      </c>
      <c r="BG207">
        <f t="shared" si="10"/>
        <v>0</v>
      </c>
      <c r="BV207">
        <f t="shared" si="11"/>
        <v>0</v>
      </c>
    </row>
    <row r="208" spans="1:74" x14ac:dyDescent="0.25">
      <c r="AW208">
        <f t="shared" si="9"/>
        <v>0</v>
      </c>
      <c r="BG208">
        <f t="shared" si="10"/>
        <v>0</v>
      </c>
      <c r="BV208">
        <f t="shared" si="11"/>
        <v>0</v>
      </c>
    </row>
    <row r="209" spans="49:74" x14ac:dyDescent="0.25">
      <c r="AW209">
        <f t="shared" si="9"/>
        <v>0</v>
      </c>
      <c r="BG209">
        <f t="shared" si="10"/>
        <v>0</v>
      </c>
      <c r="BV209">
        <f t="shared" si="11"/>
        <v>0</v>
      </c>
    </row>
    <row r="210" spans="49:74" x14ac:dyDescent="0.25">
      <c r="AW210">
        <f t="shared" si="9"/>
        <v>0</v>
      </c>
      <c r="BG210">
        <f t="shared" si="10"/>
        <v>0</v>
      </c>
      <c r="BV210">
        <f t="shared" si="11"/>
        <v>0</v>
      </c>
    </row>
    <row r="211" spans="49:74" x14ac:dyDescent="0.25">
      <c r="AW211">
        <f t="shared" si="9"/>
        <v>0</v>
      </c>
      <c r="BG211">
        <f t="shared" si="10"/>
        <v>0</v>
      </c>
      <c r="BV211">
        <f t="shared" si="11"/>
        <v>0</v>
      </c>
    </row>
    <row r="212" spans="49:74" x14ac:dyDescent="0.25">
      <c r="AW212">
        <f t="shared" si="9"/>
        <v>0</v>
      </c>
      <c r="BG212">
        <f t="shared" si="10"/>
        <v>0</v>
      </c>
      <c r="BV212">
        <f t="shared" si="11"/>
        <v>0</v>
      </c>
    </row>
    <row r="213" spans="49:74" x14ac:dyDescent="0.25">
      <c r="AW213">
        <f t="shared" si="9"/>
        <v>0</v>
      </c>
      <c r="BG213">
        <f t="shared" si="10"/>
        <v>0</v>
      </c>
      <c r="BV213">
        <f t="shared" si="11"/>
        <v>0</v>
      </c>
    </row>
    <row r="214" spans="49:74" x14ac:dyDescent="0.25">
      <c r="AW214">
        <f t="shared" si="9"/>
        <v>0</v>
      </c>
      <c r="BG214">
        <f t="shared" si="10"/>
        <v>0</v>
      </c>
      <c r="BV214">
        <f t="shared" si="11"/>
        <v>0</v>
      </c>
    </row>
    <row r="215" spans="49:74" x14ac:dyDescent="0.25">
      <c r="AW215">
        <f t="shared" si="9"/>
        <v>0</v>
      </c>
      <c r="BG215">
        <f t="shared" si="10"/>
        <v>0</v>
      </c>
      <c r="BV215">
        <f t="shared" si="11"/>
        <v>0</v>
      </c>
    </row>
    <row r="216" spans="49:74" x14ac:dyDescent="0.25">
      <c r="AW216">
        <f t="shared" si="9"/>
        <v>0</v>
      </c>
      <c r="BG216">
        <f t="shared" si="10"/>
        <v>0</v>
      </c>
      <c r="BV216">
        <f t="shared" si="11"/>
        <v>0</v>
      </c>
    </row>
    <row r="217" spans="49:74" x14ac:dyDescent="0.25">
      <c r="AW217">
        <f t="shared" si="9"/>
        <v>0</v>
      </c>
      <c r="BG217">
        <f t="shared" si="10"/>
        <v>0</v>
      </c>
    </row>
    <row r="218" spans="49:74" x14ac:dyDescent="0.25">
      <c r="AW218">
        <f t="shared" si="9"/>
        <v>0</v>
      </c>
      <c r="BG218">
        <f t="shared" si="10"/>
        <v>0</v>
      </c>
    </row>
    <row r="219" spans="49:74" x14ac:dyDescent="0.25">
      <c r="AW219">
        <f t="shared" si="9"/>
        <v>0</v>
      </c>
      <c r="BG219">
        <f t="shared" si="10"/>
        <v>0</v>
      </c>
    </row>
    <row r="220" spans="49:74" x14ac:dyDescent="0.25">
      <c r="AW220">
        <f t="shared" si="9"/>
        <v>0</v>
      </c>
      <c r="BG220">
        <f t="shared" si="10"/>
        <v>0</v>
      </c>
    </row>
    <row r="221" spans="49:74" x14ac:dyDescent="0.25">
      <c r="AW221">
        <f t="shared" si="9"/>
        <v>0</v>
      </c>
      <c r="BG221">
        <f t="shared" si="10"/>
        <v>0</v>
      </c>
    </row>
    <row r="222" spans="49:74" x14ac:dyDescent="0.25">
      <c r="AW222">
        <f t="shared" si="9"/>
        <v>0</v>
      </c>
      <c r="BG222">
        <f t="shared" si="10"/>
        <v>0</v>
      </c>
    </row>
    <row r="223" spans="49:74" x14ac:dyDescent="0.25">
      <c r="AW223">
        <f t="shared" si="9"/>
        <v>0</v>
      </c>
      <c r="BG223">
        <f t="shared" si="10"/>
        <v>0</v>
      </c>
    </row>
    <row r="224" spans="49:74" x14ac:dyDescent="0.25">
      <c r="AW224">
        <f t="shared" si="9"/>
        <v>0</v>
      </c>
      <c r="BG224">
        <f t="shared" si="10"/>
        <v>0</v>
      </c>
    </row>
    <row r="225" spans="49:59" x14ac:dyDescent="0.25">
      <c r="AW225">
        <f t="shared" si="9"/>
        <v>0</v>
      </c>
      <c r="BG225">
        <f t="shared" si="10"/>
        <v>0</v>
      </c>
    </row>
    <row r="226" spans="49:59" x14ac:dyDescent="0.25">
      <c r="AW226">
        <f t="shared" si="9"/>
        <v>0</v>
      </c>
      <c r="BG226">
        <f t="shared" si="10"/>
        <v>0</v>
      </c>
    </row>
    <row r="227" spans="49:59" x14ac:dyDescent="0.25">
      <c r="AW227">
        <f t="shared" si="9"/>
        <v>0</v>
      </c>
      <c r="BG227">
        <f t="shared" si="10"/>
        <v>0</v>
      </c>
    </row>
    <row r="228" spans="49:59" x14ac:dyDescent="0.25">
      <c r="AW228">
        <f t="shared" si="9"/>
        <v>0</v>
      </c>
      <c r="BG228">
        <f t="shared" si="10"/>
        <v>0</v>
      </c>
    </row>
    <row r="229" spans="49:59" x14ac:dyDescent="0.25">
      <c r="AW229">
        <f t="shared" si="9"/>
        <v>0</v>
      </c>
      <c r="BG229">
        <f t="shared" si="10"/>
        <v>0</v>
      </c>
    </row>
    <row r="230" spans="49:59" x14ac:dyDescent="0.25">
      <c r="AW230">
        <f t="shared" si="9"/>
        <v>0</v>
      </c>
      <c r="BG230">
        <f t="shared" si="10"/>
        <v>0</v>
      </c>
    </row>
    <row r="231" spans="49:59" x14ac:dyDescent="0.25">
      <c r="AW231">
        <f t="shared" si="9"/>
        <v>0</v>
      </c>
      <c r="BG231">
        <f t="shared" si="10"/>
        <v>0</v>
      </c>
    </row>
    <row r="232" spans="49:59" x14ac:dyDescent="0.25">
      <c r="AW232">
        <f t="shared" si="9"/>
        <v>0</v>
      </c>
      <c r="BG232">
        <f t="shared" si="10"/>
        <v>0</v>
      </c>
    </row>
    <row r="233" spans="49:59" x14ac:dyDescent="0.25">
      <c r="AW233">
        <f t="shared" si="9"/>
        <v>0</v>
      </c>
      <c r="BG233">
        <f t="shared" si="10"/>
        <v>0</v>
      </c>
    </row>
    <row r="234" spans="49:59" x14ac:dyDescent="0.25">
      <c r="AW234">
        <f t="shared" si="9"/>
        <v>0</v>
      </c>
      <c r="BG234">
        <f t="shared" si="10"/>
        <v>0</v>
      </c>
    </row>
    <row r="235" spans="49:59" x14ac:dyDescent="0.25">
      <c r="AW235">
        <f t="shared" si="9"/>
        <v>0</v>
      </c>
      <c r="BG235">
        <f t="shared" si="10"/>
        <v>0</v>
      </c>
    </row>
    <row r="236" spans="49:59" x14ac:dyDescent="0.25">
      <c r="AW236">
        <f t="shared" si="9"/>
        <v>0</v>
      </c>
      <c r="BG236">
        <f t="shared" si="10"/>
        <v>0</v>
      </c>
    </row>
    <row r="237" spans="49:59" x14ac:dyDescent="0.25">
      <c r="AW237">
        <f t="shared" si="9"/>
        <v>0</v>
      </c>
      <c r="BG237">
        <f t="shared" si="10"/>
        <v>0</v>
      </c>
    </row>
    <row r="238" spans="49:59" x14ac:dyDescent="0.25">
      <c r="AW238">
        <f t="shared" si="9"/>
        <v>0</v>
      </c>
      <c r="BG238">
        <f t="shared" si="10"/>
        <v>0</v>
      </c>
    </row>
    <row r="239" spans="49:59" x14ac:dyDescent="0.25">
      <c r="AW239">
        <f t="shared" si="9"/>
        <v>0</v>
      </c>
      <c r="BG239">
        <f t="shared" si="10"/>
        <v>0</v>
      </c>
    </row>
    <row r="240" spans="49:59" x14ac:dyDescent="0.25">
      <c r="AW240">
        <f t="shared" si="9"/>
        <v>0</v>
      </c>
      <c r="BG240">
        <f t="shared" si="10"/>
        <v>0</v>
      </c>
    </row>
    <row r="241" spans="49:59" x14ac:dyDescent="0.25">
      <c r="AW241">
        <f t="shared" si="9"/>
        <v>0</v>
      </c>
      <c r="BG241">
        <f t="shared" si="10"/>
        <v>0</v>
      </c>
    </row>
    <row r="242" spans="49:59" x14ac:dyDescent="0.25">
      <c r="AW242">
        <f t="shared" si="9"/>
        <v>0</v>
      </c>
      <c r="BG242">
        <f t="shared" si="10"/>
        <v>0</v>
      </c>
    </row>
    <row r="243" spans="49:59" x14ac:dyDescent="0.25">
      <c r="AW243">
        <f t="shared" si="9"/>
        <v>0</v>
      </c>
      <c r="BG243">
        <f t="shared" si="10"/>
        <v>0</v>
      </c>
    </row>
    <row r="244" spans="49:59" x14ac:dyDescent="0.25">
      <c r="AW244">
        <f t="shared" si="9"/>
        <v>0</v>
      </c>
      <c r="BG244">
        <f t="shared" si="10"/>
        <v>0</v>
      </c>
    </row>
    <row r="245" spans="49:59" x14ac:dyDescent="0.25">
      <c r="AW245">
        <f t="shared" si="9"/>
        <v>0</v>
      </c>
      <c r="BG245">
        <f t="shared" si="10"/>
        <v>0</v>
      </c>
    </row>
    <row r="246" spans="49:59" x14ac:dyDescent="0.25">
      <c r="AW246">
        <f t="shared" si="9"/>
        <v>0</v>
      </c>
      <c r="BG246">
        <f t="shared" si="10"/>
        <v>0</v>
      </c>
    </row>
    <row r="247" spans="49:59" x14ac:dyDescent="0.25">
      <c r="AW247">
        <f t="shared" si="9"/>
        <v>0</v>
      </c>
      <c r="BG247">
        <f t="shared" si="10"/>
        <v>0</v>
      </c>
    </row>
    <row r="248" spans="49:59" x14ac:dyDescent="0.25">
      <c r="AW248">
        <f t="shared" si="9"/>
        <v>0</v>
      </c>
      <c r="BG248">
        <f t="shared" si="10"/>
        <v>0</v>
      </c>
    </row>
    <row r="249" spans="49:59" x14ac:dyDescent="0.25">
      <c r="AW249">
        <f t="shared" si="9"/>
        <v>0</v>
      </c>
      <c r="BG249">
        <f t="shared" si="10"/>
        <v>0</v>
      </c>
    </row>
    <row r="250" spans="49:59" x14ac:dyDescent="0.25">
      <c r="AW250">
        <f t="shared" si="9"/>
        <v>0</v>
      </c>
      <c r="BG250">
        <f t="shared" si="10"/>
        <v>0</v>
      </c>
    </row>
    <row r="251" spans="49:59" x14ac:dyDescent="0.25">
      <c r="AW251">
        <f t="shared" si="9"/>
        <v>0</v>
      </c>
      <c r="BG251">
        <f t="shared" si="10"/>
        <v>0</v>
      </c>
    </row>
    <row r="252" spans="49:59" x14ac:dyDescent="0.25">
      <c r="AW252">
        <f t="shared" si="9"/>
        <v>0</v>
      </c>
      <c r="BG252">
        <f t="shared" si="10"/>
        <v>0</v>
      </c>
    </row>
    <row r="253" spans="49:59" x14ac:dyDescent="0.25">
      <c r="AW253">
        <f t="shared" si="9"/>
        <v>0</v>
      </c>
      <c r="BG253">
        <f t="shared" si="10"/>
        <v>0</v>
      </c>
    </row>
    <row r="254" spans="49:59" x14ac:dyDescent="0.25">
      <c r="AW254">
        <f t="shared" si="9"/>
        <v>0</v>
      </c>
      <c r="BG254">
        <f t="shared" si="10"/>
        <v>0</v>
      </c>
    </row>
    <row r="255" spans="49:59" x14ac:dyDescent="0.25">
      <c r="AW255">
        <f t="shared" si="9"/>
        <v>0</v>
      </c>
      <c r="BG255">
        <f t="shared" si="10"/>
        <v>0</v>
      </c>
    </row>
    <row r="256" spans="49:59" x14ac:dyDescent="0.25">
      <c r="AW256">
        <f t="shared" si="9"/>
        <v>0</v>
      </c>
      <c r="BG256">
        <f t="shared" si="10"/>
        <v>0</v>
      </c>
    </row>
    <row r="257" spans="49:59" x14ac:dyDescent="0.25">
      <c r="AW257">
        <f t="shared" si="9"/>
        <v>0</v>
      </c>
      <c r="BG257">
        <f t="shared" si="10"/>
        <v>0</v>
      </c>
    </row>
    <row r="258" spans="49:59" x14ac:dyDescent="0.25">
      <c r="AW258">
        <f t="shared" si="9"/>
        <v>0</v>
      </c>
      <c r="BG258">
        <f t="shared" si="10"/>
        <v>0</v>
      </c>
    </row>
    <row r="259" spans="49:59" x14ac:dyDescent="0.25">
      <c r="AW259">
        <f t="shared" si="9"/>
        <v>0</v>
      </c>
      <c r="BG259">
        <f t="shared" si="10"/>
        <v>0</v>
      </c>
    </row>
    <row r="260" spans="49:59" x14ac:dyDescent="0.25">
      <c r="AW260">
        <f t="shared" ref="AW260:AW323" si="12">SUM(AL260:AV260)</f>
        <v>0</v>
      </c>
      <c r="BG260">
        <f t="shared" ref="BG260:BG323" si="13">SUM(AX260:BF260)</f>
        <v>0</v>
      </c>
    </row>
    <row r="261" spans="49:59" x14ac:dyDescent="0.25">
      <c r="AW261">
        <f t="shared" si="12"/>
        <v>0</v>
      </c>
      <c r="BG261">
        <f t="shared" si="13"/>
        <v>0</v>
      </c>
    </row>
    <row r="262" spans="49:59" x14ac:dyDescent="0.25">
      <c r="AW262">
        <f t="shared" si="12"/>
        <v>0</v>
      </c>
      <c r="BG262">
        <f t="shared" si="13"/>
        <v>0</v>
      </c>
    </row>
    <row r="263" spans="49:59" x14ac:dyDescent="0.25">
      <c r="AW263">
        <f t="shared" si="12"/>
        <v>0</v>
      </c>
      <c r="BG263">
        <f t="shared" si="13"/>
        <v>0</v>
      </c>
    </row>
    <row r="264" spans="49:59" x14ac:dyDescent="0.25">
      <c r="AW264">
        <f t="shared" si="12"/>
        <v>0</v>
      </c>
      <c r="BG264">
        <f t="shared" si="13"/>
        <v>0</v>
      </c>
    </row>
    <row r="265" spans="49:59" x14ac:dyDescent="0.25">
      <c r="AW265">
        <f t="shared" si="12"/>
        <v>0</v>
      </c>
      <c r="BG265">
        <f t="shared" si="13"/>
        <v>0</v>
      </c>
    </row>
    <row r="266" spans="49:59" x14ac:dyDescent="0.25">
      <c r="AW266">
        <f t="shared" si="12"/>
        <v>0</v>
      </c>
      <c r="BG266">
        <f t="shared" si="13"/>
        <v>0</v>
      </c>
    </row>
    <row r="267" spans="49:59" x14ac:dyDescent="0.25">
      <c r="AW267">
        <f t="shared" si="12"/>
        <v>0</v>
      </c>
      <c r="BG267">
        <f t="shared" si="13"/>
        <v>0</v>
      </c>
    </row>
    <row r="268" spans="49:59" x14ac:dyDescent="0.25">
      <c r="AW268">
        <f t="shared" si="12"/>
        <v>0</v>
      </c>
      <c r="BG268">
        <f t="shared" si="13"/>
        <v>0</v>
      </c>
    </row>
    <row r="269" spans="49:59" x14ac:dyDescent="0.25">
      <c r="AW269">
        <f t="shared" si="12"/>
        <v>0</v>
      </c>
      <c r="BG269">
        <f t="shared" si="13"/>
        <v>0</v>
      </c>
    </row>
    <row r="270" spans="49:59" x14ac:dyDescent="0.25">
      <c r="AW270">
        <f t="shared" si="12"/>
        <v>0</v>
      </c>
      <c r="BG270">
        <f t="shared" si="13"/>
        <v>0</v>
      </c>
    </row>
    <row r="271" spans="49:59" x14ac:dyDescent="0.25">
      <c r="AW271">
        <f t="shared" si="12"/>
        <v>0</v>
      </c>
      <c r="BG271">
        <f t="shared" si="13"/>
        <v>0</v>
      </c>
    </row>
    <row r="272" spans="49:59" x14ac:dyDescent="0.25">
      <c r="AW272">
        <f t="shared" si="12"/>
        <v>0</v>
      </c>
      <c r="BG272">
        <f t="shared" si="13"/>
        <v>0</v>
      </c>
    </row>
    <row r="273" spans="49:59" x14ac:dyDescent="0.25">
      <c r="AW273">
        <f t="shared" si="12"/>
        <v>0</v>
      </c>
      <c r="BG273">
        <f t="shared" si="13"/>
        <v>0</v>
      </c>
    </row>
    <row r="274" spans="49:59" x14ac:dyDescent="0.25">
      <c r="AW274">
        <f t="shared" si="12"/>
        <v>0</v>
      </c>
      <c r="BG274">
        <f t="shared" si="13"/>
        <v>0</v>
      </c>
    </row>
    <row r="275" spans="49:59" x14ac:dyDescent="0.25">
      <c r="AW275">
        <f t="shared" si="12"/>
        <v>0</v>
      </c>
      <c r="BG275">
        <f t="shared" si="13"/>
        <v>0</v>
      </c>
    </row>
    <row r="276" spans="49:59" x14ac:dyDescent="0.25">
      <c r="AW276">
        <f t="shared" si="12"/>
        <v>0</v>
      </c>
      <c r="BG276">
        <f t="shared" si="13"/>
        <v>0</v>
      </c>
    </row>
    <row r="277" spans="49:59" x14ac:dyDescent="0.25">
      <c r="AW277">
        <f t="shared" si="12"/>
        <v>0</v>
      </c>
      <c r="BG277">
        <f t="shared" si="13"/>
        <v>0</v>
      </c>
    </row>
    <row r="278" spans="49:59" x14ac:dyDescent="0.25">
      <c r="AW278">
        <f t="shared" si="12"/>
        <v>0</v>
      </c>
      <c r="BG278">
        <f t="shared" si="13"/>
        <v>0</v>
      </c>
    </row>
    <row r="279" spans="49:59" x14ac:dyDescent="0.25">
      <c r="AW279">
        <f t="shared" si="12"/>
        <v>0</v>
      </c>
      <c r="BG279">
        <f t="shared" si="13"/>
        <v>0</v>
      </c>
    </row>
    <row r="280" spans="49:59" x14ac:dyDescent="0.25">
      <c r="AW280">
        <f t="shared" si="12"/>
        <v>0</v>
      </c>
      <c r="BG280">
        <f t="shared" si="13"/>
        <v>0</v>
      </c>
    </row>
    <row r="281" spans="49:59" x14ac:dyDescent="0.25">
      <c r="AW281">
        <f t="shared" si="12"/>
        <v>0</v>
      </c>
      <c r="BG281">
        <f t="shared" si="13"/>
        <v>0</v>
      </c>
    </row>
    <row r="282" spans="49:59" x14ac:dyDescent="0.25">
      <c r="AW282">
        <f t="shared" si="12"/>
        <v>0</v>
      </c>
      <c r="BG282">
        <f t="shared" si="13"/>
        <v>0</v>
      </c>
    </row>
    <row r="283" spans="49:59" x14ac:dyDescent="0.25">
      <c r="AW283">
        <f t="shared" si="12"/>
        <v>0</v>
      </c>
      <c r="BG283">
        <f t="shared" si="13"/>
        <v>0</v>
      </c>
    </row>
    <row r="284" spans="49:59" x14ac:dyDescent="0.25">
      <c r="AW284">
        <f t="shared" si="12"/>
        <v>0</v>
      </c>
      <c r="BG284">
        <f t="shared" si="13"/>
        <v>0</v>
      </c>
    </row>
    <row r="285" spans="49:59" x14ac:dyDescent="0.25">
      <c r="AW285">
        <f t="shared" si="12"/>
        <v>0</v>
      </c>
      <c r="BG285">
        <f t="shared" si="13"/>
        <v>0</v>
      </c>
    </row>
    <row r="286" spans="49:59" x14ac:dyDescent="0.25">
      <c r="AW286">
        <f t="shared" si="12"/>
        <v>0</v>
      </c>
      <c r="BG286">
        <f t="shared" si="13"/>
        <v>0</v>
      </c>
    </row>
    <row r="287" spans="49:59" x14ac:dyDescent="0.25">
      <c r="AW287">
        <f t="shared" si="12"/>
        <v>0</v>
      </c>
      <c r="BG287">
        <f t="shared" si="13"/>
        <v>0</v>
      </c>
    </row>
    <row r="288" spans="49:59" x14ac:dyDescent="0.25">
      <c r="AW288">
        <f t="shared" si="12"/>
        <v>0</v>
      </c>
      <c r="BG288">
        <f t="shared" si="13"/>
        <v>0</v>
      </c>
    </row>
    <row r="289" spans="49:59" x14ac:dyDescent="0.25">
      <c r="AW289">
        <f t="shared" si="12"/>
        <v>0</v>
      </c>
      <c r="BG289">
        <f t="shared" si="13"/>
        <v>0</v>
      </c>
    </row>
    <row r="290" spans="49:59" x14ac:dyDescent="0.25">
      <c r="AW290">
        <f t="shared" si="12"/>
        <v>0</v>
      </c>
      <c r="BG290">
        <f t="shared" si="13"/>
        <v>0</v>
      </c>
    </row>
    <row r="291" spans="49:59" x14ac:dyDescent="0.25">
      <c r="AW291">
        <f t="shared" si="12"/>
        <v>0</v>
      </c>
      <c r="BG291">
        <f t="shared" si="13"/>
        <v>0</v>
      </c>
    </row>
    <row r="292" spans="49:59" x14ac:dyDescent="0.25">
      <c r="AW292">
        <f t="shared" si="12"/>
        <v>0</v>
      </c>
      <c r="BG292">
        <f t="shared" si="13"/>
        <v>0</v>
      </c>
    </row>
    <row r="293" spans="49:59" x14ac:dyDescent="0.25">
      <c r="AW293">
        <f t="shared" si="12"/>
        <v>0</v>
      </c>
      <c r="BG293">
        <f t="shared" si="13"/>
        <v>0</v>
      </c>
    </row>
    <row r="294" spans="49:59" x14ac:dyDescent="0.25">
      <c r="AW294">
        <f t="shared" si="12"/>
        <v>0</v>
      </c>
      <c r="BG294">
        <f t="shared" si="13"/>
        <v>0</v>
      </c>
    </row>
    <row r="295" spans="49:59" x14ac:dyDescent="0.25">
      <c r="AW295">
        <f t="shared" si="12"/>
        <v>0</v>
      </c>
      <c r="BG295">
        <f t="shared" si="13"/>
        <v>0</v>
      </c>
    </row>
    <row r="296" spans="49:59" x14ac:dyDescent="0.25">
      <c r="AW296">
        <f t="shared" si="12"/>
        <v>0</v>
      </c>
      <c r="BG296">
        <f t="shared" si="13"/>
        <v>0</v>
      </c>
    </row>
    <row r="297" spans="49:59" x14ac:dyDescent="0.25">
      <c r="AW297">
        <f t="shared" si="12"/>
        <v>0</v>
      </c>
      <c r="BG297">
        <f t="shared" si="13"/>
        <v>0</v>
      </c>
    </row>
    <row r="298" spans="49:59" x14ac:dyDescent="0.25">
      <c r="AW298">
        <f t="shared" si="12"/>
        <v>0</v>
      </c>
      <c r="BG298">
        <f t="shared" si="13"/>
        <v>0</v>
      </c>
    </row>
    <row r="299" spans="49:59" x14ac:dyDescent="0.25">
      <c r="AW299">
        <f t="shared" si="12"/>
        <v>0</v>
      </c>
      <c r="BG299">
        <f t="shared" si="13"/>
        <v>0</v>
      </c>
    </row>
    <row r="300" spans="49:59" x14ac:dyDescent="0.25">
      <c r="AW300">
        <f t="shared" si="12"/>
        <v>0</v>
      </c>
      <c r="BG300">
        <f t="shared" si="13"/>
        <v>0</v>
      </c>
    </row>
    <row r="301" spans="49:59" x14ac:dyDescent="0.25">
      <c r="AW301">
        <f t="shared" si="12"/>
        <v>0</v>
      </c>
      <c r="BG301">
        <f t="shared" si="13"/>
        <v>0</v>
      </c>
    </row>
    <row r="302" spans="49:59" x14ac:dyDescent="0.25">
      <c r="AW302">
        <f t="shared" si="12"/>
        <v>0</v>
      </c>
      <c r="BG302">
        <f t="shared" si="13"/>
        <v>0</v>
      </c>
    </row>
    <row r="303" spans="49:59" x14ac:dyDescent="0.25">
      <c r="AW303">
        <f t="shared" si="12"/>
        <v>0</v>
      </c>
      <c r="BG303">
        <f t="shared" si="13"/>
        <v>0</v>
      </c>
    </row>
    <row r="304" spans="49:59" x14ac:dyDescent="0.25">
      <c r="AW304">
        <f t="shared" si="12"/>
        <v>0</v>
      </c>
      <c r="BG304">
        <f t="shared" si="13"/>
        <v>0</v>
      </c>
    </row>
    <row r="305" spans="49:59" x14ac:dyDescent="0.25">
      <c r="AW305">
        <f t="shared" si="12"/>
        <v>0</v>
      </c>
      <c r="BG305">
        <f t="shared" si="13"/>
        <v>0</v>
      </c>
    </row>
    <row r="306" spans="49:59" x14ac:dyDescent="0.25">
      <c r="AW306">
        <f t="shared" si="12"/>
        <v>0</v>
      </c>
      <c r="BG306">
        <f t="shared" si="13"/>
        <v>0</v>
      </c>
    </row>
    <row r="307" spans="49:59" x14ac:dyDescent="0.25">
      <c r="AW307">
        <f t="shared" si="12"/>
        <v>0</v>
      </c>
      <c r="BG307">
        <f t="shared" si="13"/>
        <v>0</v>
      </c>
    </row>
    <row r="308" spans="49:59" x14ac:dyDescent="0.25">
      <c r="AW308">
        <f t="shared" si="12"/>
        <v>0</v>
      </c>
      <c r="BG308">
        <f t="shared" si="13"/>
        <v>0</v>
      </c>
    </row>
    <row r="309" spans="49:59" x14ac:dyDescent="0.25">
      <c r="AW309">
        <f t="shared" si="12"/>
        <v>0</v>
      </c>
      <c r="BG309">
        <f t="shared" si="13"/>
        <v>0</v>
      </c>
    </row>
    <row r="310" spans="49:59" x14ac:dyDescent="0.25">
      <c r="AW310">
        <f t="shared" si="12"/>
        <v>0</v>
      </c>
      <c r="BG310">
        <f t="shared" si="13"/>
        <v>0</v>
      </c>
    </row>
    <row r="311" spans="49:59" x14ac:dyDescent="0.25">
      <c r="AW311">
        <f t="shared" si="12"/>
        <v>0</v>
      </c>
      <c r="BG311">
        <f t="shared" si="13"/>
        <v>0</v>
      </c>
    </row>
    <row r="312" spans="49:59" x14ac:dyDescent="0.25">
      <c r="AW312">
        <f t="shared" si="12"/>
        <v>0</v>
      </c>
      <c r="BG312">
        <f t="shared" si="13"/>
        <v>0</v>
      </c>
    </row>
    <row r="313" spans="49:59" x14ac:dyDescent="0.25">
      <c r="AW313">
        <f t="shared" si="12"/>
        <v>0</v>
      </c>
      <c r="BG313">
        <f t="shared" si="13"/>
        <v>0</v>
      </c>
    </row>
    <row r="314" spans="49:59" x14ac:dyDescent="0.25">
      <c r="AW314">
        <f t="shared" si="12"/>
        <v>0</v>
      </c>
      <c r="BG314">
        <f t="shared" si="13"/>
        <v>0</v>
      </c>
    </row>
    <row r="315" spans="49:59" x14ac:dyDescent="0.25">
      <c r="AW315">
        <f t="shared" si="12"/>
        <v>0</v>
      </c>
      <c r="BG315">
        <f t="shared" si="13"/>
        <v>0</v>
      </c>
    </row>
    <row r="316" spans="49:59" x14ac:dyDescent="0.25">
      <c r="AW316">
        <f t="shared" si="12"/>
        <v>0</v>
      </c>
      <c r="BG316">
        <f t="shared" si="13"/>
        <v>0</v>
      </c>
    </row>
    <row r="317" spans="49:59" x14ac:dyDescent="0.25">
      <c r="AW317">
        <f t="shared" si="12"/>
        <v>0</v>
      </c>
      <c r="BG317">
        <f t="shared" si="13"/>
        <v>0</v>
      </c>
    </row>
    <row r="318" spans="49:59" x14ac:dyDescent="0.25">
      <c r="AW318">
        <f t="shared" si="12"/>
        <v>0</v>
      </c>
      <c r="BG318">
        <f t="shared" si="13"/>
        <v>0</v>
      </c>
    </row>
    <row r="319" spans="49:59" x14ac:dyDescent="0.25">
      <c r="AW319">
        <f t="shared" si="12"/>
        <v>0</v>
      </c>
      <c r="BG319">
        <f t="shared" si="13"/>
        <v>0</v>
      </c>
    </row>
    <row r="320" spans="49:59" x14ac:dyDescent="0.25">
      <c r="AW320">
        <f t="shared" si="12"/>
        <v>0</v>
      </c>
      <c r="BG320">
        <f t="shared" si="13"/>
        <v>0</v>
      </c>
    </row>
    <row r="321" spans="49:59" x14ac:dyDescent="0.25">
      <c r="AW321">
        <f t="shared" si="12"/>
        <v>0</v>
      </c>
      <c r="BG321">
        <f t="shared" si="13"/>
        <v>0</v>
      </c>
    </row>
    <row r="322" spans="49:59" x14ac:dyDescent="0.25">
      <c r="AW322">
        <f t="shared" si="12"/>
        <v>0</v>
      </c>
      <c r="BG322">
        <f t="shared" si="13"/>
        <v>0</v>
      </c>
    </row>
    <row r="323" spans="49:59" x14ac:dyDescent="0.25">
      <c r="AW323">
        <f t="shared" si="12"/>
        <v>0</v>
      </c>
      <c r="BG323">
        <f t="shared" si="13"/>
        <v>0</v>
      </c>
    </row>
    <row r="324" spans="49:59" x14ac:dyDescent="0.25">
      <c r="AW324">
        <f t="shared" ref="AW324:AW387" si="14">SUM(AL324:AV324)</f>
        <v>0</v>
      </c>
      <c r="BG324">
        <f t="shared" ref="BG324:BG387" si="15">SUM(AX324:BF324)</f>
        <v>0</v>
      </c>
    </row>
    <row r="325" spans="49:59" x14ac:dyDescent="0.25">
      <c r="AW325">
        <f t="shared" si="14"/>
        <v>0</v>
      </c>
      <c r="BG325">
        <f t="shared" si="15"/>
        <v>0</v>
      </c>
    </row>
    <row r="326" spans="49:59" x14ac:dyDescent="0.25">
      <c r="AW326">
        <f t="shared" si="14"/>
        <v>0</v>
      </c>
      <c r="BG326">
        <f t="shared" si="15"/>
        <v>0</v>
      </c>
    </row>
    <row r="327" spans="49:59" x14ac:dyDescent="0.25">
      <c r="AW327">
        <f t="shared" si="14"/>
        <v>0</v>
      </c>
      <c r="BG327">
        <f t="shared" si="15"/>
        <v>0</v>
      </c>
    </row>
    <row r="328" spans="49:59" x14ac:dyDescent="0.25">
      <c r="AW328">
        <f t="shared" si="14"/>
        <v>0</v>
      </c>
      <c r="BG328">
        <f t="shared" si="15"/>
        <v>0</v>
      </c>
    </row>
    <row r="329" spans="49:59" x14ac:dyDescent="0.25">
      <c r="AW329">
        <f t="shared" si="14"/>
        <v>0</v>
      </c>
      <c r="BG329">
        <f t="shared" si="15"/>
        <v>0</v>
      </c>
    </row>
    <row r="330" spans="49:59" x14ac:dyDescent="0.25">
      <c r="AW330">
        <f t="shared" si="14"/>
        <v>0</v>
      </c>
      <c r="BG330">
        <f t="shared" si="15"/>
        <v>0</v>
      </c>
    </row>
    <row r="331" spans="49:59" x14ac:dyDescent="0.25">
      <c r="AW331">
        <f t="shared" si="14"/>
        <v>0</v>
      </c>
      <c r="BG331">
        <f t="shared" si="15"/>
        <v>0</v>
      </c>
    </row>
    <row r="332" spans="49:59" x14ac:dyDescent="0.25">
      <c r="AW332">
        <f t="shared" si="14"/>
        <v>0</v>
      </c>
      <c r="BG332">
        <f t="shared" si="15"/>
        <v>0</v>
      </c>
    </row>
    <row r="333" spans="49:59" x14ac:dyDescent="0.25">
      <c r="AW333">
        <f t="shared" si="14"/>
        <v>0</v>
      </c>
      <c r="BG333">
        <f t="shared" si="15"/>
        <v>0</v>
      </c>
    </row>
    <row r="334" spans="49:59" x14ac:dyDescent="0.25">
      <c r="AW334">
        <f t="shared" si="14"/>
        <v>0</v>
      </c>
      <c r="BG334">
        <f t="shared" si="15"/>
        <v>0</v>
      </c>
    </row>
    <row r="335" spans="49:59" x14ac:dyDescent="0.25">
      <c r="AW335">
        <f t="shared" si="14"/>
        <v>0</v>
      </c>
      <c r="BG335">
        <f t="shared" si="15"/>
        <v>0</v>
      </c>
    </row>
    <row r="336" spans="49:59" x14ac:dyDescent="0.25">
      <c r="AW336">
        <f t="shared" si="14"/>
        <v>0</v>
      </c>
      <c r="BG336">
        <f t="shared" si="15"/>
        <v>0</v>
      </c>
    </row>
    <row r="337" spans="49:59" x14ac:dyDescent="0.25">
      <c r="AW337">
        <f t="shared" si="14"/>
        <v>0</v>
      </c>
      <c r="BG337">
        <f t="shared" si="15"/>
        <v>0</v>
      </c>
    </row>
    <row r="338" spans="49:59" x14ac:dyDescent="0.25">
      <c r="AW338">
        <f t="shared" si="14"/>
        <v>0</v>
      </c>
      <c r="BG338">
        <f t="shared" si="15"/>
        <v>0</v>
      </c>
    </row>
    <row r="339" spans="49:59" x14ac:dyDescent="0.25">
      <c r="AW339">
        <f t="shared" si="14"/>
        <v>0</v>
      </c>
      <c r="BG339">
        <f t="shared" si="15"/>
        <v>0</v>
      </c>
    </row>
    <row r="340" spans="49:59" x14ac:dyDescent="0.25">
      <c r="AW340">
        <f t="shared" si="14"/>
        <v>0</v>
      </c>
      <c r="BG340">
        <f t="shared" si="15"/>
        <v>0</v>
      </c>
    </row>
    <row r="341" spans="49:59" x14ac:dyDescent="0.25">
      <c r="AW341">
        <f t="shared" si="14"/>
        <v>0</v>
      </c>
      <c r="BG341">
        <f t="shared" si="15"/>
        <v>0</v>
      </c>
    </row>
    <row r="342" spans="49:59" x14ac:dyDescent="0.25">
      <c r="AW342">
        <f t="shared" si="14"/>
        <v>0</v>
      </c>
      <c r="BG342">
        <f t="shared" si="15"/>
        <v>0</v>
      </c>
    </row>
    <row r="343" spans="49:59" x14ac:dyDescent="0.25">
      <c r="AW343">
        <f t="shared" si="14"/>
        <v>0</v>
      </c>
      <c r="BG343">
        <f t="shared" si="15"/>
        <v>0</v>
      </c>
    </row>
    <row r="344" spans="49:59" x14ac:dyDescent="0.25">
      <c r="AW344">
        <f t="shared" si="14"/>
        <v>0</v>
      </c>
      <c r="BG344">
        <f t="shared" si="15"/>
        <v>0</v>
      </c>
    </row>
    <row r="345" spans="49:59" x14ac:dyDescent="0.25">
      <c r="AW345">
        <f t="shared" si="14"/>
        <v>0</v>
      </c>
      <c r="BG345">
        <f t="shared" si="15"/>
        <v>0</v>
      </c>
    </row>
    <row r="346" spans="49:59" x14ac:dyDescent="0.25">
      <c r="AW346">
        <f t="shared" si="14"/>
        <v>0</v>
      </c>
      <c r="BG346">
        <f t="shared" si="15"/>
        <v>0</v>
      </c>
    </row>
    <row r="347" spans="49:59" x14ac:dyDescent="0.25">
      <c r="AW347">
        <f t="shared" si="14"/>
        <v>0</v>
      </c>
      <c r="BG347">
        <f t="shared" si="15"/>
        <v>0</v>
      </c>
    </row>
    <row r="348" spans="49:59" x14ac:dyDescent="0.25">
      <c r="AW348">
        <f t="shared" si="14"/>
        <v>0</v>
      </c>
      <c r="BG348">
        <f t="shared" si="15"/>
        <v>0</v>
      </c>
    </row>
    <row r="349" spans="49:59" x14ac:dyDescent="0.25">
      <c r="AW349">
        <f t="shared" si="14"/>
        <v>0</v>
      </c>
      <c r="BG349">
        <f t="shared" si="15"/>
        <v>0</v>
      </c>
    </row>
    <row r="350" spans="49:59" x14ac:dyDescent="0.25">
      <c r="AW350">
        <f t="shared" si="14"/>
        <v>0</v>
      </c>
      <c r="BG350">
        <f t="shared" si="15"/>
        <v>0</v>
      </c>
    </row>
    <row r="351" spans="49:59" x14ac:dyDescent="0.25">
      <c r="AW351">
        <f t="shared" si="14"/>
        <v>0</v>
      </c>
      <c r="BG351">
        <f t="shared" si="15"/>
        <v>0</v>
      </c>
    </row>
    <row r="352" spans="49:59" x14ac:dyDescent="0.25">
      <c r="AW352">
        <f t="shared" si="14"/>
        <v>0</v>
      </c>
      <c r="BG352">
        <f t="shared" si="15"/>
        <v>0</v>
      </c>
    </row>
    <row r="353" spans="49:59" x14ac:dyDescent="0.25">
      <c r="AW353">
        <f t="shared" si="14"/>
        <v>0</v>
      </c>
      <c r="BG353">
        <f t="shared" si="15"/>
        <v>0</v>
      </c>
    </row>
    <row r="354" spans="49:59" x14ac:dyDescent="0.25">
      <c r="AW354">
        <f t="shared" si="14"/>
        <v>0</v>
      </c>
      <c r="BG354">
        <f t="shared" si="15"/>
        <v>0</v>
      </c>
    </row>
    <row r="355" spans="49:59" x14ac:dyDescent="0.25">
      <c r="AW355">
        <f t="shared" si="14"/>
        <v>0</v>
      </c>
      <c r="BG355">
        <f t="shared" si="15"/>
        <v>0</v>
      </c>
    </row>
    <row r="356" spans="49:59" x14ac:dyDescent="0.25">
      <c r="AW356">
        <f t="shared" si="14"/>
        <v>0</v>
      </c>
      <c r="BG356">
        <f t="shared" si="15"/>
        <v>0</v>
      </c>
    </row>
    <row r="357" spans="49:59" x14ac:dyDescent="0.25">
      <c r="AW357">
        <f t="shared" si="14"/>
        <v>0</v>
      </c>
      <c r="BG357">
        <f t="shared" si="15"/>
        <v>0</v>
      </c>
    </row>
    <row r="358" spans="49:59" x14ac:dyDescent="0.25">
      <c r="AW358">
        <f t="shared" si="14"/>
        <v>0</v>
      </c>
      <c r="BG358">
        <f t="shared" si="15"/>
        <v>0</v>
      </c>
    </row>
    <row r="359" spans="49:59" x14ac:dyDescent="0.25">
      <c r="AW359">
        <f t="shared" si="14"/>
        <v>0</v>
      </c>
      <c r="BG359">
        <f t="shared" si="15"/>
        <v>0</v>
      </c>
    </row>
    <row r="360" spans="49:59" x14ac:dyDescent="0.25">
      <c r="AW360">
        <f t="shared" si="14"/>
        <v>0</v>
      </c>
      <c r="BG360">
        <f t="shared" si="15"/>
        <v>0</v>
      </c>
    </row>
    <row r="361" spans="49:59" x14ac:dyDescent="0.25">
      <c r="AW361">
        <f t="shared" si="14"/>
        <v>0</v>
      </c>
      <c r="BG361">
        <f t="shared" si="15"/>
        <v>0</v>
      </c>
    </row>
    <row r="362" spans="49:59" x14ac:dyDescent="0.25">
      <c r="AW362">
        <f t="shared" si="14"/>
        <v>0</v>
      </c>
      <c r="BG362">
        <f t="shared" si="15"/>
        <v>0</v>
      </c>
    </row>
    <row r="363" spans="49:59" x14ac:dyDescent="0.25">
      <c r="AW363">
        <f t="shared" si="14"/>
        <v>0</v>
      </c>
      <c r="BG363">
        <f t="shared" si="15"/>
        <v>0</v>
      </c>
    </row>
    <row r="364" spans="49:59" x14ac:dyDescent="0.25">
      <c r="AW364">
        <f t="shared" si="14"/>
        <v>0</v>
      </c>
      <c r="BG364">
        <f t="shared" si="15"/>
        <v>0</v>
      </c>
    </row>
    <row r="365" spans="49:59" x14ac:dyDescent="0.25">
      <c r="AW365">
        <f t="shared" si="14"/>
        <v>0</v>
      </c>
      <c r="BG365">
        <f t="shared" si="15"/>
        <v>0</v>
      </c>
    </row>
    <row r="366" spans="49:59" x14ac:dyDescent="0.25">
      <c r="AW366">
        <f t="shared" si="14"/>
        <v>0</v>
      </c>
      <c r="BG366">
        <f t="shared" si="15"/>
        <v>0</v>
      </c>
    </row>
    <row r="367" spans="49:59" x14ac:dyDescent="0.25">
      <c r="AW367">
        <f t="shared" si="14"/>
        <v>0</v>
      </c>
      <c r="BG367">
        <f t="shared" si="15"/>
        <v>0</v>
      </c>
    </row>
    <row r="368" spans="49:59" x14ac:dyDescent="0.25">
      <c r="AW368">
        <f t="shared" si="14"/>
        <v>0</v>
      </c>
      <c r="BG368">
        <f t="shared" si="15"/>
        <v>0</v>
      </c>
    </row>
    <row r="369" spans="49:59" x14ac:dyDescent="0.25">
      <c r="AW369">
        <f t="shared" si="14"/>
        <v>0</v>
      </c>
      <c r="BG369">
        <f t="shared" si="15"/>
        <v>0</v>
      </c>
    </row>
    <row r="370" spans="49:59" x14ac:dyDescent="0.25">
      <c r="AW370">
        <f t="shared" si="14"/>
        <v>0</v>
      </c>
      <c r="BG370">
        <f t="shared" si="15"/>
        <v>0</v>
      </c>
    </row>
    <row r="371" spans="49:59" x14ac:dyDescent="0.25">
      <c r="AW371">
        <f t="shared" si="14"/>
        <v>0</v>
      </c>
      <c r="BG371">
        <f t="shared" si="15"/>
        <v>0</v>
      </c>
    </row>
    <row r="372" spans="49:59" x14ac:dyDescent="0.25">
      <c r="AW372">
        <f t="shared" si="14"/>
        <v>0</v>
      </c>
      <c r="BG372">
        <f t="shared" si="15"/>
        <v>0</v>
      </c>
    </row>
    <row r="373" spans="49:59" x14ac:dyDescent="0.25">
      <c r="AW373">
        <f t="shared" si="14"/>
        <v>0</v>
      </c>
      <c r="BG373">
        <f t="shared" si="15"/>
        <v>0</v>
      </c>
    </row>
    <row r="374" spans="49:59" x14ac:dyDescent="0.25">
      <c r="AW374">
        <f t="shared" si="14"/>
        <v>0</v>
      </c>
      <c r="BG374">
        <f t="shared" si="15"/>
        <v>0</v>
      </c>
    </row>
    <row r="375" spans="49:59" x14ac:dyDescent="0.25">
      <c r="AW375">
        <f t="shared" si="14"/>
        <v>0</v>
      </c>
      <c r="BG375">
        <f t="shared" si="15"/>
        <v>0</v>
      </c>
    </row>
    <row r="376" spans="49:59" x14ac:dyDescent="0.25">
      <c r="AW376">
        <f t="shared" si="14"/>
        <v>0</v>
      </c>
      <c r="BG376">
        <f t="shared" si="15"/>
        <v>0</v>
      </c>
    </row>
    <row r="377" spans="49:59" x14ac:dyDescent="0.25">
      <c r="AW377">
        <f t="shared" si="14"/>
        <v>0</v>
      </c>
      <c r="BG377">
        <f t="shared" si="15"/>
        <v>0</v>
      </c>
    </row>
    <row r="378" spans="49:59" x14ac:dyDescent="0.25">
      <c r="AW378">
        <f t="shared" si="14"/>
        <v>0</v>
      </c>
      <c r="BG378">
        <f t="shared" si="15"/>
        <v>0</v>
      </c>
    </row>
    <row r="379" spans="49:59" x14ac:dyDescent="0.25">
      <c r="AW379">
        <f t="shared" si="14"/>
        <v>0</v>
      </c>
      <c r="BG379">
        <f t="shared" si="15"/>
        <v>0</v>
      </c>
    </row>
    <row r="380" spans="49:59" x14ac:dyDescent="0.25">
      <c r="AW380">
        <f t="shared" si="14"/>
        <v>0</v>
      </c>
      <c r="BG380">
        <f t="shared" si="15"/>
        <v>0</v>
      </c>
    </row>
    <row r="381" spans="49:59" x14ac:dyDescent="0.25">
      <c r="AW381">
        <f t="shared" si="14"/>
        <v>0</v>
      </c>
      <c r="BG381">
        <f t="shared" si="15"/>
        <v>0</v>
      </c>
    </row>
    <row r="382" spans="49:59" x14ac:dyDescent="0.25">
      <c r="AW382">
        <f t="shared" si="14"/>
        <v>0</v>
      </c>
      <c r="BG382">
        <f t="shared" si="15"/>
        <v>0</v>
      </c>
    </row>
    <row r="383" spans="49:59" x14ac:dyDescent="0.25">
      <c r="AW383">
        <f t="shared" si="14"/>
        <v>0</v>
      </c>
      <c r="BG383">
        <f t="shared" si="15"/>
        <v>0</v>
      </c>
    </row>
    <row r="384" spans="49:59" x14ac:dyDescent="0.25">
      <c r="AW384">
        <f t="shared" si="14"/>
        <v>0</v>
      </c>
      <c r="BG384">
        <f t="shared" si="15"/>
        <v>0</v>
      </c>
    </row>
    <row r="385" spans="49:59" x14ac:dyDescent="0.25">
      <c r="AW385">
        <f t="shared" si="14"/>
        <v>0</v>
      </c>
      <c r="BG385">
        <f t="shared" si="15"/>
        <v>0</v>
      </c>
    </row>
    <row r="386" spans="49:59" x14ac:dyDescent="0.25">
      <c r="AW386">
        <f t="shared" si="14"/>
        <v>0</v>
      </c>
      <c r="BG386">
        <f t="shared" si="15"/>
        <v>0</v>
      </c>
    </row>
    <row r="387" spans="49:59" x14ac:dyDescent="0.25">
      <c r="AW387">
        <f t="shared" si="14"/>
        <v>0</v>
      </c>
      <c r="BG387">
        <f t="shared" si="15"/>
        <v>0</v>
      </c>
    </row>
    <row r="388" spans="49:59" x14ac:dyDescent="0.25">
      <c r="AW388">
        <f t="shared" ref="AW388:AW451" si="16">SUM(AL388:AV388)</f>
        <v>0</v>
      </c>
      <c r="BG388">
        <f t="shared" ref="BG388:BG451" si="17">SUM(AX388:BF388)</f>
        <v>0</v>
      </c>
    </row>
    <row r="389" spans="49:59" x14ac:dyDescent="0.25">
      <c r="AW389">
        <f t="shared" si="16"/>
        <v>0</v>
      </c>
      <c r="BG389">
        <f t="shared" si="17"/>
        <v>0</v>
      </c>
    </row>
    <row r="390" spans="49:59" x14ac:dyDescent="0.25">
      <c r="AW390">
        <f t="shared" si="16"/>
        <v>0</v>
      </c>
      <c r="BG390">
        <f t="shared" si="17"/>
        <v>0</v>
      </c>
    </row>
    <row r="391" spans="49:59" x14ac:dyDescent="0.25">
      <c r="AW391">
        <f t="shared" si="16"/>
        <v>0</v>
      </c>
      <c r="BG391">
        <f t="shared" si="17"/>
        <v>0</v>
      </c>
    </row>
    <row r="392" spans="49:59" x14ac:dyDescent="0.25">
      <c r="AW392">
        <f t="shared" si="16"/>
        <v>0</v>
      </c>
      <c r="BG392">
        <f t="shared" si="17"/>
        <v>0</v>
      </c>
    </row>
    <row r="393" spans="49:59" x14ac:dyDescent="0.25">
      <c r="AW393">
        <f t="shared" si="16"/>
        <v>0</v>
      </c>
      <c r="BG393">
        <f t="shared" si="17"/>
        <v>0</v>
      </c>
    </row>
    <row r="394" spans="49:59" x14ac:dyDescent="0.25">
      <c r="AW394">
        <f t="shared" si="16"/>
        <v>0</v>
      </c>
      <c r="BG394">
        <f t="shared" si="17"/>
        <v>0</v>
      </c>
    </row>
    <row r="395" spans="49:59" x14ac:dyDescent="0.25">
      <c r="AW395">
        <f t="shared" si="16"/>
        <v>0</v>
      </c>
      <c r="BG395">
        <f t="shared" si="17"/>
        <v>0</v>
      </c>
    </row>
    <row r="396" spans="49:59" x14ac:dyDescent="0.25">
      <c r="AW396">
        <f t="shared" si="16"/>
        <v>0</v>
      </c>
      <c r="BG396">
        <f t="shared" si="17"/>
        <v>0</v>
      </c>
    </row>
    <row r="397" spans="49:59" x14ac:dyDescent="0.25">
      <c r="AW397">
        <f t="shared" si="16"/>
        <v>0</v>
      </c>
      <c r="BG397">
        <f t="shared" si="17"/>
        <v>0</v>
      </c>
    </row>
    <row r="398" spans="49:59" x14ac:dyDescent="0.25">
      <c r="AW398">
        <f t="shared" si="16"/>
        <v>0</v>
      </c>
      <c r="BG398">
        <f t="shared" si="17"/>
        <v>0</v>
      </c>
    </row>
    <row r="399" spans="49:59" x14ac:dyDescent="0.25">
      <c r="AW399">
        <f t="shared" si="16"/>
        <v>0</v>
      </c>
      <c r="BG399">
        <f t="shared" si="17"/>
        <v>0</v>
      </c>
    </row>
    <row r="400" spans="49:59" x14ac:dyDescent="0.25">
      <c r="AW400">
        <f t="shared" si="16"/>
        <v>0</v>
      </c>
      <c r="BG400">
        <f t="shared" si="17"/>
        <v>0</v>
      </c>
    </row>
    <row r="401" spans="49:59" x14ac:dyDescent="0.25">
      <c r="AW401">
        <f t="shared" si="16"/>
        <v>0</v>
      </c>
      <c r="BG401">
        <f t="shared" si="17"/>
        <v>0</v>
      </c>
    </row>
    <row r="402" spans="49:59" x14ac:dyDescent="0.25">
      <c r="AW402">
        <f t="shared" si="16"/>
        <v>0</v>
      </c>
      <c r="BG402">
        <f t="shared" si="17"/>
        <v>0</v>
      </c>
    </row>
    <row r="403" spans="49:59" x14ac:dyDescent="0.25">
      <c r="AW403">
        <f t="shared" si="16"/>
        <v>0</v>
      </c>
      <c r="BG403">
        <f t="shared" si="17"/>
        <v>0</v>
      </c>
    </row>
    <row r="404" spans="49:59" x14ac:dyDescent="0.25">
      <c r="AW404">
        <f t="shared" si="16"/>
        <v>0</v>
      </c>
      <c r="BG404">
        <f t="shared" si="17"/>
        <v>0</v>
      </c>
    </row>
    <row r="405" spans="49:59" x14ac:dyDescent="0.25">
      <c r="AW405">
        <f t="shared" si="16"/>
        <v>0</v>
      </c>
      <c r="BG405">
        <f t="shared" si="17"/>
        <v>0</v>
      </c>
    </row>
    <row r="406" spans="49:59" x14ac:dyDescent="0.25">
      <c r="AW406">
        <f t="shared" si="16"/>
        <v>0</v>
      </c>
      <c r="BG406">
        <f t="shared" si="17"/>
        <v>0</v>
      </c>
    </row>
    <row r="407" spans="49:59" x14ac:dyDescent="0.25">
      <c r="AW407">
        <f t="shared" si="16"/>
        <v>0</v>
      </c>
      <c r="BG407">
        <f t="shared" si="17"/>
        <v>0</v>
      </c>
    </row>
    <row r="408" spans="49:59" x14ac:dyDescent="0.25">
      <c r="AW408">
        <f t="shared" si="16"/>
        <v>0</v>
      </c>
      <c r="BG408">
        <f t="shared" si="17"/>
        <v>0</v>
      </c>
    </row>
    <row r="409" spans="49:59" x14ac:dyDescent="0.25">
      <c r="AW409">
        <f t="shared" si="16"/>
        <v>0</v>
      </c>
      <c r="BG409">
        <f t="shared" si="17"/>
        <v>0</v>
      </c>
    </row>
    <row r="410" spans="49:59" x14ac:dyDescent="0.25">
      <c r="AW410">
        <f t="shared" si="16"/>
        <v>0</v>
      </c>
      <c r="BG410">
        <f t="shared" si="17"/>
        <v>0</v>
      </c>
    </row>
    <row r="411" spans="49:59" x14ac:dyDescent="0.25">
      <c r="AW411">
        <f t="shared" si="16"/>
        <v>0</v>
      </c>
      <c r="BG411">
        <f t="shared" si="17"/>
        <v>0</v>
      </c>
    </row>
    <row r="412" spans="49:59" x14ac:dyDescent="0.25">
      <c r="AW412">
        <f t="shared" si="16"/>
        <v>0</v>
      </c>
      <c r="BG412">
        <f t="shared" si="17"/>
        <v>0</v>
      </c>
    </row>
    <row r="413" spans="49:59" x14ac:dyDescent="0.25">
      <c r="AW413">
        <f t="shared" si="16"/>
        <v>0</v>
      </c>
      <c r="BG413">
        <f t="shared" si="17"/>
        <v>0</v>
      </c>
    </row>
    <row r="414" spans="49:59" x14ac:dyDescent="0.25">
      <c r="AW414">
        <f t="shared" si="16"/>
        <v>0</v>
      </c>
      <c r="BG414">
        <f t="shared" si="17"/>
        <v>0</v>
      </c>
    </row>
    <row r="415" spans="49:59" x14ac:dyDescent="0.25">
      <c r="AW415">
        <f t="shared" si="16"/>
        <v>0</v>
      </c>
      <c r="BG415">
        <f t="shared" si="17"/>
        <v>0</v>
      </c>
    </row>
    <row r="416" spans="49:59" x14ac:dyDescent="0.25">
      <c r="AW416">
        <f t="shared" si="16"/>
        <v>0</v>
      </c>
      <c r="BG416">
        <f t="shared" si="17"/>
        <v>0</v>
      </c>
    </row>
    <row r="417" spans="49:59" x14ac:dyDescent="0.25">
      <c r="AW417">
        <f t="shared" si="16"/>
        <v>0</v>
      </c>
      <c r="BG417">
        <f t="shared" si="17"/>
        <v>0</v>
      </c>
    </row>
    <row r="418" spans="49:59" x14ac:dyDescent="0.25">
      <c r="AW418">
        <f t="shared" si="16"/>
        <v>0</v>
      </c>
      <c r="BG418">
        <f t="shared" si="17"/>
        <v>0</v>
      </c>
    </row>
    <row r="419" spans="49:59" x14ac:dyDescent="0.25">
      <c r="AW419">
        <f t="shared" si="16"/>
        <v>0</v>
      </c>
      <c r="BG419">
        <f t="shared" si="17"/>
        <v>0</v>
      </c>
    </row>
    <row r="420" spans="49:59" x14ac:dyDescent="0.25">
      <c r="AW420">
        <f t="shared" si="16"/>
        <v>0</v>
      </c>
      <c r="BG420">
        <f t="shared" si="17"/>
        <v>0</v>
      </c>
    </row>
    <row r="421" spans="49:59" x14ac:dyDescent="0.25">
      <c r="AW421">
        <f t="shared" si="16"/>
        <v>0</v>
      </c>
      <c r="BG421">
        <f t="shared" si="17"/>
        <v>0</v>
      </c>
    </row>
    <row r="422" spans="49:59" x14ac:dyDescent="0.25">
      <c r="AW422">
        <f t="shared" si="16"/>
        <v>0</v>
      </c>
      <c r="BG422">
        <f t="shared" si="17"/>
        <v>0</v>
      </c>
    </row>
    <row r="423" spans="49:59" x14ac:dyDescent="0.25">
      <c r="AW423">
        <f t="shared" si="16"/>
        <v>0</v>
      </c>
      <c r="BG423">
        <f t="shared" si="17"/>
        <v>0</v>
      </c>
    </row>
    <row r="424" spans="49:59" x14ac:dyDescent="0.25">
      <c r="AW424">
        <f t="shared" si="16"/>
        <v>0</v>
      </c>
      <c r="BG424">
        <f t="shared" si="17"/>
        <v>0</v>
      </c>
    </row>
    <row r="425" spans="49:59" x14ac:dyDescent="0.25">
      <c r="AW425">
        <f t="shared" si="16"/>
        <v>0</v>
      </c>
      <c r="BG425">
        <f t="shared" si="17"/>
        <v>0</v>
      </c>
    </row>
    <row r="426" spans="49:59" x14ac:dyDescent="0.25">
      <c r="AW426">
        <f t="shared" si="16"/>
        <v>0</v>
      </c>
      <c r="BG426">
        <f t="shared" si="17"/>
        <v>0</v>
      </c>
    </row>
    <row r="427" spans="49:59" x14ac:dyDescent="0.25">
      <c r="AW427">
        <f t="shared" si="16"/>
        <v>0</v>
      </c>
      <c r="BG427">
        <f t="shared" si="17"/>
        <v>0</v>
      </c>
    </row>
    <row r="428" spans="49:59" x14ac:dyDescent="0.25">
      <c r="AW428">
        <f t="shared" si="16"/>
        <v>0</v>
      </c>
      <c r="BG428">
        <f t="shared" si="17"/>
        <v>0</v>
      </c>
    </row>
    <row r="429" spans="49:59" x14ac:dyDescent="0.25">
      <c r="AW429">
        <f t="shared" si="16"/>
        <v>0</v>
      </c>
      <c r="BG429">
        <f t="shared" si="17"/>
        <v>0</v>
      </c>
    </row>
    <row r="430" spans="49:59" x14ac:dyDescent="0.25">
      <c r="AW430">
        <f t="shared" si="16"/>
        <v>0</v>
      </c>
      <c r="BG430">
        <f t="shared" si="17"/>
        <v>0</v>
      </c>
    </row>
    <row r="431" spans="49:59" x14ac:dyDescent="0.25">
      <c r="AW431">
        <f t="shared" si="16"/>
        <v>0</v>
      </c>
      <c r="BG431">
        <f t="shared" si="17"/>
        <v>0</v>
      </c>
    </row>
    <row r="432" spans="49:59" x14ac:dyDescent="0.25">
      <c r="AW432">
        <f t="shared" si="16"/>
        <v>0</v>
      </c>
      <c r="BG432">
        <f t="shared" si="17"/>
        <v>0</v>
      </c>
    </row>
    <row r="433" spans="49:59" x14ac:dyDescent="0.25">
      <c r="AW433">
        <f t="shared" si="16"/>
        <v>0</v>
      </c>
      <c r="BG433">
        <f t="shared" si="17"/>
        <v>0</v>
      </c>
    </row>
    <row r="434" spans="49:59" x14ac:dyDescent="0.25">
      <c r="AW434">
        <f t="shared" si="16"/>
        <v>0</v>
      </c>
      <c r="BG434">
        <f t="shared" si="17"/>
        <v>0</v>
      </c>
    </row>
    <row r="435" spans="49:59" x14ac:dyDescent="0.25">
      <c r="AW435">
        <f t="shared" si="16"/>
        <v>0</v>
      </c>
      <c r="BG435">
        <f t="shared" si="17"/>
        <v>0</v>
      </c>
    </row>
    <row r="436" spans="49:59" x14ac:dyDescent="0.25">
      <c r="AW436">
        <f t="shared" si="16"/>
        <v>0</v>
      </c>
      <c r="BG436">
        <f t="shared" si="17"/>
        <v>0</v>
      </c>
    </row>
    <row r="437" spans="49:59" x14ac:dyDescent="0.25">
      <c r="AW437">
        <f t="shared" si="16"/>
        <v>0</v>
      </c>
      <c r="BG437">
        <f t="shared" si="17"/>
        <v>0</v>
      </c>
    </row>
    <row r="438" spans="49:59" x14ac:dyDescent="0.25">
      <c r="AW438">
        <f t="shared" si="16"/>
        <v>0</v>
      </c>
      <c r="BG438">
        <f t="shared" si="17"/>
        <v>0</v>
      </c>
    </row>
    <row r="439" spans="49:59" x14ac:dyDescent="0.25">
      <c r="AW439">
        <f t="shared" si="16"/>
        <v>0</v>
      </c>
      <c r="BG439">
        <f t="shared" si="17"/>
        <v>0</v>
      </c>
    </row>
    <row r="440" spans="49:59" x14ac:dyDescent="0.25">
      <c r="AW440">
        <f t="shared" si="16"/>
        <v>0</v>
      </c>
      <c r="BG440">
        <f t="shared" si="17"/>
        <v>0</v>
      </c>
    </row>
    <row r="441" spans="49:59" x14ac:dyDescent="0.25">
      <c r="AW441">
        <f t="shared" si="16"/>
        <v>0</v>
      </c>
      <c r="BG441">
        <f t="shared" si="17"/>
        <v>0</v>
      </c>
    </row>
    <row r="442" spans="49:59" x14ac:dyDescent="0.25">
      <c r="AW442">
        <f t="shared" si="16"/>
        <v>0</v>
      </c>
      <c r="BG442">
        <f t="shared" si="17"/>
        <v>0</v>
      </c>
    </row>
    <row r="443" spans="49:59" x14ac:dyDescent="0.25">
      <c r="AW443">
        <f t="shared" si="16"/>
        <v>0</v>
      </c>
      <c r="BG443">
        <f t="shared" si="17"/>
        <v>0</v>
      </c>
    </row>
    <row r="444" spans="49:59" x14ac:dyDescent="0.25">
      <c r="AW444">
        <f t="shared" si="16"/>
        <v>0</v>
      </c>
      <c r="BG444">
        <f t="shared" si="17"/>
        <v>0</v>
      </c>
    </row>
    <row r="445" spans="49:59" x14ac:dyDescent="0.25">
      <c r="AW445">
        <f t="shared" si="16"/>
        <v>0</v>
      </c>
      <c r="BG445">
        <f t="shared" si="17"/>
        <v>0</v>
      </c>
    </row>
    <row r="446" spans="49:59" x14ac:dyDescent="0.25">
      <c r="AW446">
        <f t="shared" si="16"/>
        <v>0</v>
      </c>
      <c r="BG446">
        <f t="shared" si="17"/>
        <v>0</v>
      </c>
    </row>
    <row r="447" spans="49:59" x14ac:dyDescent="0.25">
      <c r="AW447">
        <f t="shared" si="16"/>
        <v>0</v>
      </c>
      <c r="BG447">
        <f t="shared" si="17"/>
        <v>0</v>
      </c>
    </row>
    <row r="448" spans="49:59" x14ac:dyDescent="0.25">
      <c r="AW448">
        <f t="shared" si="16"/>
        <v>0</v>
      </c>
      <c r="BG448">
        <f t="shared" si="17"/>
        <v>0</v>
      </c>
    </row>
    <row r="449" spans="49:59" x14ac:dyDescent="0.25">
      <c r="AW449">
        <f t="shared" si="16"/>
        <v>0</v>
      </c>
      <c r="BG449">
        <f t="shared" si="17"/>
        <v>0</v>
      </c>
    </row>
    <row r="450" spans="49:59" x14ac:dyDescent="0.25">
      <c r="AW450">
        <f t="shared" si="16"/>
        <v>0</v>
      </c>
      <c r="BG450">
        <f t="shared" si="17"/>
        <v>0</v>
      </c>
    </row>
    <row r="451" spans="49:59" x14ac:dyDescent="0.25">
      <c r="AW451">
        <f t="shared" si="16"/>
        <v>0</v>
      </c>
      <c r="BG451">
        <f t="shared" si="17"/>
        <v>0</v>
      </c>
    </row>
    <row r="452" spans="49:59" x14ac:dyDescent="0.25">
      <c r="AW452">
        <f t="shared" ref="AW452:AW482" si="18">SUM(AL452:AV452)</f>
        <v>0</v>
      </c>
      <c r="BG452">
        <f t="shared" ref="BG452:BG482" si="19">SUM(AX452:BF452)</f>
        <v>0</v>
      </c>
    </row>
    <row r="453" spans="49:59" x14ac:dyDescent="0.25">
      <c r="AW453">
        <f t="shared" si="18"/>
        <v>0</v>
      </c>
      <c r="BG453">
        <f t="shared" si="19"/>
        <v>0</v>
      </c>
    </row>
    <row r="454" spans="49:59" x14ac:dyDescent="0.25">
      <c r="AW454">
        <f t="shared" si="18"/>
        <v>0</v>
      </c>
      <c r="BG454">
        <f t="shared" si="19"/>
        <v>0</v>
      </c>
    </row>
    <row r="455" spans="49:59" x14ac:dyDescent="0.25">
      <c r="AW455">
        <f t="shared" si="18"/>
        <v>0</v>
      </c>
      <c r="BG455">
        <f t="shared" si="19"/>
        <v>0</v>
      </c>
    </row>
    <row r="456" spans="49:59" x14ac:dyDescent="0.25">
      <c r="AW456">
        <f t="shared" si="18"/>
        <v>0</v>
      </c>
      <c r="BG456">
        <f t="shared" si="19"/>
        <v>0</v>
      </c>
    </row>
    <row r="457" spans="49:59" x14ac:dyDescent="0.25">
      <c r="AW457">
        <f t="shared" si="18"/>
        <v>0</v>
      </c>
      <c r="BG457">
        <f t="shared" si="19"/>
        <v>0</v>
      </c>
    </row>
    <row r="458" spans="49:59" x14ac:dyDescent="0.25">
      <c r="AW458">
        <f t="shared" si="18"/>
        <v>0</v>
      </c>
      <c r="BG458">
        <f t="shared" si="19"/>
        <v>0</v>
      </c>
    </row>
    <row r="459" spans="49:59" x14ac:dyDescent="0.25">
      <c r="AW459">
        <f t="shared" si="18"/>
        <v>0</v>
      </c>
      <c r="BG459">
        <f t="shared" si="19"/>
        <v>0</v>
      </c>
    </row>
    <row r="460" spans="49:59" x14ac:dyDescent="0.25">
      <c r="AW460">
        <f t="shared" si="18"/>
        <v>0</v>
      </c>
      <c r="BG460">
        <f t="shared" si="19"/>
        <v>0</v>
      </c>
    </row>
    <row r="461" spans="49:59" x14ac:dyDescent="0.25">
      <c r="AW461">
        <f t="shared" si="18"/>
        <v>0</v>
      </c>
      <c r="BG461">
        <f t="shared" si="19"/>
        <v>0</v>
      </c>
    </row>
    <row r="462" spans="49:59" x14ac:dyDescent="0.25">
      <c r="AW462">
        <f t="shared" si="18"/>
        <v>0</v>
      </c>
      <c r="BG462">
        <f t="shared" si="19"/>
        <v>0</v>
      </c>
    </row>
    <row r="463" spans="49:59" x14ac:dyDescent="0.25">
      <c r="AW463">
        <f t="shared" si="18"/>
        <v>0</v>
      </c>
      <c r="BG463">
        <f t="shared" si="19"/>
        <v>0</v>
      </c>
    </row>
    <row r="464" spans="49:59" x14ac:dyDescent="0.25">
      <c r="AW464">
        <f t="shared" si="18"/>
        <v>0</v>
      </c>
      <c r="BG464">
        <f t="shared" si="19"/>
        <v>0</v>
      </c>
    </row>
    <row r="465" spans="49:59" x14ac:dyDescent="0.25">
      <c r="AW465">
        <f t="shared" si="18"/>
        <v>0</v>
      </c>
      <c r="BG465">
        <f t="shared" si="19"/>
        <v>0</v>
      </c>
    </row>
    <row r="466" spans="49:59" x14ac:dyDescent="0.25">
      <c r="AW466">
        <f t="shared" si="18"/>
        <v>0</v>
      </c>
      <c r="BG466">
        <f t="shared" si="19"/>
        <v>0</v>
      </c>
    </row>
    <row r="467" spans="49:59" x14ac:dyDescent="0.25">
      <c r="AW467">
        <f t="shared" si="18"/>
        <v>0</v>
      </c>
      <c r="BG467">
        <f t="shared" si="19"/>
        <v>0</v>
      </c>
    </row>
    <row r="468" spans="49:59" x14ac:dyDescent="0.25">
      <c r="AW468">
        <f t="shared" si="18"/>
        <v>0</v>
      </c>
      <c r="BG468">
        <f t="shared" si="19"/>
        <v>0</v>
      </c>
    </row>
    <row r="469" spans="49:59" x14ac:dyDescent="0.25">
      <c r="AW469">
        <f t="shared" si="18"/>
        <v>0</v>
      </c>
      <c r="BG469">
        <f t="shared" si="19"/>
        <v>0</v>
      </c>
    </row>
    <row r="470" spans="49:59" x14ac:dyDescent="0.25">
      <c r="AW470">
        <f t="shared" si="18"/>
        <v>0</v>
      </c>
      <c r="BG470">
        <f t="shared" si="19"/>
        <v>0</v>
      </c>
    </row>
    <row r="471" spans="49:59" x14ac:dyDescent="0.25">
      <c r="AW471">
        <f t="shared" si="18"/>
        <v>0</v>
      </c>
      <c r="BG471">
        <f t="shared" si="19"/>
        <v>0</v>
      </c>
    </row>
    <row r="472" spans="49:59" x14ac:dyDescent="0.25">
      <c r="AW472">
        <f t="shared" si="18"/>
        <v>0</v>
      </c>
      <c r="BG472">
        <f t="shared" si="19"/>
        <v>0</v>
      </c>
    </row>
    <row r="473" spans="49:59" x14ac:dyDescent="0.25">
      <c r="AW473">
        <f t="shared" si="18"/>
        <v>0</v>
      </c>
      <c r="BG473">
        <f t="shared" si="19"/>
        <v>0</v>
      </c>
    </row>
    <row r="474" spans="49:59" x14ac:dyDescent="0.25">
      <c r="AW474">
        <f t="shared" si="18"/>
        <v>0</v>
      </c>
      <c r="BG474">
        <f t="shared" si="19"/>
        <v>0</v>
      </c>
    </row>
    <row r="475" spans="49:59" x14ac:dyDescent="0.25">
      <c r="AW475">
        <f t="shared" si="18"/>
        <v>0</v>
      </c>
      <c r="BG475">
        <f t="shared" si="19"/>
        <v>0</v>
      </c>
    </row>
    <row r="476" spans="49:59" x14ac:dyDescent="0.25">
      <c r="AW476">
        <f t="shared" si="18"/>
        <v>0</v>
      </c>
      <c r="BG476">
        <f t="shared" si="19"/>
        <v>0</v>
      </c>
    </row>
    <row r="477" spans="49:59" x14ac:dyDescent="0.25">
      <c r="AW477">
        <f t="shared" si="18"/>
        <v>0</v>
      </c>
      <c r="BG477">
        <f t="shared" si="19"/>
        <v>0</v>
      </c>
    </row>
    <row r="478" spans="49:59" x14ac:dyDescent="0.25">
      <c r="AW478">
        <f t="shared" si="18"/>
        <v>0</v>
      </c>
      <c r="BG478">
        <f t="shared" si="19"/>
        <v>0</v>
      </c>
    </row>
    <row r="479" spans="49:59" x14ac:dyDescent="0.25">
      <c r="AW479">
        <f t="shared" si="18"/>
        <v>0</v>
      </c>
      <c r="BG479">
        <f t="shared" si="19"/>
        <v>0</v>
      </c>
    </row>
    <row r="480" spans="49:59" x14ac:dyDescent="0.25">
      <c r="AW480">
        <f t="shared" si="18"/>
        <v>0</v>
      </c>
      <c r="BG480">
        <f t="shared" si="19"/>
        <v>0</v>
      </c>
    </row>
    <row r="481" spans="49:59" x14ac:dyDescent="0.25">
      <c r="AW481">
        <f t="shared" si="18"/>
        <v>0</v>
      </c>
      <c r="BG481">
        <f t="shared" si="19"/>
        <v>0</v>
      </c>
    </row>
    <row r="482" spans="49:59" x14ac:dyDescent="0.25">
      <c r="AW482">
        <f t="shared" si="18"/>
        <v>0</v>
      </c>
      <c r="BG482">
        <f t="shared" si="19"/>
        <v>0</v>
      </c>
    </row>
  </sheetData>
  <mergeCells count="25">
    <mergeCell ref="A90:A96"/>
    <mergeCell ref="A78:A82"/>
    <mergeCell ref="A83:A89"/>
    <mergeCell ref="A135:A142"/>
    <mergeCell ref="A116:A118"/>
    <mergeCell ref="A119:A126"/>
    <mergeCell ref="A104:A108"/>
    <mergeCell ref="A109:A115"/>
    <mergeCell ref="A97:A103"/>
    <mergeCell ref="A127:A134"/>
    <mergeCell ref="BH1:BV1"/>
    <mergeCell ref="A11:A13"/>
    <mergeCell ref="A14:A19"/>
    <mergeCell ref="A3:A5"/>
    <mergeCell ref="A6:A10"/>
    <mergeCell ref="AL1:AW1"/>
    <mergeCell ref="AX1:BG1"/>
    <mergeCell ref="A71:A77"/>
    <mergeCell ref="A64:A70"/>
    <mergeCell ref="A20:A26"/>
    <mergeCell ref="A49:A55"/>
    <mergeCell ref="A56:A63"/>
    <mergeCell ref="A42:A48"/>
    <mergeCell ref="A37:A41"/>
    <mergeCell ref="A28:A36"/>
  </mergeCells>
  <conditionalFormatting sqref="G1 H25 H27:H29 I29 H31 H33:H35 H37:H38 H40:H41 H44 H46 H53:H54 H58 H5 H74:H77 I78 H81 H83:H90 H93:H96 H101:H102 H107 H104 H109 H112 H114:H115 H118 H120:H121 I122 H125:H128 H130:H131 I132 H135:H137 H167:I167 H170 H173 H175 H182:H184 G3:G1048576 H197">
    <cfRule type="cellIs" dxfId="47" priority="24" operator="equal">
      <formula>FALSE</formula>
    </cfRule>
  </conditionalFormatting>
  <conditionalFormatting sqref="G1 H25 H27:H29 I29 H31 H33:H35 H37:H38 H40:H41 H44 H46 H53:H54 H58 H5 H74:H77 I78 H81 H83:H90 H93:H96 H101:H102 H107 H104 H109 H112 H114:H115 H118 H120:H121 I122 H125:H128 H130:H131 I132 H135:H137 H167:I167 H170 H173 H175 H182:H184 G3:G1048576 H197">
    <cfRule type="cellIs" dxfId="46" priority="23" operator="equal">
      <formula>TRUE</formula>
    </cfRule>
  </conditionalFormatting>
  <conditionalFormatting sqref="I40">
    <cfRule type="cellIs" dxfId="45" priority="22" operator="equal">
      <formula>FALSE</formula>
    </cfRule>
  </conditionalFormatting>
  <conditionalFormatting sqref="I40">
    <cfRule type="cellIs" dxfId="44" priority="21" operator="equal">
      <formula>TRUE</formula>
    </cfRule>
  </conditionalFormatting>
  <conditionalFormatting sqref="H47:H48">
    <cfRule type="cellIs" dxfId="43" priority="20" operator="equal">
      <formula>FALSE</formula>
    </cfRule>
  </conditionalFormatting>
  <conditionalFormatting sqref="H47:H48">
    <cfRule type="cellIs" dxfId="42" priority="19" operator="equal">
      <formula>TRUE</formula>
    </cfRule>
  </conditionalFormatting>
  <conditionalFormatting sqref="H56">
    <cfRule type="cellIs" dxfId="41" priority="18" operator="equal">
      <formula>FALSE</formula>
    </cfRule>
  </conditionalFormatting>
  <conditionalFormatting sqref="H56">
    <cfRule type="cellIs" dxfId="40" priority="17" operator="equal">
      <formula>TRUE</formula>
    </cfRule>
  </conditionalFormatting>
  <conditionalFormatting sqref="H57">
    <cfRule type="cellIs" dxfId="39" priority="16" operator="equal">
      <formula>FALSE</formula>
    </cfRule>
  </conditionalFormatting>
  <conditionalFormatting sqref="H57">
    <cfRule type="cellIs" dxfId="38" priority="15" operator="equal">
      <formula>TRUE</formula>
    </cfRule>
  </conditionalFormatting>
  <conditionalFormatting sqref="H59">
    <cfRule type="cellIs" dxfId="37" priority="14" operator="equal">
      <formula>FALSE</formula>
    </cfRule>
  </conditionalFormatting>
  <conditionalFormatting sqref="H59">
    <cfRule type="cellIs" dxfId="36" priority="13" operator="equal">
      <formula>TRUE</formula>
    </cfRule>
  </conditionalFormatting>
  <conditionalFormatting sqref="H62:H64 H66 H68:H71">
    <cfRule type="cellIs" dxfId="35" priority="12" operator="equal">
      <formula>FALSE</formula>
    </cfRule>
  </conditionalFormatting>
  <conditionalFormatting sqref="H62:H64 H66 H68:H71">
    <cfRule type="cellIs" dxfId="34" priority="11" operator="equal">
      <formula>TRUE</formula>
    </cfRule>
  </conditionalFormatting>
  <conditionalFormatting sqref="H139">
    <cfRule type="cellIs" dxfId="33" priority="10" operator="equal">
      <formula>FALSE</formula>
    </cfRule>
  </conditionalFormatting>
  <conditionalFormatting sqref="H139">
    <cfRule type="cellIs" dxfId="32" priority="9" operator="equal">
      <formula>TRUE</formula>
    </cfRule>
  </conditionalFormatting>
  <conditionalFormatting sqref="H141:H143">
    <cfRule type="cellIs" dxfId="31" priority="8" operator="equal">
      <formula>FALSE</formula>
    </cfRule>
  </conditionalFormatting>
  <conditionalFormatting sqref="H141:H143">
    <cfRule type="cellIs" dxfId="30" priority="7" operator="equal">
      <formula>TRUE</formula>
    </cfRule>
  </conditionalFormatting>
  <conditionalFormatting sqref="H177">
    <cfRule type="cellIs" dxfId="29" priority="6" operator="equal">
      <formula>FALSE</formula>
    </cfRule>
  </conditionalFormatting>
  <conditionalFormatting sqref="H177">
    <cfRule type="cellIs" dxfId="28" priority="5" operator="equal">
      <formula>TRUE</formula>
    </cfRule>
  </conditionalFormatting>
  <conditionalFormatting sqref="H178">
    <cfRule type="cellIs" dxfId="27" priority="4" operator="equal">
      <formula>FALSE</formula>
    </cfRule>
  </conditionalFormatting>
  <conditionalFormatting sqref="H178">
    <cfRule type="cellIs" dxfId="26" priority="3" operator="equal">
      <formula>TRUE</formula>
    </cfRule>
  </conditionalFormatting>
  <conditionalFormatting sqref="H198">
    <cfRule type="cellIs" dxfId="25" priority="2" operator="equal">
      <formula>FALSE</formula>
    </cfRule>
  </conditionalFormatting>
  <conditionalFormatting sqref="H198">
    <cfRule type="cellIs" dxfId="24" priority="1" operator="equal">
      <formula>TRUE</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topLeftCell="A64" zoomScale="85" zoomScaleNormal="85" workbookViewId="0">
      <selection activeCell="B88" sqref="B88:B98"/>
    </sheetView>
  </sheetViews>
  <sheetFormatPr defaultColWidth="11.42578125" defaultRowHeight="15" x14ac:dyDescent="0.25"/>
  <cols>
    <col min="1" max="1" width="50.28515625" customWidth="1"/>
    <col min="2" max="2" width="36" customWidth="1"/>
    <col min="6" max="6" width="16.7109375" customWidth="1"/>
  </cols>
  <sheetData>
    <row r="1" spans="1:7" x14ac:dyDescent="0.25">
      <c r="A1" t="s">
        <v>25</v>
      </c>
      <c r="B1" t="s">
        <v>26</v>
      </c>
      <c r="C1" t="s">
        <v>27</v>
      </c>
      <c r="D1" t="s">
        <v>28</v>
      </c>
      <c r="E1" t="s">
        <v>29</v>
      </c>
      <c r="G1" t="s">
        <v>30</v>
      </c>
    </row>
    <row r="2" spans="1:7" x14ac:dyDescent="0.25">
      <c r="A2" t="s">
        <v>31</v>
      </c>
      <c r="B2" t="s">
        <v>34</v>
      </c>
      <c r="C2" t="s">
        <v>32</v>
      </c>
      <c r="D2" t="s">
        <v>32</v>
      </c>
      <c r="E2" t="s">
        <v>33</v>
      </c>
      <c r="G2" t="s">
        <v>35</v>
      </c>
    </row>
    <row r="3" spans="1:7" x14ac:dyDescent="0.25">
      <c r="A3" t="s">
        <v>37</v>
      </c>
      <c r="B3" t="s">
        <v>36</v>
      </c>
      <c r="C3" t="s">
        <v>32</v>
      </c>
      <c r="D3" t="s">
        <v>33</v>
      </c>
      <c r="E3" t="s">
        <v>32</v>
      </c>
      <c r="G3" t="s">
        <v>41</v>
      </c>
    </row>
    <row r="4" spans="1:7" x14ac:dyDescent="0.25">
      <c r="A4" t="s">
        <v>39</v>
      </c>
      <c r="B4" t="s">
        <v>38</v>
      </c>
      <c r="C4" t="s">
        <v>33</v>
      </c>
      <c r="D4" t="s">
        <v>32</v>
      </c>
      <c r="E4" t="s">
        <v>32</v>
      </c>
      <c r="G4" t="s">
        <v>40</v>
      </c>
    </row>
    <row r="5" spans="1:7" x14ac:dyDescent="0.25">
      <c r="A5" t="s">
        <v>43</v>
      </c>
      <c r="B5" t="s">
        <v>42</v>
      </c>
      <c r="C5" t="s">
        <v>32</v>
      </c>
      <c r="D5" t="s">
        <v>33</v>
      </c>
      <c r="E5" t="s">
        <v>32</v>
      </c>
      <c r="G5" t="s">
        <v>41</v>
      </c>
    </row>
    <row r="6" spans="1:7" x14ac:dyDescent="0.25">
      <c r="A6" t="s">
        <v>45</v>
      </c>
      <c r="B6" t="s">
        <v>44</v>
      </c>
      <c r="C6" t="s">
        <v>32</v>
      </c>
      <c r="D6" t="s">
        <v>33</v>
      </c>
      <c r="E6" t="s">
        <v>32</v>
      </c>
      <c r="G6" t="s">
        <v>46</v>
      </c>
    </row>
    <row r="7" spans="1:7" x14ac:dyDescent="0.25">
      <c r="A7" t="s">
        <v>47</v>
      </c>
      <c r="B7" t="s">
        <v>48</v>
      </c>
      <c r="C7" t="s">
        <v>32</v>
      </c>
      <c r="D7" t="s">
        <v>33</v>
      </c>
      <c r="E7" t="s">
        <v>33</v>
      </c>
      <c r="G7" t="s">
        <v>49</v>
      </c>
    </row>
    <row r="8" spans="1:7" x14ac:dyDescent="0.25">
      <c r="A8" t="s">
        <v>50</v>
      </c>
      <c r="B8" t="s">
        <v>51</v>
      </c>
      <c r="C8" t="s">
        <v>32</v>
      </c>
      <c r="D8" t="s">
        <v>33</v>
      </c>
      <c r="E8" t="s">
        <v>32</v>
      </c>
      <c r="G8" t="s">
        <v>52</v>
      </c>
    </row>
    <row r="9" spans="1:7" x14ac:dyDescent="0.25">
      <c r="A9" t="s">
        <v>54</v>
      </c>
      <c r="B9" t="s">
        <v>53</v>
      </c>
      <c r="C9" t="s">
        <v>32</v>
      </c>
      <c r="D9" t="s">
        <v>32</v>
      </c>
      <c r="E9" t="s">
        <v>33</v>
      </c>
      <c r="G9" t="s">
        <v>55</v>
      </c>
    </row>
    <row r="10" spans="1:7" x14ac:dyDescent="0.25">
      <c r="A10" t="s">
        <v>57</v>
      </c>
      <c r="B10" t="s">
        <v>56</v>
      </c>
      <c r="C10" t="s">
        <v>32</v>
      </c>
      <c r="D10" t="s">
        <v>33</v>
      </c>
      <c r="E10" t="s">
        <v>32</v>
      </c>
      <c r="G10" t="s">
        <v>58</v>
      </c>
    </row>
    <row r="11" spans="1:7" x14ac:dyDescent="0.25">
      <c r="A11" t="s">
        <v>60</v>
      </c>
      <c r="B11" t="s">
        <v>59</v>
      </c>
      <c r="C11" t="s">
        <v>33</v>
      </c>
      <c r="D11" t="s">
        <v>32</v>
      </c>
      <c r="E11" t="s">
        <v>32</v>
      </c>
      <c r="G11" t="s">
        <v>61</v>
      </c>
    </row>
    <row r="12" spans="1:7" x14ac:dyDescent="0.25">
      <c r="A12" t="s">
        <v>63</v>
      </c>
      <c r="B12" t="s">
        <v>62</v>
      </c>
      <c r="C12" t="s">
        <v>32</v>
      </c>
      <c r="D12" t="s">
        <v>33</v>
      </c>
      <c r="E12" t="s">
        <v>32</v>
      </c>
      <c r="G12" t="s">
        <v>64</v>
      </c>
    </row>
    <row r="13" spans="1:7" x14ac:dyDescent="0.25">
      <c r="A13" t="s">
        <v>66</v>
      </c>
      <c r="B13" t="s">
        <v>65</v>
      </c>
      <c r="C13" t="s">
        <v>32</v>
      </c>
      <c r="D13" t="s">
        <v>33</v>
      </c>
      <c r="E13" t="s">
        <v>32</v>
      </c>
      <c r="G13" t="s">
        <v>67</v>
      </c>
    </row>
    <row r="14" spans="1:7" x14ac:dyDescent="0.25">
      <c r="A14" t="s">
        <v>69</v>
      </c>
      <c r="B14" t="s">
        <v>68</v>
      </c>
      <c r="C14" t="s">
        <v>32</v>
      </c>
      <c r="D14" t="s">
        <v>33</v>
      </c>
      <c r="E14" t="s">
        <v>32</v>
      </c>
      <c r="G14" t="s">
        <v>70</v>
      </c>
    </row>
    <row r="15" spans="1:7" x14ac:dyDescent="0.25">
      <c r="A15" t="s">
        <v>72</v>
      </c>
      <c r="B15" t="s">
        <v>71</v>
      </c>
      <c r="C15" t="s">
        <v>33</v>
      </c>
      <c r="D15" t="s">
        <v>32</v>
      </c>
      <c r="E15" t="s">
        <v>32</v>
      </c>
      <c r="G15" t="s">
        <v>73</v>
      </c>
    </row>
    <row r="16" spans="1:7" x14ac:dyDescent="0.25">
      <c r="A16" t="s">
        <v>75</v>
      </c>
      <c r="B16" t="s">
        <v>74</v>
      </c>
      <c r="C16" t="s">
        <v>32</v>
      </c>
      <c r="D16" t="s">
        <v>33</v>
      </c>
      <c r="E16" t="s">
        <v>32</v>
      </c>
      <c r="G16" t="s">
        <v>76</v>
      </c>
    </row>
    <row r="17" spans="1:7" x14ac:dyDescent="0.25">
      <c r="A17" t="s">
        <v>78</v>
      </c>
      <c r="B17" t="s">
        <v>77</v>
      </c>
      <c r="C17" t="s">
        <v>32</v>
      </c>
      <c r="D17" t="s">
        <v>33</v>
      </c>
      <c r="E17" t="s">
        <v>32</v>
      </c>
      <c r="G17" t="s">
        <v>79</v>
      </c>
    </row>
    <row r="18" spans="1:7" x14ac:dyDescent="0.25">
      <c r="A18" t="s">
        <v>81</v>
      </c>
      <c r="B18" s="2" t="s">
        <v>80</v>
      </c>
      <c r="C18" t="s">
        <v>32</v>
      </c>
      <c r="D18" t="s">
        <v>32</v>
      </c>
      <c r="E18" t="s">
        <v>33</v>
      </c>
      <c r="G18" t="s">
        <v>82</v>
      </c>
    </row>
    <row r="19" spans="1:7" x14ac:dyDescent="0.25">
      <c r="A19" t="s">
        <v>84</v>
      </c>
      <c r="B19" s="2" t="s">
        <v>83</v>
      </c>
      <c r="C19" t="s">
        <v>32</v>
      </c>
      <c r="D19" t="s">
        <v>33</v>
      </c>
      <c r="E19" t="s">
        <v>32</v>
      </c>
      <c r="G19" t="s">
        <v>58</v>
      </c>
    </row>
    <row r="20" spans="1:7" x14ac:dyDescent="0.25">
      <c r="A20" t="s">
        <v>86</v>
      </c>
      <c r="B20" t="s">
        <v>85</v>
      </c>
      <c r="C20" t="s">
        <v>32</v>
      </c>
      <c r="D20" t="s">
        <v>33</v>
      </c>
      <c r="E20" t="s">
        <v>32</v>
      </c>
      <c r="G20" t="s">
        <v>64</v>
      </c>
    </row>
    <row r="21" spans="1:7" x14ac:dyDescent="0.25">
      <c r="A21" t="s">
        <v>88</v>
      </c>
      <c r="B21" t="s">
        <v>87</v>
      </c>
      <c r="C21" t="s">
        <v>32</v>
      </c>
      <c r="D21" t="s">
        <v>33</v>
      </c>
      <c r="E21" t="s">
        <v>32</v>
      </c>
      <c r="G21" t="s">
        <v>89</v>
      </c>
    </row>
    <row r="22" spans="1:7" x14ac:dyDescent="0.25">
      <c r="A22" t="s">
        <v>91</v>
      </c>
      <c r="B22" s="2" t="s">
        <v>90</v>
      </c>
      <c r="C22" t="s">
        <v>32</v>
      </c>
      <c r="D22" t="s">
        <v>33</v>
      </c>
      <c r="E22" t="s">
        <v>32</v>
      </c>
      <c r="G22" t="s">
        <v>58</v>
      </c>
    </row>
    <row r="23" spans="1:7" x14ac:dyDescent="0.25">
      <c r="A23" t="s">
        <v>93</v>
      </c>
      <c r="B23" t="s">
        <v>92</v>
      </c>
      <c r="C23" t="s">
        <v>32</v>
      </c>
      <c r="D23" t="s">
        <v>33</v>
      </c>
      <c r="E23" t="s">
        <v>32</v>
      </c>
      <c r="G23" t="s">
        <v>94</v>
      </c>
    </row>
    <row r="24" spans="1:7" x14ac:dyDescent="0.25">
      <c r="A24" t="s">
        <v>96</v>
      </c>
      <c r="B24" t="s">
        <v>95</v>
      </c>
      <c r="C24" t="s">
        <v>32</v>
      </c>
      <c r="D24" t="s">
        <v>33</v>
      </c>
      <c r="E24" t="s">
        <v>32</v>
      </c>
      <c r="G24" t="s">
        <v>94</v>
      </c>
    </row>
    <row r="25" spans="1:7" x14ac:dyDescent="0.25">
      <c r="A25" t="s">
        <v>98</v>
      </c>
      <c r="B25" t="s">
        <v>97</v>
      </c>
      <c r="C25" t="s">
        <v>32</v>
      </c>
      <c r="D25" t="s">
        <v>33</v>
      </c>
      <c r="E25" t="s">
        <v>32</v>
      </c>
      <c r="G25" t="s">
        <v>99</v>
      </c>
    </row>
    <row r="26" spans="1:7" x14ac:dyDescent="0.25">
      <c r="A26" t="s">
        <v>100</v>
      </c>
      <c r="B26" t="s">
        <v>101</v>
      </c>
      <c r="C26" t="s">
        <v>32</v>
      </c>
      <c r="D26" t="s">
        <v>33</v>
      </c>
      <c r="E26" t="s">
        <v>32</v>
      </c>
      <c r="G26" t="s">
        <v>94</v>
      </c>
    </row>
    <row r="29" spans="1:7" x14ac:dyDescent="0.25">
      <c r="A29" t="s">
        <v>102</v>
      </c>
      <c r="B29" t="s">
        <v>103</v>
      </c>
      <c r="C29" t="s">
        <v>165</v>
      </c>
      <c r="E29" t="s">
        <v>185</v>
      </c>
      <c r="F29" t="s">
        <v>186</v>
      </c>
      <c r="G29" t="s">
        <v>190</v>
      </c>
    </row>
    <row r="31" spans="1:7" x14ac:dyDescent="0.25">
      <c r="A31" t="s">
        <v>25</v>
      </c>
      <c r="B31" t="s">
        <v>26</v>
      </c>
      <c r="C31" t="s">
        <v>27</v>
      </c>
      <c r="D31" t="s">
        <v>28</v>
      </c>
      <c r="E31" t="s">
        <v>29</v>
      </c>
      <c r="F31" t="s">
        <v>187</v>
      </c>
      <c r="G31" t="s">
        <v>30</v>
      </c>
    </row>
    <row r="32" spans="1:7" x14ac:dyDescent="0.25">
      <c r="A32" t="s">
        <v>31</v>
      </c>
      <c r="B32" s="2" t="s">
        <v>104</v>
      </c>
      <c r="C32" t="s">
        <v>32</v>
      </c>
      <c r="D32" t="s">
        <v>32</v>
      </c>
      <c r="E32" s="5" t="s">
        <v>33</v>
      </c>
      <c r="F32" t="s">
        <v>28</v>
      </c>
      <c r="G32" t="s">
        <v>35</v>
      </c>
    </row>
    <row r="33" spans="1:7" x14ac:dyDescent="0.25">
      <c r="A33" t="s">
        <v>39</v>
      </c>
      <c r="B33" s="2" t="s">
        <v>38</v>
      </c>
      <c r="C33" s="3" t="s">
        <v>33</v>
      </c>
      <c r="D33" t="s">
        <v>32</v>
      </c>
      <c r="E33" t="s">
        <v>32</v>
      </c>
      <c r="G33" t="s">
        <v>40</v>
      </c>
    </row>
    <row r="34" spans="1:7" x14ac:dyDescent="0.25">
      <c r="A34" t="s">
        <v>47</v>
      </c>
      <c r="B34" s="2" t="s">
        <v>48</v>
      </c>
      <c r="C34" t="s">
        <v>32</v>
      </c>
      <c r="D34" t="s">
        <v>33</v>
      </c>
      <c r="E34" s="4" t="s">
        <v>33</v>
      </c>
      <c r="F34" t="s">
        <v>188</v>
      </c>
      <c r="G34" t="s">
        <v>49</v>
      </c>
    </row>
    <row r="35" spans="1:7" x14ac:dyDescent="0.25">
      <c r="A35" t="s">
        <v>45</v>
      </c>
      <c r="B35" t="s">
        <v>44</v>
      </c>
      <c r="C35" t="s">
        <v>32</v>
      </c>
      <c r="D35" t="s">
        <v>33</v>
      </c>
      <c r="E35" t="s">
        <v>32</v>
      </c>
      <c r="G35" t="s">
        <v>46</v>
      </c>
    </row>
    <row r="36" spans="1:7" x14ac:dyDescent="0.25">
      <c r="A36" t="s">
        <v>54</v>
      </c>
      <c r="B36" s="2" t="s">
        <v>53</v>
      </c>
      <c r="C36" t="s">
        <v>32</v>
      </c>
      <c r="D36" t="s">
        <v>32</v>
      </c>
      <c r="E36" s="5" t="s">
        <v>33</v>
      </c>
      <c r="F36" t="s">
        <v>28</v>
      </c>
      <c r="G36" t="s">
        <v>55</v>
      </c>
    </row>
    <row r="37" spans="1:7" x14ac:dyDescent="0.25">
      <c r="A37" t="s">
        <v>69</v>
      </c>
      <c r="B37" t="s">
        <v>68</v>
      </c>
      <c r="C37" t="s">
        <v>32</v>
      </c>
      <c r="D37" t="s">
        <v>33</v>
      </c>
      <c r="E37" t="s">
        <v>32</v>
      </c>
      <c r="G37" t="s">
        <v>70</v>
      </c>
    </row>
    <row r="38" spans="1:7" x14ac:dyDescent="0.25">
      <c r="A38" t="s">
        <v>60</v>
      </c>
      <c r="B38" t="s">
        <v>59</v>
      </c>
      <c r="C38" s="3" t="s">
        <v>33</v>
      </c>
      <c r="D38" t="s">
        <v>32</v>
      </c>
      <c r="E38" t="s">
        <v>32</v>
      </c>
      <c r="G38" t="s">
        <v>61</v>
      </c>
    </row>
    <row r="39" spans="1:7" x14ac:dyDescent="0.25">
      <c r="A39" t="s">
        <v>72</v>
      </c>
      <c r="B39" t="s">
        <v>71</v>
      </c>
      <c r="C39" s="3" t="s">
        <v>33</v>
      </c>
      <c r="D39" t="s">
        <v>32</v>
      </c>
      <c r="E39" t="s">
        <v>32</v>
      </c>
      <c r="G39" t="s">
        <v>73</v>
      </c>
    </row>
    <row r="40" spans="1:7" x14ac:dyDescent="0.25">
      <c r="A40" t="s">
        <v>81</v>
      </c>
      <c r="B40" s="2" t="s">
        <v>80</v>
      </c>
      <c r="C40" t="s">
        <v>32</v>
      </c>
      <c r="D40" t="s">
        <v>32</v>
      </c>
      <c r="E40" s="5" t="s">
        <v>33</v>
      </c>
      <c r="F40" t="s">
        <v>28</v>
      </c>
      <c r="G40" t="s">
        <v>82</v>
      </c>
    </row>
    <row r="41" spans="1:7" x14ac:dyDescent="0.25">
      <c r="A41" t="s">
        <v>78</v>
      </c>
      <c r="B41" t="s">
        <v>77</v>
      </c>
      <c r="C41" t="s">
        <v>32</v>
      </c>
      <c r="D41" t="s">
        <v>33</v>
      </c>
      <c r="E41" t="s">
        <v>32</v>
      </c>
      <c r="G41" t="s">
        <v>79</v>
      </c>
    </row>
    <row r="42" spans="1:7" x14ac:dyDescent="0.25">
      <c r="A42" t="s">
        <v>75</v>
      </c>
      <c r="B42" t="s">
        <v>74</v>
      </c>
      <c r="C42" t="s">
        <v>32</v>
      </c>
      <c r="D42" t="s">
        <v>33</v>
      </c>
      <c r="E42" t="s">
        <v>32</v>
      </c>
      <c r="G42" t="s">
        <v>76</v>
      </c>
    </row>
    <row r="43" spans="1:7" x14ac:dyDescent="0.25">
      <c r="A43" t="s">
        <v>88</v>
      </c>
      <c r="B43" t="s">
        <v>87</v>
      </c>
      <c r="C43" t="s">
        <v>32</v>
      </c>
      <c r="D43" t="s">
        <v>33</v>
      </c>
      <c r="E43" t="s">
        <v>32</v>
      </c>
      <c r="G43" t="s">
        <v>89</v>
      </c>
    </row>
    <row r="44" spans="1:7" x14ac:dyDescent="0.25">
      <c r="A44" t="s">
        <v>98</v>
      </c>
      <c r="B44" t="s">
        <v>97</v>
      </c>
      <c r="C44" t="s">
        <v>32</v>
      </c>
      <c r="D44" t="s">
        <v>33</v>
      </c>
      <c r="E44" t="s">
        <v>32</v>
      </c>
      <c r="G44" t="s">
        <v>99</v>
      </c>
    </row>
    <row r="45" spans="1:7" x14ac:dyDescent="0.25">
      <c r="A45" t="s">
        <v>106</v>
      </c>
      <c r="B45" t="s">
        <v>105</v>
      </c>
      <c r="C45" t="s">
        <v>32</v>
      </c>
      <c r="D45" t="s">
        <v>33</v>
      </c>
      <c r="E45" t="s">
        <v>32</v>
      </c>
      <c r="G45" t="s">
        <v>107</v>
      </c>
    </row>
    <row r="46" spans="1:7" x14ac:dyDescent="0.25">
      <c r="A46" t="s">
        <v>109</v>
      </c>
      <c r="B46" t="s">
        <v>108</v>
      </c>
      <c r="C46" t="s">
        <v>32</v>
      </c>
      <c r="D46" t="s">
        <v>33</v>
      </c>
      <c r="E46" t="s">
        <v>32</v>
      </c>
      <c r="G46" t="s">
        <v>110</v>
      </c>
    </row>
    <row r="47" spans="1:7" x14ac:dyDescent="0.25">
      <c r="A47" t="s">
        <v>112</v>
      </c>
      <c r="B47" t="s">
        <v>111</v>
      </c>
      <c r="C47" t="s">
        <v>32</v>
      </c>
      <c r="D47" t="s">
        <v>33</v>
      </c>
      <c r="E47" t="s">
        <v>32</v>
      </c>
      <c r="G47" t="s">
        <v>113</v>
      </c>
    </row>
    <row r="48" spans="1:7" x14ac:dyDescent="0.25">
      <c r="A48" t="s">
        <v>115</v>
      </c>
      <c r="B48" t="s">
        <v>114</v>
      </c>
      <c r="C48" t="s">
        <v>32</v>
      </c>
      <c r="D48" t="s">
        <v>33</v>
      </c>
      <c r="E48" t="s">
        <v>32</v>
      </c>
      <c r="G48" t="s">
        <v>116</v>
      </c>
    </row>
    <row r="49" spans="1:7" x14ac:dyDescent="0.25">
      <c r="A49" t="s">
        <v>117</v>
      </c>
      <c r="B49" s="2" t="s">
        <v>118</v>
      </c>
      <c r="C49" t="s">
        <v>32</v>
      </c>
      <c r="D49" t="s">
        <v>32</v>
      </c>
      <c r="E49" s="3" t="s">
        <v>33</v>
      </c>
      <c r="F49" t="s">
        <v>27</v>
      </c>
      <c r="G49" t="s">
        <v>119</v>
      </c>
    </row>
    <row r="50" spans="1:7" x14ac:dyDescent="0.25">
      <c r="A50" t="s">
        <v>120</v>
      </c>
      <c r="B50" t="s">
        <v>121</v>
      </c>
      <c r="C50" t="s">
        <v>32</v>
      </c>
      <c r="D50" t="s">
        <v>33</v>
      </c>
      <c r="E50" t="s">
        <v>32</v>
      </c>
      <c r="G50" t="s">
        <v>122</v>
      </c>
    </row>
    <row r="51" spans="1:7" x14ac:dyDescent="0.25">
      <c r="A51" t="s">
        <v>123</v>
      </c>
      <c r="B51" t="s">
        <v>124</v>
      </c>
      <c r="C51" t="s">
        <v>32</v>
      </c>
      <c r="D51" t="s">
        <v>33</v>
      </c>
      <c r="E51" t="s">
        <v>32</v>
      </c>
      <c r="G51" t="s">
        <v>122</v>
      </c>
    </row>
    <row r="52" spans="1:7" x14ac:dyDescent="0.25">
      <c r="A52" t="s">
        <v>126</v>
      </c>
      <c r="B52" t="s">
        <v>125</v>
      </c>
      <c r="C52" s="3" t="s">
        <v>33</v>
      </c>
      <c r="D52" t="s">
        <v>32</v>
      </c>
      <c r="E52" t="s">
        <v>32</v>
      </c>
      <c r="G52" t="s">
        <v>127</v>
      </c>
    </row>
    <row r="53" spans="1:7" x14ac:dyDescent="0.25">
      <c r="A53" t="s">
        <v>128</v>
      </c>
      <c r="B53" s="2" t="s">
        <v>129</v>
      </c>
      <c r="C53" t="s">
        <v>32</v>
      </c>
      <c r="D53" t="s">
        <v>33</v>
      </c>
      <c r="E53" t="s">
        <v>32</v>
      </c>
      <c r="G53" t="s">
        <v>107</v>
      </c>
    </row>
    <row r="54" spans="1:7" x14ac:dyDescent="0.25">
      <c r="A54" t="s">
        <v>106</v>
      </c>
      <c r="B54" t="s">
        <v>130</v>
      </c>
      <c r="C54" t="s">
        <v>32</v>
      </c>
      <c r="D54" t="s">
        <v>33</v>
      </c>
      <c r="E54" t="s">
        <v>32</v>
      </c>
      <c r="G54" t="s">
        <v>131</v>
      </c>
    </row>
    <row r="55" spans="1:7" x14ac:dyDescent="0.25">
      <c r="A55" t="s">
        <v>133</v>
      </c>
      <c r="B55" t="s">
        <v>132</v>
      </c>
      <c r="C55" t="s">
        <v>32</v>
      </c>
      <c r="D55" t="s">
        <v>33</v>
      </c>
      <c r="E55" t="s">
        <v>32</v>
      </c>
      <c r="G55" t="s">
        <v>134</v>
      </c>
    </row>
    <row r="56" spans="1:7" x14ac:dyDescent="0.25">
      <c r="A56" t="s">
        <v>135</v>
      </c>
      <c r="B56" t="s">
        <v>136</v>
      </c>
      <c r="C56" t="s">
        <v>32</v>
      </c>
      <c r="D56" t="s">
        <v>33</v>
      </c>
      <c r="E56" t="s">
        <v>32</v>
      </c>
      <c r="G56" t="s">
        <v>137</v>
      </c>
    </row>
    <row r="57" spans="1:7" x14ac:dyDescent="0.25">
      <c r="A57" t="s">
        <v>139</v>
      </c>
      <c r="B57" t="s">
        <v>138</v>
      </c>
      <c r="C57" t="s">
        <v>32</v>
      </c>
      <c r="D57" t="s">
        <v>33</v>
      </c>
      <c r="E57" t="s">
        <v>32</v>
      </c>
      <c r="G57" t="s">
        <v>131</v>
      </c>
    </row>
    <row r="58" spans="1:7" x14ac:dyDescent="0.25">
      <c r="A58" t="s">
        <v>141</v>
      </c>
      <c r="B58" s="2" t="s">
        <v>140</v>
      </c>
      <c r="C58" t="s">
        <v>32</v>
      </c>
      <c r="D58" t="s">
        <v>32</v>
      </c>
      <c r="E58" s="5" t="s">
        <v>33</v>
      </c>
      <c r="F58" t="s">
        <v>28</v>
      </c>
      <c r="G58" t="s">
        <v>142</v>
      </c>
    </row>
    <row r="59" spans="1:7" x14ac:dyDescent="0.25">
      <c r="A59" t="s">
        <v>144</v>
      </c>
      <c r="B59" t="s">
        <v>143</v>
      </c>
      <c r="C59" t="s">
        <v>32</v>
      </c>
      <c r="D59" t="s">
        <v>33</v>
      </c>
      <c r="E59" t="s">
        <v>32</v>
      </c>
      <c r="G59" t="s">
        <v>145</v>
      </c>
    </row>
    <row r="60" spans="1:7" x14ac:dyDescent="0.25">
      <c r="A60" t="s">
        <v>146</v>
      </c>
      <c r="B60" t="s">
        <v>147</v>
      </c>
      <c r="C60" t="s">
        <v>32</v>
      </c>
      <c r="D60" t="s">
        <v>33</v>
      </c>
      <c r="E60" t="s">
        <v>32</v>
      </c>
      <c r="G60" t="s">
        <v>148</v>
      </c>
    </row>
    <row r="61" spans="1:7" x14ac:dyDescent="0.25">
      <c r="A61" t="s">
        <v>150</v>
      </c>
      <c r="B61" t="s">
        <v>149</v>
      </c>
      <c r="C61" t="s">
        <v>32</v>
      </c>
      <c r="D61" t="s">
        <v>33</v>
      </c>
      <c r="E61" t="s">
        <v>32</v>
      </c>
      <c r="G61" t="s">
        <v>151</v>
      </c>
    </row>
    <row r="62" spans="1:7" x14ac:dyDescent="0.25">
      <c r="A62" t="s">
        <v>153</v>
      </c>
      <c r="B62" t="s">
        <v>152</v>
      </c>
      <c r="C62" t="s">
        <v>32</v>
      </c>
      <c r="D62" t="s">
        <v>33</v>
      </c>
      <c r="E62" t="s">
        <v>32</v>
      </c>
      <c r="G62" t="s">
        <v>154</v>
      </c>
    </row>
    <row r="63" spans="1:7" x14ac:dyDescent="0.25">
      <c r="A63" t="s">
        <v>156</v>
      </c>
      <c r="B63" t="s">
        <v>155</v>
      </c>
      <c r="C63" t="s">
        <v>32</v>
      </c>
      <c r="D63" t="s">
        <v>33</v>
      </c>
      <c r="E63" t="s">
        <v>32</v>
      </c>
      <c r="G63" t="s">
        <v>157</v>
      </c>
    </row>
    <row r="64" spans="1:7" x14ac:dyDescent="0.25">
      <c r="A64" t="s">
        <v>159</v>
      </c>
      <c r="B64" t="s">
        <v>158</v>
      </c>
      <c r="C64" t="s">
        <v>32</v>
      </c>
      <c r="D64" t="s">
        <v>33</v>
      </c>
      <c r="E64" t="s">
        <v>32</v>
      </c>
      <c r="G64" t="s">
        <v>160</v>
      </c>
    </row>
    <row r="65" spans="1:7" x14ac:dyDescent="0.25">
      <c r="A65" t="s">
        <v>161</v>
      </c>
      <c r="B65" t="s">
        <v>162</v>
      </c>
      <c r="C65" t="s">
        <v>32</v>
      </c>
      <c r="D65" t="s">
        <v>33</v>
      </c>
      <c r="E65" t="s">
        <v>32</v>
      </c>
      <c r="G65" t="s">
        <v>113</v>
      </c>
    </row>
    <row r="66" spans="1:7" x14ac:dyDescent="0.25">
      <c r="A66" t="s">
        <v>164</v>
      </c>
      <c r="B66" t="s">
        <v>163</v>
      </c>
      <c r="C66" t="s">
        <v>32</v>
      </c>
      <c r="D66" t="s">
        <v>33</v>
      </c>
      <c r="E66" t="s">
        <v>32</v>
      </c>
      <c r="G66" t="s">
        <v>154</v>
      </c>
    </row>
    <row r="67" spans="1:7" x14ac:dyDescent="0.25">
      <c r="A67" t="s">
        <v>166</v>
      </c>
      <c r="B67" t="s">
        <v>167</v>
      </c>
      <c r="C67" t="s">
        <v>32</v>
      </c>
      <c r="D67" t="s">
        <v>33</v>
      </c>
      <c r="E67" t="s">
        <v>32</v>
      </c>
      <c r="G67" t="s">
        <v>168</v>
      </c>
    </row>
    <row r="68" spans="1:7" x14ac:dyDescent="0.25">
      <c r="A68" t="s">
        <v>169</v>
      </c>
      <c r="B68" t="s">
        <v>24</v>
      </c>
      <c r="C68" t="s">
        <v>32</v>
      </c>
      <c r="D68" t="s">
        <v>33</v>
      </c>
      <c r="E68" t="s">
        <v>32</v>
      </c>
      <c r="G68" t="s">
        <v>170</v>
      </c>
    </row>
    <row r="69" spans="1:7" x14ac:dyDescent="0.25">
      <c r="A69" t="s">
        <v>172</v>
      </c>
      <c r="B69" t="s">
        <v>171</v>
      </c>
      <c r="C69" t="s">
        <v>32</v>
      </c>
      <c r="D69" t="s">
        <v>33</v>
      </c>
      <c r="E69" t="s">
        <v>32</v>
      </c>
      <c r="G69" t="s">
        <v>64</v>
      </c>
    </row>
    <row r="70" spans="1:7" x14ac:dyDescent="0.25">
      <c r="A70" t="s">
        <v>174</v>
      </c>
      <c r="B70" t="s">
        <v>173</v>
      </c>
      <c r="C70" t="s">
        <v>32</v>
      </c>
      <c r="D70" t="s">
        <v>33</v>
      </c>
      <c r="E70" t="s">
        <v>32</v>
      </c>
      <c r="G70" t="s">
        <v>175</v>
      </c>
    </row>
    <row r="71" spans="1:7" x14ac:dyDescent="0.25">
      <c r="A71" t="s">
        <v>177</v>
      </c>
      <c r="B71" t="s">
        <v>176</v>
      </c>
      <c r="C71" t="s">
        <v>32</v>
      </c>
      <c r="D71" t="s">
        <v>33</v>
      </c>
      <c r="E71" t="s">
        <v>32</v>
      </c>
      <c r="G71" t="s">
        <v>178</v>
      </c>
    </row>
    <row r="72" spans="1:7" x14ac:dyDescent="0.25">
      <c r="A72" t="s">
        <v>180</v>
      </c>
      <c r="B72" t="s">
        <v>179</v>
      </c>
      <c r="C72" t="s">
        <v>32</v>
      </c>
      <c r="D72" t="s">
        <v>33</v>
      </c>
      <c r="E72" t="s">
        <v>32</v>
      </c>
      <c r="G72" t="s">
        <v>181</v>
      </c>
    </row>
    <row r="73" spans="1:7" x14ac:dyDescent="0.25">
      <c r="A73" t="s">
        <v>183</v>
      </c>
      <c r="B73" t="s">
        <v>182</v>
      </c>
      <c r="C73" t="s">
        <v>32</v>
      </c>
      <c r="D73" t="s">
        <v>33</v>
      </c>
      <c r="E73" t="s">
        <v>32</v>
      </c>
      <c r="G73" t="s">
        <v>184</v>
      </c>
    </row>
    <row r="79" spans="1:7" x14ac:dyDescent="0.25">
      <c r="A79" s="1">
        <v>44376</v>
      </c>
      <c r="C79" t="s">
        <v>1343</v>
      </c>
      <c r="D79" t="s">
        <v>1344</v>
      </c>
      <c r="E79" t="s">
        <v>1345</v>
      </c>
    </row>
    <row r="80" spans="1:7" x14ac:dyDescent="0.25">
      <c r="A80" t="s">
        <v>39</v>
      </c>
      <c r="B80" s="2" t="s">
        <v>38</v>
      </c>
      <c r="C80" t="s">
        <v>33</v>
      </c>
      <c r="D80" t="s">
        <v>32</v>
      </c>
      <c r="E80" t="s">
        <v>1346</v>
      </c>
    </row>
    <row r="81" spans="1:5" x14ac:dyDescent="0.25">
      <c r="A81" t="s">
        <v>60</v>
      </c>
      <c r="B81" s="2" t="s">
        <v>59</v>
      </c>
      <c r="C81" t="s">
        <v>33</v>
      </c>
      <c r="D81" t="s">
        <v>33</v>
      </c>
    </row>
    <row r="82" spans="1:5" x14ac:dyDescent="0.25">
      <c r="A82" t="s">
        <v>72</v>
      </c>
      <c r="B82" t="s">
        <v>71</v>
      </c>
      <c r="C82" t="s">
        <v>33</v>
      </c>
      <c r="D82" t="s">
        <v>32</v>
      </c>
      <c r="E82" t="s">
        <v>1347</v>
      </c>
    </row>
    <row r="83" spans="1:5" x14ac:dyDescent="0.25">
      <c r="A83" t="s">
        <v>117</v>
      </c>
      <c r="B83" s="2" t="s">
        <v>118</v>
      </c>
      <c r="C83" t="s">
        <v>33</v>
      </c>
      <c r="D83" t="s">
        <v>33</v>
      </c>
    </row>
    <row r="84" spans="1:5" x14ac:dyDescent="0.25">
      <c r="A84" t="s">
        <v>126</v>
      </c>
      <c r="B84" t="s">
        <v>125</v>
      </c>
      <c r="C84" t="s">
        <v>33</v>
      </c>
      <c r="D84" t="s">
        <v>33</v>
      </c>
    </row>
    <row r="87" spans="1:5" x14ac:dyDescent="0.25">
      <c r="A87" s="1">
        <v>44770</v>
      </c>
    </row>
    <row r="88" spans="1:5" x14ac:dyDescent="0.25">
      <c r="A88" t="s">
        <v>521</v>
      </c>
      <c r="B88" t="s">
        <v>125</v>
      </c>
      <c r="C88" t="s">
        <v>1859</v>
      </c>
    </row>
    <row r="89" spans="1:5" x14ac:dyDescent="0.25">
      <c r="A89" t="s">
        <v>1860</v>
      </c>
      <c r="B89" t="s">
        <v>1861</v>
      </c>
      <c r="C89" s="3" t="s">
        <v>33</v>
      </c>
    </row>
    <row r="90" spans="1:5" x14ac:dyDescent="0.25">
      <c r="A90" t="s">
        <v>1863</v>
      </c>
      <c r="B90" t="s">
        <v>1862</v>
      </c>
      <c r="C90" s="29" t="s">
        <v>32</v>
      </c>
      <c r="E90" t="s">
        <v>1886</v>
      </c>
    </row>
    <row r="91" spans="1:5" x14ac:dyDescent="0.25">
      <c r="A91" t="s">
        <v>1864</v>
      </c>
      <c r="B91" t="s">
        <v>1865</v>
      </c>
      <c r="C91" t="s">
        <v>32</v>
      </c>
      <c r="E91" t="s">
        <v>1866</v>
      </c>
    </row>
    <row r="92" spans="1:5" x14ac:dyDescent="0.25">
      <c r="A92" t="s">
        <v>1867</v>
      </c>
      <c r="B92" t="s">
        <v>1868</v>
      </c>
      <c r="C92" s="3" t="s">
        <v>33</v>
      </c>
    </row>
    <row r="93" spans="1:5" x14ac:dyDescent="0.25">
      <c r="A93" t="s">
        <v>1869</v>
      </c>
      <c r="B93" t="s">
        <v>1870</v>
      </c>
      <c r="C93" s="29" t="s">
        <v>32</v>
      </c>
      <c r="E93" t="s">
        <v>1871</v>
      </c>
    </row>
    <row r="94" spans="1:5" x14ac:dyDescent="0.25">
      <c r="A94" t="s">
        <v>1872</v>
      </c>
      <c r="B94" t="s">
        <v>1873</v>
      </c>
      <c r="C94" s="3" t="s">
        <v>33</v>
      </c>
    </row>
    <row r="95" spans="1:5" x14ac:dyDescent="0.25">
      <c r="A95" t="s">
        <v>1874</v>
      </c>
      <c r="B95" t="s">
        <v>1875</v>
      </c>
      <c r="C95" s="3" t="s">
        <v>33</v>
      </c>
      <c r="E95" t="s">
        <v>1876</v>
      </c>
    </row>
    <row r="96" spans="1:5" x14ac:dyDescent="0.25">
      <c r="A96" t="s">
        <v>39</v>
      </c>
      <c r="B96" t="s">
        <v>38</v>
      </c>
      <c r="C96" t="s">
        <v>32</v>
      </c>
      <c r="E96" t="s">
        <v>1877</v>
      </c>
    </row>
    <row r="97" spans="1:5" x14ac:dyDescent="0.25">
      <c r="A97" t="s">
        <v>150</v>
      </c>
      <c r="B97" t="s">
        <v>149</v>
      </c>
      <c r="C97" t="s">
        <v>32</v>
      </c>
      <c r="E97" t="s">
        <v>1878</v>
      </c>
    </row>
    <row r="98" spans="1:5" x14ac:dyDescent="0.25">
      <c r="A98" t="s">
        <v>72</v>
      </c>
      <c r="B98" t="s">
        <v>71</v>
      </c>
      <c r="C98" t="s">
        <v>32</v>
      </c>
      <c r="E98" t="s">
        <v>1879</v>
      </c>
    </row>
  </sheetData>
  <hyperlinks>
    <hyperlink ref="B22" r:id="rId1"/>
    <hyperlink ref="B18" r:id="rId2"/>
    <hyperlink ref="B53" r:id="rId3"/>
    <hyperlink ref="B32" r:id="rId4"/>
    <hyperlink ref="B34" r:id="rId5"/>
    <hyperlink ref="B36" r:id="rId6"/>
    <hyperlink ref="B40" r:id="rId7"/>
    <hyperlink ref="B49" r:id="rId8"/>
    <hyperlink ref="B58" r:id="rId9"/>
    <hyperlink ref="B33" r:id="rId10"/>
    <hyperlink ref="B80" r:id="rId11"/>
    <hyperlink ref="B83" r:id="rId12"/>
    <hyperlink ref="B81" r:id="rId13"/>
  </hyperlinks>
  <pageMargins left="0.7" right="0.7" top="0.78740157499999996" bottom="0.78740157499999996" header="0.3" footer="0.3"/>
  <pageSetup paperSize="9" orientation="portrait"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135"/>
  <sheetViews>
    <sheetView zoomScale="85" zoomScaleNormal="85" workbookViewId="0">
      <pane ySplit="1" topLeftCell="A89" activePane="bottomLeft" state="frozen"/>
      <selection pane="bottomLeft" activeCell="B25" sqref="B25"/>
    </sheetView>
  </sheetViews>
  <sheetFormatPr defaultColWidth="10.7109375" defaultRowHeight="15" x14ac:dyDescent="0.25"/>
  <cols>
    <col min="2" max="2" width="59.140625" customWidth="1"/>
    <col min="4" max="4" width="15" customWidth="1"/>
    <col min="10" max="10" width="21.85546875" customWidth="1"/>
    <col min="11" max="16" width="19.28515625" customWidth="1"/>
    <col min="17" max="17" width="19.28515625" style="19" customWidth="1"/>
    <col min="18" max="18" width="19.28515625" customWidth="1"/>
    <col min="19" max="19" width="35" customWidth="1"/>
    <col min="20" max="28" width="11.5703125" customWidth="1"/>
    <col min="29" max="31" width="11.5703125" style="10" customWidth="1"/>
    <col min="32" max="33" width="11.5703125" customWidth="1"/>
    <col min="89" max="89" width="18.5703125" bestFit="1" customWidth="1"/>
  </cols>
  <sheetData>
    <row r="1" spans="1:89" s="6" customFormat="1" ht="60" x14ac:dyDescent="0.25">
      <c r="A1" s="6" t="s">
        <v>342</v>
      </c>
      <c r="B1" s="6" t="s">
        <v>203</v>
      </c>
      <c r="C1" s="6" t="s">
        <v>215</v>
      </c>
      <c r="D1" s="6" t="s">
        <v>204</v>
      </c>
      <c r="E1" s="6" t="s">
        <v>0</v>
      </c>
      <c r="F1" s="6" t="s">
        <v>205</v>
      </c>
      <c r="G1" s="6" t="s">
        <v>1356</v>
      </c>
      <c r="H1" s="6" t="s">
        <v>30</v>
      </c>
      <c r="I1" s="6" t="s">
        <v>213</v>
      </c>
      <c r="J1" s="6" t="s">
        <v>781</v>
      </c>
      <c r="K1" s="6" t="s">
        <v>1325</v>
      </c>
      <c r="L1" s="6" t="s">
        <v>1348</v>
      </c>
      <c r="M1" s="6" t="s">
        <v>1349</v>
      </c>
      <c r="N1" s="6" t="s">
        <v>1351</v>
      </c>
      <c r="O1" s="6" t="s">
        <v>1489</v>
      </c>
      <c r="P1" s="6" t="s">
        <v>1382</v>
      </c>
      <c r="Q1" s="23" t="s">
        <v>1388</v>
      </c>
      <c r="R1" s="6" t="s">
        <v>1385</v>
      </c>
      <c r="S1" s="6" t="s">
        <v>211</v>
      </c>
      <c r="T1" s="6" t="s">
        <v>422</v>
      </c>
      <c r="U1" s="6" t="s">
        <v>221</v>
      </c>
      <c r="V1" s="6" t="s">
        <v>213</v>
      </c>
      <c r="W1" s="6" t="s">
        <v>222</v>
      </c>
      <c r="X1" s="6" t="s">
        <v>213</v>
      </c>
      <c r="Y1" s="6" t="s">
        <v>226</v>
      </c>
      <c r="Z1" s="6" t="s">
        <v>1353</v>
      </c>
      <c r="AA1" s="6" t="s">
        <v>236</v>
      </c>
      <c r="AB1" s="6" t="s">
        <v>411</v>
      </c>
      <c r="AC1" s="6" t="s">
        <v>412</v>
      </c>
      <c r="AD1" s="6" t="s">
        <v>413</v>
      </c>
      <c r="AE1" s="6" t="s">
        <v>313</v>
      </c>
      <c r="AF1" s="6" t="s">
        <v>358</v>
      </c>
      <c r="AG1" s="6" t="s">
        <v>811</v>
      </c>
      <c r="AH1" s="6" t="s">
        <v>220</v>
      </c>
      <c r="AI1" s="6" t="s">
        <v>206</v>
      </c>
      <c r="AJ1" s="6" t="s">
        <v>207</v>
      </c>
      <c r="AK1" s="6" t="s">
        <v>208</v>
      </c>
      <c r="AL1" s="6" t="s">
        <v>263</v>
      </c>
      <c r="AM1" s="6" t="s">
        <v>264</v>
      </c>
      <c r="AN1" s="6" t="s">
        <v>228</v>
      </c>
      <c r="AO1" s="6" t="s">
        <v>239</v>
      </c>
      <c r="AP1" s="12" t="s">
        <v>301</v>
      </c>
      <c r="AQ1" s="12" t="s">
        <v>302</v>
      </c>
      <c r="AR1" s="12" t="s">
        <v>209</v>
      </c>
      <c r="AS1" s="6" t="s">
        <v>210</v>
      </c>
      <c r="AT1" s="6" t="s">
        <v>244</v>
      </c>
      <c r="AU1" s="35" t="s">
        <v>298</v>
      </c>
      <c r="AV1" s="35"/>
      <c r="AW1" s="35"/>
      <c r="AX1" s="35"/>
      <c r="AY1" s="35"/>
      <c r="AZ1" s="35"/>
      <c r="BA1" s="35"/>
      <c r="BB1" s="35"/>
      <c r="BC1" s="35"/>
      <c r="BD1" s="35"/>
      <c r="BE1" s="35"/>
      <c r="BF1" s="35"/>
      <c r="BG1" s="35" t="s">
        <v>299</v>
      </c>
      <c r="BH1" s="35"/>
      <c r="BI1" s="35"/>
      <c r="BJ1" s="35"/>
      <c r="BK1" s="35"/>
      <c r="BL1" s="35"/>
      <c r="BM1" s="35"/>
      <c r="BN1" s="35"/>
      <c r="BO1" s="35"/>
      <c r="BP1" s="35"/>
      <c r="BQ1" s="35" t="s">
        <v>286</v>
      </c>
      <c r="BR1" s="35"/>
      <c r="BS1" s="35"/>
      <c r="BT1" s="35"/>
      <c r="BU1" s="35"/>
      <c r="BV1" s="35"/>
      <c r="BW1" s="35"/>
      <c r="BX1" s="35"/>
      <c r="BY1" s="35"/>
      <c r="BZ1" s="35"/>
      <c r="CA1" s="35"/>
      <c r="CB1" s="35"/>
      <c r="CC1" s="35"/>
      <c r="CD1" s="35"/>
      <c r="CE1" s="35"/>
    </row>
    <row r="2" spans="1:89" s="6" customFormat="1" ht="105" x14ac:dyDescent="0.25">
      <c r="Q2" s="23"/>
      <c r="AP2" s="12"/>
      <c r="AQ2" s="12"/>
      <c r="AR2" s="12"/>
      <c r="AU2" s="6" t="s">
        <v>267</v>
      </c>
      <c r="AV2" s="6" t="s">
        <v>268</v>
      </c>
      <c r="AW2" s="6" t="s">
        <v>269</v>
      </c>
      <c r="AX2" s="6" t="s">
        <v>270</v>
      </c>
      <c r="AY2" s="6" t="s">
        <v>271</v>
      </c>
      <c r="AZ2" s="6" t="s">
        <v>272</v>
      </c>
      <c r="BA2" s="6" t="s">
        <v>273</v>
      </c>
      <c r="BB2" s="6" t="s">
        <v>274</v>
      </c>
      <c r="BC2" s="6" t="s">
        <v>275</v>
      </c>
      <c r="BD2" s="6" t="s">
        <v>276</v>
      </c>
      <c r="BE2" s="6" t="s">
        <v>277</v>
      </c>
      <c r="BF2" s="6" t="s">
        <v>278</v>
      </c>
      <c r="BG2" s="6" t="s">
        <v>267</v>
      </c>
      <c r="BH2" s="6" t="s">
        <v>268</v>
      </c>
      <c r="BI2" s="6" t="s">
        <v>279</v>
      </c>
      <c r="BJ2" s="6" t="s">
        <v>280</v>
      </c>
      <c r="BK2" s="6" t="s">
        <v>281</v>
      </c>
      <c r="BL2" s="6" t="s">
        <v>282</v>
      </c>
      <c r="BM2" s="6" t="s">
        <v>283</v>
      </c>
      <c r="BN2" s="6" t="s">
        <v>284</v>
      </c>
      <c r="BO2" s="6" t="s">
        <v>285</v>
      </c>
      <c r="BP2" s="6" t="s">
        <v>278</v>
      </c>
      <c r="BQ2" s="6" t="s">
        <v>267</v>
      </c>
      <c r="BR2" s="6" t="s">
        <v>268</v>
      </c>
      <c r="BS2" s="6" t="s">
        <v>287</v>
      </c>
      <c r="BT2" s="6" t="s">
        <v>288</v>
      </c>
      <c r="BU2" s="6" t="s">
        <v>289</v>
      </c>
      <c r="BV2" s="6" t="s">
        <v>290</v>
      </c>
      <c r="BW2" s="6" t="s">
        <v>291</v>
      </c>
      <c r="BX2" s="6" t="s">
        <v>292</v>
      </c>
      <c r="BY2" s="6" t="s">
        <v>293</v>
      </c>
      <c r="BZ2" s="6" t="s">
        <v>294</v>
      </c>
      <c r="CA2" s="6" t="s">
        <v>295</v>
      </c>
      <c r="CB2" s="6" t="s">
        <v>296</v>
      </c>
      <c r="CC2" s="6" t="s">
        <v>297</v>
      </c>
      <c r="CD2" s="6" t="s">
        <v>277</v>
      </c>
      <c r="CE2" s="6" t="s">
        <v>278</v>
      </c>
      <c r="CG2" s="6" t="s">
        <v>1910</v>
      </c>
      <c r="CH2" s="6" t="s">
        <v>1910</v>
      </c>
    </row>
    <row r="3" spans="1:89" x14ac:dyDescent="0.25">
      <c r="A3" s="11">
        <v>44363</v>
      </c>
      <c r="B3" t="s">
        <v>1226</v>
      </c>
      <c r="C3">
        <v>5863591</v>
      </c>
      <c r="D3" t="s">
        <v>850</v>
      </c>
      <c r="E3">
        <v>2018</v>
      </c>
      <c r="F3" t="s">
        <v>1232</v>
      </c>
      <c r="I3" t="s">
        <v>1231</v>
      </c>
      <c r="J3" t="s">
        <v>1228</v>
      </c>
      <c r="K3" s="7" t="s">
        <v>401</v>
      </c>
      <c r="L3" s="7" t="s">
        <v>1350</v>
      </c>
      <c r="M3" s="7" t="s">
        <v>1375</v>
      </c>
      <c r="N3" s="7" t="s">
        <v>1487</v>
      </c>
      <c r="O3" s="7" t="b">
        <v>1</v>
      </c>
      <c r="P3" s="7"/>
      <c r="Q3" s="24">
        <v>10</v>
      </c>
      <c r="R3" s="7" t="s">
        <v>1506</v>
      </c>
      <c r="S3" t="s">
        <v>369</v>
      </c>
      <c r="AC3"/>
      <c r="AD3"/>
      <c r="AE3"/>
      <c r="AG3" t="s">
        <v>1230</v>
      </c>
      <c r="AH3" t="s">
        <v>253</v>
      </c>
      <c r="AI3" t="s">
        <v>219</v>
      </c>
      <c r="AJ3" t="s">
        <v>250</v>
      </c>
      <c r="AK3">
        <v>2543</v>
      </c>
      <c r="AN3" t="s">
        <v>229</v>
      </c>
      <c r="AO3" t="s">
        <v>1229</v>
      </c>
      <c r="AP3" s="10"/>
      <c r="AQ3" s="10"/>
      <c r="AR3" s="10" t="s">
        <v>340</v>
      </c>
      <c r="AS3" s="10" t="s">
        <v>401</v>
      </c>
      <c r="AT3" t="b">
        <v>1</v>
      </c>
      <c r="BF3">
        <f t="shared" ref="BF3:BF25" si="0">SUM(AU3:BE3)</f>
        <v>0</v>
      </c>
      <c r="BP3">
        <f t="shared" ref="BP3:BP25" si="1">SUM(BG3:BO3)</f>
        <v>0</v>
      </c>
      <c r="BQ3">
        <v>1</v>
      </c>
      <c r="BR3">
        <v>1</v>
      </c>
      <c r="BS3">
        <v>1</v>
      </c>
      <c r="BT3">
        <v>1</v>
      </c>
      <c r="BU3">
        <v>1</v>
      </c>
      <c r="BV3">
        <v>1</v>
      </c>
      <c r="BW3">
        <v>1</v>
      </c>
      <c r="BX3">
        <v>1</v>
      </c>
      <c r="BY3">
        <v>1</v>
      </c>
      <c r="BZ3">
        <v>1</v>
      </c>
      <c r="CA3">
        <v>1</v>
      </c>
      <c r="CB3">
        <v>0</v>
      </c>
      <c r="CC3">
        <v>0</v>
      </c>
      <c r="CD3">
        <v>1</v>
      </c>
      <c r="CE3">
        <f t="shared" ref="CE3:CE26" si="2">SUM(BQ3:CD3)</f>
        <v>12</v>
      </c>
      <c r="CG3">
        <f>SUM(BF3,BP3,CE3)</f>
        <v>12</v>
      </c>
      <c r="CH3" s="10">
        <v>12</v>
      </c>
      <c r="CK3" t="s">
        <v>1911</v>
      </c>
    </row>
    <row r="4" spans="1:89" x14ac:dyDescent="0.25">
      <c r="A4" s="11">
        <v>44344</v>
      </c>
      <c r="B4" t="s">
        <v>805</v>
      </c>
      <c r="C4">
        <v>29231988</v>
      </c>
      <c r="D4" t="s">
        <v>806</v>
      </c>
      <c r="E4">
        <v>2018</v>
      </c>
      <c r="F4" t="s">
        <v>808</v>
      </c>
      <c r="I4" t="s">
        <v>818</v>
      </c>
      <c r="J4" t="s">
        <v>809</v>
      </c>
      <c r="K4" s="7" t="s">
        <v>401</v>
      </c>
      <c r="L4" s="7" t="s">
        <v>1350</v>
      </c>
      <c r="M4" s="7" t="s">
        <v>1375</v>
      </c>
      <c r="N4" s="7" t="s">
        <v>1487</v>
      </c>
      <c r="O4" s="7" t="b">
        <v>1</v>
      </c>
      <c r="P4" s="7"/>
      <c r="Q4" s="24">
        <v>10</v>
      </c>
      <c r="R4" s="7" t="s">
        <v>1433</v>
      </c>
      <c r="S4" t="s">
        <v>369</v>
      </c>
      <c r="T4" t="s">
        <v>812</v>
      </c>
      <c r="AC4"/>
      <c r="AD4"/>
      <c r="AE4"/>
      <c r="AG4" t="s">
        <v>813</v>
      </c>
      <c r="AH4" t="s">
        <v>253</v>
      </c>
      <c r="AI4" t="s">
        <v>219</v>
      </c>
      <c r="AJ4" t="s">
        <v>570</v>
      </c>
      <c r="AK4">
        <v>832</v>
      </c>
      <c r="AN4" t="s">
        <v>229</v>
      </c>
      <c r="AO4" t="s">
        <v>810</v>
      </c>
      <c r="AP4" s="14"/>
      <c r="AQ4" s="10"/>
      <c r="AR4" s="10" t="s">
        <v>571</v>
      </c>
      <c r="AS4" t="s">
        <v>401</v>
      </c>
      <c r="AT4" t="b">
        <v>1</v>
      </c>
      <c r="BF4">
        <f t="shared" si="0"/>
        <v>0</v>
      </c>
      <c r="BP4">
        <f t="shared" si="1"/>
        <v>0</v>
      </c>
      <c r="BQ4">
        <v>1</v>
      </c>
      <c r="BR4">
        <v>1</v>
      </c>
      <c r="BS4">
        <v>1</v>
      </c>
      <c r="BT4">
        <v>1</v>
      </c>
      <c r="BU4">
        <v>-1</v>
      </c>
      <c r="BV4">
        <v>0</v>
      </c>
      <c r="BW4">
        <v>0</v>
      </c>
      <c r="BX4">
        <v>0</v>
      </c>
      <c r="BY4">
        <v>0</v>
      </c>
      <c r="BZ4">
        <v>0</v>
      </c>
      <c r="CA4">
        <v>1</v>
      </c>
      <c r="CB4">
        <v>0</v>
      </c>
      <c r="CC4">
        <v>0</v>
      </c>
      <c r="CD4">
        <v>1</v>
      </c>
      <c r="CE4">
        <f t="shared" si="2"/>
        <v>5</v>
      </c>
      <c r="CG4">
        <f t="shared" ref="CG4:CG67" si="3">SUM(BF4,BP4,CE4)</f>
        <v>5</v>
      </c>
      <c r="CH4" s="10">
        <v>5</v>
      </c>
      <c r="CK4" s="19">
        <v>635</v>
      </c>
    </row>
    <row r="5" spans="1:89" x14ac:dyDescent="0.25">
      <c r="A5" s="11">
        <v>44317</v>
      </c>
      <c r="B5" t="s">
        <v>912</v>
      </c>
      <c r="C5">
        <v>4891876</v>
      </c>
      <c r="D5" t="s">
        <v>354</v>
      </c>
      <c r="E5">
        <v>2016</v>
      </c>
      <c r="F5" s="22" t="s">
        <v>914</v>
      </c>
      <c r="I5" t="s">
        <v>920</v>
      </c>
      <c r="J5" t="s">
        <v>919</v>
      </c>
      <c r="K5" s="7" t="s">
        <v>401</v>
      </c>
      <c r="L5" s="7" t="s">
        <v>1350</v>
      </c>
      <c r="M5" s="7" t="s">
        <v>377</v>
      </c>
      <c r="N5" s="7" t="s">
        <v>1488</v>
      </c>
      <c r="O5" s="7" t="b">
        <v>1</v>
      </c>
      <c r="P5" s="7"/>
      <c r="Q5" s="24" t="s">
        <v>1403</v>
      </c>
      <c r="R5" s="7" t="s">
        <v>1386</v>
      </c>
      <c r="S5" t="s">
        <v>369</v>
      </c>
      <c r="T5" t="s">
        <v>918</v>
      </c>
      <c r="AA5" t="s">
        <v>917</v>
      </c>
      <c r="AC5"/>
      <c r="AD5"/>
      <c r="AE5"/>
      <c r="AH5" t="s">
        <v>253</v>
      </c>
      <c r="AI5" t="s">
        <v>219</v>
      </c>
      <c r="AJ5" t="s">
        <v>459</v>
      </c>
      <c r="AK5">
        <v>1864</v>
      </c>
      <c r="AN5" t="s">
        <v>229</v>
      </c>
      <c r="AO5" t="s">
        <v>916</v>
      </c>
      <c r="AP5" s="10"/>
      <c r="AQ5" s="10"/>
      <c r="AR5" s="10" t="s">
        <v>262</v>
      </c>
      <c r="AS5" s="10" t="s">
        <v>915</v>
      </c>
      <c r="AT5" t="b">
        <v>1</v>
      </c>
      <c r="BF5">
        <f t="shared" si="0"/>
        <v>0</v>
      </c>
      <c r="BP5">
        <f t="shared" si="1"/>
        <v>0</v>
      </c>
      <c r="BQ5">
        <v>1</v>
      </c>
      <c r="BR5">
        <v>1</v>
      </c>
      <c r="BS5">
        <v>1</v>
      </c>
      <c r="BT5">
        <v>1</v>
      </c>
      <c r="BU5">
        <v>1</v>
      </c>
      <c r="BV5">
        <v>1</v>
      </c>
      <c r="BW5">
        <v>1</v>
      </c>
      <c r="BX5">
        <v>1</v>
      </c>
      <c r="BY5">
        <v>1</v>
      </c>
      <c r="BZ5">
        <v>1</v>
      </c>
      <c r="CA5">
        <v>1</v>
      </c>
      <c r="CB5">
        <v>0</v>
      </c>
      <c r="CC5">
        <v>1</v>
      </c>
      <c r="CD5">
        <v>1</v>
      </c>
      <c r="CE5">
        <f t="shared" si="2"/>
        <v>13</v>
      </c>
      <c r="CG5">
        <f t="shared" si="3"/>
        <v>13</v>
      </c>
      <c r="CH5" s="10">
        <v>13</v>
      </c>
    </row>
    <row r="6" spans="1:89" x14ac:dyDescent="0.25">
      <c r="A6" s="25">
        <v>44321</v>
      </c>
      <c r="B6" t="s">
        <v>231</v>
      </c>
      <c r="C6">
        <v>28348007</v>
      </c>
      <c r="D6" t="s">
        <v>232</v>
      </c>
      <c r="E6">
        <v>2017</v>
      </c>
      <c r="F6" t="s">
        <v>233</v>
      </c>
      <c r="J6" t="s">
        <v>234</v>
      </c>
      <c r="K6" t="s">
        <v>1330</v>
      </c>
      <c r="L6" t="s">
        <v>1350</v>
      </c>
      <c r="M6" t="s">
        <v>234</v>
      </c>
      <c r="N6" t="b">
        <v>1</v>
      </c>
      <c r="O6" s="7" t="b">
        <v>1</v>
      </c>
      <c r="Q6" s="19">
        <v>0</v>
      </c>
      <c r="R6" t="s">
        <v>1505</v>
      </c>
      <c r="S6" t="s">
        <v>337</v>
      </c>
      <c r="AA6" t="s">
        <v>1354</v>
      </c>
      <c r="AC6"/>
      <c r="AD6"/>
      <c r="AE6"/>
      <c r="AH6" t="s">
        <v>253</v>
      </c>
      <c r="AI6" t="s">
        <v>219</v>
      </c>
      <c r="AJ6" t="s">
        <v>235</v>
      </c>
      <c r="AK6">
        <v>405</v>
      </c>
      <c r="AL6" t="s">
        <v>237</v>
      </c>
      <c r="AM6" t="s">
        <v>238</v>
      </c>
      <c r="AN6" t="s">
        <v>229</v>
      </c>
      <c r="AP6" s="10" t="s">
        <v>240</v>
      </c>
      <c r="AQ6" s="10" t="s">
        <v>241</v>
      </c>
      <c r="AR6" s="10" t="s">
        <v>242</v>
      </c>
      <c r="AS6" t="s">
        <v>234</v>
      </c>
      <c r="AT6" t="b">
        <v>1</v>
      </c>
      <c r="AU6">
        <v>1</v>
      </c>
      <c r="AV6">
        <v>1</v>
      </c>
      <c r="AW6">
        <v>-1</v>
      </c>
      <c r="AX6">
        <v>1</v>
      </c>
      <c r="AY6">
        <v>1</v>
      </c>
      <c r="AZ6">
        <v>0</v>
      </c>
      <c r="BA6">
        <v>1</v>
      </c>
      <c r="BB6">
        <v>1</v>
      </c>
      <c r="BC6">
        <v>1</v>
      </c>
      <c r="BD6">
        <v>0</v>
      </c>
      <c r="BE6">
        <v>0</v>
      </c>
      <c r="BF6">
        <f t="shared" si="0"/>
        <v>6</v>
      </c>
      <c r="BP6">
        <f t="shared" si="1"/>
        <v>0</v>
      </c>
      <c r="CE6">
        <f t="shared" si="2"/>
        <v>0</v>
      </c>
      <c r="CG6">
        <f t="shared" si="3"/>
        <v>6</v>
      </c>
      <c r="CH6" s="10">
        <v>6</v>
      </c>
    </row>
    <row r="7" spans="1:89" x14ac:dyDescent="0.25">
      <c r="A7" s="11">
        <v>44327</v>
      </c>
      <c r="B7" t="s">
        <v>435</v>
      </c>
      <c r="C7">
        <v>7839231</v>
      </c>
      <c r="D7" t="s">
        <v>354</v>
      </c>
      <c r="E7">
        <v>2021</v>
      </c>
      <c r="F7" t="s">
        <v>437</v>
      </c>
      <c r="I7" t="s">
        <v>443</v>
      </c>
      <c r="J7" t="s">
        <v>234</v>
      </c>
      <c r="K7" t="s">
        <v>1330</v>
      </c>
      <c r="L7" t="s">
        <v>1350</v>
      </c>
      <c r="M7" t="s">
        <v>234</v>
      </c>
      <c r="N7" t="b">
        <v>1</v>
      </c>
      <c r="O7" s="7" t="b">
        <v>1</v>
      </c>
      <c r="Q7" s="19" t="s">
        <v>1504</v>
      </c>
      <c r="R7" t="s">
        <v>1503</v>
      </c>
      <c r="S7" t="s">
        <v>337</v>
      </c>
      <c r="AC7" t="s">
        <v>441</v>
      </c>
      <c r="AD7"/>
      <c r="AE7"/>
      <c r="AH7" s="7" t="s">
        <v>253</v>
      </c>
      <c r="AI7" s="7" t="s">
        <v>219</v>
      </c>
      <c r="AJ7" s="7" t="s">
        <v>235</v>
      </c>
      <c r="AK7">
        <f>SUM(AL7:AM7)</f>
        <v>688</v>
      </c>
      <c r="AL7">
        <v>344</v>
      </c>
      <c r="AM7">
        <v>344</v>
      </c>
      <c r="AN7" t="s">
        <v>229</v>
      </c>
      <c r="AO7" t="s">
        <v>440</v>
      </c>
      <c r="AP7" s="10"/>
      <c r="AQ7" s="10"/>
      <c r="AR7" s="10" t="s">
        <v>439</v>
      </c>
      <c r="AS7" t="s">
        <v>438</v>
      </c>
      <c r="AT7" t="b">
        <v>1</v>
      </c>
      <c r="AU7">
        <v>1</v>
      </c>
      <c r="AV7">
        <v>1</v>
      </c>
      <c r="AW7">
        <v>1</v>
      </c>
      <c r="AX7">
        <v>1</v>
      </c>
      <c r="AY7">
        <v>1</v>
      </c>
      <c r="AZ7">
        <v>0</v>
      </c>
      <c r="BA7">
        <v>1</v>
      </c>
      <c r="BB7">
        <v>1</v>
      </c>
      <c r="BC7">
        <v>1</v>
      </c>
      <c r="BD7">
        <v>0</v>
      </c>
      <c r="BE7">
        <v>1</v>
      </c>
      <c r="BF7">
        <f t="shared" si="0"/>
        <v>9</v>
      </c>
      <c r="BP7">
        <f t="shared" si="1"/>
        <v>0</v>
      </c>
      <c r="CE7">
        <f t="shared" si="2"/>
        <v>0</v>
      </c>
      <c r="CG7">
        <f t="shared" si="3"/>
        <v>9</v>
      </c>
      <c r="CH7" s="10">
        <v>9</v>
      </c>
    </row>
    <row r="8" spans="1:89" x14ac:dyDescent="0.25">
      <c r="A8" s="11">
        <v>44362</v>
      </c>
      <c r="B8" t="s">
        <v>1184</v>
      </c>
      <c r="C8">
        <v>31928219</v>
      </c>
      <c r="D8" t="s">
        <v>850</v>
      </c>
      <c r="E8">
        <v>2020</v>
      </c>
      <c r="F8" t="s">
        <v>1186</v>
      </c>
      <c r="I8" t="s">
        <v>1190</v>
      </c>
      <c r="J8" t="s">
        <v>1187</v>
      </c>
      <c r="K8" t="s">
        <v>1326</v>
      </c>
      <c r="L8" t="s">
        <v>1350</v>
      </c>
      <c r="M8" t="s">
        <v>1187</v>
      </c>
      <c r="N8" t="b">
        <v>1</v>
      </c>
      <c r="O8" s="7" t="b">
        <v>1</v>
      </c>
      <c r="Q8" s="19">
        <v>0</v>
      </c>
      <c r="R8" t="s">
        <v>1502</v>
      </c>
      <c r="S8" t="s">
        <v>337</v>
      </c>
      <c r="U8" t="s">
        <v>1189</v>
      </c>
      <c r="Z8" t="s">
        <v>1359</v>
      </c>
      <c r="AC8"/>
      <c r="AD8"/>
      <c r="AE8"/>
      <c r="AH8" t="s">
        <v>1188</v>
      </c>
      <c r="AI8" t="s">
        <v>219</v>
      </c>
      <c r="AJ8" t="s">
        <v>988</v>
      </c>
      <c r="AK8">
        <f t="shared" ref="AK8:AK9" si="4">SUM(AL8:AM8)</f>
        <v>88</v>
      </c>
      <c r="AL8">
        <v>44</v>
      </c>
      <c r="AM8">
        <v>44</v>
      </c>
      <c r="AN8" t="s">
        <v>229</v>
      </c>
      <c r="AO8" t="s">
        <v>312</v>
      </c>
      <c r="AP8" s="10"/>
      <c r="AQ8" s="10"/>
      <c r="AR8" s="10" t="s">
        <v>312</v>
      </c>
      <c r="AS8" s="10" t="s">
        <v>1187</v>
      </c>
      <c r="AT8" t="b">
        <v>0</v>
      </c>
      <c r="AU8">
        <v>1</v>
      </c>
      <c r="AV8">
        <v>1</v>
      </c>
      <c r="AW8">
        <v>-1</v>
      </c>
      <c r="AX8">
        <v>0</v>
      </c>
      <c r="AY8">
        <v>0</v>
      </c>
      <c r="AZ8">
        <v>0</v>
      </c>
      <c r="BA8">
        <v>1</v>
      </c>
      <c r="BB8">
        <v>0</v>
      </c>
      <c r="BC8">
        <v>0</v>
      </c>
      <c r="BD8">
        <v>0</v>
      </c>
      <c r="BE8">
        <v>-1</v>
      </c>
      <c r="BF8">
        <f t="shared" si="0"/>
        <v>1</v>
      </c>
      <c r="BP8">
        <f t="shared" si="1"/>
        <v>0</v>
      </c>
      <c r="CE8">
        <f t="shared" si="2"/>
        <v>0</v>
      </c>
      <c r="CG8">
        <f t="shared" si="3"/>
        <v>1</v>
      </c>
      <c r="CH8" s="10">
        <v>1</v>
      </c>
    </row>
    <row r="9" spans="1:89" x14ac:dyDescent="0.25">
      <c r="A9" s="11">
        <v>44358</v>
      </c>
      <c r="B9" t="s">
        <v>1147</v>
      </c>
      <c r="C9">
        <v>5506022</v>
      </c>
      <c r="D9" t="s">
        <v>497</v>
      </c>
      <c r="E9">
        <v>2017</v>
      </c>
      <c r="F9" t="s">
        <v>1149</v>
      </c>
      <c r="I9" t="s">
        <v>1153</v>
      </c>
      <c r="J9" t="s">
        <v>684</v>
      </c>
      <c r="K9" t="s">
        <v>1326</v>
      </c>
      <c r="L9" t="s">
        <v>1350</v>
      </c>
      <c r="M9" t="s">
        <v>1360</v>
      </c>
      <c r="N9" t="b">
        <v>1</v>
      </c>
      <c r="O9" s="7" t="b">
        <v>1</v>
      </c>
      <c r="Q9" s="19">
        <v>0</v>
      </c>
      <c r="R9" t="s">
        <v>1501</v>
      </c>
      <c r="S9" s="31" t="s">
        <v>337</v>
      </c>
      <c r="W9" t="s">
        <v>1152</v>
      </c>
      <c r="AA9" t="s">
        <v>1371</v>
      </c>
      <c r="AC9" t="s">
        <v>1151</v>
      </c>
      <c r="AD9"/>
      <c r="AE9"/>
      <c r="AF9" t="s">
        <v>1150</v>
      </c>
      <c r="AH9" t="s">
        <v>253</v>
      </c>
      <c r="AI9" t="s">
        <v>219</v>
      </c>
      <c r="AJ9" t="s">
        <v>459</v>
      </c>
      <c r="AK9">
        <f t="shared" si="4"/>
        <v>16</v>
      </c>
      <c r="AL9">
        <v>8</v>
      </c>
      <c r="AM9">
        <v>8</v>
      </c>
      <c r="AN9" t="s">
        <v>229</v>
      </c>
      <c r="AO9" t="s">
        <v>312</v>
      </c>
      <c r="AP9" s="10"/>
      <c r="AQ9" s="10"/>
      <c r="AR9" s="10" t="s">
        <v>526</v>
      </c>
      <c r="AS9" s="10" t="s">
        <v>266</v>
      </c>
      <c r="AT9" t="b">
        <v>1</v>
      </c>
      <c r="AU9">
        <v>1</v>
      </c>
      <c r="AV9">
        <v>1</v>
      </c>
      <c r="AW9">
        <v>-1</v>
      </c>
      <c r="AX9">
        <v>0</v>
      </c>
      <c r="AY9">
        <v>1</v>
      </c>
      <c r="AZ9">
        <v>0</v>
      </c>
      <c r="BA9">
        <v>1</v>
      </c>
      <c r="BB9">
        <v>0</v>
      </c>
      <c r="BC9">
        <v>0</v>
      </c>
      <c r="BD9">
        <v>0</v>
      </c>
      <c r="BE9">
        <v>1</v>
      </c>
      <c r="BF9">
        <f t="shared" si="0"/>
        <v>4</v>
      </c>
      <c r="BP9">
        <f t="shared" si="1"/>
        <v>0</v>
      </c>
      <c r="CE9">
        <f t="shared" si="2"/>
        <v>0</v>
      </c>
      <c r="CG9">
        <f t="shared" si="3"/>
        <v>4</v>
      </c>
      <c r="CH9" s="10">
        <v>4</v>
      </c>
    </row>
    <row r="10" spans="1:89" x14ac:dyDescent="0.25">
      <c r="A10" s="11">
        <v>44317</v>
      </c>
      <c r="B10" t="s">
        <v>906</v>
      </c>
      <c r="C10">
        <v>5330442</v>
      </c>
      <c r="D10" t="s">
        <v>778</v>
      </c>
      <c r="E10">
        <v>2017</v>
      </c>
      <c r="F10" t="s">
        <v>908</v>
      </c>
      <c r="I10" t="s">
        <v>911</v>
      </c>
      <c r="J10" t="s">
        <v>909</v>
      </c>
      <c r="K10" t="s">
        <v>1326</v>
      </c>
      <c r="L10" t="s">
        <v>1350</v>
      </c>
      <c r="M10" t="s">
        <v>1362</v>
      </c>
      <c r="N10" t="b">
        <v>1</v>
      </c>
      <c r="O10" s="7" t="b">
        <v>1</v>
      </c>
      <c r="Q10" s="19">
        <v>0</v>
      </c>
      <c r="R10" t="s">
        <v>1500</v>
      </c>
      <c r="S10" t="s">
        <v>337</v>
      </c>
      <c r="T10" t="s">
        <v>905</v>
      </c>
      <c r="AC10"/>
      <c r="AD10" t="s">
        <v>904</v>
      </c>
      <c r="AE10"/>
      <c r="AH10" t="s">
        <v>253</v>
      </c>
      <c r="AI10" t="s">
        <v>219</v>
      </c>
      <c r="AJ10" t="s">
        <v>250</v>
      </c>
      <c r="AK10">
        <v>75</v>
      </c>
      <c r="AN10" t="s">
        <v>229</v>
      </c>
      <c r="AO10" t="s">
        <v>910</v>
      </c>
      <c r="AP10" s="10"/>
      <c r="AQ10" s="10"/>
      <c r="AR10" s="10" t="s">
        <v>746</v>
      </c>
      <c r="AS10" s="10" t="s">
        <v>266</v>
      </c>
      <c r="AT10" t="b">
        <v>1</v>
      </c>
      <c r="BF10">
        <f t="shared" si="0"/>
        <v>0</v>
      </c>
      <c r="BG10">
        <v>1</v>
      </c>
      <c r="BH10">
        <v>1</v>
      </c>
      <c r="BI10">
        <v>1</v>
      </c>
      <c r="BJ10">
        <v>1</v>
      </c>
      <c r="BK10">
        <v>1</v>
      </c>
      <c r="BL10">
        <v>1</v>
      </c>
      <c r="BM10">
        <v>1</v>
      </c>
      <c r="BN10">
        <v>1</v>
      </c>
      <c r="BO10">
        <v>1</v>
      </c>
      <c r="BP10">
        <f t="shared" si="1"/>
        <v>9</v>
      </c>
      <c r="CE10">
        <f t="shared" si="2"/>
        <v>0</v>
      </c>
      <c r="CG10">
        <f t="shared" si="3"/>
        <v>9</v>
      </c>
      <c r="CH10" s="10">
        <v>9</v>
      </c>
    </row>
    <row r="11" spans="1:89" x14ac:dyDescent="0.25">
      <c r="A11" s="11">
        <v>44362</v>
      </c>
      <c r="B11" t="s">
        <v>1191</v>
      </c>
      <c r="C11">
        <v>4391864</v>
      </c>
      <c r="D11" t="s">
        <v>308</v>
      </c>
      <c r="E11">
        <v>2015</v>
      </c>
      <c r="F11" t="s">
        <v>1193</v>
      </c>
      <c r="I11" t="s">
        <v>1199</v>
      </c>
      <c r="J11" t="s">
        <v>828</v>
      </c>
      <c r="K11" t="s">
        <v>1330</v>
      </c>
      <c r="L11" t="s">
        <v>1350</v>
      </c>
      <c r="M11" t="s">
        <v>684</v>
      </c>
      <c r="N11" t="b">
        <v>1</v>
      </c>
      <c r="O11" s="7" t="b">
        <v>1</v>
      </c>
      <c r="Q11" s="19">
        <v>0</v>
      </c>
      <c r="R11" t="s">
        <v>266</v>
      </c>
      <c r="S11" t="s">
        <v>337</v>
      </c>
      <c r="U11" t="s">
        <v>1198</v>
      </c>
      <c r="AC11"/>
      <c r="AD11" t="s">
        <v>1363</v>
      </c>
      <c r="AE11"/>
      <c r="AH11" t="s">
        <v>593</v>
      </c>
      <c r="AI11" t="s">
        <v>219</v>
      </c>
      <c r="AJ11" t="s">
        <v>1158</v>
      </c>
      <c r="AK11">
        <v>21</v>
      </c>
      <c r="AN11" t="s">
        <v>1194</v>
      </c>
      <c r="AO11" t="s">
        <v>1195</v>
      </c>
      <c r="AP11" s="10"/>
      <c r="AQ11" s="10"/>
      <c r="AR11" s="10" t="s">
        <v>340</v>
      </c>
      <c r="AS11" s="10" t="s">
        <v>1196</v>
      </c>
      <c r="AT11" t="b">
        <v>1</v>
      </c>
      <c r="BF11">
        <f t="shared" si="0"/>
        <v>0</v>
      </c>
      <c r="BP11">
        <f t="shared" si="1"/>
        <v>0</v>
      </c>
      <c r="BQ11">
        <v>1</v>
      </c>
      <c r="BR11">
        <v>1</v>
      </c>
      <c r="BS11">
        <v>0</v>
      </c>
      <c r="BT11">
        <v>1</v>
      </c>
      <c r="BU11">
        <v>1</v>
      </c>
      <c r="BV11">
        <v>-1</v>
      </c>
      <c r="BW11">
        <v>0</v>
      </c>
      <c r="BX11">
        <v>-1</v>
      </c>
      <c r="BY11">
        <v>1</v>
      </c>
      <c r="BZ11">
        <v>-1</v>
      </c>
      <c r="CA11">
        <v>1</v>
      </c>
      <c r="CB11">
        <v>0</v>
      </c>
      <c r="CC11">
        <v>0</v>
      </c>
      <c r="CD11">
        <v>1</v>
      </c>
      <c r="CE11">
        <f t="shared" si="2"/>
        <v>4</v>
      </c>
      <c r="CG11">
        <f t="shared" si="3"/>
        <v>4</v>
      </c>
      <c r="CH11" s="10">
        <v>4</v>
      </c>
    </row>
    <row r="12" spans="1:89" x14ac:dyDescent="0.25">
      <c r="A12" s="11">
        <v>44326</v>
      </c>
      <c r="B12" t="s">
        <v>417</v>
      </c>
      <c r="C12" s="9">
        <v>32019381</v>
      </c>
      <c r="D12" t="s">
        <v>419</v>
      </c>
      <c r="E12">
        <v>2020</v>
      </c>
      <c r="F12" t="s">
        <v>420</v>
      </c>
      <c r="I12" t="s">
        <v>424</v>
      </c>
      <c r="J12" t="s">
        <v>421</v>
      </c>
      <c r="K12" t="s">
        <v>1326</v>
      </c>
      <c r="L12" t="s">
        <v>1350</v>
      </c>
      <c r="M12" t="s">
        <v>421</v>
      </c>
      <c r="N12" t="b">
        <v>1</v>
      </c>
      <c r="O12" s="7" t="b">
        <v>1</v>
      </c>
      <c r="Q12" s="19">
        <v>0</v>
      </c>
      <c r="R12" t="s">
        <v>266</v>
      </c>
      <c r="S12" t="s">
        <v>337</v>
      </c>
      <c r="T12" t="s">
        <v>423</v>
      </c>
      <c r="AA12" t="s">
        <v>1364</v>
      </c>
      <c r="AC12"/>
      <c r="AD12"/>
      <c r="AE12">
        <v>75</v>
      </c>
      <c r="AH12" s="7" t="s">
        <v>958</v>
      </c>
      <c r="AI12" s="7" t="s">
        <v>219</v>
      </c>
      <c r="AJ12" s="7" t="s">
        <v>250</v>
      </c>
      <c r="AK12">
        <f>SUM(AL12:AM12)</f>
        <v>40</v>
      </c>
      <c r="AL12">
        <v>24</v>
      </c>
      <c r="AM12">
        <v>16</v>
      </c>
      <c r="AN12" t="s">
        <v>229</v>
      </c>
      <c r="AO12" t="s">
        <v>312</v>
      </c>
      <c r="AP12" s="10"/>
      <c r="AQ12" s="10"/>
      <c r="AR12" s="10" t="s">
        <v>312</v>
      </c>
      <c r="AS12" t="s">
        <v>421</v>
      </c>
      <c r="AT12" t="b">
        <v>1</v>
      </c>
      <c r="AU12">
        <v>1</v>
      </c>
      <c r="AV12">
        <v>1</v>
      </c>
      <c r="AW12">
        <v>-1</v>
      </c>
      <c r="AX12">
        <v>1</v>
      </c>
      <c r="AY12">
        <v>1</v>
      </c>
      <c r="AZ12">
        <v>0</v>
      </c>
      <c r="BA12">
        <v>1</v>
      </c>
      <c r="BB12">
        <v>0</v>
      </c>
      <c r="BC12">
        <v>0</v>
      </c>
      <c r="BD12">
        <v>0</v>
      </c>
      <c r="BE12">
        <v>1</v>
      </c>
      <c r="BF12">
        <f t="shared" si="0"/>
        <v>5</v>
      </c>
      <c r="BP12">
        <f t="shared" si="1"/>
        <v>0</v>
      </c>
      <c r="CE12">
        <f t="shared" si="2"/>
        <v>0</v>
      </c>
      <c r="CG12">
        <f t="shared" si="3"/>
        <v>5</v>
      </c>
      <c r="CH12" s="10">
        <v>5</v>
      </c>
    </row>
    <row r="13" spans="1:89" x14ac:dyDescent="0.25">
      <c r="A13" s="11">
        <v>44326</v>
      </c>
      <c r="B13" t="s">
        <v>397</v>
      </c>
      <c r="C13">
        <v>7962278</v>
      </c>
      <c r="D13" t="s">
        <v>354</v>
      </c>
      <c r="E13">
        <v>2021</v>
      </c>
      <c r="F13" t="s">
        <v>399</v>
      </c>
      <c r="I13" t="s">
        <v>402</v>
      </c>
      <c r="J13" s="7" t="s">
        <v>401</v>
      </c>
      <c r="K13" s="7" t="s">
        <v>401</v>
      </c>
      <c r="L13" s="7" t="s">
        <v>1210</v>
      </c>
      <c r="M13" s="7" t="s">
        <v>401</v>
      </c>
      <c r="N13" s="7" t="s">
        <v>1490</v>
      </c>
      <c r="O13" s="7" t="b">
        <v>0</v>
      </c>
      <c r="P13" s="7"/>
      <c r="Q13" s="24" t="s">
        <v>312</v>
      </c>
      <c r="R13" s="7" t="s">
        <v>1499</v>
      </c>
      <c r="S13" t="s">
        <v>337</v>
      </c>
      <c r="AC13"/>
      <c r="AD13"/>
      <c r="AE13"/>
      <c r="AG13" t="s">
        <v>1366</v>
      </c>
      <c r="AH13" s="7" t="s">
        <v>312</v>
      </c>
      <c r="AI13" s="7" t="s">
        <v>219</v>
      </c>
      <c r="AJ13" s="7" t="s">
        <v>250</v>
      </c>
      <c r="AK13">
        <v>1100</v>
      </c>
      <c r="AN13" t="s">
        <v>229</v>
      </c>
      <c r="AO13" t="s">
        <v>400</v>
      </c>
      <c r="AP13" s="10"/>
      <c r="AQ13" s="10"/>
      <c r="AR13" s="10" t="s">
        <v>316</v>
      </c>
      <c r="AS13" t="s">
        <v>401</v>
      </c>
      <c r="AT13" t="b">
        <v>1</v>
      </c>
      <c r="BF13">
        <f t="shared" si="0"/>
        <v>0</v>
      </c>
      <c r="BP13">
        <f t="shared" si="1"/>
        <v>0</v>
      </c>
      <c r="BQ13">
        <v>1</v>
      </c>
      <c r="BR13">
        <v>1</v>
      </c>
      <c r="BS13">
        <v>1</v>
      </c>
      <c r="BT13">
        <v>1</v>
      </c>
      <c r="BU13">
        <v>-1</v>
      </c>
      <c r="BV13">
        <v>0</v>
      </c>
      <c r="BW13">
        <v>1</v>
      </c>
      <c r="BX13">
        <v>0</v>
      </c>
      <c r="BY13">
        <v>0</v>
      </c>
      <c r="BZ13">
        <v>0</v>
      </c>
      <c r="CA13">
        <v>-1</v>
      </c>
      <c r="CB13">
        <v>0</v>
      </c>
      <c r="CC13">
        <v>0</v>
      </c>
      <c r="CD13">
        <v>0</v>
      </c>
      <c r="CE13">
        <f t="shared" si="2"/>
        <v>3</v>
      </c>
      <c r="CG13">
        <f t="shared" si="3"/>
        <v>3</v>
      </c>
      <c r="CH13" s="10">
        <v>3</v>
      </c>
    </row>
    <row r="14" spans="1:89" x14ac:dyDescent="0.25">
      <c r="A14" s="18">
        <v>44335</v>
      </c>
      <c r="B14" t="s">
        <v>617</v>
      </c>
      <c r="C14">
        <v>28172975</v>
      </c>
      <c r="D14" t="s">
        <v>619</v>
      </c>
      <c r="E14">
        <v>2016</v>
      </c>
      <c r="F14" t="s">
        <v>620</v>
      </c>
      <c r="I14" t="s">
        <v>627</v>
      </c>
      <c r="J14" t="s">
        <v>401</v>
      </c>
      <c r="K14" s="7" t="s">
        <v>401</v>
      </c>
      <c r="L14" s="7" t="s">
        <v>1350</v>
      </c>
      <c r="M14" s="7" t="s">
        <v>1368</v>
      </c>
      <c r="N14" s="7" t="b">
        <v>1</v>
      </c>
      <c r="O14" s="7" t="b">
        <v>1</v>
      </c>
      <c r="P14" s="7" t="s">
        <v>1483</v>
      </c>
      <c r="Q14" s="24">
        <v>0</v>
      </c>
      <c r="R14" s="7" t="s">
        <v>1498</v>
      </c>
      <c r="S14" t="s">
        <v>337</v>
      </c>
      <c r="AA14" t="s">
        <v>1367</v>
      </c>
      <c r="AC14"/>
      <c r="AD14"/>
      <c r="AE14"/>
      <c r="AH14" t="s">
        <v>253</v>
      </c>
      <c r="AI14" s="7" t="s">
        <v>219</v>
      </c>
      <c r="AJ14" t="s">
        <v>570</v>
      </c>
      <c r="AK14">
        <f>SUM(AL14:AM14)</f>
        <v>729</v>
      </c>
      <c r="AL14">
        <v>238</v>
      </c>
      <c r="AM14">
        <v>491</v>
      </c>
      <c r="AN14" t="s">
        <v>229</v>
      </c>
      <c r="AO14" t="s">
        <v>621</v>
      </c>
      <c r="AP14" s="10"/>
      <c r="AQ14" s="10"/>
      <c r="AR14" s="10" t="s">
        <v>622</v>
      </c>
      <c r="AS14" t="s">
        <v>401</v>
      </c>
      <c r="AT14" t="b">
        <v>1</v>
      </c>
      <c r="AU14">
        <v>1</v>
      </c>
      <c r="AV14">
        <v>1</v>
      </c>
      <c r="AW14">
        <v>-1</v>
      </c>
      <c r="AX14">
        <v>1</v>
      </c>
      <c r="AY14">
        <v>1</v>
      </c>
      <c r="AZ14">
        <v>0</v>
      </c>
      <c r="BA14">
        <v>1</v>
      </c>
      <c r="BB14">
        <v>1</v>
      </c>
      <c r="BC14">
        <v>0</v>
      </c>
      <c r="BD14">
        <v>0</v>
      </c>
      <c r="BE14">
        <v>0</v>
      </c>
      <c r="BF14">
        <f t="shared" si="0"/>
        <v>5</v>
      </c>
      <c r="BP14">
        <f t="shared" si="1"/>
        <v>0</v>
      </c>
      <c r="CE14">
        <f t="shared" si="2"/>
        <v>0</v>
      </c>
      <c r="CG14">
        <f t="shared" si="3"/>
        <v>5</v>
      </c>
      <c r="CH14" s="10">
        <v>5</v>
      </c>
    </row>
    <row r="15" spans="1:89" x14ac:dyDescent="0.25">
      <c r="A15" s="11">
        <v>44347</v>
      </c>
      <c r="B15" t="s">
        <v>854</v>
      </c>
      <c r="C15">
        <v>28838933</v>
      </c>
      <c r="D15" t="s">
        <v>856</v>
      </c>
      <c r="E15">
        <v>2017</v>
      </c>
      <c r="F15" t="s">
        <v>857</v>
      </c>
      <c r="I15" t="s">
        <v>862</v>
      </c>
      <c r="J15" t="s">
        <v>859</v>
      </c>
      <c r="K15" s="7" t="s">
        <v>1330</v>
      </c>
      <c r="L15" s="7" t="s">
        <v>1350</v>
      </c>
      <c r="M15" s="7" t="s">
        <v>1379</v>
      </c>
      <c r="N15" s="7" t="b">
        <v>1</v>
      </c>
      <c r="O15" s="7" t="b">
        <v>1</v>
      </c>
      <c r="P15" s="7" t="s">
        <v>1485</v>
      </c>
      <c r="Q15" s="24">
        <v>0</v>
      </c>
      <c r="R15" s="7" t="s">
        <v>1494</v>
      </c>
      <c r="S15" t="s">
        <v>337</v>
      </c>
      <c r="T15" t="s">
        <v>860</v>
      </c>
      <c r="AA15" t="s">
        <v>1380</v>
      </c>
      <c r="AC15"/>
      <c r="AD15"/>
      <c r="AE15"/>
      <c r="AH15" t="s">
        <v>253</v>
      </c>
      <c r="AI15" t="s">
        <v>219</v>
      </c>
      <c r="AJ15" t="s">
        <v>459</v>
      </c>
      <c r="AK15">
        <f>SUM(AL15:AM15)</f>
        <v>72</v>
      </c>
      <c r="AL15">
        <v>41</v>
      </c>
      <c r="AM15">
        <v>31</v>
      </c>
      <c r="AN15" t="s">
        <v>858</v>
      </c>
      <c r="AO15" t="s">
        <v>312</v>
      </c>
      <c r="AP15" s="10"/>
      <c r="AQ15" s="10"/>
      <c r="AR15" s="10" t="s">
        <v>316</v>
      </c>
      <c r="AS15" t="s">
        <v>266</v>
      </c>
      <c r="AT15" t="b">
        <v>0</v>
      </c>
      <c r="AU15">
        <v>1</v>
      </c>
      <c r="AV15">
        <v>1</v>
      </c>
      <c r="AW15">
        <v>1</v>
      </c>
      <c r="AX15">
        <v>1</v>
      </c>
      <c r="AY15">
        <v>1</v>
      </c>
      <c r="AZ15">
        <v>0</v>
      </c>
      <c r="BA15">
        <v>1</v>
      </c>
      <c r="BB15">
        <v>1</v>
      </c>
      <c r="BC15">
        <v>0</v>
      </c>
      <c r="BD15">
        <v>0</v>
      </c>
      <c r="BE15">
        <v>0</v>
      </c>
      <c r="BF15">
        <f t="shared" si="0"/>
        <v>7</v>
      </c>
      <c r="BP15">
        <f t="shared" si="1"/>
        <v>0</v>
      </c>
      <c r="CE15">
        <f t="shared" si="2"/>
        <v>0</v>
      </c>
      <c r="CG15">
        <f t="shared" si="3"/>
        <v>7</v>
      </c>
      <c r="CH15" s="10">
        <v>7</v>
      </c>
    </row>
    <row r="16" spans="1:89" x14ac:dyDescent="0.25">
      <c r="A16" s="11">
        <v>44356</v>
      </c>
      <c r="B16" t="s">
        <v>1077</v>
      </c>
      <c r="C16">
        <v>31703168</v>
      </c>
      <c r="D16" t="s">
        <v>850</v>
      </c>
      <c r="E16">
        <v>2019</v>
      </c>
      <c r="F16" t="s">
        <v>1079</v>
      </c>
      <c r="J16" t="s">
        <v>712</v>
      </c>
      <c r="K16" s="7" t="s">
        <v>1330</v>
      </c>
      <c r="L16" s="7" t="s">
        <v>1350</v>
      </c>
      <c r="M16" s="7" t="s">
        <v>1398</v>
      </c>
      <c r="N16" s="7" t="b">
        <v>1</v>
      </c>
      <c r="O16" s="7" t="b">
        <v>1</v>
      </c>
      <c r="P16" s="7"/>
      <c r="Q16" s="24">
        <v>8.5</v>
      </c>
      <c r="R16" s="7" t="s">
        <v>1401</v>
      </c>
      <c r="S16" t="s">
        <v>337</v>
      </c>
      <c r="T16" t="s">
        <v>1402</v>
      </c>
      <c r="AC16"/>
      <c r="AD16"/>
      <c r="AE16"/>
      <c r="AH16" t="s">
        <v>253</v>
      </c>
      <c r="AI16" t="s">
        <v>219</v>
      </c>
      <c r="AJ16" t="s">
        <v>250</v>
      </c>
      <c r="AK16">
        <v>2534</v>
      </c>
      <c r="AN16" t="s">
        <v>229</v>
      </c>
      <c r="AO16" t="s">
        <v>1080</v>
      </c>
      <c r="AP16" s="10"/>
      <c r="AQ16" s="10"/>
      <c r="AR16" s="10" t="s">
        <v>380</v>
      </c>
      <c r="AS16" s="10" t="s">
        <v>630</v>
      </c>
      <c r="AT16" t="b">
        <v>1</v>
      </c>
      <c r="BF16">
        <f t="shared" si="0"/>
        <v>0</v>
      </c>
      <c r="BP16">
        <f t="shared" si="1"/>
        <v>0</v>
      </c>
      <c r="BQ16">
        <v>1</v>
      </c>
      <c r="BR16">
        <v>1</v>
      </c>
      <c r="BS16">
        <v>1</v>
      </c>
      <c r="BT16">
        <v>1</v>
      </c>
      <c r="BU16">
        <v>1</v>
      </c>
      <c r="BV16">
        <v>1</v>
      </c>
      <c r="BW16">
        <v>1</v>
      </c>
      <c r="BX16">
        <v>1</v>
      </c>
      <c r="BY16">
        <v>1</v>
      </c>
      <c r="BZ16">
        <v>1</v>
      </c>
      <c r="CA16">
        <v>1</v>
      </c>
      <c r="CB16">
        <v>0</v>
      </c>
      <c r="CC16">
        <v>0</v>
      </c>
      <c r="CD16">
        <v>0</v>
      </c>
      <c r="CE16">
        <f t="shared" si="2"/>
        <v>11</v>
      </c>
      <c r="CG16">
        <f t="shared" si="3"/>
        <v>11</v>
      </c>
      <c r="CH16" s="10">
        <v>11</v>
      </c>
    </row>
    <row r="17" spans="1:86" x14ac:dyDescent="0.25">
      <c r="A17" s="11">
        <v>44327</v>
      </c>
      <c r="B17" t="s">
        <v>426</v>
      </c>
      <c r="C17">
        <v>5617391</v>
      </c>
      <c r="D17" t="s">
        <v>428</v>
      </c>
      <c r="E17">
        <v>2017</v>
      </c>
      <c r="F17" t="s">
        <v>429</v>
      </c>
      <c r="I17" t="s">
        <v>434</v>
      </c>
      <c r="J17" t="s">
        <v>430</v>
      </c>
      <c r="K17" s="7" t="s">
        <v>1331</v>
      </c>
      <c r="L17" s="7" t="s">
        <v>1413</v>
      </c>
      <c r="M17" s="7" t="s">
        <v>1350</v>
      </c>
      <c r="N17" s="7" t="b">
        <v>1</v>
      </c>
      <c r="O17" s="7" t="b">
        <v>1</v>
      </c>
      <c r="P17" s="7" t="s">
        <v>1484</v>
      </c>
      <c r="Q17" s="24">
        <v>0</v>
      </c>
      <c r="R17" s="7" t="s">
        <v>266</v>
      </c>
      <c r="S17" t="s">
        <v>337</v>
      </c>
      <c r="T17" s="7"/>
      <c r="U17" s="7"/>
      <c r="V17" s="7"/>
      <c r="W17" s="7"/>
      <c r="X17" s="7"/>
      <c r="Y17" s="7"/>
      <c r="Z17" s="7"/>
      <c r="AA17" s="7" t="s">
        <v>1414</v>
      </c>
      <c r="AB17" s="7"/>
      <c r="AC17" s="7"/>
      <c r="AD17" s="7"/>
      <c r="AE17" s="7"/>
      <c r="AF17" s="7"/>
      <c r="AG17" s="13"/>
      <c r="AH17" s="7" t="s">
        <v>253</v>
      </c>
      <c r="AI17" s="7" t="s">
        <v>219</v>
      </c>
      <c r="AJ17" s="7" t="s">
        <v>431</v>
      </c>
      <c r="AK17">
        <f>SUM(AL17:AM17)</f>
        <v>54</v>
      </c>
      <c r="AL17">
        <v>18</v>
      </c>
      <c r="AM17">
        <v>36</v>
      </c>
      <c r="AN17" t="s">
        <v>229</v>
      </c>
      <c r="AO17" t="s">
        <v>312</v>
      </c>
      <c r="AP17" s="10"/>
      <c r="AQ17" s="10"/>
      <c r="AR17" s="10" t="s">
        <v>432</v>
      </c>
      <c r="AS17" t="s">
        <v>266</v>
      </c>
      <c r="AT17" t="b">
        <v>0</v>
      </c>
      <c r="AU17">
        <v>1</v>
      </c>
      <c r="AV17">
        <v>1</v>
      </c>
      <c r="AW17">
        <v>-1</v>
      </c>
      <c r="AX17">
        <v>1</v>
      </c>
      <c r="AY17">
        <v>1</v>
      </c>
      <c r="AZ17">
        <v>0</v>
      </c>
      <c r="BA17">
        <v>1</v>
      </c>
      <c r="BB17">
        <v>1</v>
      </c>
      <c r="BC17">
        <v>1</v>
      </c>
      <c r="BD17">
        <v>0</v>
      </c>
      <c r="BE17">
        <v>0</v>
      </c>
      <c r="BF17">
        <f t="shared" si="0"/>
        <v>6</v>
      </c>
      <c r="BP17">
        <f t="shared" si="1"/>
        <v>0</v>
      </c>
      <c r="CE17">
        <f t="shared" si="2"/>
        <v>0</v>
      </c>
      <c r="CG17">
        <f t="shared" si="3"/>
        <v>6</v>
      </c>
      <c r="CH17" s="10">
        <v>6</v>
      </c>
    </row>
    <row r="18" spans="1:86" x14ac:dyDescent="0.25">
      <c r="A18" s="27">
        <v>44322</v>
      </c>
      <c r="B18" t="s">
        <v>324</v>
      </c>
      <c r="C18">
        <v>6782027</v>
      </c>
      <c r="D18" t="s">
        <v>326</v>
      </c>
      <c r="E18">
        <v>2019</v>
      </c>
      <c r="F18" t="s">
        <v>325</v>
      </c>
      <c r="J18" t="s">
        <v>328</v>
      </c>
      <c r="K18" s="7" t="s">
        <v>1330</v>
      </c>
      <c r="L18" s="7" t="s">
        <v>1350</v>
      </c>
      <c r="M18" t="s">
        <v>328</v>
      </c>
      <c r="N18" s="7" t="b">
        <v>1</v>
      </c>
      <c r="O18" s="7" t="b">
        <v>1</v>
      </c>
      <c r="P18" s="7"/>
      <c r="Q18" s="24">
        <v>5</v>
      </c>
      <c r="R18" s="7" t="s">
        <v>1415</v>
      </c>
      <c r="S18" t="s">
        <v>337</v>
      </c>
      <c r="U18" t="s">
        <v>332</v>
      </c>
      <c r="W18" t="s">
        <v>331</v>
      </c>
      <c r="AC18"/>
      <c r="AD18"/>
      <c r="AE18"/>
      <c r="AH18" t="s">
        <v>330</v>
      </c>
      <c r="AI18" t="s">
        <v>219</v>
      </c>
      <c r="AJ18" t="s">
        <v>235</v>
      </c>
      <c r="AK18">
        <f>SUM(AL18:AM18)</f>
        <v>15</v>
      </c>
      <c r="AL18">
        <v>10</v>
      </c>
      <c r="AM18">
        <v>5</v>
      </c>
      <c r="AN18" t="s">
        <v>229</v>
      </c>
      <c r="AO18" t="s">
        <v>312</v>
      </c>
      <c r="AP18" s="10"/>
      <c r="AQ18" s="10"/>
      <c r="AR18" s="10" t="s">
        <v>329</v>
      </c>
      <c r="AS18" t="s">
        <v>328</v>
      </c>
      <c r="AT18" t="b">
        <v>1</v>
      </c>
      <c r="AU18">
        <v>1</v>
      </c>
      <c r="AV18">
        <v>1</v>
      </c>
      <c r="AW18">
        <v>-1</v>
      </c>
      <c r="AX18">
        <v>1</v>
      </c>
      <c r="AY18">
        <v>1</v>
      </c>
      <c r="AZ18">
        <v>1</v>
      </c>
      <c r="BA18">
        <v>1</v>
      </c>
      <c r="BB18">
        <v>1</v>
      </c>
      <c r="BC18">
        <v>0</v>
      </c>
      <c r="BD18">
        <v>1</v>
      </c>
      <c r="BE18">
        <v>0</v>
      </c>
      <c r="BF18">
        <f t="shared" si="0"/>
        <v>7</v>
      </c>
      <c r="BP18">
        <f t="shared" si="1"/>
        <v>0</v>
      </c>
      <c r="CE18">
        <f t="shared" si="2"/>
        <v>0</v>
      </c>
      <c r="CG18">
        <f t="shared" si="3"/>
        <v>7</v>
      </c>
      <c r="CH18" s="10">
        <v>7</v>
      </c>
    </row>
    <row r="19" spans="1:86" x14ac:dyDescent="0.25">
      <c r="A19" s="11">
        <v>44326</v>
      </c>
      <c r="B19" t="s">
        <v>403</v>
      </c>
      <c r="C19">
        <v>6100733</v>
      </c>
      <c r="D19" t="s">
        <v>405</v>
      </c>
      <c r="E19">
        <v>2018</v>
      </c>
      <c r="F19" t="s">
        <v>406</v>
      </c>
      <c r="I19" t="s">
        <v>416</v>
      </c>
      <c r="J19" s="7" t="s">
        <v>407</v>
      </c>
      <c r="K19" s="7" t="s">
        <v>1331</v>
      </c>
      <c r="L19" s="7" t="s">
        <v>1416</v>
      </c>
      <c r="M19" s="7" t="s">
        <v>1350</v>
      </c>
      <c r="N19" s="7" t="b">
        <v>1</v>
      </c>
      <c r="O19" s="7" t="b">
        <v>1</v>
      </c>
      <c r="P19" s="7"/>
      <c r="Q19" s="24">
        <v>0</v>
      </c>
      <c r="R19" s="7" t="s">
        <v>1417</v>
      </c>
      <c r="S19" t="s">
        <v>337</v>
      </c>
      <c r="U19" t="s">
        <v>1419</v>
      </c>
      <c r="AA19" t="s">
        <v>1418</v>
      </c>
      <c r="AC19" t="s">
        <v>414</v>
      </c>
      <c r="AD19" t="s">
        <v>415</v>
      </c>
      <c r="AE19"/>
      <c r="AH19" s="7" t="s">
        <v>253</v>
      </c>
      <c r="AI19" s="7" t="s">
        <v>219</v>
      </c>
      <c r="AJ19" s="7" t="s">
        <v>250</v>
      </c>
      <c r="AK19">
        <v>4794</v>
      </c>
      <c r="AN19" t="s">
        <v>229</v>
      </c>
      <c r="AO19" t="s">
        <v>409</v>
      </c>
      <c r="AP19" s="10"/>
      <c r="AQ19" s="10"/>
      <c r="AR19" s="10" t="s">
        <v>408</v>
      </c>
      <c r="AS19" t="s">
        <v>401</v>
      </c>
      <c r="AT19" t="b">
        <v>1</v>
      </c>
      <c r="BF19">
        <f t="shared" si="0"/>
        <v>0</v>
      </c>
      <c r="BP19">
        <f t="shared" si="1"/>
        <v>0</v>
      </c>
      <c r="BQ19">
        <v>1</v>
      </c>
      <c r="BR19">
        <v>1</v>
      </c>
      <c r="BS19">
        <v>0</v>
      </c>
      <c r="BT19">
        <v>1</v>
      </c>
      <c r="BU19">
        <v>-1</v>
      </c>
      <c r="BV19">
        <v>1</v>
      </c>
      <c r="BW19">
        <v>1</v>
      </c>
      <c r="BX19">
        <v>1</v>
      </c>
      <c r="BY19">
        <v>1</v>
      </c>
      <c r="BZ19">
        <v>0</v>
      </c>
      <c r="CA19">
        <v>1</v>
      </c>
      <c r="CB19">
        <v>0</v>
      </c>
      <c r="CC19">
        <v>0</v>
      </c>
      <c r="CD19">
        <v>1</v>
      </c>
      <c r="CE19">
        <f t="shared" si="2"/>
        <v>8</v>
      </c>
      <c r="CG19">
        <f t="shared" si="3"/>
        <v>8</v>
      </c>
      <c r="CH19" s="10">
        <v>8</v>
      </c>
    </row>
    <row r="20" spans="1:86" x14ac:dyDescent="0.25">
      <c r="A20" s="11">
        <v>44354</v>
      </c>
      <c r="B20" t="s">
        <v>984</v>
      </c>
      <c r="C20">
        <v>5432989</v>
      </c>
      <c r="D20" t="s">
        <v>354</v>
      </c>
      <c r="E20">
        <v>2017</v>
      </c>
      <c r="F20" t="s">
        <v>986</v>
      </c>
      <c r="I20" t="s">
        <v>995</v>
      </c>
      <c r="J20" t="s">
        <v>224</v>
      </c>
      <c r="K20" s="7" t="s">
        <v>1330</v>
      </c>
      <c r="L20" s="7" t="s">
        <v>1350</v>
      </c>
      <c r="M20" s="7" t="s">
        <v>1391</v>
      </c>
      <c r="N20" s="7" t="b">
        <v>1</v>
      </c>
      <c r="O20" s="7" t="b">
        <v>1</v>
      </c>
      <c r="P20" s="7"/>
      <c r="Q20" s="24">
        <v>0</v>
      </c>
      <c r="R20" s="7" t="s">
        <v>1421</v>
      </c>
      <c r="S20" t="s">
        <v>337</v>
      </c>
      <c r="T20" t="s">
        <v>991</v>
      </c>
      <c r="AA20" t="s">
        <v>1420</v>
      </c>
      <c r="AC20"/>
      <c r="AD20"/>
      <c r="AE20"/>
      <c r="AH20" t="s">
        <v>253</v>
      </c>
      <c r="AI20" t="s">
        <v>219</v>
      </c>
      <c r="AJ20" t="s">
        <v>988</v>
      </c>
      <c r="AK20">
        <f>SUM(AL20:AM20)</f>
        <v>382</v>
      </c>
      <c r="AL20">
        <v>191</v>
      </c>
      <c r="AM20">
        <v>191</v>
      </c>
      <c r="AN20" t="s">
        <v>229</v>
      </c>
      <c r="AO20" t="s">
        <v>989</v>
      </c>
      <c r="AP20" s="10"/>
      <c r="AQ20" s="10"/>
      <c r="AR20" s="10" t="s">
        <v>380</v>
      </c>
      <c r="AS20" s="10" t="s">
        <v>266</v>
      </c>
      <c r="AT20" t="b">
        <v>1</v>
      </c>
      <c r="AU20">
        <v>1</v>
      </c>
      <c r="AV20">
        <v>1</v>
      </c>
      <c r="AW20">
        <v>-1</v>
      </c>
      <c r="AX20">
        <v>1</v>
      </c>
      <c r="AY20">
        <v>1</v>
      </c>
      <c r="AZ20">
        <v>0</v>
      </c>
      <c r="BA20">
        <v>1</v>
      </c>
      <c r="BB20">
        <v>1</v>
      </c>
      <c r="BC20">
        <v>0</v>
      </c>
      <c r="BD20">
        <v>0</v>
      </c>
      <c r="BE20">
        <v>1</v>
      </c>
      <c r="BF20">
        <f t="shared" si="0"/>
        <v>6</v>
      </c>
      <c r="BP20">
        <f t="shared" si="1"/>
        <v>0</v>
      </c>
      <c r="CE20">
        <f t="shared" si="2"/>
        <v>0</v>
      </c>
      <c r="CG20">
        <f t="shared" si="3"/>
        <v>6</v>
      </c>
      <c r="CH20" s="10">
        <v>6</v>
      </c>
    </row>
    <row r="21" spans="1:86" x14ac:dyDescent="0.25">
      <c r="A21" s="11">
        <v>44326</v>
      </c>
      <c r="B21" t="s">
        <v>372</v>
      </c>
      <c r="C21">
        <v>6898816</v>
      </c>
      <c r="D21" t="s">
        <v>374</v>
      </c>
      <c r="E21">
        <v>2019</v>
      </c>
      <c r="F21" t="s">
        <v>375</v>
      </c>
      <c r="I21" t="s">
        <v>385</v>
      </c>
      <c r="J21" s="7" t="s">
        <v>789</v>
      </c>
      <c r="K21" s="7" t="s">
        <v>401</v>
      </c>
      <c r="L21" s="7" t="s">
        <v>1350</v>
      </c>
      <c r="M21" s="7" t="s">
        <v>377</v>
      </c>
      <c r="N21" s="7" t="b">
        <v>1</v>
      </c>
      <c r="O21" s="7" t="b">
        <v>1</v>
      </c>
      <c r="P21" s="7"/>
      <c r="Q21" s="24">
        <v>2</v>
      </c>
      <c r="R21" s="7" t="s">
        <v>1424</v>
      </c>
      <c r="S21" t="s">
        <v>337</v>
      </c>
      <c r="U21" t="s">
        <v>384</v>
      </c>
      <c r="W21" t="s">
        <v>383</v>
      </c>
      <c r="AA21" t="s">
        <v>1423</v>
      </c>
      <c r="AC21"/>
      <c r="AD21"/>
      <c r="AE21"/>
      <c r="AH21" s="7" t="s">
        <v>376</v>
      </c>
      <c r="AI21" s="7" t="s">
        <v>219</v>
      </c>
      <c r="AJ21" s="7" t="s">
        <v>250</v>
      </c>
      <c r="AK21">
        <f>SUM(55,108,49,108)</f>
        <v>320</v>
      </c>
      <c r="AL21" t="s">
        <v>381</v>
      </c>
      <c r="AM21" t="s">
        <v>382</v>
      </c>
      <c r="AN21" t="s">
        <v>229</v>
      </c>
      <c r="AP21" s="10" t="s">
        <v>378</v>
      </c>
      <c r="AQ21" s="10" t="s">
        <v>379</v>
      </c>
      <c r="AR21" s="10" t="s">
        <v>380</v>
      </c>
      <c r="AS21" t="s">
        <v>377</v>
      </c>
      <c r="AT21" t="b">
        <v>1</v>
      </c>
      <c r="AU21">
        <v>1</v>
      </c>
      <c r="AV21">
        <v>1</v>
      </c>
      <c r="AW21">
        <v>-1</v>
      </c>
      <c r="AX21">
        <v>1</v>
      </c>
      <c r="AY21">
        <v>1</v>
      </c>
      <c r="AZ21">
        <v>0</v>
      </c>
      <c r="BA21">
        <v>1</v>
      </c>
      <c r="BB21">
        <v>1</v>
      </c>
      <c r="BC21">
        <v>1</v>
      </c>
      <c r="BD21">
        <v>0</v>
      </c>
      <c r="BE21">
        <v>1</v>
      </c>
      <c r="BF21">
        <f t="shared" si="0"/>
        <v>7</v>
      </c>
      <c r="BP21">
        <f t="shared" si="1"/>
        <v>0</v>
      </c>
      <c r="CE21">
        <f t="shared" si="2"/>
        <v>0</v>
      </c>
      <c r="CG21">
        <f t="shared" si="3"/>
        <v>7</v>
      </c>
      <c r="CH21" s="10">
        <v>7</v>
      </c>
    </row>
    <row r="22" spans="1:86" x14ac:dyDescent="0.25">
      <c r="A22" s="11">
        <v>44336</v>
      </c>
      <c r="B22" t="s">
        <v>724</v>
      </c>
      <c r="C22">
        <v>29713043</v>
      </c>
      <c r="D22" t="s">
        <v>725</v>
      </c>
      <c r="E22">
        <v>2018</v>
      </c>
      <c r="F22" t="s">
        <v>727</v>
      </c>
      <c r="I22" t="s">
        <v>729</v>
      </c>
      <c r="J22" t="s">
        <v>390</v>
      </c>
      <c r="K22" s="7" t="s">
        <v>1328</v>
      </c>
      <c r="L22" s="7" t="s">
        <v>1350</v>
      </c>
      <c r="M22" s="7" t="s">
        <v>1391</v>
      </c>
      <c r="N22" s="7" t="b">
        <v>1</v>
      </c>
      <c r="O22" s="7" t="b">
        <v>1</v>
      </c>
      <c r="P22" s="7"/>
      <c r="Q22" s="24">
        <v>10</v>
      </c>
      <c r="R22" s="7" t="s">
        <v>1429</v>
      </c>
      <c r="S22" t="s">
        <v>337</v>
      </c>
      <c r="AA22" t="s">
        <v>728</v>
      </c>
      <c r="AC22"/>
      <c r="AD22" t="s">
        <v>728</v>
      </c>
      <c r="AE22"/>
      <c r="AH22" t="s">
        <v>253</v>
      </c>
      <c r="AI22" s="7" t="s">
        <v>219</v>
      </c>
      <c r="AJ22" s="7" t="s">
        <v>582</v>
      </c>
      <c r="AK22">
        <v>1941</v>
      </c>
      <c r="AN22" t="s">
        <v>229</v>
      </c>
      <c r="AO22" t="s">
        <v>312</v>
      </c>
      <c r="AP22" s="10"/>
      <c r="AQ22" s="10"/>
      <c r="AR22" s="10" t="s">
        <v>251</v>
      </c>
      <c r="AS22" t="s">
        <v>390</v>
      </c>
      <c r="AT22" t="b">
        <v>1</v>
      </c>
      <c r="BF22">
        <f t="shared" si="0"/>
        <v>0</v>
      </c>
      <c r="BP22">
        <f t="shared" si="1"/>
        <v>0</v>
      </c>
      <c r="BQ22">
        <v>1</v>
      </c>
      <c r="BR22">
        <v>1</v>
      </c>
      <c r="BS22">
        <v>0</v>
      </c>
      <c r="BT22">
        <v>1</v>
      </c>
      <c r="BU22">
        <v>0</v>
      </c>
      <c r="BV22">
        <v>0</v>
      </c>
      <c r="BW22">
        <v>0</v>
      </c>
      <c r="BX22">
        <v>0</v>
      </c>
      <c r="BY22">
        <v>0</v>
      </c>
      <c r="BZ22">
        <v>0</v>
      </c>
      <c r="CA22">
        <v>0</v>
      </c>
      <c r="CB22">
        <v>0</v>
      </c>
      <c r="CC22">
        <v>0</v>
      </c>
      <c r="CD22">
        <v>0</v>
      </c>
      <c r="CE22">
        <f t="shared" si="2"/>
        <v>3</v>
      </c>
      <c r="CG22">
        <f t="shared" si="3"/>
        <v>3</v>
      </c>
      <c r="CH22" s="10">
        <v>3</v>
      </c>
    </row>
    <row r="23" spans="1:86" x14ac:dyDescent="0.25">
      <c r="A23" s="11">
        <v>44333</v>
      </c>
      <c r="B23" t="s">
        <v>566</v>
      </c>
      <c r="C23">
        <v>5123374</v>
      </c>
      <c r="D23" t="s">
        <v>567</v>
      </c>
      <c r="E23">
        <v>2016</v>
      </c>
      <c r="F23" t="s">
        <v>569</v>
      </c>
      <c r="I23" t="s">
        <v>577</v>
      </c>
      <c r="J23" t="s">
        <v>572</v>
      </c>
      <c r="K23" s="7" t="s">
        <v>1331</v>
      </c>
      <c r="L23" s="7" t="s">
        <v>1350</v>
      </c>
      <c r="M23" s="7" t="s">
        <v>1432</v>
      </c>
      <c r="N23" s="7" t="b">
        <v>1</v>
      </c>
      <c r="O23" s="7" t="b">
        <v>1</v>
      </c>
      <c r="P23" s="7"/>
      <c r="Q23" s="24">
        <v>10</v>
      </c>
      <c r="R23" s="7" t="s">
        <v>1433</v>
      </c>
      <c r="S23" t="s">
        <v>337</v>
      </c>
      <c r="T23" t="s">
        <v>575</v>
      </c>
      <c r="U23" t="s">
        <v>574</v>
      </c>
      <c r="AA23" t="s">
        <v>1431</v>
      </c>
      <c r="AC23"/>
      <c r="AD23" t="s">
        <v>1430</v>
      </c>
      <c r="AE23"/>
      <c r="AH23" t="s">
        <v>253</v>
      </c>
      <c r="AI23" s="7" t="s">
        <v>219</v>
      </c>
      <c r="AJ23" t="s">
        <v>570</v>
      </c>
      <c r="AK23">
        <v>966</v>
      </c>
      <c r="AN23" t="s">
        <v>229</v>
      </c>
      <c r="AO23" t="s">
        <v>312</v>
      </c>
      <c r="AP23" s="10"/>
      <c r="AQ23" s="10"/>
      <c r="AR23" s="10" t="s">
        <v>571</v>
      </c>
      <c r="AS23" t="s">
        <v>401</v>
      </c>
      <c r="AT23" t="b">
        <v>1</v>
      </c>
      <c r="BF23">
        <f t="shared" si="0"/>
        <v>0</v>
      </c>
      <c r="BG23">
        <v>1</v>
      </c>
      <c r="BH23">
        <v>1</v>
      </c>
      <c r="BI23">
        <v>1</v>
      </c>
      <c r="BJ23">
        <v>1</v>
      </c>
      <c r="BK23">
        <v>0</v>
      </c>
      <c r="BL23">
        <v>1</v>
      </c>
      <c r="BM23">
        <v>1</v>
      </c>
      <c r="BN23">
        <v>1</v>
      </c>
      <c r="BO23">
        <v>1</v>
      </c>
      <c r="BP23">
        <f t="shared" si="1"/>
        <v>8</v>
      </c>
      <c r="CE23">
        <f t="shared" si="2"/>
        <v>0</v>
      </c>
      <c r="CG23">
        <f t="shared" si="3"/>
        <v>8</v>
      </c>
      <c r="CH23" s="10">
        <v>8</v>
      </c>
    </row>
    <row r="24" spans="1:86" x14ac:dyDescent="0.25">
      <c r="A24" s="11">
        <v>44317</v>
      </c>
      <c r="B24" t="s">
        <v>926</v>
      </c>
      <c r="C24">
        <v>4710597</v>
      </c>
      <c r="D24" t="s">
        <v>260</v>
      </c>
      <c r="E24">
        <v>2016</v>
      </c>
      <c r="F24" t="s">
        <v>928</v>
      </c>
      <c r="I24" t="s">
        <v>931</v>
      </c>
      <c r="J24" t="s">
        <v>752</v>
      </c>
      <c r="K24" s="7" t="s">
        <v>1328</v>
      </c>
      <c r="L24" s="7" t="s">
        <v>1350</v>
      </c>
      <c r="M24" s="7" t="s">
        <v>1436</v>
      </c>
      <c r="N24" s="7" t="b">
        <v>1</v>
      </c>
      <c r="O24" s="7" t="b">
        <v>1</v>
      </c>
      <c r="P24" s="7"/>
      <c r="Q24" s="24">
        <v>10</v>
      </c>
      <c r="R24" s="7" t="s">
        <v>1386</v>
      </c>
      <c r="S24" t="s">
        <v>337</v>
      </c>
      <c r="AA24" t="s">
        <v>1437</v>
      </c>
      <c r="AC24"/>
      <c r="AD24"/>
      <c r="AE24"/>
      <c r="AH24" t="s">
        <v>253</v>
      </c>
      <c r="AI24" t="s">
        <v>219</v>
      </c>
      <c r="AJ24" t="s">
        <v>459</v>
      </c>
      <c r="AK24">
        <v>1000</v>
      </c>
      <c r="AN24" t="s">
        <v>229</v>
      </c>
      <c r="AO24" t="s">
        <v>929</v>
      </c>
      <c r="AP24" s="10"/>
      <c r="AQ24" s="10"/>
      <c r="AR24" s="10" t="s">
        <v>380</v>
      </c>
      <c r="AS24" s="10" t="s">
        <v>714</v>
      </c>
      <c r="AT24" t="b">
        <v>1</v>
      </c>
      <c r="AU24">
        <v>1</v>
      </c>
      <c r="AV24">
        <v>1</v>
      </c>
      <c r="AW24">
        <v>1</v>
      </c>
      <c r="AX24">
        <v>1</v>
      </c>
      <c r="AY24">
        <v>1</v>
      </c>
      <c r="AZ24">
        <v>0</v>
      </c>
      <c r="BA24">
        <v>1</v>
      </c>
      <c r="BB24">
        <v>1</v>
      </c>
      <c r="BC24">
        <v>1</v>
      </c>
      <c r="BD24">
        <v>0</v>
      </c>
      <c r="BE24">
        <v>1</v>
      </c>
      <c r="BF24">
        <f t="shared" si="0"/>
        <v>9</v>
      </c>
      <c r="BP24">
        <f t="shared" si="1"/>
        <v>0</v>
      </c>
      <c r="CE24">
        <f t="shared" si="2"/>
        <v>0</v>
      </c>
      <c r="CG24">
        <f t="shared" si="3"/>
        <v>9</v>
      </c>
      <c r="CH24" s="10">
        <v>9</v>
      </c>
    </row>
    <row r="25" spans="1:86" x14ac:dyDescent="0.25">
      <c r="A25" s="11">
        <v>44333</v>
      </c>
      <c r="B25" t="s">
        <v>521</v>
      </c>
      <c r="C25">
        <v>6135883</v>
      </c>
      <c r="D25" t="s">
        <v>520</v>
      </c>
      <c r="E25">
        <v>2018</v>
      </c>
      <c r="F25" t="s">
        <v>523</v>
      </c>
      <c r="J25" t="s">
        <v>524</v>
      </c>
      <c r="K25" s="7" t="s">
        <v>1326</v>
      </c>
      <c r="L25" s="7" t="s">
        <v>1350</v>
      </c>
      <c r="M25" t="s">
        <v>1445</v>
      </c>
      <c r="N25" s="7" t="b">
        <v>1</v>
      </c>
      <c r="O25" s="7" t="b">
        <v>1</v>
      </c>
      <c r="P25" s="7"/>
      <c r="Q25" s="24">
        <v>0</v>
      </c>
      <c r="R25" s="7" t="s">
        <v>1425</v>
      </c>
      <c r="S25" t="s">
        <v>337</v>
      </c>
      <c r="T25" t="s">
        <v>528</v>
      </c>
      <c r="AA25" t="s">
        <v>1442</v>
      </c>
      <c r="AC25"/>
      <c r="AD25" t="s">
        <v>1441</v>
      </c>
      <c r="AE25"/>
      <c r="AH25" t="s">
        <v>253</v>
      </c>
      <c r="AI25" s="7" t="s">
        <v>219</v>
      </c>
      <c r="AJ25" s="7" t="s">
        <v>250</v>
      </c>
      <c r="AK25">
        <v>180</v>
      </c>
      <c r="AN25" t="s">
        <v>229</v>
      </c>
      <c r="AP25" s="10" t="s">
        <v>525</v>
      </c>
      <c r="AQ25" s="10"/>
      <c r="AR25" s="10" t="s">
        <v>526</v>
      </c>
      <c r="AS25" t="s">
        <v>524</v>
      </c>
      <c r="AT25" t="b">
        <v>0</v>
      </c>
      <c r="AU25">
        <v>1</v>
      </c>
      <c r="AV25">
        <v>1</v>
      </c>
      <c r="AW25">
        <v>1</v>
      </c>
      <c r="AX25">
        <v>1</v>
      </c>
      <c r="AY25">
        <v>1</v>
      </c>
      <c r="AZ25">
        <v>0</v>
      </c>
      <c r="BA25">
        <v>1</v>
      </c>
      <c r="BB25">
        <v>1</v>
      </c>
      <c r="BC25">
        <v>1</v>
      </c>
      <c r="BD25">
        <v>0</v>
      </c>
      <c r="BE25">
        <v>0</v>
      </c>
      <c r="BF25">
        <f t="shared" si="0"/>
        <v>8</v>
      </c>
      <c r="BP25">
        <f t="shared" si="1"/>
        <v>0</v>
      </c>
      <c r="CE25">
        <f t="shared" si="2"/>
        <v>0</v>
      </c>
      <c r="CG25">
        <f t="shared" si="3"/>
        <v>8</v>
      </c>
      <c r="CH25" s="10">
        <v>8</v>
      </c>
    </row>
    <row r="26" spans="1:86" x14ac:dyDescent="0.25">
      <c r="A26" s="27">
        <v>44376</v>
      </c>
      <c r="B26" t="s">
        <v>117</v>
      </c>
      <c r="C26" s="2" t="s">
        <v>118</v>
      </c>
      <c r="D26" t="s">
        <v>1337</v>
      </c>
      <c r="E26">
        <v>2019</v>
      </c>
      <c r="F26" t="s">
        <v>1338</v>
      </c>
      <c r="J26" t="s">
        <v>524</v>
      </c>
      <c r="K26" t="s">
        <v>1326</v>
      </c>
      <c r="L26" s="7" t="s">
        <v>1350</v>
      </c>
      <c r="M26" t="s">
        <v>1445</v>
      </c>
      <c r="N26" s="7" t="b">
        <v>1</v>
      </c>
      <c r="O26" s="7" t="b">
        <v>1</v>
      </c>
      <c r="Q26" s="24">
        <v>0</v>
      </c>
      <c r="R26" t="s">
        <v>1425</v>
      </c>
      <c r="S26" t="s">
        <v>337</v>
      </c>
      <c r="T26" t="s">
        <v>1339</v>
      </c>
      <c r="U26" t="b">
        <v>0</v>
      </c>
      <c r="AA26" t="s">
        <v>1446</v>
      </c>
      <c r="AD26"/>
      <c r="AE26"/>
      <c r="AH26" t="s">
        <v>253</v>
      </c>
      <c r="AI26" t="s">
        <v>219</v>
      </c>
      <c r="AJ26" t="s">
        <v>250</v>
      </c>
      <c r="AK26">
        <v>180</v>
      </c>
      <c r="AN26" t="s">
        <v>229</v>
      </c>
      <c r="AO26" t="s">
        <v>312</v>
      </c>
      <c r="AR26" s="10" t="s">
        <v>312</v>
      </c>
      <c r="AS26" s="10"/>
      <c r="AT26" t="b">
        <v>0</v>
      </c>
      <c r="BQ26">
        <v>1</v>
      </c>
      <c r="BR26">
        <v>1</v>
      </c>
      <c r="BS26">
        <v>0</v>
      </c>
      <c r="BT26">
        <v>0</v>
      </c>
      <c r="BU26">
        <v>-1</v>
      </c>
      <c r="BV26">
        <v>1</v>
      </c>
      <c r="BW26">
        <v>0</v>
      </c>
      <c r="BX26">
        <v>1</v>
      </c>
      <c r="BY26">
        <v>1</v>
      </c>
      <c r="BZ26">
        <v>0</v>
      </c>
      <c r="CA26">
        <v>1</v>
      </c>
      <c r="CB26">
        <v>0</v>
      </c>
      <c r="CC26">
        <v>0</v>
      </c>
      <c r="CD26">
        <v>1</v>
      </c>
      <c r="CE26">
        <f t="shared" si="2"/>
        <v>6</v>
      </c>
      <c r="CG26">
        <f t="shared" si="3"/>
        <v>6</v>
      </c>
      <c r="CH26" s="10">
        <v>6</v>
      </c>
    </row>
    <row r="27" spans="1:86" x14ac:dyDescent="0.25">
      <c r="A27" s="27"/>
      <c r="C27" s="2"/>
      <c r="L27" s="7"/>
      <c r="N27" s="7"/>
      <c r="O27" s="7"/>
      <c r="Q27" s="24"/>
      <c r="AD27"/>
      <c r="AE27"/>
      <c r="AR27" s="10"/>
      <c r="AS27" s="10"/>
      <c r="CH27" s="10"/>
    </row>
    <row r="28" spans="1:86" x14ac:dyDescent="0.25">
      <c r="A28" s="27">
        <v>44323</v>
      </c>
      <c r="B28" t="s">
        <v>352</v>
      </c>
      <c r="C28">
        <v>5833080</v>
      </c>
      <c r="D28" t="s">
        <v>354</v>
      </c>
      <c r="E28">
        <v>2018</v>
      </c>
      <c r="F28" t="s">
        <v>355</v>
      </c>
      <c r="J28" t="s">
        <v>1324</v>
      </c>
      <c r="K28" t="s">
        <v>1326</v>
      </c>
      <c r="L28" t="s">
        <v>1350</v>
      </c>
      <c r="M28" t="s">
        <v>1324</v>
      </c>
      <c r="N28" t="b">
        <v>1</v>
      </c>
      <c r="O28" s="7" t="b">
        <v>1</v>
      </c>
      <c r="Q28" s="24">
        <v>0</v>
      </c>
      <c r="R28" t="s">
        <v>266</v>
      </c>
      <c r="S28" t="s">
        <v>361</v>
      </c>
      <c r="U28" t="s">
        <v>360</v>
      </c>
      <c r="W28" t="s">
        <v>359</v>
      </c>
      <c r="Z28" t="s">
        <v>1352</v>
      </c>
      <c r="AC28"/>
      <c r="AD28"/>
      <c r="AE28"/>
      <c r="AF28" s="8">
        <v>1.8599999999999998E-2</v>
      </c>
      <c r="AG28" s="8"/>
      <c r="AH28" t="s">
        <v>357</v>
      </c>
      <c r="AI28" t="s">
        <v>219</v>
      </c>
      <c r="AJ28" t="s">
        <v>311</v>
      </c>
      <c r="AK28">
        <f>SUM(AL28:AM28)</f>
        <v>185</v>
      </c>
      <c r="AL28">
        <v>92</v>
      </c>
      <c r="AM28">
        <v>93</v>
      </c>
      <c r="AN28" t="s">
        <v>356</v>
      </c>
      <c r="AO28" t="s">
        <v>312</v>
      </c>
      <c r="AP28" s="10"/>
      <c r="AQ28" s="10"/>
      <c r="AR28" s="10" t="s">
        <v>312</v>
      </c>
      <c r="AS28" t="s">
        <v>362</v>
      </c>
      <c r="AT28" t="b">
        <v>0</v>
      </c>
      <c r="AU28">
        <v>1</v>
      </c>
      <c r="AV28">
        <v>1</v>
      </c>
      <c r="AW28">
        <v>-1</v>
      </c>
      <c r="AX28">
        <v>1</v>
      </c>
      <c r="AY28">
        <v>1</v>
      </c>
      <c r="AZ28">
        <v>0</v>
      </c>
      <c r="BA28">
        <v>1</v>
      </c>
      <c r="BB28">
        <v>1</v>
      </c>
      <c r="BC28">
        <v>0</v>
      </c>
      <c r="BD28">
        <v>0</v>
      </c>
      <c r="BE28">
        <v>0</v>
      </c>
      <c r="BF28">
        <f t="shared" ref="BF28:BF48" si="5">SUM(AU28:BE28)</f>
        <v>5</v>
      </c>
      <c r="BP28">
        <f t="shared" ref="BP28:BP48" si="6">SUM(BG28:BO28)</f>
        <v>0</v>
      </c>
      <c r="CE28">
        <f t="shared" ref="CE28:CE49" si="7">SUM(BQ28:CD28)</f>
        <v>0</v>
      </c>
      <c r="CG28">
        <f t="shared" si="3"/>
        <v>5</v>
      </c>
      <c r="CH28" s="10">
        <v>5</v>
      </c>
    </row>
    <row r="29" spans="1:86" x14ac:dyDescent="0.25">
      <c r="A29" s="11">
        <v>44364</v>
      </c>
      <c r="B29" t="s">
        <v>1295</v>
      </c>
      <c r="C29">
        <v>33069663</v>
      </c>
      <c r="D29" t="s">
        <v>1296</v>
      </c>
      <c r="E29">
        <v>2020</v>
      </c>
      <c r="F29" t="s">
        <v>1298</v>
      </c>
      <c r="I29" t="s">
        <v>1301</v>
      </c>
      <c r="J29" t="s">
        <v>234</v>
      </c>
      <c r="K29" t="s">
        <v>1330</v>
      </c>
      <c r="L29" t="s">
        <v>1355</v>
      </c>
      <c r="M29" t="s">
        <v>234</v>
      </c>
      <c r="N29" t="b">
        <v>1</v>
      </c>
      <c r="O29" s="7" t="b">
        <v>0</v>
      </c>
      <c r="Q29" s="19">
        <v>0</v>
      </c>
      <c r="R29" t="s">
        <v>1497</v>
      </c>
      <c r="S29" s="31" t="s">
        <v>451</v>
      </c>
      <c r="AC29"/>
      <c r="AD29"/>
      <c r="AE29"/>
      <c r="AF29" t="s">
        <v>1299</v>
      </c>
      <c r="AH29" t="s">
        <v>1300</v>
      </c>
      <c r="AI29" t="s">
        <v>219</v>
      </c>
      <c r="AJ29" t="s">
        <v>540</v>
      </c>
      <c r="AK29">
        <f>SUM(AL29:AM29)</f>
        <v>265</v>
      </c>
      <c r="AL29">
        <v>190</v>
      </c>
      <c r="AM29">
        <v>75</v>
      </c>
      <c r="AN29" t="s">
        <v>312</v>
      </c>
      <c r="AO29" t="s">
        <v>312</v>
      </c>
      <c r="AP29" s="10"/>
      <c r="AQ29" s="10"/>
      <c r="AR29" s="10" t="s">
        <v>380</v>
      </c>
      <c r="AS29" s="10" t="s">
        <v>1302</v>
      </c>
      <c r="AT29" t="b">
        <v>1</v>
      </c>
      <c r="AU29">
        <v>1</v>
      </c>
      <c r="AV29">
        <v>1</v>
      </c>
      <c r="AW29">
        <v>1</v>
      </c>
      <c r="AX29">
        <v>1</v>
      </c>
      <c r="AY29">
        <v>1</v>
      </c>
      <c r="AZ29">
        <v>0</v>
      </c>
      <c r="BA29">
        <v>1</v>
      </c>
      <c r="BB29">
        <v>1</v>
      </c>
      <c r="BC29">
        <v>1</v>
      </c>
      <c r="BD29">
        <v>0</v>
      </c>
      <c r="BE29">
        <v>1</v>
      </c>
      <c r="BF29">
        <f t="shared" si="5"/>
        <v>9</v>
      </c>
      <c r="BP29">
        <f t="shared" si="6"/>
        <v>0</v>
      </c>
      <c r="CE29">
        <f t="shared" si="7"/>
        <v>0</v>
      </c>
      <c r="CG29">
        <f t="shared" si="3"/>
        <v>9</v>
      </c>
      <c r="CH29" s="10">
        <v>9</v>
      </c>
    </row>
    <row r="30" spans="1:86" x14ac:dyDescent="0.25">
      <c r="A30" s="11">
        <v>44336</v>
      </c>
      <c r="B30" t="s">
        <v>679</v>
      </c>
      <c r="C30">
        <v>12881445</v>
      </c>
      <c r="D30" t="s">
        <v>681</v>
      </c>
      <c r="E30">
        <v>2003</v>
      </c>
      <c r="F30" t="s">
        <v>682</v>
      </c>
      <c r="I30" t="s">
        <v>690</v>
      </c>
      <c r="J30" t="s">
        <v>1482</v>
      </c>
      <c r="K30" t="s">
        <v>1326</v>
      </c>
      <c r="L30" t="s">
        <v>1355</v>
      </c>
      <c r="M30" t="s">
        <v>684</v>
      </c>
      <c r="N30" t="b">
        <v>1</v>
      </c>
      <c r="O30" s="7" t="b">
        <v>0</v>
      </c>
      <c r="Q30" s="19">
        <v>0</v>
      </c>
      <c r="R30" t="s">
        <v>266</v>
      </c>
      <c r="S30" s="31" t="s">
        <v>451</v>
      </c>
      <c r="AC30"/>
      <c r="AD30"/>
      <c r="AE30"/>
      <c r="AF30" t="s">
        <v>689</v>
      </c>
      <c r="AH30" t="s">
        <v>1470</v>
      </c>
      <c r="AI30" s="7" t="s">
        <v>219</v>
      </c>
      <c r="AJ30" s="7" t="s">
        <v>683</v>
      </c>
      <c r="AK30">
        <f>SUM(AL30:AM30)</f>
        <v>32</v>
      </c>
      <c r="AL30">
        <v>17</v>
      </c>
      <c r="AM30">
        <v>15</v>
      </c>
      <c r="AN30" t="s">
        <v>229</v>
      </c>
      <c r="AP30" s="10" t="s">
        <v>687</v>
      </c>
      <c r="AQ30" s="10" t="s">
        <v>688</v>
      </c>
      <c r="AR30" s="10" t="s">
        <v>316</v>
      </c>
      <c r="AS30" t="s">
        <v>685</v>
      </c>
      <c r="AT30" t="b">
        <v>0</v>
      </c>
      <c r="AU30">
        <v>1</v>
      </c>
      <c r="AV30">
        <v>1</v>
      </c>
      <c r="AW30">
        <v>-1</v>
      </c>
      <c r="AX30">
        <v>1</v>
      </c>
      <c r="AY30">
        <v>1</v>
      </c>
      <c r="AZ30">
        <v>0</v>
      </c>
      <c r="BA30">
        <v>1</v>
      </c>
      <c r="BB30">
        <v>1</v>
      </c>
      <c r="BC30">
        <v>1</v>
      </c>
      <c r="BD30">
        <v>0</v>
      </c>
      <c r="BE30">
        <v>0</v>
      </c>
      <c r="BF30">
        <f t="shared" si="5"/>
        <v>6</v>
      </c>
      <c r="BP30">
        <f t="shared" si="6"/>
        <v>0</v>
      </c>
      <c r="CE30">
        <f t="shared" si="7"/>
        <v>0</v>
      </c>
      <c r="CG30">
        <f t="shared" si="3"/>
        <v>6</v>
      </c>
      <c r="CH30" s="10">
        <v>6</v>
      </c>
    </row>
    <row r="31" spans="1:86" x14ac:dyDescent="0.25">
      <c r="A31" s="11">
        <v>44364</v>
      </c>
      <c r="B31" t="s">
        <v>1281</v>
      </c>
      <c r="C31">
        <v>32947224</v>
      </c>
      <c r="D31" t="s">
        <v>684</v>
      </c>
      <c r="E31">
        <v>2020</v>
      </c>
      <c r="F31" t="s">
        <v>1283</v>
      </c>
      <c r="I31" t="s">
        <v>1290</v>
      </c>
      <c r="J31" t="s">
        <v>1284</v>
      </c>
      <c r="K31" s="7" t="s">
        <v>1328</v>
      </c>
      <c r="L31" s="7" t="s">
        <v>1350</v>
      </c>
      <c r="M31" s="7" t="s">
        <v>1391</v>
      </c>
      <c r="N31" s="7" t="b">
        <v>1</v>
      </c>
      <c r="O31" s="7" t="b">
        <v>1</v>
      </c>
      <c r="P31" s="7"/>
      <c r="Q31" s="24">
        <v>18</v>
      </c>
      <c r="R31" s="7" t="s">
        <v>1438</v>
      </c>
      <c r="S31" t="s">
        <v>1285</v>
      </c>
      <c r="U31" t="s">
        <v>1286</v>
      </c>
      <c r="AC31"/>
      <c r="AD31" t="s">
        <v>1287</v>
      </c>
      <c r="AE31"/>
      <c r="AH31" t="s">
        <v>1289</v>
      </c>
      <c r="AI31" t="s">
        <v>219</v>
      </c>
      <c r="AJ31" t="s">
        <v>1288</v>
      </c>
      <c r="AK31">
        <v>10510</v>
      </c>
      <c r="AN31" t="s">
        <v>229</v>
      </c>
      <c r="AO31" t="s">
        <v>312</v>
      </c>
      <c r="AP31" s="10"/>
      <c r="AQ31" s="10"/>
      <c r="AR31" s="10" t="s">
        <v>312</v>
      </c>
      <c r="AS31" t="s">
        <v>224</v>
      </c>
      <c r="AT31" t="b">
        <v>1</v>
      </c>
      <c r="AU31">
        <v>1</v>
      </c>
      <c r="AV31">
        <v>1</v>
      </c>
      <c r="AW31">
        <v>1</v>
      </c>
      <c r="AX31">
        <v>1</v>
      </c>
      <c r="AY31">
        <v>1</v>
      </c>
      <c r="AZ31">
        <v>0</v>
      </c>
      <c r="BA31">
        <v>1</v>
      </c>
      <c r="BB31">
        <v>1</v>
      </c>
      <c r="BC31">
        <v>1</v>
      </c>
      <c r="BD31">
        <v>0</v>
      </c>
      <c r="BE31">
        <v>1</v>
      </c>
      <c r="BF31">
        <f t="shared" si="5"/>
        <v>9</v>
      </c>
      <c r="BP31">
        <f t="shared" si="6"/>
        <v>0</v>
      </c>
      <c r="CE31">
        <f t="shared" si="7"/>
        <v>0</v>
      </c>
      <c r="CG31">
        <f t="shared" si="3"/>
        <v>9</v>
      </c>
      <c r="CH31" s="10">
        <v>9</v>
      </c>
    </row>
    <row r="32" spans="1:86" x14ac:dyDescent="0.25">
      <c r="A32" s="11">
        <v>44355</v>
      </c>
      <c r="B32" t="s">
        <v>1028</v>
      </c>
      <c r="C32">
        <v>28526543</v>
      </c>
      <c r="D32" t="s">
        <v>944</v>
      </c>
      <c r="E32">
        <v>2017</v>
      </c>
      <c r="F32" t="s">
        <v>1030</v>
      </c>
      <c r="I32" t="s">
        <v>1037</v>
      </c>
      <c r="J32" t="s">
        <v>524</v>
      </c>
      <c r="K32" t="s">
        <v>1330</v>
      </c>
      <c r="L32" s="7" t="s">
        <v>1350</v>
      </c>
      <c r="M32" s="7" t="s">
        <v>1443</v>
      </c>
      <c r="N32" s="7" t="b">
        <v>1</v>
      </c>
      <c r="O32" s="7" t="b">
        <v>1</v>
      </c>
      <c r="Q32" s="24">
        <v>0</v>
      </c>
      <c r="R32" s="7" t="s">
        <v>266</v>
      </c>
      <c r="S32" t="s">
        <v>460</v>
      </c>
      <c r="T32" t="s">
        <v>1035</v>
      </c>
      <c r="AC32" t="s">
        <v>1452</v>
      </c>
      <c r="AD32" t="s">
        <v>1453</v>
      </c>
      <c r="AE32"/>
      <c r="AH32" t="s">
        <v>252</v>
      </c>
      <c r="AI32" t="s">
        <v>219</v>
      </c>
      <c r="AJ32" t="s">
        <v>651</v>
      </c>
      <c r="AK32">
        <f>SUM(AL32:AM32)</f>
        <v>16</v>
      </c>
      <c r="AL32">
        <v>8</v>
      </c>
      <c r="AM32">
        <v>8</v>
      </c>
      <c r="AN32" t="s">
        <v>1031</v>
      </c>
      <c r="AO32" t="s">
        <v>1032</v>
      </c>
      <c r="AP32" s="10"/>
      <c r="AQ32" s="10"/>
      <c r="AR32" s="10" t="s">
        <v>1024</v>
      </c>
      <c r="AS32" s="10" t="s">
        <v>266</v>
      </c>
      <c r="AT32" t="b">
        <v>1</v>
      </c>
      <c r="AU32">
        <v>1</v>
      </c>
      <c r="AV32">
        <v>1</v>
      </c>
      <c r="AW32">
        <v>-1</v>
      </c>
      <c r="AX32">
        <v>1</v>
      </c>
      <c r="AY32">
        <v>1</v>
      </c>
      <c r="AZ32">
        <v>0</v>
      </c>
      <c r="BA32">
        <v>1</v>
      </c>
      <c r="BB32">
        <v>1</v>
      </c>
      <c r="BC32">
        <v>0</v>
      </c>
      <c r="BD32">
        <v>0</v>
      </c>
      <c r="BE32">
        <v>0</v>
      </c>
      <c r="BF32">
        <f t="shared" si="5"/>
        <v>5</v>
      </c>
      <c r="BP32">
        <f t="shared" si="6"/>
        <v>0</v>
      </c>
      <c r="CE32">
        <f t="shared" si="7"/>
        <v>0</v>
      </c>
      <c r="CG32">
        <f t="shared" si="3"/>
        <v>5</v>
      </c>
      <c r="CH32" s="10">
        <v>5</v>
      </c>
    </row>
    <row r="33" spans="1:86" x14ac:dyDescent="0.25">
      <c r="A33" s="11">
        <v>44356</v>
      </c>
      <c r="B33" t="s">
        <v>1083</v>
      </c>
      <c r="C33">
        <v>3690659</v>
      </c>
      <c r="D33" t="s">
        <v>1084</v>
      </c>
      <c r="E33">
        <v>2010</v>
      </c>
      <c r="F33" t="s">
        <v>1085</v>
      </c>
      <c r="J33" t="s">
        <v>900</v>
      </c>
      <c r="K33" s="7" t="s">
        <v>1330</v>
      </c>
      <c r="L33" s="7" t="s">
        <v>1350</v>
      </c>
      <c r="M33" s="7" t="s">
        <v>1411</v>
      </c>
      <c r="N33" s="7" t="b">
        <v>1</v>
      </c>
      <c r="O33" s="7" t="b">
        <v>1</v>
      </c>
      <c r="P33" s="7"/>
      <c r="Q33" s="24">
        <v>6</v>
      </c>
      <c r="R33" s="7" t="s">
        <v>1410</v>
      </c>
      <c r="S33" s="29" t="s">
        <v>460</v>
      </c>
      <c r="T33" t="s">
        <v>1412</v>
      </c>
      <c r="AC33"/>
      <c r="AD33"/>
      <c r="AE33"/>
      <c r="AH33" t="s">
        <v>640</v>
      </c>
      <c r="AI33" t="s">
        <v>219</v>
      </c>
      <c r="AJ33" t="s">
        <v>250</v>
      </c>
      <c r="AK33">
        <f>SUM(AL33:AM33)</f>
        <v>712</v>
      </c>
      <c r="AL33">
        <v>242</v>
      </c>
      <c r="AM33">
        <v>470</v>
      </c>
      <c r="AN33" t="s">
        <v>229</v>
      </c>
      <c r="AO33" t="s">
        <v>1086</v>
      </c>
      <c r="AP33" s="10"/>
      <c r="AQ33" s="10"/>
      <c r="AR33" s="10" t="s">
        <v>1087</v>
      </c>
      <c r="AS33" s="10" t="s">
        <v>1088</v>
      </c>
      <c r="AT33" t="b">
        <v>1</v>
      </c>
      <c r="AU33">
        <v>1</v>
      </c>
      <c r="AV33">
        <v>1</v>
      </c>
      <c r="AW33">
        <v>1</v>
      </c>
      <c r="AX33">
        <v>1</v>
      </c>
      <c r="AY33">
        <v>1</v>
      </c>
      <c r="AZ33">
        <v>0</v>
      </c>
      <c r="BA33">
        <v>1</v>
      </c>
      <c r="BB33">
        <v>1</v>
      </c>
      <c r="BC33">
        <v>1</v>
      </c>
      <c r="BD33">
        <v>0</v>
      </c>
      <c r="BE33">
        <v>0</v>
      </c>
      <c r="BF33">
        <f t="shared" si="5"/>
        <v>8</v>
      </c>
      <c r="BP33">
        <f t="shared" si="6"/>
        <v>0</v>
      </c>
      <c r="CE33">
        <f t="shared" si="7"/>
        <v>0</v>
      </c>
      <c r="CG33">
        <f t="shared" si="3"/>
        <v>8</v>
      </c>
      <c r="CH33" s="10">
        <v>8</v>
      </c>
    </row>
    <row r="34" spans="1:86" x14ac:dyDescent="0.25">
      <c r="A34" s="1">
        <v>44365</v>
      </c>
      <c r="B34" t="s">
        <v>1314</v>
      </c>
      <c r="C34">
        <v>25091541</v>
      </c>
      <c r="D34" t="s">
        <v>345</v>
      </c>
      <c r="E34">
        <v>2014</v>
      </c>
      <c r="F34" t="s">
        <v>1317</v>
      </c>
      <c r="I34" t="s">
        <v>1322</v>
      </c>
      <c r="J34" t="s">
        <v>684</v>
      </c>
      <c r="K34" t="s">
        <v>1326</v>
      </c>
      <c r="L34" t="s">
        <v>1350</v>
      </c>
      <c r="M34" t="s">
        <v>684</v>
      </c>
      <c r="N34" t="b">
        <v>1</v>
      </c>
      <c r="O34" s="7" t="b">
        <v>1</v>
      </c>
      <c r="Q34" s="24">
        <v>0</v>
      </c>
      <c r="R34" s="7" t="s">
        <v>266</v>
      </c>
      <c r="S34" t="s">
        <v>337</v>
      </c>
      <c r="T34" t="s">
        <v>1323</v>
      </c>
      <c r="AC34"/>
      <c r="AD34"/>
      <c r="AE34"/>
      <c r="AF34" t="s">
        <v>1321</v>
      </c>
      <c r="AH34" t="s">
        <v>1320</v>
      </c>
      <c r="AI34" t="s">
        <v>219</v>
      </c>
      <c r="AJ34" t="s">
        <v>651</v>
      </c>
      <c r="AK34">
        <f>SUM(AL34:AM34)</f>
        <v>34</v>
      </c>
      <c r="AL34">
        <v>19</v>
      </c>
      <c r="AM34">
        <v>15</v>
      </c>
      <c r="AN34" t="s">
        <v>1319</v>
      </c>
      <c r="AO34" t="s">
        <v>312</v>
      </c>
      <c r="AP34" s="10"/>
      <c r="AQ34" s="10"/>
      <c r="AR34" s="10" t="s">
        <v>312</v>
      </c>
      <c r="AS34" s="10" t="s">
        <v>684</v>
      </c>
      <c r="AT34" t="b">
        <v>0</v>
      </c>
      <c r="AU34">
        <v>1</v>
      </c>
      <c r="AV34">
        <v>-1</v>
      </c>
      <c r="AW34">
        <v>-1</v>
      </c>
      <c r="AX34">
        <v>1</v>
      </c>
      <c r="AY34">
        <v>1</v>
      </c>
      <c r="AZ34">
        <v>0</v>
      </c>
      <c r="BA34">
        <v>0</v>
      </c>
      <c r="BB34">
        <v>1</v>
      </c>
      <c r="BC34">
        <v>0</v>
      </c>
      <c r="BD34">
        <v>0</v>
      </c>
      <c r="BE34">
        <v>0</v>
      </c>
      <c r="BF34">
        <f t="shared" si="5"/>
        <v>2</v>
      </c>
      <c r="BP34">
        <f t="shared" si="6"/>
        <v>0</v>
      </c>
      <c r="CE34">
        <f t="shared" si="7"/>
        <v>0</v>
      </c>
      <c r="CG34">
        <f t="shared" si="3"/>
        <v>2</v>
      </c>
      <c r="CH34" s="10">
        <v>2</v>
      </c>
    </row>
    <row r="35" spans="1:86" x14ac:dyDescent="0.25">
      <c r="A35" s="18">
        <v>44335</v>
      </c>
      <c r="B35" t="s">
        <v>624</v>
      </c>
      <c r="C35">
        <v>5786002</v>
      </c>
      <c r="D35" t="s">
        <v>597</v>
      </c>
      <c r="E35">
        <v>2018</v>
      </c>
      <c r="F35" t="s">
        <v>626</v>
      </c>
      <c r="I35" t="s">
        <v>631</v>
      </c>
      <c r="J35" t="s">
        <v>401</v>
      </c>
      <c r="K35" s="7" t="s">
        <v>401</v>
      </c>
      <c r="L35" s="7" t="s">
        <v>1350</v>
      </c>
      <c r="M35" s="7" t="s">
        <v>712</v>
      </c>
      <c r="N35" s="7" t="b">
        <v>0</v>
      </c>
      <c r="O35" s="7" t="b">
        <v>1</v>
      </c>
      <c r="P35" s="7"/>
      <c r="Q35" s="24">
        <v>0</v>
      </c>
      <c r="R35" s="7" t="s">
        <v>266</v>
      </c>
      <c r="S35" t="s">
        <v>337</v>
      </c>
      <c r="T35" t="s">
        <v>1369</v>
      </c>
      <c r="AC35"/>
      <c r="AD35"/>
      <c r="AE35"/>
      <c r="AH35" t="s">
        <v>330</v>
      </c>
      <c r="AI35" s="7" t="s">
        <v>219</v>
      </c>
      <c r="AJ35" s="7" t="s">
        <v>250</v>
      </c>
      <c r="AK35" s="7" t="s">
        <v>312</v>
      </c>
      <c r="AN35" t="s">
        <v>628</v>
      </c>
      <c r="AO35" t="s">
        <v>312</v>
      </c>
      <c r="AP35" s="10"/>
      <c r="AQ35" s="10"/>
      <c r="AR35" s="10" t="s">
        <v>629</v>
      </c>
      <c r="AS35" t="s">
        <v>630</v>
      </c>
      <c r="AT35" t="b">
        <v>0</v>
      </c>
      <c r="AU35">
        <v>1</v>
      </c>
      <c r="AV35">
        <v>1</v>
      </c>
      <c r="AW35">
        <v>-1</v>
      </c>
      <c r="AX35">
        <v>0</v>
      </c>
      <c r="AY35">
        <v>1</v>
      </c>
      <c r="AZ35">
        <v>0</v>
      </c>
      <c r="BA35">
        <v>0</v>
      </c>
      <c r="BB35">
        <v>1</v>
      </c>
      <c r="BC35">
        <v>0</v>
      </c>
      <c r="BD35">
        <v>0</v>
      </c>
      <c r="BE35">
        <v>0</v>
      </c>
      <c r="BF35">
        <f t="shared" si="5"/>
        <v>3</v>
      </c>
      <c r="BP35">
        <f t="shared" si="6"/>
        <v>0</v>
      </c>
      <c r="CE35">
        <f t="shared" si="7"/>
        <v>0</v>
      </c>
      <c r="CG35">
        <f t="shared" si="3"/>
        <v>3</v>
      </c>
      <c r="CH35" s="10">
        <v>3</v>
      </c>
    </row>
    <row r="36" spans="1:86" x14ac:dyDescent="0.25">
      <c r="A36" s="27">
        <v>44322</v>
      </c>
      <c r="B36" t="s">
        <v>305</v>
      </c>
      <c r="C36">
        <v>2797324</v>
      </c>
      <c r="D36" t="s">
        <v>308</v>
      </c>
      <c r="E36">
        <v>2010</v>
      </c>
      <c r="F36" t="s">
        <v>306</v>
      </c>
      <c r="I36" t="s">
        <v>317</v>
      </c>
      <c r="J36" t="s">
        <v>314</v>
      </c>
      <c r="K36" s="7" t="s">
        <v>1330</v>
      </c>
      <c r="L36" s="7" t="s">
        <v>1350</v>
      </c>
      <c r="M36" t="s">
        <v>314</v>
      </c>
      <c r="N36" s="7" t="b">
        <v>0</v>
      </c>
      <c r="O36" s="7" t="b">
        <v>1</v>
      </c>
      <c r="P36" s="7"/>
      <c r="Q36" s="24">
        <v>0</v>
      </c>
      <c r="R36" s="7" t="s">
        <v>266</v>
      </c>
      <c r="S36" t="s">
        <v>337</v>
      </c>
      <c r="T36" t="s">
        <v>1384</v>
      </c>
      <c r="AC36"/>
      <c r="AD36"/>
      <c r="AE36">
        <v>3</v>
      </c>
      <c r="AH36" t="s">
        <v>315</v>
      </c>
      <c r="AI36" t="s">
        <v>219</v>
      </c>
      <c r="AJ36" t="s">
        <v>311</v>
      </c>
      <c r="AK36">
        <f>SUM(AL36:AM36)</f>
        <v>14</v>
      </c>
      <c r="AL36">
        <v>8</v>
      </c>
      <c r="AM36">
        <v>6</v>
      </c>
      <c r="AN36" t="s">
        <v>310</v>
      </c>
      <c r="AO36" t="s">
        <v>312</v>
      </c>
      <c r="AP36" s="10"/>
      <c r="AQ36" s="10"/>
      <c r="AR36" s="10" t="s">
        <v>316</v>
      </c>
      <c r="AS36" t="s">
        <v>266</v>
      </c>
      <c r="AT36" t="b">
        <v>0</v>
      </c>
      <c r="AU36">
        <v>1</v>
      </c>
      <c r="AV36">
        <v>1</v>
      </c>
      <c r="AW36">
        <v>-1</v>
      </c>
      <c r="AX36">
        <v>-1</v>
      </c>
      <c r="AY36">
        <v>1</v>
      </c>
      <c r="AZ36">
        <v>0</v>
      </c>
      <c r="BA36">
        <v>1</v>
      </c>
      <c r="BB36">
        <v>1</v>
      </c>
      <c r="BC36">
        <v>0</v>
      </c>
      <c r="BD36">
        <v>0</v>
      </c>
      <c r="BE36">
        <v>0</v>
      </c>
      <c r="BF36">
        <f t="shared" si="5"/>
        <v>3</v>
      </c>
      <c r="BP36">
        <f t="shared" si="6"/>
        <v>0</v>
      </c>
      <c r="CE36">
        <f t="shared" si="7"/>
        <v>0</v>
      </c>
      <c r="CG36">
        <f t="shared" si="3"/>
        <v>3</v>
      </c>
      <c r="CH36" s="10">
        <v>3</v>
      </c>
    </row>
    <row r="37" spans="1:86" x14ac:dyDescent="0.25">
      <c r="A37" s="11">
        <v>44355</v>
      </c>
      <c r="B37" t="s">
        <v>1046</v>
      </c>
      <c r="C37">
        <v>28485796</v>
      </c>
      <c r="D37" t="s">
        <v>1048</v>
      </c>
      <c r="E37">
        <v>2017</v>
      </c>
      <c r="F37" t="s">
        <v>1049</v>
      </c>
      <c r="I37" t="s">
        <v>1052</v>
      </c>
      <c r="J37" t="s">
        <v>712</v>
      </c>
      <c r="K37" s="7" t="s">
        <v>1330</v>
      </c>
      <c r="L37" s="7" t="s">
        <v>1350</v>
      </c>
      <c r="M37" s="7" t="s">
        <v>1398</v>
      </c>
      <c r="N37" s="7" t="b">
        <v>0</v>
      </c>
      <c r="O37" s="7" t="b">
        <v>1</v>
      </c>
      <c r="P37" s="7"/>
      <c r="Q37" s="24">
        <v>0</v>
      </c>
      <c r="R37" s="7" t="s">
        <v>266</v>
      </c>
      <c r="S37" t="s">
        <v>337</v>
      </c>
      <c r="T37" t="s">
        <v>1051</v>
      </c>
      <c r="AC37"/>
      <c r="AD37"/>
      <c r="AE37"/>
      <c r="AH37" t="s">
        <v>225</v>
      </c>
      <c r="AI37" t="s">
        <v>219</v>
      </c>
      <c r="AJ37" t="s">
        <v>235</v>
      </c>
      <c r="AK37">
        <f t="shared" ref="AK37:AK44" si="8">SUM(AL37:AM37)</f>
        <v>12</v>
      </c>
      <c r="AL37">
        <v>6</v>
      </c>
      <c r="AM37">
        <v>6</v>
      </c>
      <c r="AN37" t="s">
        <v>229</v>
      </c>
      <c r="AP37" s="10" t="s">
        <v>1050</v>
      </c>
      <c r="AQ37" s="10" t="s">
        <v>1050</v>
      </c>
      <c r="AR37" s="10" t="s">
        <v>340</v>
      </c>
      <c r="AS37" s="10" t="s">
        <v>266</v>
      </c>
      <c r="AT37" t="b">
        <v>1</v>
      </c>
      <c r="AU37">
        <v>1</v>
      </c>
      <c r="AV37">
        <v>1</v>
      </c>
      <c r="AW37">
        <v>-1</v>
      </c>
      <c r="AX37">
        <v>1</v>
      </c>
      <c r="AY37">
        <v>1</v>
      </c>
      <c r="AZ37">
        <v>0</v>
      </c>
      <c r="BA37">
        <v>1</v>
      </c>
      <c r="BB37">
        <v>0</v>
      </c>
      <c r="BC37">
        <v>0</v>
      </c>
      <c r="BD37">
        <v>0</v>
      </c>
      <c r="BE37">
        <v>0</v>
      </c>
      <c r="BF37">
        <f t="shared" si="5"/>
        <v>4</v>
      </c>
      <c r="BP37">
        <f t="shared" si="6"/>
        <v>0</v>
      </c>
      <c r="CE37">
        <f t="shared" si="7"/>
        <v>0</v>
      </c>
      <c r="CG37">
        <f t="shared" si="3"/>
        <v>4</v>
      </c>
      <c r="CH37" s="10">
        <v>4</v>
      </c>
    </row>
    <row r="38" spans="1:86" x14ac:dyDescent="0.25">
      <c r="A38" s="11">
        <v>44362</v>
      </c>
      <c r="B38" t="s">
        <v>1167</v>
      </c>
      <c r="C38">
        <v>3634158</v>
      </c>
      <c r="D38" t="s">
        <v>856</v>
      </c>
      <c r="E38">
        <v>2011</v>
      </c>
      <c r="F38" t="s">
        <v>306</v>
      </c>
      <c r="I38" t="s">
        <v>1173</v>
      </c>
      <c r="J38" t="s">
        <v>712</v>
      </c>
      <c r="K38" s="7" t="s">
        <v>1330</v>
      </c>
      <c r="L38" s="7" t="s">
        <v>1350</v>
      </c>
      <c r="M38" s="7" t="s">
        <v>1398</v>
      </c>
      <c r="N38" s="7" t="b">
        <v>0</v>
      </c>
      <c r="O38" s="7" t="b">
        <v>1</v>
      </c>
      <c r="P38" s="7"/>
      <c r="Q38" s="24">
        <v>0</v>
      </c>
      <c r="R38" s="7" t="s">
        <v>266</v>
      </c>
      <c r="S38" t="s">
        <v>337</v>
      </c>
      <c r="T38" t="s">
        <v>1172</v>
      </c>
      <c r="AC38"/>
      <c r="AD38"/>
      <c r="AE38"/>
      <c r="AH38" t="s">
        <v>1170</v>
      </c>
      <c r="AI38" t="s">
        <v>219</v>
      </c>
      <c r="AJ38" t="s">
        <v>311</v>
      </c>
      <c r="AK38">
        <f t="shared" si="8"/>
        <v>8</v>
      </c>
      <c r="AL38">
        <v>4</v>
      </c>
      <c r="AM38">
        <v>4</v>
      </c>
      <c r="AN38" t="s">
        <v>1169</v>
      </c>
      <c r="AO38" t="s">
        <v>312</v>
      </c>
      <c r="AP38" s="10"/>
      <c r="AQ38" s="10"/>
      <c r="AR38" s="10" t="s">
        <v>312</v>
      </c>
      <c r="AS38" t="s">
        <v>1171</v>
      </c>
      <c r="AT38" t="b">
        <v>1</v>
      </c>
      <c r="AU38">
        <v>1</v>
      </c>
      <c r="AV38">
        <v>1</v>
      </c>
      <c r="AW38">
        <v>-1</v>
      </c>
      <c r="AX38">
        <v>1</v>
      </c>
      <c r="AY38">
        <v>1</v>
      </c>
      <c r="AZ38">
        <v>0</v>
      </c>
      <c r="BA38">
        <v>1</v>
      </c>
      <c r="BB38">
        <v>1</v>
      </c>
      <c r="BC38">
        <v>0</v>
      </c>
      <c r="BD38">
        <v>0</v>
      </c>
      <c r="BE38">
        <v>-1</v>
      </c>
      <c r="BF38">
        <f t="shared" si="5"/>
        <v>4</v>
      </c>
      <c r="BP38">
        <f t="shared" si="6"/>
        <v>0</v>
      </c>
      <c r="CE38">
        <f t="shared" si="7"/>
        <v>0</v>
      </c>
      <c r="CG38">
        <f t="shared" si="3"/>
        <v>4</v>
      </c>
      <c r="CH38" s="10">
        <v>4</v>
      </c>
    </row>
    <row r="39" spans="1:86" x14ac:dyDescent="0.25">
      <c r="A39" s="11">
        <v>44362</v>
      </c>
      <c r="B39" t="s">
        <v>1200</v>
      </c>
      <c r="C39">
        <v>6843013</v>
      </c>
      <c r="D39" t="s">
        <v>710</v>
      </c>
      <c r="E39">
        <v>2019</v>
      </c>
      <c r="F39" t="s">
        <v>711</v>
      </c>
      <c r="I39" t="s">
        <v>1204</v>
      </c>
      <c r="J39" t="s">
        <v>712</v>
      </c>
      <c r="K39" s="7" t="s">
        <v>1330</v>
      </c>
      <c r="L39" s="7" t="s">
        <v>1350</v>
      </c>
      <c r="M39" s="7" t="s">
        <v>1398</v>
      </c>
      <c r="N39" s="7" t="b">
        <v>0</v>
      </c>
      <c r="O39" s="7" t="b">
        <v>1</v>
      </c>
      <c r="P39" s="7"/>
      <c r="Q39" s="24">
        <v>0</v>
      </c>
      <c r="R39" s="7" t="s">
        <v>266</v>
      </c>
      <c r="S39" t="s">
        <v>337</v>
      </c>
      <c r="W39" t="s">
        <v>1202</v>
      </c>
      <c r="AC39"/>
      <c r="AD39"/>
      <c r="AE39"/>
      <c r="AH39" t="s">
        <v>330</v>
      </c>
      <c r="AI39" t="s">
        <v>219</v>
      </c>
      <c r="AJ39" t="s">
        <v>250</v>
      </c>
      <c r="AK39">
        <f t="shared" si="8"/>
        <v>10</v>
      </c>
      <c r="AL39">
        <v>7</v>
      </c>
      <c r="AM39">
        <v>3</v>
      </c>
      <c r="AN39" t="s">
        <v>1203</v>
      </c>
      <c r="AO39" s="15" t="s">
        <v>312</v>
      </c>
      <c r="AP39" s="10"/>
      <c r="AQ39" s="10"/>
      <c r="AR39" s="10" t="s">
        <v>251</v>
      </c>
      <c r="AS39" s="10" t="s">
        <v>630</v>
      </c>
      <c r="AT39" t="b">
        <v>1</v>
      </c>
      <c r="AU39">
        <v>1</v>
      </c>
      <c r="AV39">
        <v>1</v>
      </c>
      <c r="AW39">
        <v>-1</v>
      </c>
      <c r="AX39">
        <v>0</v>
      </c>
      <c r="AY39">
        <v>1</v>
      </c>
      <c r="AZ39">
        <v>0</v>
      </c>
      <c r="BA39">
        <v>1</v>
      </c>
      <c r="BB39">
        <v>1</v>
      </c>
      <c r="BC39">
        <v>1</v>
      </c>
      <c r="BD39">
        <v>0</v>
      </c>
      <c r="BE39">
        <v>1</v>
      </c>
      <c r="BF39">
        <f t="shared" si="5"/>
        <v>6</v>
      </c>
      <c r="BP39">
        <f t="shared" si="6"/>
        <v>0</v>
      </c>
      <c r="CE39">
        <f t="shared" si="7"/>
        <v>0</v>
      </c>
      <c r="CG39">
        <f t="shared" si="3"/>
        <v>6</v>
      </c>
      <c r="CH39" s="10">
        <v>6</v>
      </c>
    </row>
    <row r="40" spans="1:86" x14ac:dyDescent="0.25">
      <c r="A40" s="11">
        <v>44355</v>
      </c>
      <c r="B40" t="s">
        <v>1065</v>
      </c>
      <c r="C40">
        <v>33215951</v>
      </c>
      <c r="D40" t="s">
        <v>1066</v>
      </c>
      <c r="E40">
        <v>2020</v>
      </c>
      <c r="F40" t="s">
        <v>914</v>
      </c>
      <c r="I40" t="s">
        <v>1069</v>
      </c>
      <c r="J40" t="s">
        <v>1075</v>
      </c>
      <c r="K40" s="7" t="s">
        <v>1328</v>
      </c>
      <c r="L40" s="7" t="s">
        <v>1350</v>
      </c>
      <c r="M40" s="7" t="s">
        <v>1375</v>
      </c>
      <c r="N40" s="7" t="b">
        <v>0</v>
      </c>
      <c r="O40" s="7" t="b">
        <v>1</v>
      </c>
      <c r="P40" s="7"/>
      <c r="Q40" s="24" t="s">
        <v>1403</v>
      </c>
      <c r="R40" s="7" t="s">
        <v>1386</v>
      </c>
      <c r="S40" t="s">
        <v>337</v>
      </c>
      <c r="T40" t="s">
        <v>1404</v>
      </c>
      <c r="AC40"/>
      <c r="AD40"/>
      <c r="AE40"/>
      <c r="AH40" t="s">
        <v>253</v>
      </c>
      <c r="AI40" t="s">
        <v>219</v>
      </c>
      <c r="AJ40" t="s">
        <v>459</v>
      </c>
      <c r="AK40">
        <v>2335</v>
      </c>
      <c r="AN40" t="s">
        <v>229</v>
      </c>
      <c r="AO40" t="s">
        <v>312</v>
      </c>
      <c r="AP40" s="10"/>
      <c r="AQ40" s="10"/>
      <c r="AR40" s="10" t="s">
        <v>493</v>
      </c>
      <c r="AS40" s="10" t="s">
        <v>1068</v>
      </c>
      <c r="AT40" t="b">
        <v>1</v>
      </c>
      <c r="BF40">
        <f t="shared" si="5"/>
        <v>0</v>
      </c>
      <c r="BP40">
        <f t="shared" si="6"/>
        <v>0</v>
      </c>
      <c r="BQ40">
        <v>1</v>
      </c>
      <c r="BR40">
        <v>1</v>
      </c>
      <c r="BS40">
        <v>0</v>
      </c>
      <c r="BT40">
        <v>1</v>
      </c>
      <c r="BU40">
        <v>-1</v>
      </c>
      <c r="BV40">
        <v>1</v>
      </c>
      <c r="BW40">
        <v>0</v>
      </c>
      <c r="BX40">
        <v>-1</v>
      </c>
      <c r="BY40">
        <v>1</v>
      </c>
      <c r="BZ40">
        <v>-1</v>
      </c>
      <c r="CA40">
        <v>1</v>
      </c>
      <c r="CB40">
        <v>0</v>
      </c>
      <c r="CC40">
        <v>0</v>
      </c>
      <c r="CD40">
        <v>0</v>
      </c>
      <c r="CE40">
        <f t="shared" si="7"/>
        <v>3</v>
      </c>
      <c r="CG40">
        <f t="shared" si="3"/>
        <v>3</v>
      </c>
      <c r="CH40" s="10">
        <v>3</v>
      </c>
    </row>
    <row r="41" spans="1:86" x14ac:dyDescent="0.25">
      <c r="A41" s="11">
        <v>44342</v>
      </c>
      <c r="B41" t="s">
        <v>764</v>
      </c>
      <c r="C41">
        <v>3598081</v>
      </c>
      <c r="D41" t="s">
        <v>765</v>
      </c>
      <c r="E41">
        <v>2013</v>
      </c>
      <c r="F41" t="s">
        <v>693</v>
      </c>
      <c r="I41" t="s">
        <v>775</v>
      </c>
      <c r="J41" t="s">
        <v>1405</v>
      </c>
      <c r="K41" s="7" t="s">
        <v>1330</v>
      </c>
      <c r="L41" s="7" t="s">
        <v>1350</v>
      </c>
      <c r="M41" t="s">
        <v>1405</v>
      </c>
      <c r="N41" s="7" t="b">
        <v>0</v>
      </c>
      <c r="O41" s="7" t="b">
        <v>1</v>
      </c>
      <c r="P41" s="7"/>
      <c r="Q41" s="24">
        <v>0</v>
      </c>
      <c r="R41" s="7" t="s">
        <v>266</v>
      </c>
      <c r="S41" t="s">
        <v>337</v>
      </c>
      <c r="U41" t="s">
        <v>773</v>
      </c>
      <c r="W41" t="s">
        <v>774</v>
      </c>
      <c r="AC41"/>
      <c r="AD41"/>
      <c r="AE41"/>
      <c r="AH41" t="s">
        <v>593</v>
      </c>
      <c r="AI41" s="7" t="s">
        <v>769</v>
      </c>
      <c r="AJ41" s="7" t="s">
        <v>459</v>
      </c>
      <c r="AK41">
        <f t="shared" si="8"/>
        <v>17</v>
      </c>
      <c r="AL41">
        <v>9</v>
      </c>
      <c r="AM41">
        <v>8</v>
      </c>
      <c r="AN41" t="s">
        <v>768</v>
      </c>
      <c r="AP41" s="14" t="s">
        <v>770</v>
      </c>
      <c r="AQ41" s="10" t="s">
        <v>771</v>
      </c>
      <c r="AR41" s="10" t="s">
        <v>316</v>
      </c>
      <c r="AS41" t="s">
        <v>772</v>
      </c>
      <c r="AT41" t="b">
        <v>1</v>
      </c>
      <c r="AU41">
        <v>1</v>
      </c>
      <c r="AV41">
        <v>1</v>
      </c>
      <c r="AW41">
        <v>-1</v>
      </c>
      <c r="AX41">
        <v>1</v>
      </c>
      <c r="AY41">
        <v>1</v>
      </c>
      <c r="AZ41">
        <v>0</v>
      </c>
      <c r="BA41">
        <v>1</v>
      </c>
      <c r="BB41">
        <v>1</v>
      </c>
      <c r="BC41">
        <v>0</v>
      </c>
      <c r="BD41">
        <v>0</v>
      </c>
      <c r="BE41">
        <v>0</v>
      </c>
      <c r="BF41">
        <f t="shared" si="5"/>
        <v>5</v>
      </c>
      <c r="BP41">
        <f t="shared" si="6"/>
        <v>0</v>
      </c>
      <c r="CE41">
        <f t="shared" si="7"/>
        <v>0</v>
      </c>
      <c r="CG41">
        <f t="shared" si="3"/>
        <v>5</v>
      </c>
      <c r="CH41" s="10">
        <v>5</v>
      </c>
    </row>
    <row r="42" spans="1:86" x14ac:dyDescent="0.25">
      <c r="A42" s="27">
        <v>44321</v>
      </c>
      <c r="B42" t="s">
        <v>214</v>
      </c>
      <c r="C42">
        <v>6984093</v>
      </c>
      <c r="D42" t="s">
        <v>217</v>
      </c>
      <c r="E42">
        <v>2020</v>
      </c>
      <c r="F42" t="s">
        <v>218</v>
      </c>
      <c r="J42" t="s">
        <v>224</v>
      </c>
      <c r="K42" s="7" t="s">
        <v>1330</v>
      </c>
      <c r="L42" s="7" t="s">
        <v>1350</v>
      </c>
      <c r="M42" s="7" t="s">
        <v>1391</v>
      </c>
      <c r="N42" s="7" t="b">
        <v>0</v>
      </c>
      <c r="O42" s="7" t="b">
        <v>1</v>
      </c>
      <c r="P42" s="7"/>
      <c r="Q42" s="24">
        <v>2</v>
      </c>
      <c r="R42" s="7" t="s">
        <v>266</v>
      </c>
      <c r="S42" t="s">
        <v>337</v>
      </c>
      <c r="U42" t="s">
        <v>223</v>
      </c>
      <c r="V42" t="s">
        <v>227</v>
      </c>
      <c r="Y42">
        <v>3004</v>
      </c>
      <c r="AC42"/>
      <c r="AD42"/>
      <c r="AE42"/>
      <c r="AH42" t="s">
        <v>225</v>
      </c>
      <c r="AI42" t="s">
        <v>219</v>
      </c>
      <c r="AJ42" t="s">
        <v>230</v>
      </c>
      <c r="AK42">
        <f t="shared" si="8"/>
        <v>2</v>
      </c>
      <c r="AL42">
        <v>1</v>
      </c>
      <c r="AM42">
        <v>1</v>
      </c>
      <c r="AN42" t="s">
        <v>229</v>
      </c>
      <c r="AP42" s="10" t="s">
        <v>300</v>
      </c>
      <c r="AQ42" s="10" t="s">
        <v>300</v>
      </c>
      <c r="AR42" s="10" t="s">
        <v>243</v>
      </c>
      <c r="AS42" t="s">
        <v>224</v>
      </c>
      <c r="AT42" t="b">
        <v>0</v>
      </c>
      <c r="AU42">
        <v>1</v>
      </c>
      <c r="AV42">
        <v>1</v>
      </c>
      <c r="AW42">
        <v>1</v>
      </c>
      <c r="AX42">
        <v>1</v>
      </c>
      <c r="AY42">
        <v>1</v>
      </c>
      <c r="AZ42">
        <v>0</v>
      </c>
      <c r="BA42">
        <v>1</v>
      </c>
      <c r="BB42">
        <v>1</v>
      </c>
      <c r="BC42">
        <v>1</v>
      </c>
      <c r="BD42">
        <v>0</v>
      </c>
      <c r="BE42">
        <v>0</v>
      </c>
      <c r="BF42">
        <f t="shared" si="5"/>
        <v>8</v>
      </c>
      <c r="BP42">
        <f t="shared" si="6"/>
        <v>0</v>
      </c>
      <c r="CE42">
        <f t="shared" si="7"/>
        <v>0</v>
      </c>
      <c r="CG42">
        <f t="shared" si="3"/>
        <v>8</v>
      </c>
      <c r="CH42" s="10">
        <v>8</v>
      </c>
    </row>
    <row r="43" spans="1:86" x14ac:dyDescent="0.25">
      <c r="A43" s="11">
        <v>44363</v>
      </c>
      <c r="B43" t="s">
        <v>1244</v>
      </c>
      <c r="C43">
        <v>18613790</v>
      </c>
      <c r="D43" t="s">
        <v>1245</v>
      </c>
      <c r="E43">
        <v>2008</v>
      </c>
      <c r="F43" t="s">
        <v>1247</v>
      </c>
      <c r="I43" t="s">
        <v>1251</v>
      </c>
      <c r="J43" t="s">
        <v>1248</v>
      </c>
      <c r="K43" t="s">
        <v>1330</v>
      </c>
      <c r="L43" t="s">
        <v>1355</v>
      </c>
      <c r="M43" t="s">
        <v>1252</v>
      </c>
      <c r="N43" t="b">
        <v>0</v>
      </c>
      <c r="O43" s="7" t="b">
        <v>0</v>
      </c>
      <c r="Q43" s="24">
        <v>0</v>
      </c>
      <c r="R43" s="7" t="s">
        <v>1496</v>
      </c>
      <c r="S43" s="31" t="s">
        <v>451</v>
      </c>
      <c r="AC43"/>
      <c r="AD43"/>
      <c r="AE43"/>
      <c r="AF43" t="s">
        <v>1249</v>
      </c>
      <c r="AH43" t="s">
        <v>1470</v>
      </c>
      <c r="AI43" t="s">
        <v>219</v>
      </c>
      <c r="AJ43" t="s">
        <v>1014</v>
      </c>
      <c r="AK43">
        <f t="shared" si="8"/>
        <v>287</v>
      </c>
      <c r="AL43">
        <v>137</v>
      </c>
      <c r="AM43">
        <v>150</v>
      </c>
      <c r="AN43" t="s">
        <v>229</v>
      </c>
      <c r="AO43" t="s">
        <v>312</v>
      </c>
      <c r="AP43" s="10"/>
      <c r="AQ43" s="10"/>
      <c r="AR43" s="10" t="s">
        <v>746</v>
      </c>
      <c r="AS43" s="10" t="s">
        <v>1252</v>
      </c>
      <c r="AT43" t="b">
        <v>1</v>
      </c>
      <c r="AU43">
        <v>1</v>
      </c>
      <c r="AV43">
        <v>1</v>
      </c>
      <c r="AW43">
        <v>1</v>
      </c>
      <c r="AX43">
        <v>1</v>
      </c>
      <c r="AY43">
        <v>1</v>
      </c>
      <c r="AZ43">
        <v>0</v>
      </c>
      <c r="BA43">
        <v>1</v>
      </c>
      <c r="BB43">
        <v>0</v>
      </c>
      <c r="BC43">
        <v>1</v>
      </c>
      <c r="BD43">
        <v>0</v>
      </c>
      <c r="BE43">
        <v>1</v>
      </c>
      <c r="BF43">
        <f t="shared" si="5"/>
        <v>8</v>
      </c>
      <c r="BP43">
        <f t="shared" si="6"/>
        <v>0</v>
      </c>
      <c r="CE43">
        <f t="shared" si="7"/>
        <v>0</v>
      </c>
      <c r="CG43">
        <f t="shared" si="3"/>
        <v>8</v>
      </c>
      <c r="CH43" s="10">
        <v>8</v>
      </c>
    </row>
    <row r="44" spans="1:86" x14ac:dyDescent="0.25">
      <c r="A44" s="11">
        <v>44363</v>
      </c>
      <c r="B44" t="s">
        <v>1253</v>
      </c>
      <c r="C44">
        <v>7160509</v>
      </c>
      <c r="D44" t="s">
        <v>757</v>
      </c>
      <c r="E44">
        <v>2020</v>
      </c>
      <c r="F44" t="s">
        <v>1255</v>
      </c>
      <c r="I44" t="s">
        <v>1261</v>
      </c>
      <c r="J44" t="s">
        <v>694</v>
      </c>
      <c r="K44" s="7" t="s">
        <v>1330</v>
      </c>
      <c r="L44" s="7" t="s">
        <v>1355</v>
      </c>
      <c r="M44" s="7" t="s">
        <v>1379</v>
      </c>
      <c r="N44" s="7" t="b">
        <v>0</v>
      </c>
      <c r="O44" s="7" t="b">
        <v>0</v>
      </c>
      <c r="P44" s="7"/>
      <c r="Q44" s="24">
        <v>0</v>
      </c>
      <c r="R44" s="7" t="s">
        <v>266</v>
      </c>
      <c r="S44" s="31" t="s">
        <v>451</v>
      </c>
      <c r="AC44"/>
      <c r="AD44"/>
      <c r="AE44"/>
      <c r="AF44" t="s">
        <v>1260</v>
      </c>
      <c r="AH44" t="s">
        <v>1258</v>
      </c>
      <c r="AI44" t="s">
        <v>219</v>
      </c>
      <c r="AJ44" t="s">
        <v>988</v>
      </c>
      <c r="AK44">
        <f t="shared" si="8"/>
        <v>95</v>
      </c>
      <c r="AL44">
        <v>75</v>
      </c>
      <c r="AM44">
        <v>20</v>
      </c>
      <c r="AN44" t="s">
        <v>1256</v>
      </c>
      <c r="AP44" s="10" t="s">
        <v>1257</v>
      </c>
      <c r="AQ44" s="10" t="s">
        <v>1259</v>
      </c>
      <c r="AR44" s="10" t="s">
        <v>439</v>
      </c>
      <c r="AS44" s="10" t="s">
        <v>859</v>
      </c>
      <c r="AT44" t="b">
        <v>1</v>
      </c>
      <c r="AU44">
        <v>1</v>
      </c>
      <c r="AV44">
        <v>1</v>
      </c>
      <c r="AW44">
        <v>1</v>
      </c>
      <c r="AX44">
        <v>1</v>
      </c>
      <c r="AY44">
        <v>1</v>
      </c>
      <c r="AZ44">
        <v>0</v>
      </c>
      <c r="BA44">
        <v>1</v>
      </c>
      <c r="BB44">
        <v>1</v>
      </c>
      <c r="BC44">
        <v>1</v>
      </c>
      <c r="BD44">
        <v>0</v>
      </c>
      <c r="BE44">
        <v>1</v>
      </c>
      <c r="BF44">
        <f t="shared" si="5"/>
        <v>9</v>
      </c>
      <c r="BP44">
        <f t="shared" si="6"/>
        <v>0</v>
      </c>
      <c r="CE44">
        <f t="shared" si="7"/>
        <v>0</v>
      </c>
      <c r="CG44">
        <f t="shared" si="3"/>
        <v>9</v>
      </c>
      <c r="CH44" s="10">
        <v>9</v>
      </c>
    </row>
    <row r="45" spans="1:86" x14ac:dyDescent="0.25">
      <c r="A45" s="11">
        <v>44327</v>
      </c>
      <c r="B45" t="s">
        <v>444</v>
      </c>
      <c r="C45">
        <v>2837739</v>
      </c>
      <c r="D45" t="s">
        <v>308</v>
      </c>
      <c r="E45">
        <v>2010</v>
      </c>
      <c r="F45" t="s">
        <v>446</v>
      </c>
      <c r="I45" t="s">
        <v>453</v>
      </c>
      <c r="J45" t="s">
        <v>447</v>
      </c>
      <c r="K45" s="7" t="s">
        <v>1328</v>
      </c>
      <c r="L45" s="7" t="s">
        <v>1355</v>
      </c>
      <c r="M45" s="7" t="s">
        <v>1375</v>
      </c>
      <c r="N45" s="7" t="b">
        <v>0</v>
      </c>
      <c r="O45" s="7" t="b">
        <v>0</v>
      </c>
      <c r="P45" s="7"/>
      <c r="Q45" s="24">
        <v>5</v>
      </c>
      <c r="R45" s="7" t="s">
        <v>1495</v>
      </c>
      <c r="S45" s="31" t="s">
        <v>451</v>
      </c>
      <c r="AC45"/>
      <c r="AD45"/>
      <c r="AE45"/>
      <c r="AF45" t="s">
        <v>452</v>
      </c>
      <c r="AH45" s="7" t="s">
        <v>449</v>
      </c>
      <c r="AI45" s="7" t="s">
        <v>219</v>
      </c>
      <c r="AJ45" s="7" t="s">
        <v>448</v>
      </c>
      <c r="AK45">
        <f>129+157</f>
        <v>286</v>
      </c>
      <c r="AN45" t="s">
        <v>229</v>
      </c>
      <c r="AO45" t="s">
        <v>450</v>
      </c>
      <c r="AP45" s="10"/>
      <c r="AQ45" s="10"/>
      <c r="AR45" s="10" t="s">
        <v>262</v>
      </c>
      <c r="AS45" t="s">
        <v>401</v>
      </c>
      <c r="AT45" t="b">
        <v>1</v>
      </c>
      <c r="BF45">
        <f t="shared" si="5"/>
        <v>0</v>
      </c>
      <c r="BP45">
        <f t="shared" si="6"/>
        <v>0</v>
      </c>
      <c r="BQ45">
        <v>1</v>
      </c>
      <c r="BR45">
        <v>1</v>
      </c>
      <c r="BS45">
        <v>0</v>
      </c>
      <c r="BT45">
        <v>1</v>
      </c>
      <c r="BU45">
        <v>-1</v>
      </c>
      <c r="BV45">
        <v>0</v>
      </c>
      <c r="BW45">
        <v>0</v>
      </c>
      <c r="BX45">
        <v>0</v>
      </c>
      <c r="BY45">
        <v>0</v>
      </c>
      <c r="BZ45">
        <v>0</v>
      </c>
      <c r="CA45">
        <v>1</v>
      </c>
      <c r="CB45">
        <v>0</v>
      </c>
      <c r="CC45">
        <v>0</v>
      </c>
      <c r="CD45">
        <v>1</v>
      </c>
      <c r="CE45">
        <f t="shared" si="7"/>
        <v>4</v>
      </c>
      <c r="CG45">
        <f t="shared" si="3"/>
        <v>4</v>
      </c>
      <c r="CH45" s="10">
        <v>4</v>
      </c>
    </row>
    <row r="46" spans="1:86" x14ac:dyDescent="0.25">
      <c r="A46" s="11">
        <v>44356</v>
      </c>
      <c r="B46" t="s">
        <v>1096</v>
      </c>
      <c r="C46">
        <v>4861674</v>
      </c>
      <c r="D46" t="s">
        <v>1097</v>
      </c>
      <c r="E46">
        <v>2016</v>
      </c>
      <c r="F46" t="s">
        <v>1099</v>
      </c>
      <c r="I46" t="s">
        <v>1102</v>
      </c>
      <c r="J46" t="s">
        <v>712</v>
      </c>
      <c r="K46" s="7" t="s">
        <v>1330</v>
      </c>
      <c r="L46" s="7" t="s">
        <v>1350</v>
      </c>
      <c r="M46" s="7" t="s">
        <v>1398</v>
      </c>
      <c r="N46" s="7" t="b">
        <v>0</v>
      </c>
      <c r="O46" s="7" t="b">
        <v>1</v>
      </c>
      <c r="P46" s="7"/>
      <c r="Q46" s="24">
        <v>0</v>
      </c>
      <c r="R46" s="7" t="s">
        <v>266</v>
      </c>
      <c r="S46" t="s">
        <v>470</v>
      </c>
      <c r="W46" t="s">
        <v>1101</v>
      </c>
      <c r="AC46"/>
      <c r="AD46"/>
      <c r="AE46"/>
      <c r="AH46" t="s">
        <v>640</v>
      </c>
      <c r="AI46" t="s">
        <v>219</v>
      </c>
      <c r="AJ46" t="s">
        <v>250</v>
      </c>
      <c r="AK46">
        <v>155</v>
      </c>
      <c r="AN46" t="s">
        <v>229</v>
      </c>
      <c r="AO46" t="s">
        <v>1100</v>
      </c>
      <c r="AP46" s="10"/>
      <c r="AQ46" s="10"/>
      <c r="AR46" s="10" t="s">
        <v>606</v>
      </c>
      <c r="AS46" s="10" t="s">
        <v>772</v>
      </c>
      <c r="AT46" t="b">
        <v>1</v>
      </c>
      <c r="BF46">
        <f t="shared" si="5"/>
        <v>0</v>
      </c>
      <c r="BP46">
        <f t="shared" si="6"/>
        <v>0</v>
      </c>
      <c r="BQ46">
        <v>1</v>
      </c>
      <c r="BR46">
        <v>1</v>
      </c>
      <c r="BS46">
        <v>0</v>
      </c>
      <c r="BT46">
        <v>1</v>
      </c>
      <c r="BU46">
        <v>-1</v>
      </c>
      <c r="BV46">
        <v>1</v>
      </c>
      <c r="BW46">
        <v>0</v>
      </c>
      <c r="BX46">
        <v>-1</v>
      </c>
      <c r="BY46">
        <v>1</v>
      </c>
      <c r="BZ46">
        <v>0</v>
      </c>
      <c r="CA46">
        <v>1</v>
      </c>
      <c r="CB46">
        <v>0</v>
      </c>
      <c r="CC46">
        <v>0</v>
      </c>
      <c r="CD46">
        <v>0</v>
      </c>
      <c r="CE46">
        <f t="shared" si="7"/>
        <v>4</v>
      </c>
      <c r="CG46">
        <f t="shared" si="3"/>
        <v>4</v>
      </c>
      <c r="CH46" s="10">
        <v>4</v>
      </c>
    </row>
    <row r="47" spans="1:86" x14ac:dyDescent="0.25">
      <c r="A47" s="18">
        <v>44335</v>
      </c>
      <c r="B47" t="s">
        <v>635</v>
      </c>
      <c r="C47">
        <v>4680149</v>
      </c>
      <c r="D47" t="s">
        <v>637</v>
      </c>
      <c r="E47">
        <v>2015</v>
      </c>
      <c r="F47" t="s">
        <v>638</v>
      </c>
      <c r="I47" t="s">
        <v>645</v>
      </c>
      <c r="J47" t="s">
        <v>501</v>
      </c>
      <c r="K47" t="s">
        <v>1328</v>
      </c>
      <c r="L47" t="s">
        <v>1350</v>
      </c>
      <c r="M47" t="s">
        <v>401</v>
      </c>
      <c r="N47" t="b">
        <v>0</v>
      </c>
      <c r="O47" s="7" t="b">
        <v>1</v>
      </c>
      <c r="Q47" s="19">
        <v>0</v>
      </c>
      <c r="R47" t="s">
        <v>266</v>
      </c>
      <c r="S47" t="s">
        <v>460</v>
      </c>
      <c r="U47" t="s">
        <v>458</v>
      </c>
      <c r="AA47" t="s">
        <v>1358</v>
      </c>
      <c r="AC47"/>
      <c r="AD47"/>
      <c r="AE47"/>
      <c r="AH47" t="s">
        <v>640</v>
      </c>
      <c r="AI47" s="7" t="s">
        <v>219</v>
      </c>
      <c r="AJ47" t="s">
        <v>570</v>
      </c>
      <c r="AK47">
        <f t="shared" ref="AK47" si="9">SUM(AL47:AM47)</f>
        <v>228</v>
      </c>
      <c r="AL47">
        <v>101</v>
      </c>
      <c r="AM47">
        <v>127</v>
      </c>
      <c r="AN47" t="s">
        <v>229</v>
      </c>
      <c r="AP47" s="10" t="s">
        <v>641</v>
      </c>
      <c r="AQ47" s="10" t="s">
        <v>642</v>
      </c>
      <c r="AR47" s="10" t="s">
        <v>639</v>
      </c>
      <c r="AS47" t="s">
        <v>643</v>
      </c>
      <c r="AT47" t="b">
        <v>1</v>
      </c>
      <c r="AU47">
        <v>1</v>
      </c>
      <c r="AV47">
        <v>1</v>
      </c>
      <c r="AW47">
        <v>-1</v>
      </c>
      <c r="AX47">
        <v>-1</v>
      </c>
      <c r="AY47">
        <v>1</v>
      </c>
      <c r="AZ47">
        <v>0</v>
      </c>
      <c r="BA47">
        <v>1</v>
      </c>
      <c r="BB47">
        <v>1</v>
      </c>
      <c r="BC47">
        <v>1</v>
      </c>
      <c r="BD47">
        <v>0</v>
      </c>
      <c r="BE47">
        <v>1</v>
      </c>
      <c r="BF47">
        <f t="shared" si="5"/>
        <v>5</v>
      </c>
      <c r="BP47">
        <f t="shared" si="6"/>
        <v>0</v>
      </c>
      <c r="CE47">
        <f t="shared" si="7"/>
        <v>0</v>
      </c>
      <c r="CG47">
        <f t="shared" si="3"/>
        <v>5</v>
      </c>
      <c r="CH47" s="10">
        <v>5</v>
      </c>
    </row>
    <row r="48" spans="1:86" x14ac:dyDescent="0.25">
      <c r="A48" s="11">
        <v>44327</v>
      </c>
      <c r="B48" t="s">
        <v>454</v>
      </c>
      <c r="C48">
        <v>22511653</v>
      </c>
      <c r="D48" t="s">
        <v>456</v>
      </c>
      <c r="E48">
        <v>2012</v>
      </c>
      <c r="F48" t="s">
        <v>457</v>
      </c>
      <c r="I48" t="s">
        <v>464</v>
      </c>
      <c r="J48" t="s">
        <v>463</v>
      </c>
      <c r="K48" s="7" t="s">
        <v>1328</v>
      </c>
      <c r="L48" s="7" t="s">
        <v>1350</v>
      </c>
      <c r="M48" s="7" t="s">
        <v>1389</v>
      </c>
      <c r="N48" s="7" t="b">
        <v>0</v>
      </c>
      <c r="O48" s="7" t="b">
        <v>1</v>
      </c>
      <c r="P48" s="7"/>
      <c r="Q48" s="24">
        <v>8</v>
      </c>
      <c r="R48" s="7" t="s">
        <v>1387</v>
      </c>
      <c r="S48" t="s">
        <v>460</v>
      </c>
      <c r="T48" t="s">
        <v>458</v>
      </c>
      <c r="AA48" t="s">
        <v>1390</v>
      </c>
      <c r="AC48"/>
      <c r="AD48"/>
      <c r="AE48"/>
      <c r="AH48" t="s">
        <v>461</v>
      </c>
      <c r="AI48" s="7" t="s">
        <v>219</v>
      </c>
      <c r="AJ48" s="7" t="s">
        <v>459</v>
      </c>
      <c r="AK48">
        <f>929+171</f>
        <v>1100</v>
      </c>
      <c r="AN48" t="s">
        <v>229</v>
      </c>
      <c r="AO48" t="s">
        <v>462</v>
      </c>
      <c r="AP48" s="10"/>
      <c r="AQ48" s="10"/>
      <c r="AR48" s="10" t="s">
        <v>251</v>
      </c>
      <c r="AS48" t="s">
        <v>401</v>
      </c>
      <c r="AT48" t="b">
        <v>1</v>
      </c>
      <c r="BF48">
        <f t="shared" si="5"/>
        <v>0</v>
      </c>
      <c r="BP48">
        <f t="shared" si="6"/>
        <v>0</v>
      </c>
      <c r="BQ48">
        <v>1</v>
      </c>
      <c r="BR48">
        <v>1</v>
      </c>
      <c r="BS48">
        <v>0</v>
      </c>
      <c r="BT48">
        <v>1</v>
      </c>
      <c r="BU48">
        <v>-1</v>
      </c>
      <c r="BV48">
        <v>1</v>
      </c>
      <c r="BW48">
        <v>1</v>
      </c>
      <c r="BX48">
        <v>-1</v>
      </c>
      <c r="BY48">
        <v>1</v>
      </c>
      <c r="BZ48">
        <v>1</v>
      </c>
      <c r="CA48">
        <v>1</v>
      </c>
      <c r="CB48">
        <v>0</v>
      </c>
      <c r="CC48">
        <v>0</v>
      </c>
      <c r="CD48">
        <v>1</v>
      </c>
      <c r="CE48">
        <f t="shared" si="7"/>
        <v>7</v>
      </c>
      <c r="CG48">
        <f t="shared" si="3"/>
        <v>7</v>
      </c>
      <c r="CH48" s="10">
        <v>7</v>
      </c>
    </row>
    <row r="49" spans="1:86" x14ac:dyDescent="0.25">
      <c r="A49" s="27">
        <v>44376</v>
      </c>
      <c r="B49" t="s">
        <v>60</v>
      </c>
      <c r="C49" s="2" t="s">
        <v>59</v>
      </c>
      <c r="D49" t="s">
        <v>1334</v>
      </c>
      <c r="E49">
        <v>2020</v>
      </c>
      <c r="F49" t="s">
        <v>1335</v>
      </c>
      <c r="J49" t="s">
        <v>401</v>
      </c>
      <c r="K49" t="s">
        <v>401</v>
      </c>
      <c r="L49" s="7" t="s">
        <v>1350</v>
      </c>
      <c r="M49" s="7" t="s">
        <v>1375</v>
      </c>
      <c r="N49" s="7" t="b">
        <v>0</v>
      </c>
      <c r="O49" s="7" t="b">
        <v>1</v>
      </c>
      <c r="Q49" s="24">
        <v>4</v>
      </c>
      <c r="R49" t="s">
        <v>1444</v>
      </c>
      <c r="S49" t="s">
        <v>460</v>
      </c>
      <c r="T49" t="s">
        <v>1336</v>
      </c>
      <c r="W49" s="7"/>
      <c r="X49" s="7"/>
      <c r="Y49" s="7"/>
      <c r="Z49" s="7"/>
      <c r="AA49" s="7"/>
      <c r="AB49" s="7"/>
      <c r="AC49"/>
      <c r="AD49"/>
      <c r="AE49"/>
      <c r="AH49" t="s">
        <v>640</v>
      </c>
      <c r="AI49" t="s">
        <v>219</v>
      </c>
      <c r="AJ49" t="s">
        <v>507</v>
      </c>
      <c r="AK49">
        <v>1146</v>
      </c>
      <c r="AN49" t="s">
        <v>229</v>
      </c>
      <c r="AO49" t="s">
        <v>312</v>
      </c>
      <c r="AR49" s="10" t="s">
        <v>316</v>
      </c>
      <c r="AS49" s="10"/>
      <c r="AT49" t="b">
        <v>0</v>
      </c>
      <c r="BQ49">
        <v>1</v>
      </c>
      <c r="BR49">
        <v>1</v>
      </c>
      <c r="BS49">
        <v>0</v>
      </c>
      <c r="BT49">
        <v>1</v>
      </c>
      <c r="BU49">
        <v>-1</v>
      </c>
      <c r="BV49">
        <v>1</v>
      </c>
      <c r="BW49">
        <v>1</v>
      </c>
      <c r="BX49">
        <v>1</v>
      </c>
      <c r="BY49">
        <v>1</v>
      </c>
      <c r="BZ49">
        <v>1</v>
      </c>
      <c r="CA49">
        <v>1</v>
      </c>
      <c r="CB49">
        <v>0</v>
      </c>
      <c r="CC49">
        <v>0</v>
      </c>
      <c r="CD49">
        <v>1</v>
      </c>
      <c r="CE49">
        <f t="shared" si="7"/>
        <v>9</v>
      </c>
      <c r="CG49">
        <f t="shared" si="3"/>
        <v>9</v>
      </c>
      <c r="CH49" s="10">
        <v>9</v>
      </c>
    </row>
    <row r="50" spans="1:86" x14ac:dyDescent="0.25">
      <c r="A50" s="11">
        <v>44336</v>
      </c>
      <c r="B50" t="s">
        <v>691</v>
      </c>
      <c r="C50">
        <v>7923201</v>
      </c>
      <c r="D50" t="s">
        <v>604</v>
      </c>
      <c r="E50">
        <v>2021</v>
      </c>
      <c r="F50" t="s">
        <v>693</v>
      </c>
      <c r="I50" t="s">
        <v>702</v>
      </c>
      <c r="J50" t="s">
        <v>694</v>
      </c>
      <c r="K50" s="7" t="s">
        <v>1330</v>
      </c>
      <c r="L50" s="7" t="s">
        <v>1350</v>
      </c>
      <c r="M50" s="7" t="s">
        <v>1379</v>
      </c>
      <c r="N50" s="7" t="s">
        <v>1378</v>
      </c>
      <c r="O50" s="7" t="b">
        <v>1</v>
      </c>
      <c r="P50" s="7"/>
      <c r="Q50" s="24">
        <v>0</v>
      </c>
      <c r="R50" s="7" t="s">
        <v>1494</v>
      </c>
      <c r="S50" t="s">
        <v>337</v>
      </c>
      <c r="U50" t="s">
        <v>700</v>
      </c>
      <c r="W50" t="s">
        <v>701</v>
      </c>
      <c r="AC50"/>
      <c r="AD50"/>
      <c r="AE50"/>
      <c r="AH50" t="s">
        <v>253</v>
      </c>
      <c r="AI50" s="7" t="s">
        <v>219</v>
      </c>
      <c r="AJ50" s="7" t="s">
        <v>459</v>
      </c>
      <c r="AK50">
        <f>SUM(82,52,51,57,39)</f>
        <v>281</v>
      </c>
      <c r="AL50" t="s">
        <v>696</v>
      </c>
      <c r="AM50" t="s">
        <v>695</v>
      </c>
      <c r="AN50" t="s">
        <v>229</v>
      </c>
      <c r="AP50" s="10" t="s">
        <v>697</v>
      </c>
      <c r="AQ50" s="10" t="s">
        <v>698</v>
      </c>
      <c r="AR50" s="10" t="s">
        <v>316</v>
      </c>
      <c r="AS50" t="s">
        <v>699</v>
      </c>
      <c r="AT50" t="b">
        <v>1</v>
      </c>
      <c r="AU50">
        <v>1</v>
      </c>
      <c r="AV50">
        <v>1</v>
      </c>
      <c r="AW50">
        <v>-1</v>
      </c>
      <c r="AX50">
        <v>1</v>
      </c>
      <c r="AY50">
        <v>1</v>
      </c>
      <c r="AZ50">
        <v>0</v>
      </c>
      <c r="BA50">
        <v>1</v>
      </c>
      <c r="BB50">
        <v>1</v>
      </c>
      <c r="BC50">
        <v>1</v>
      </c>
      <c r="BD50">
        <v>0</v>
      </c>
      <c r="BE50">
        <v>0</v>
      </c>
      <c r="BF50">
        <f t="shared" ref="BF50:BF59" si="10">SUM(AU50:BE50)</f>
        <v>6</v>
      </c>
      <c r="BP50">
        <f t="shared" ref="BP50:BP59" si="11">SUM(BG50:BO50)</f>
        <v>0</v>
      </c>
      <c r="CE50">
        <f t="shared" ref="CE50:CE59" si="12">SUM(BQ50:CD50)</f>
        <v>0</v>
      </c>
      <c r="CG50">
        <f t="shared" si="3"/>
        <v>6</v>
      </c>
      <c r="CH50" s="10">
        <v>6</v>
      </c>
    </row>
    <row r="51" spans="1:86" x14ac:dyDescent="0.25">
      <c r="A51" s="11">
        <v>44336</v>
      </c>
      <c r="B51" t="s">
        <v>703</v>
      </c>
      <c r="C51">
        <v>8034168</v>
      </c>
      <c r="D51" t="s">
        <v>354</v>
      </c>
      <c r="E51">
        <v>2021</v>
      </c>
      <c r="F51" t="s">
        <v>705</v>
      </c>
      <c r="I51" t="s">
        <v>707</v>
      </c>
      <c r="J51" t="s">
        <v>401</v>
      </c>
      <c r="K51" s="7" t="s">
        <v>401</v>
      </c>
      <c r="L51" s="7" t="s">
        <v>1350</v>
      </c>
      <c r="M51" s="7" t="s">
        <v>401</v>
      </c>
      <c r="N51" s="7" t="s">
        <v>1372</v>
      </c>
      <c r="O51" s="7" t="b">
        <v>1</v>
      </c>
      <c r="P51" s="7" t="s">
        <v>1486</v>
      </c>
      <c r="Q51" s="24">
        <v>7.7</v>
      </c>
      <c r="R51" s="24" t="s">
        <v>1493</v>
      </c>
      <c r="S51" t="s">
        <v>337</v>
      </c>
      <c r="AA51" t="s">
        <v>1373</v>
      </c>
      <c r="AC51"/>
      <c r="AD51"/>
      <c r="AE51"/>
      <c r="AH51" t="s">
        <v>253</v>
      </c>
      <c r="AI51" s="7" t="s">
        <v>219</v>
      </c>
      <c r="AJ51" s="7" t="s">
        <v>250</v>
      </c>
      <c r="AK51">
        <v>2055</v>
      </c>
      <c r="AN51" t="s">
        <v>229</v>
      </c>
      <c r="AO51" t="s">
        <v>706</v>
      </c>
      <c r="AP51" s="10"/>
      <c r="AQ51" s="10"/>
      <c r="AR51" s="10" t="s">
        <v>380</v>
      </c>
      <c r="AS51" t="s">
        <v>401</v>
      </c>
      <c r="AT51" t="b">
        <v>1</v>
      </c>
      <c r="BF51">
        <f t="shared" si="10"/>
        <v>0</v>
      </c>
      <c r="BP51">
        <f t="shared" si="11"/>
        <v>0</v>
      </c>
      <c r="BQ51">
        <v>1</v>
      </c>
      <c r="BR51">
        <v>1</v>
      </c>
      <c r="BS51">
        <v>0</v>
      </c>
      <c r="BT51">
        <v>1</v>
      </c>
      <c r="BU51">
        <v>1</v>
      </c>
      <c r="BV51">
        <v>0</v>
      </c>
      <c r="BW51">
        <v>0</v>
      </c>
      <c r="BX51">
        <v>1</v>
      </c>
      <c r="BY51">
        <v>1</v>
      </c>
      <c r="BZ51">
        <v>-1</v>
      </c>
      <c r="CA51">
        <v>1</v>
      </c>
      <c r="CB51">
        <v>0</v>
      </c>
      <c r="CC51">
        <v>0</v>
      </c>
      <c r="CD51">
        <v>1</v>
      </c>
      <c r="CE51">
        <f t="shared" si="12"/>
        <v>7</v>
      </c>
      <c r="CG51">
        <f t="shared" si="3"/>
        <v>7</v>
      </c>
      <c r="CH51" s="10">
        <v>7</v>
      </c>
    </row>
    <row r="52" spans="1:86" x14ac:dyDescent="0.25">
      <c r="A52" s="11">
        <v>44355</v>
      </c>
      <c r="B52" t="s">
        <v>1038</v>
      </c>
      <c r="C52">
        <v>27417303</v>
      </c>
      <c r="D52" t="s">
        <v>1039</v>
      </c>
      <c r="E52">
        <v>2016</v>
      </c>
      <c r="F52" t="s">
        <v>1041</v>
      </c>
      <c r="I52" t="s">
        <v>1045</v>
      </c>
      <c r="J52" t="s">
        <v>694</v>
      </c>
      <c r="K52" s="7" t="s">
        <v>1330</v>
      </c>
      <c r="L52" s="7" t="s">
        <v>1350</v>
      </c>
      <c r="M52" s="7" t="s">
        <v>1379</v>
      </c>
      <c r="N52" s="7" t="s">
        <v>1372</v>
      </c>
      <c r="O52" s="7" t="b">
        <v>1</v>
      </c>
      <c r="P52" s="7" t="s">
        <v>1383</v>
      </c>
      <c r="Q52" s="24">
        <v>0</v>
      </c>
      <c r="R52" s="24" t="s">
        <v>266</v>
      </c>
      <c r="S52" t="s">
        <v>337</v>
      </c>
      <c r="T52" t="s">
        <v>1044</v>
      </c>
      <c r="AA52" t="s">
        <v>1381</v>
      </c>
      <c r="AC52"/>
      <c r="AD52"/>
      <c r="AE52"/>
      <c r="AH52" t="s">
        <v>253</v>
      </c>
      <c r="AI52" t="s">
        <v>219</v>
      </c>
      <c r="AJ52" t="s">
        <v>1042</v>
      </c>
      <c r="AK52">
        <f t="shared" ref="AK52:AK57" si="13">SUM(AL52:AM52)</f>
        <v>30</v>
      </c>
      <c r="AL52">
        <v>22</v>
      </c>
      <c r="AM52">
        <v>8</v>
      </c>
      <c r="AN52" t="s">
        <v>1043</v>
      </c>
      <c r="AO52" t="s">
        <v>312</v>
      </c>
      <c r="AP52" s="10"/>
      <c r="AQ52" s="10"/>
      <c r="AR52" s="10" t="s">
        <v>340</v>
      </c>
      <c r="AS52" s="10" t="s">
        <v>266</v>
      </c>
      <c r="AT52" t="b">
        <v>1</v>
      </c>
      <c r="AU52">
        <v>1</v>
      </c>
      <c r="AV52">
        <v>1</v>
      </c>
      <c r="AW52">
        <v>-1</v>
      </c>
      <c r="AX52">
        <v>1</v>
      </c>
      <c r="AY52">
        <v>1</v>
      </c>
      <c r="AZ52">
        <v>0</v>
      </c>
      <c r="BA52">
        <v>1</v>
      </c>
      <c r="BB52">
        <v>1</v>
      </c>
      <c r="BC52">
        <v>1</v>
      </c>
      <c r="BD52">
        <v>0</v>
      </c>
      <c r="BE52">
        <v>1</v>
      </c>
      <c r="BF52">
        <f t="shared" si="10"/>
        <v>7</v>
      </c>
      <c r="BP52">
        <f t="shared" si="11"/>
        <v>0</v>
      </c>
      <c r="CE52">
        <f t="shared" si="12"/>
        <v>0</v>
      </c>
      <c r="CG52">
        <f t="shared" si="3"/>
        <v>7</v>
      </c>
      <c r="CH52" s="10">
        <v>7</v>
      </c>
    </row>
    <row r="53" spans="1:86" x14ac:dyDescent="0.25">
      <c r="A53" s="11">
        <v>44355</v>
      </c>
      <c r="B53" t="s">
        <v>1019</v>
      </c>
      <c r="C53">
        <v>24418380</v>
      </c>
      <c r="D53" t="s">
        <v>1021</v>
      </c>
      <c r="E53">
        <v>2014</v>
      </c>
      <c r="F53" t="s">
        <v>1022</v>
      </c>
      <c r="I53" t="s">
        <v>1027</v>
      </c>
      <c r="J53" t="s">
        <v>1025</v>
      </c>
      <c r="K53" s="7" t="s">
        <v>1328</v>
      </c>
      <c r="L53" s="7" t="s">
        <v>1350</v>
      </c>
      <c r="M53" s="7" t="s">
        <v>1391</v>
      </c>
      <c r="N53" s="7" t="s">
        <v>1372</v>
      </c>
      <c r="O53" s="7" t="b">
        <v>1</v>
      </c>
      <c r="P53" s="7" t="s">
        <v>1394</v>
      </c>
      <c r="Q53" s="24">
        <v>0</v>
      </c>
      <c r="R53" s="7" t="s">
        <v>1392</v>
      </c>
      <c r="S53" t="s">
        <v>337</v>
      </c>
      <c r="T53" s="10" t="s">
        <v>1026</v>
      </c>
      <c r="AA53" t="s">
        <v>1393</v>
      </c>
      <c r="AC53"/>
      <c r="AD53"/>
      <c r="AE53"/>
      <c r="AH53" t="s">
        <v>253</v>
      </c>
      <c r="AI53" t="s">
        <v>219</v>
      </c>
      <c r="AJ53" t="s">
        <v>582</v>
      </c>
      <c r="AK53">
        <f t="shared" si="13"/>
        <v>412</v>
      </c>
      <c r="AL53">
        <v>206</v>
      </c>
      <c r="AM53">
        <v>206</v>
      </c>
      <c r="AN53" t="s">
        <v>229</v>
      </c>
      <c r="AP53" s="10" t="s">
        <v>1023</v>
      </c>
      <c r="AQ53" s="10" t="s">
        <v>1023</v>
      </c>
      <c r="AR53" s="10" t="s">
        <v>1024</v>
      </c>
      <c r="AS53" s="10" t="s">
        <v>266</v>
      </c>
      <c r="AT53" t="b">
        <v>1</v>
      </c>
      <c r="AU53">
        <v>1</v>
      </c>
      <c r="AV53">
        <v>1</v>
      </c>
      <c r="AW53">
        <v>-1</v>
      </c>
      <c r="AX53">
        <v>1</v>
      </c>
      <c r="AY53">
        <v>1</v>
      </c>
      <c r="AZ53">
        <v>0</v>
      </c>
      <c r="BA53">
        <v>1</v>
      </c>
      <c r="BB53">
        <v>1</v>
      </c>
      <c r="BC53">
        <v>0</v>
      </c>
      <c r="BD53">
        <v>0</v>
      </c>
      <c r="BE53">
        <v>1</v>
      </c>
      <c r="BF53">
        <f t="shared" si="10"/>
        <v>6</v>
      </c>
      <c r="BP53">
        <f t="shared" si="11"/>
        <v>0</v>
      </c>
      <c r="CE53">
        <f t="shared" si="12"/>
        <v>0</v>
      </c>
      <c r="CG53">
        <f t="shared" si="3"/>
        <v>6</v>
      </c>
      <c r="CH53" s="10">
        <v>6</v>
      </c>
    </row>
    <row r="54" spans="1:86" x14ac:dyDescent="0.25">
      <c r="A54" s="11">
        <v>44327</v>
      </c>
      <c r="B54" t="s">
        <v>485</v>
      </c>
      <c r="C54">
        <v>26038090</v>
      </c>
      <c r="D54" t="s">
        <v>487</v>
      </c>
      <c r="E54">
        <v>2016</v>
      </c>
      <c r="F54" t="s">
        <v>488</v>
      </c>
      <c r="I54" t="s">
        <v>491</v>
      </c>
      <c r="J54" t="s">
        <v>492</v>
      </c>
      <c r="K54" s="7" t="s">
        <v>1326</v>
      </c>
      <c r="L54" s="7" t="s">
        <v>1350</v>
      </c>
      <c r="M54" t="s">
        <v>492</v>
      </c>
      <c r="N54" s="7" t="s">
        <v>1372</v>
      </c>
      <c r="O54" s="7" t="b">
        <v>1</v>
      </c>
      <c r="P54" s="26" t="s">
        <v>1397</v>
      </c>
      <c r="Q54" s="24">
        <v>0</v>
      </c>
      <c r="R54" s="7" t="s">
        <v>266</v>
      </c>
      <c r="S54" t="s">
        <v>337</v>
      </c>
      <c r="U54" t="s">
        <v>490</v>
      </c>
      <c r="AC54" t="s">
        <v>1396</v>
      </c>
      <c r="AD54" t="s">
        <v>1395</v>
      </c>
      <c r="AE54"/>
      <c r="AH54" t="s">
        <v>253</v>
      </c>
      <c r="AI54" s="7" t="s">
        <v>219</v>
      </c>
      <c r="AJ54" s="7" t="s">
        <v>250</v>
      </c>
      <c r="AK54">
        <f t="shared" si="13"/>
        <v>24</v>
      </c>
      <c r="AL54">
        <v>12</v>
      </c>
      <c r="AM54">
        <v>12</v>
      </c>
      <c r="AN54" t="s">
        <v>489</v>
      </c>
      <c r="AP54" s="10" t="s">
        <v>494</v>
      </c>
      <c r="AQ54" s="10" t="s">
        <v>494</v>
      </c>
      <c r="AR54" s="10" t="s">
        <v>493</v>
      </c>
      <c r="AS54" t="s">
        <v>492</v>
      </c>
      <c r="AT54" t="b">
        <v>1</v>
      </c>
      <c r="AU54">
        <v>1</v>
      </c>
      <c r="AV54">
        <v>1</v>
      </c>
      <c r="AW54">
        <v>-1</v>
      </c>
      <c r="AX54">
        <v>1</v>
      </c>
      <c r="AY54">
        <v>1</v>
      </c>
      <c r="AZ54">
        <v>0</v>
      </c>
      <c r="BA54">
        <v>1</v>
      </c>
      <c r="BB54">
        <v>1</v>
      </c>
      <c r="BC54">
        <v>1</v>
      </c>
      <c r="BD54">
        <v>0</v>
      </c>
      <c r="BE54">
        <v>1</v>
      </c>
      <c r="BF54">
        <f t="shared" si="10"/>
        <v>7</v>
      </c>
      <c r="BP54">
        <f t="shared" si="11"/>
        <v>0</v>
      </c>
      <c r="CE54">
        <f t="shared" si="12"/>
        <v>0</v>
      </c>
      <c r="CG54">
        <f t="shared" si="3"/>
        <v>7</v>
      </c>
      <c r="CH54" s="10">
        <v>7</v>
      </c>
    </row>
    <row r="55" spans="1:86" x14ac:dyDescent="0.25">
      <c r="A55" s="11">
        <v>44342</v>
      </c>
      <c r="B55" t="s">
        <v>758</v>
      </c>
      <c r="C55">
        <v>7524212</v>
      </c>
      <c r="D55" t="s">
        <v>757</v>
      </c>
      <c r="E55">
        <v>2020</v>
      </c>
      <c r="F55" t="s">
        <v>759</v>
      </c>
      <c r="I55" t="s">
        <v>763</v>
      </c>
      <c r="J55" t="s">
        <v>712</v>
      </c>
      <c r="K55" s="7" t="s">
        <v>1330</v>
      </c>
      <c r="L55" s="7" t="s">
        <v>1350</v>
      </c>
      <c r="M55" s="7" t="s">
        <v>1398</v>
      </c>
      <c r="N55" s="7" t="s">
        <v>1372</v>
      </c>
      <c r="O55" s="7" t="b">
        <v>1</v>
      </c>
      <c r="P55" s="7" t="s">
        <v>1400</v>
      </c>
      <c r="Q55" s="24">
        <v>0</v>
      </c>
      <c r="R55" s="7" t="s">
        <v>266</v>
      </c>
      <c r="S55" t="s">
        <v>337</v>
      </c>
      <c r="T55" t="s">
        <v>762</v>
      </c>
      <c r="Z55" t="s">
        <v>1399</v>
      </c>
      <c r="AC55"/>
      <c r="AD55"/>
      <c r="AE55"/>
      <c r="AH55" t="s">
        <v>761</v>
      </c>
      <c r="AI55" s="7" t="s">
        <v>219</v>
      </c>
      <c r="AJ55" s="7" t="s">
        <v>592</v>
      </c>
      <c r="AK55">
        <f t="shared" si="13"/>
        <v>20</v>
      </c>
      <c r="AL55">
        <v>10</v>
      </c>
      <c r="AM55">
        <v>10</v>
      </c>
      <c r="AN55" t="s">
        <v>229</v>
      </c>
      <c r="AO55" t="s">
        <v>760</v>
      </c>
      <c r="AP55" s="10"/>
      <c r="AQ55" s="10"/>
      <c r="AR55" s="10" t="s">
        <v>368</v>
      </c>
      <c r="AS55" t="s">
        <v>630</v>
      </c>
      <c r="AT55" t="b">
        <v>1</v>
      </c>
      <c r="AU55">
        <v>1</v>
      </c>
      <c r="AV55">
        <v>1</v>
      </c>
      <c r="AW55">
        <v>1</v>
      </c>
      <c r="AX55">
        <v>1</v>
      </c>
      <c r="AY55">
        <v>1</v>
      </c>
      <c r="AZ55">
        <v>0</v>
      </c>
      <c r="BA55">
        <v>1</v>
      </c>
      <c r="BB55">
        <v>1</v>
      </c>
      <c r="BC55">
        <v>0</v>
      </c>
      <c r="BD55">
        <v>0</v>
      </c>
      <c r="BE55">
        <v>1</v>
      </c>
      <c r="BF55">
        <f t="shared" si="10"/>
        <v>8</v>
      </c>
      <c r="BP55">
        <f t="shared" si="11"/>
        <v>0</v>
      </c>
      <c r="CE55">
        <f t="shared" si="12"/>
        <v>0</v>
      </c>
      <c r="CG55">
        <f t="shared" si="3"/>
        <v>8</v>
      </c>
      <c r="CH55" s="10">
        <v>8</v>
      </c>
    </row>
    <row r="56" spans="1:86" x14ac:dyDescent="0.25">
      <c r="A56" s="11">
        <v>44317</v>
      </c>
      <c r="B56" t="s">
        <v>897</v>
      </c>
      <c r="C56">
        <v>31084332</v>
      </c>
      <c r="D56" t="s">
        <v>524</v>
      </c>
      <c r="E56">
        <v>2019</v>
      </c>
      <c r="F56" t="s">
        <v>899</v>
      </c>
      <c r="I56" t="s">
        <v>903</v>
      </c>
      <c r="J56" t="s">
        <v>900</v>
      </c>
      <c r="K56" s="7" t="s">
        <v>1326</v>
      </c>
      <c r="L56" s="7" t="s">
        <v>1350</v>
      </c>
      <c r="M56" s="7" t="s">
        <v>1406</v>
      </c>
      <c r="N56" s="7" t="s">
        <v>1372</v>
      </c>
      <c r="O56" s="7" t="b">
        <v>1</v>
      </c>
      <c r="P56" s="7" t="s">
        <v>1408</v>
      </c>
      <c r="Q56" s="24">
        <v>0</v>
      </c>
      <c r="R56" s="24" t="s">
        <v>1492</v>
      </c>
      <c r="S56" t="s">
        <v>337</v>
      </c>
      <c r="T56" t="s">
        <v>1407</v>
      </c>
      <c r="AA56" t="s">
        <v>1409</v>
      </c>
      <c r="AC56"/>
      <c r="AD56"/>
      <c r="AE56"/>
      <c r="AH56" t="s">
        <v>253</v>
      </c>
      <c r="AI56" t="s">
        <v>219</v>
      </c>
      <c r="AJ56" t="s">
        <v>235</v>
      </c>
      <c r="AK56">
        <f t="shared" si="13"/>
        <v>24</v>
      </c>
      <c r="AL56">
        <v>12</v>
      </c>
      <c r="AM56">
        <v>12</v>
      </c>
      <c r="AN56" t="s">
        <v>229</v>
      </c>
      <c r="AO56" t="s">
        <v>312</v>
      </c>
      <c r="AP56" s="10"/>
      <c r="AQ56" s="10"/>
      <c r="AR56" s="10" t="s">
        <v>347</v>
      </c>
      <c r="AS56" s="10" t="s">
        <v>266</v>
      </c>
      <c r="AT56" t="b">
        <v>1</v>
      </c>
      <c r="AU56">
        <v>1</v>
      </c>
      <c r="AV56">
        <v>1</v>
      </c>
      <c r="AW56">
        <v>-1</v>
      </c>
      <c r="AX56">
        <v>1</v>
      </c>
      <c r="AY56">
        <v>1</v>
      </c>
      <c r="AZ56">
        <v>0</v>
      </c>
      <c r="BA56">
        <v>1</v>
      </c>
      <c r="BB56">
        <v>1</v>
      </c>
      <c r="BC56">
        <v>0</v>
      </c>
      <c r="BD56">
        <v>0</v>
      </c>
      <c r="BE56">
        <v>0</v>
      </c>
      <c r="BF56">
        <f t="shared" si="10"/>
        <v>5</v>
      </c>
      <c r="BP56">
        <f t="shared" si="11"/>
        <v>0</v>
      </c>
      <c r="CE56">
        <f t="shared" si="12"/>
        <v>0</v>
      </c>
      <c r="CG56">
        <f t="shared" si="3"/>
        <v>5</v>
      </c>
      <c r="CH56" s="10">
        <v>5</v>
      </c>
    </row>
    <row r="57" spans="1:86" x14ac:dyDescent="0.25">
      <c r="A57" s="11">
        <v>44357</v>
      </c>
      <c r="B57" t="s">
        <v>1130</v>
      </c>
      <c r="C57">
        <v>4690365</v>
      </c>
      <c r="D57" t="s">
        <v>354</v>
      </c>
      <c r="E57">
        <v>2015</v>
      </c>
      <c r="F57" t="s">
        <v>1133</v>
      </c>
      <c r="I57" t="s">
        <v>1136</v>
      </c>
      <c r="J57" t="s">
        <v>224</v>
      </c>
      <c r="K57" s="7" t="s">
        <v>1330</v>
      </c>
      <c r="L57" s="7" t="s">
        <v>1350</v>
      </c>
      <c r="M57" s="7" t="s">
        <v>1391</v>
      </c>
      <c r="N57" s="7" t="s">
        <v>1372</v>
      </c>
      <c r="O57" s="7" t="b">
        <v>1</v>
      </c>
      <c r="P57" s="7" t="s">
        <v>1427</v>
      </c>
      <c r="Q57" s="24">
        <v>12</v>
      </c>
      <c r="R57" s="7" t="s">
        <v>1426</v>
      </c>
      <c r="S57" t="s">
        <v>337</v>
      </c>
      <c r="U57" t="s">
        <v>1132</v>
      </c>
      <c r="AA57" t="s">
        <v>1428</v>
      </c>
      <c r="AC57"/>
      <c r="AD57"/>
      <c r="AE57"/>
      <c r="AH57" t="s">
        <v>253</v>
      </c>
      <c r="AI57" t="s">
        <v>219</v>
      </c>
      <c r="AJ57" t="s">
        <v>507</v>
      </c>
      <c r="AK57">
        <f t="shared" si="13"/>
        <v>584</v>
      </c>
      <c r="AL57">
        <f>188+104</f>
        <v>292</v>
      </c>
      <c r="AM57">
        <f>188+104</f>
        <v>292</v>
      </c>
      <c r="AN57" t="s">
        <v>229</v>
      </c>
      <c r="AP57" s="10" t="s">
        <v>1134</v>
      </c>
      <c r="AQ57" s="10" t="s">
        <v>1134</v>
      </c>
      <c r="AR57" s="10" t="s">
        <v>312</v>
      </c>
      <c r="AS57" s="10" t="s">
        <v>1135</v>
      </c>
      <c r="AT57" t="b">
        <v>1</v>
      </c>
      <c r="AU57">
        <v>1</v>
      </c>
      <c r="AV57">
        <v>1</v>
      </c>
      <c r="AW57">
        <v>-1</v>
      </c>
      <c r="AX57">
        <v>1</v>
      </c>
      <c r="AY57">
        <v>1</v>
      </c>
      <c r="AZ57">
        <v>0</v>
      </c>
      <c r="BA57">
        <v>1</v>
      </c>
      <c r="BB57">
        <v>1</v>
      </c>
      <c r="BC57">
        <v>0</v>
      </c>
      <c r="BD57">
        <v>0</v>
      </c>
      <c r="BE57">
        <v>0</v>
      </c>
      <c r="BF57">
        <f t="shared" si="10"/>
        <v>5</v>
      </c>
      <c r="BP57">
        <f t="shared" si="11"/>
        <v>0</v>
      </c>
      <c r="CE57">
        <f t="shared" si="12"/>
        <v>0</v>
      </c>
      <c r="CG57">
        <f t="shared" si="3"/>
        <v>5</v>
      </c>
      <c r="CH57" s="10">
        <v>5</v>
      </c>
    </row>
    <row r="58" spans="1:86" x14ac:dyDescent="0.25">
      <c r="A58" s="11">
        <v>44334</v>
      </c>
      <c r="B58" t="s">
        <v>595</v>
      </c>
      <c r="C58">
        <v>6753136</v>
      </c>
      <c r="D58" t="s">
        <v>597</v>
      </c>
      <c r="E58">
        <v>2019</v>
      </c>
      <c r="F58" t="s">
        <v>598</v>
      </c>
      <c r="I58" t="s">
        <v>601</v>
      </c>
      <c r="J58" t="s">
        <v>784</v>
      </c>
      <c r="K58" s="7" t="s">
        <v>1331</v>
      </c>
      <c r="L58" s="7" t="s">
        <v>1350</v>
      </c>
      <c r="M58" s="7" t="s">
        <v>1375</v>
      </c>
      <c r="N58" s="7" t="s">
        <v>1372</v>
      </c>
      <c r="O58" s="7" t="b">
        <v>1</v>
      </c>
      <c r="P58" s="26" t="s">
        <v>1435</v>
      </c>
      <c r="Q58" s="24">
        <v>8.5</v>
      </c>
      <c r="R58" s="7" t="s">
        <v>1401</v>
      </c>
      <c r="S58" t="s">
        <v>337</v>
      </c>
      <c r="AA58" t="s">
        <v>1434</v>
      </c>
      <c r="AC58"/>
      <c r="AD58"/>
      <c r="AE58"/>
      <c r="AH58" t="s">
        <v>253</v>
      </c>
      <c r="AI58" s="7" t="s">
        <v>219</v>
      </c>
      <c r="AJ58" t="s">
        <v>250</v>
      </c>
      <c r="AK58">
        <v>4170</v>
      </c>
      <c r="AN58" t="s">
        <v>229</v>
      </c>
      <c r="AO58" t="s">
        <v>599</v>
      </c>
      <c r="AP58" s="10"/>
      <c r="AQ58" s="10"/>
      <c r="AR58" s="10" t="s">
        <v>312</v>
      </c>
      <c r="AS58" t="s">
        <v>266</v>
      </c>
      <c r="AT58" t="b">
        <v>1</v>
      </c>
      <c r="BF58">
        <f t="shared" si="10"/>
        <v>0</v>
      </c>
      <c r="BP58">
        <f t="shared" si="11"/>
        <v>0</v>
      </c>
      <c r="BQ58">
        <v>1</v>
      </c>
      <c r="BR58">
        <v>1</v>
      </c>
      <c r="BS58">
        <v>1</v>
      </c>
      <c r="BT58">
        <v>1</v>
      </c>
      <c r="BU58">
        <v>1</v>
      </c>
      <c r="BV58">
        <v>0</v>
      </c>
      <c r="BW58">
        <v>1</v>
      </c>
      <c r="BX58">
        <v>0</v>
      </c>
      <c r="BY58">
        <v>0</v>
      </c>
      <c r="BZ58">
        <v>0</v>
      </c>
      <c r="CA58">
        <v>0</v>
      </c>
      <c r="CB58">
        <v>0</v>
      </c>
      <c r="CC58">
        <v>-1</v>
      </c>
      <c r="CD58">
        <v>1</v>
      </c>
      <c r="CE58">
        <f t="shared" si="12"/>
        <v>6</v>
      </c>
      <c r="CG58">
        <f t="shared" si="3"/>
        <v>6</v>
      </c>
      <c r="CH58" s="10">
        <v>6</v>
      </c>
    </row>
    <row r="59" spans="1:86" x14ac:dyDescent="0.25">
      <c r="A59" s="11">
        <v>44363</v>
      </c>
      <c r="B59" t="s">
        <v>1262</v>
      </c>
      <c r="C59">
        <v>6792327</v>
      </c>
      <c r="D59" t="s">
        <v>354</v>
      </c>
      <c r="E59">
        <v>2019</v>
      </c>
      <c r="F59" t="s">
        <v>994</v>
      </c>
      <c r="I59" t="s">
        <v>1267</v>
      </c>
      <c r="J59" t="s">
        <v>401</v>
      </c>
      <c r="K59" s="7" t="s">
        <v>401</v>
      </c>
      <c r="L59" s="7" t="s">
        <v>1350</v>
      </c>
      <c r="M59" s="7" t="s">
        <v>1375</v>
      </c>
      <c r="N59" s="7" t="s">
        <v>1372</v>
      </c>
      <c r="O59" s="7" t="b">
        <v>1</v>
      </c>
      <c r="P59" s="7"/>
      <c r="Q59" s="24">
        <v>15</v>
      </c>
      <c r="R59" s="7" t="s">
        <v>1491</v>
      </c>
      <c r="S59" t="s">
        <v>337</v>
      </c>
      <c r="T59" t="s">
        <v>1264</v>
      </c>
      <c r="AA59" t="s">
        <v>1377</v>
      </c>
      <c r="AC59"/>
      <c r="AD59"/>
      <c r="AE59"/>
      <c r="AH59" t="s">
        <v>253</v>
      </c>
      <c r="AI59" t="s">
        <v>219</v>
      </c>
      <c r="AJ59" t="s">
        <v>250</v>
      </c>
      <c r="AK59">
        <f>SUM(2587,2023)</f>
        <v>4610</v>
      </c>
      <c r="AN59" t="s">
        <v>229</v>
      </c>
      <c r="AO59" t="s">
        <v>1266</v>
      </c>
      <c r="AP59" s="10"/>
      <c r="AQ59" s="10"/>
      <c r="AR59" s="10" t="s">
        <v>380</v>
      </c>
      <c r="AS59" s="10" t="s">
        <v>401</v>
      </c>
      <c r="AT59" t="b">
        <v>1</v>
      </c>
      <c r="BF59">
        <f t="shared" si="10"/>
        <v>0</v>
      </c>
      <c r="BP59">
        <f t="shared" si="11"/>
        <v>0</v>
      </c>
      <c r="BQ59">
        <v>1</v>
      </c>
      <c r="BR59">
        <v>1</v>
      </c>
      <c r="BS59">
        <v>1</v>
      </c>
      <c r="BT59">
        <v>1</v>
      </c>
      <c r="BU59">
        <v>1</v>
      </c>
      <c r="BV59">
        <v>1</v>
      </c>
      <c r="BW59">
        <v>1</v>
      </c>
      <c r="BX59">
        <v>0</v>
      </c>
      <c r="BY59">
        <v>1</v>
      </c>
      <c r="BZ59">
        <v>1</v>
      </c>
      <c r="CA59">
        <v>1</v>
      </c>
      <c r="CB59">
        <v>0</v>
      </c>
      <c r="CC59">
        <v>0</v>
      </c>
      <c r="CD59">
        <v>1</v>
      </c>
      <c r="CE59">
        <f t="shared" si="12"/>
        <v>11</v>
      </c>
      <c r="CG59">
        <f t="shared" si="3"/>
        <v>11</v>
      </c>
      <c r="CH59" s="10">
        <v>11</v>
      </c>
    </row>
    <row r="60" spans="1:86" x14ac:dyDescent="0.25">
      <c r="A60" s="21"/>
      <c r="B60" t="s">
        <v>1448</v>
      </c>
      <c r="C60" t="s">
        <v>1448</v>
      </c>
      <c r="AA60" t="s">
        <v>1449</v>
      </c>
      <c r="CG60">
        <f t="shared" si="3"/>
        <v>0</v>
      </c>
      <c r="CH60" s="10">
        <v>0</v>
      </c>
    </row>
    <row r="61" spans="1:86" x14ac:dyDescent="0.25">
      <c r="A61" s="21"/>
      <c r="B61" t="s">
        <v>1451</v>
      </c>
      <c r="C61" t="s">
        <v>1451</v>
      </c>
      <c r="J61" s="7"/>
      <c r="K61" s="7"/>
      <c r="L61" s="7"/>
      <c r="M61" s="7"/>
      <c r="N61" s="7"/>
      <c r="O61" s="7"/>
      <c r="P61" s="7"/>
      <c r="Q61" s="24"/>
      <c r="R61" s="7"/>
      <c r="T61" s="7"/>
      <c r="U61" s="7"/>
      <c r="V61" s="7"/>
      <c r="W61" s="7"/>
      <c r="X61" s="7"/>
      <c r="AA61" t="s">
        <v>1450</v>
      </c>
      <c r="CG61">
        <f t="shared" si="3"/>
        <v>0</v>
      </c>
      <c r="CH61" s="10">
        <v>0</v>
      </c>
    </row>
    <row r="62" spans="1:86" x14ac:dyDescent="0.25">
      <c r="CG62">
        <f t="shared" si="3"/>
        <v>0</v>
      </c>
      <c r="CH62" s="10">
        <v>0</v>
      </c>
    </row>
    <row r="63" spans="1:86" x14ac:dyDescent="0.25">
      <c r="A63" s="11">
        <v>44721</v>
      </c>
      <c r="B63" s="10" t="s">
        <v>1509</v>
      </c>
      <c r="C63" t="s">
        <v>1512</v>
      </c>
      <c r="D63" s="10" t="s">
        <v>1510</v>
      </c>
      <c r="E63">
        <v>2022</v>
      </c>
      <c r="F63" s="10" t="s">
        <v>1511</v>
      </c>
      <c r="I63" t="s">
        <v>1284</v>
      </c>
      <c r="J63" t="s">
        <v>1513</v>
      </c>
      <c r="K63" t="s">
        <v>1330</v>
      </c>
      <c r="L63" t="s">
        <v>1350</v>
      </c>
      <c r="M63" s="7" t="s">
        <v>1391</v>
      </c>
      <c r="N63" t="b">
        <v>1</v>
      </c>
      <c r="O63" t="b">
        <v>1</v>
      </c>
      <c r="P63" s="19"/>
      <c r="Q63">
        <v>0</v>
      </c>
      <c r="R63" t="s">
        <v>1840</v>
      </c>
      <c r="S63" t="s">
        <v>1128</v>
      </c>
      <c r="T63" t="s">
        <v>458</v>
      </c>
      <c r="AA63" t="s">
        <v>1390</v>
      </c>
      <c r="AB63" t="s">
        <v>1516</v>
      </c>
      <c r="AC63"/>
      <c r="AD63"/>
      <c r="AE63"/>
      <c r="AH63" t="s">
        <v>640</v>
      </c>
      <c r="AI63" t="s">
        <v>219</v>
      </c>
      <c r="AJ63" t="s">
        <v>311</v>
      </c>
      <c r="AK63">
        <v>3205</v>
      </c>
      <c r="AL63">
        <v>648</v>
      </c>
      <c r="AM63">
        <v>2350</v>
      </c>
      <c r="AN63" t="s">
        <v>229</v>
      </c>
      <c r="AO63" t="s">
        <v>1515</v>
      </c>
      <c r="AP63" s="10"/>
      <c r="AQ63" s="10"/>
      <c r="AR63" s="10" t="s">
        <v>380</v>
      </c>
      <c r="AU63">
        <v>1</v>
      </c>
      <c r="AV63">
        <v>1</v>
      </c>
      <c r="AW63">
        <v>1</v>
      </c>
      <c r="AX63">
        <v>1</v>
      </c>
      <c r="AY63">
        <v>1</v>
      </c>
      <c r="AZ63">
        <v>0</v>
      </c>
      <c r="BA63">
        <v>1</v>
      </c>
      <c r="BB63">
        <v>1</v>
      </c>
      <c r="BC63">
        <v>1</v>
      </c>
      <c r="BD63">
        <v>0</v>
      </c>
      <c r="BE63">
        <v>1</v>
      </c>
      <c r="BF63">
        <f t="shared" ref="BF63:BF106" si="14">SUM(AU63:BE63)</f>
        <v>9</v>
      </c>
      <c r="BP63">
        <f t="shared" ref="BP63:BP101" si="15">SUM(BH63:BN63)</f>
        <v>0</v>
      </c>
      <c r="CE63">
        <f t="shared" ref="CE63:CE101" si="16">SUM(BQ63:CD63)</f>
        <v>0</v>
      </c>
      <c r="CG63">
        <f t="shared" si="3"/>
        <v>9</v>
      </c>
      <c r="CH63" s="10">
        <v>9</v>
      </c>
    </row>
    <row r="64" spans="1:86" x14ac:dyDescent="0.25">
      <c r="A64" s="11">
        <v>44721</v>
      </c>
      <c r="B64" s="10" t="s">
        <v>1517</v>
      </c>
      <c r="C64" t="s">
        <v>1520</v>
      </c>
      <c r="D64" s="10" t="s">
        <v>1518</v>
      </c>
      <c r="E64">
        <v>2021</v>
      </c>
      <c r="F64" s="10" t="s">
        <v>1519</v>
      </c>
      <c r="J64" t="s">
        <v>1521</v>
      </c>
      <c r="K64" t="s">
        <v>1330</v>
      </c>
      <c r="L64" t="s">
        <v>1350</v>
      </c>
      <c r="M64" s="10" t="s">
        <v>1521</v>
      </c>
      <c r="N64" t="b">
        <v>1</v>
      </c>
      <c r="O64" t="b">
        <v>1</v>
      </c>
      <c r="P64" s="19"/>
      <c r="Q64">
        <v>0</v>
      </c>
      <c r="R64" t="s">
        <v>266</v>
      </c>
      <c r="S64" t="s">
        <v>337</v>
      </c>
      <c r="T64" t="s">
        <v>1523</v>
      </c>
      <c r="AA64" t="s">
        <v>1522</v>
      </c>
      <c r="AC64"/>
      <c r="AD64"/>
      <c r="AE64"/>
      <c r="AH64" t="s">
        <v>252</v>
      </c>
      <c r="AI64" t="s">
        <v>219</v>
      </c>
      <c r="AJ64" t="s">
        <v>651</v>
      </c>
      <c r="AK64">
        <v>391</v>
      </c>
      <c r="AL64">
        <v>196</v>
      </c>
      <c r="AM64">
        <v>195</v>
      </c>
      <c r="AN64" t="s">
        <v>229</v>
      </c>
      <c r="AO64" t="s">
        <v>874</v>
      </c>
      <c r="AP64" s="10"/>
      <c r="AQ64" s="10"/>
      <c r="AR64" s="10" t="s">
        <v>340</v>
      </c>
      <c r="AU64">
        <v>1</v>
      </c>
      <c r="AV64">
        <v>1</v>
      </c>
      <c r="AW64">
        <v>1</v>
      </c>
      <c r="AX64">
        <v>1</v>
      </c>
      <c r="AY64">
        <v>1</v>
      </c>
      <c r="AZ64">
        <v>0</v>
      </c>
      <c r="BA64">
        <v>0</v>
      </c>
      <c r="BB64">
        <v>0</v>
      </c>
      <c r="BC64">
        <v>1</v>
      </c>
      <c r="BD64">
        <v>0</v>
      </c>
      <c r="BE64">
        <v>1</v>
      </c>
      <c r="BF64">
        <f t="shared" si="14"/>
        <v>7</v>
      </c>
      <c r="BP64">
        <f t="shared" si="15"/>
        <v>0</v>
      </c>
      <c r="CE64">
        <f t="shared" si="16"/>
        <v>0</v>
      </c>
      <c r="CG64">
        <f t="shared" si="3"/>
        <v>7</v>
      </c>
      <c r="CH64" s="10">
        <v>7</v>
      </c>
    </row>
    <row r="65" spans="1:86" x14ac:dyDescent="0.25">
      <c r="A65" s="11">
        <v>44721</v>
      </c>
      <c r="B65" s="10" t="s">
        <v>1529</v>
      </c>
      <c r="C65" t="s">
        <v>1531</v>
      </c>
      <c r="D65" s="10" t="s">
        <v>676</v>
      </c>
      <c r="E65">
        <v>2021</v>
      </c>
      <c r="F65" s="10" t="s">
        <v>1530</v>
      </c>
      <c r="J65" t="s">
        <v>1532</v>
      </c>
      <c r="K65" t="s">
        <v>1330</v>
      </c>
      <c r="L65" t="s">
        <v>1350</v>
      </c>
      <c r="M65" t="s">
        <v>1841</v>
      </c>
      <c r="N65" t="b">
        <v>0</v>
      </c>
      <c r="O65" t="b">
        <v>1</v>
      </c>
      <c r="P65" s="19"/>
      <c r="Q65">
        <v>0</v>
      </c>
      <c r="R65" t="s">
        <v>266</v>
      </c>
      <c r="S65" t="s">
        <v>1128</v>
      </c>
      <c r="T65" t="s">
        <v>1533</v>
      </c>
      <c r="W65" t="s">
        <v>1533</v>
      </c>
      <c r="AC65"/>
      <c r="AD65"/>
      <c r="AE65"/>
      <c r="AH65" t="s">
        <v>640</v>
      </c>
      <c r="AI65" t="s">
        <v>219</v>
      </c>
      <c r="AJ65" t="s">
        <v>235</v>
      </c>
      <c r="AK65">
        <f>AL65+AM65</f>
        <v>83</v>
      </c>
      <c r="AL65">
        <v>55</v>
      </c>
      <c r="AM65">
        <v>28</v>
      </c>
      <c r="AN65" t="s">
        <v>229</v>
      </c>
      <c r="AP65" s="10"/>
      <c r="AQ65" s="10"/>
      <c r="AR65" s="10" t="s">
        <v>746</v>
      </c>
      <c r="AU65">
        <v>1</v>
      </c>
      <c r="AV65">
        <v>1</v>
      </c>
      <c r="AW65">
        <v>1</v>
      </c>
      <c r="AX65">
        <v>1</v>
      </c>
      <c r="AY65">
        <v>1</v>
      </c>
      <c r="AZ65">
        <v>0</v>
      </c>
      <c r="BA65">
        <v>1</v>
      </c>
      <c r="BB65">
        <v>0</v>
      </c>
      <c r="BC65">
        <v>0</v>
      </c>
      <c r="BD65">
        <v>0</v>
      </c>
      <c r="BE65">
        <v>1</v>
      </c>
      <c r="BF65">
        <f t="shared" si="14"/>
        <v>7</v>
      </c>
      <c r="BP65">
        <f t="shared" si="15"/>
        <v>0</v>
      </c>
      <c r="CE65">
        <f t="shared" si="16"/>
        <v>0</v>
      </c>
      <c r="CG65">
        <f t="shared" si="3"/>
        <v>7</v>
      </c>
      <c r="CH65" s="10">
        <v>7</v>
      </c>
    </row>
    <row r="66" spans="1:86" x14ac:dyDescent="0.25">
      <c r="A66" s="11">
        <v>44721</v>
      </c>
      <c r="B66" s="10" t="s">
        <v>1543</v>
      </c>
      <c r="C66" t="s">
        <v>1546</v>
      </c>
      <c r="D66" s="10" t="s">
        <v>1518</v>
      </c>
      <c r="E66">
        <v>2021</v>
      </c>
      <c r="F66" s="10" t="s">
        <v>1544</v>
      </c>
      <c r="I66" t="s">
        <v>1550</v>
      </c>
      <c r="J66" t="s">
        <v>401</v>
      </c>
      <c r="K66" t="s">
        <v>401</v>
      </c>
      <c r="L66" t="s">
        <v>1350</v>
      </c>
      <c r="M66" s="7" t="s">
        <v>1375</v>
      </c>
      <c r="N66" s="7" t="s">
        <v>1372</v>
      </c>
      <c r="O66" t="b">
        <v>1</v>
      </c>
      <c r="P66" s="19" t="s">
        <v>1843</v>
      </c>
      <c r="Q66">
        <v>2</v>
      </c>
      <c r="R66" t="s">
        <v>266</v>
      </c>
      <c r="S66" t="s">
        <v>337</v>
      </c>
      <c r="AA66" t="s">
        <v>1549</v>
      </c>
      <c r="AC66"/>
      <c r="AD66"/>
      <c r="AE66"/>
      <c r="AH66" t="s">
        <v>253</v>
      </c>
      <c r="AI66" t="s">
        <v>219</v>
      </c>
      <c r="AJ66" t="s">
        <v>321</v>
      </c>
      <c r="AK66">
        <v>535</v>
      </c>
      <c r="AN66" t="s">
        <v>229</v>
      </c>
      <c r="AO66" t="s">
        <v>1547</v>
      </c>
      <c r="AP66" s="10"/>
      <c r="AQ66" s="10"/>
      <c r="AR66" s="10" t="s">
        <v>347</v>
      </c>
      <c r="AU66">
        <v>1</v>
      </c>
      <c r="AV66">
        <v>1</v>
      </c>
      <c r="AW66">
        <v>1</v>
      </c>
      <c r="AX66">
        <v>1</v>
      </c>
      <c r="AY66">
        <v>1</v>
      </c>
      <c r="AZ66">
        <v>0</v>
      </c>
      <c r="BA66">
        <v>0</v>
      </c>
      <c r="BB66">
        <v>0</v>
      </c>
      <c r="BC66">
        <v>0</v>
      </c>
      <c r="BD66">
        <v>0</v>
      </c>
      <c r="BE66">
        <v>1</v>
      </c>
      <c r="BF66">
        <f t="shared" si="14"/>
        <v>6</v>
      </c>
      <c r="BP66">
        <f t="shared" si="15"/>
        <v>0</v>
      </c>
      <c r="CE66">
        <f t="shared" si="16"/>
        <v>0</v>
      </c>
      <c r="CG66">
        <f t="shared" si="3"/>
        <v>6</v>
      </c>
      <c r="CH66" s="10">
        <v>6</v>
      </c>
    </row>
    <row r="67" spans="1:86" x14ac:dyDescent="0.25">
      <c r="A67" s="11">
        <v>44721</v>
      </c>
      <c r="B67" s="10" t="s">
        <v>1551</v>
      </c>
      <c r="C67" t="s">
        <v>1305</v>
      </c>
      <c r="D67" s="10" t="s">
        <v>1552</v>
      </c>
      <c r="E67">
        <v>2021</v>
      </c>
      <c r="F67" s="10" t="s">
        <v>1553</v>
      </c>
      <c r="J67" t="s">
        <v>401</v>
      </c>
      <c r="K67" t="s">
        <v>401</v>
      </c>
      <c r="L67" t="s">
        <v>1350</v>
      </c>
      <c r="M67" s="7" t="s">
        <v>1389</v>
      </c>
      <c r="N67" s="7" t="b">
        <v>0</v>
      </c>
      <c r="O67" t="b">
        <v>1</v>
      </c>
      <c r="P67" s="19" t="s">
        <v>1844</v>
      </c>
      <c r="Q67">
        <v>0</v>
      </c>
      <c r="R67" t="s">
        <v>266</v>
      </c>
      <c r="S67" t="s">
        <v>1128</v>
      </c>
      <c r="T67" t="s">
        <v>1554</v>
      </c>
      <c r="W67" t="s">
        <v>1554</v>
      </c>
      <c r="AC67"/>
      <c r="AD67"/>
      <c r="AE67"/>
      <c r="AH67" t="s">
        <v>640</v>
      </c>
      <c r="AI67" t="s">
        <v>219</v>
      </c>
      <c r="AJ67" t="s">
        <v>988</v>
      </c>
      <c r="AK67">
        <v>822</v>
      </c>
      <c r="AN67" t="s">
        <v>229</v>
      </c>
      <c r="AP67" s="10"/>
      <c r="AQ67" s="10"/>
      <c r="AR67" s="10" t="s">
        <v>316</v>
      </c>
      <c r="AU67">
        <v>1</v>
      </c>
      <c r="AV67">
        <v>1</v>
      </c>
      <c r="AW67">
        <v>1</v>
      </c>
      <c r="AX67">
        <v>1</v>
      </c>
      <c r="AY67">
        <v>1</v>
      </c>
      <c r="AZ67">
        <v>0</v>
      </c>
      <c r="BA67">
        <v>0</v>
      </c>
      <c r="BB67">
        <v>0</v>
      </c>
      <c r="BC67">
        <v>1</v>
      </c>
      <c r="BD67">
        <v>0</v>
      </c>
      <c r="BE67">
        <v>1</v>
      </c>
      <c r="BF67">
        <f t="shared" si="14"/>
        <v>7</v>
      </c>
      <c r="BP67">
        <f t="shared" si="15"/>
        <v>0</v>
      </c>
      <c r="CE67">
        <f t="shared" si="16"/>
        <v>0</v>
      </c>
      <c r="CG67">
        <f t="shared" si="3"/>
        <v>7</v>
      </c>
      <c r="CH67" s="10">
        <v>7</v>
      </c>
    </row>
    <row r="68" spans="1:86" x14ac:dyDescent="0.25">
      <c r="A68" s="11">
        <v>44721</v>
      </c>
      <c r="B68" s="10" t="s">
        <v>1555</v>
      </c>
      <c r="C68" t="s">
        <v>1557</v>
      </c>
      <c r="D68" s="10" t="s">
        <v>1518</v>
      </c>
      <c r="E68">
        <v>2022</v>
      </c>
      <c r="F68" s="10" t="s">
        <v>1556</v>
      </c>
      <c r="I68" s="10" t="s">
        <v>1559</v>
      </c>
      <c r="J68" t="s">
        <v>712</v>
      </c>
      <c r="K68" t="s">
        <v>1330</v>
      </c>
      <c r="L68" t="s">
        <v>1350</v>
      </c>
      <c r="M68" s="7" t="s">
        <v>1760</v>
      </c>
      <c r="N68" s="7" t="b">
        <v>0</v>
      </c>
      <c r="O68" t="b">
        <v>1</v>
      </c>
      <c r="P68" s="19"/>
      <c r="Q68">
        <v>10</v>
      </c>
      <c r="R68" t="s">
        <v>1845</v>
      </c>
      <c r="S68" t="s">
        <v>337</v>
      </c>
      <c r="AC68"/>
      <c r="AD68"/>
      <c r="AE68"/>
      <c r="AH68" t="s">
        <v>253</v>
      </c>
      <c r="AI68" t="s">
        <v>219</v>
      </c>
      <c r="AJ68" t="s">
        <v>250</v>
      </c>
      <c r="AK68">
        <v>968</v>
      </c>
      <c r="AN68" t="s">
        <v>229</v>
      </c>
      <c r="AP68" s="10"/>
      <c r="AQ68" s="10"/>
      <c r="AR68" s="10" t="s">
        <v>368</v>
      </c>
      <c r="AU68">
        <v>1</v>
      </c>
      <c r="AV68">
        <v>1</v>
      </c>
      <c r="AW68">
        <v>1</v>
      </c>
      <c r="AX68">
        <v>1</v>
      </c>
      <c r="AY68">
        <v>1</v>
      </c>
      <c r="AZ68">
        <v>0</v>
      </c>
      <c r="BA68">
        <v>1</v>
      </c>
      <c r="BB68">
        <v>-1</v>
      </c>
      <c r="BC68">
        <v>1</v>
      </c>
      <c r="BD68">
        <v>0</v>
      </c>
      <c r="BE68">
        <v>-1</v>
      </c>
      <c r="BF68">
        <f t="shared" si="14"/>
        <v>5</v>
      </c>
      <c r="BP68">
        <f t="shared" si="15"/>
        <v>0</v>
      </c>
      <c r="CE68">
        <f t="shared" si="16"/>
        <v>0</v>
      </c>
      <c r="CG68">
        <f t="shared" ref="CG68:CG107" si="17">SUM(BF68,BP68,CE68)</f>
        <v>5</v>
      </c>
      <c r="CH68" s="10">
        <v>5</v>
      </c>
    </row>
    <row r="69" spans="1:86" x14ac:dyDescent="0.25">
      <c r="A69" s="11">
        <v>44735</v>
      </c>
      <c r="B69" s="10" t="s">
        <v>1560</v>
      </c>
      <c r="C69" t="s">
        <v>1562</v>
      </c>
      <c r="D69" s="10" t="s">
        <v>1561</v>
      </c>
      <c r="E69">
        <v>2022</v>
      </c>
      <c r="F69" s="10" t="s">
        <v>1556</v>
      </c>
      <c r="J69" t="s">
        <v>828</v>
      </c>
      <c r="K69" t="s">
        <v>1330</v>
      </c>
      <c r="L69" t="s">
        <v>1350</v>
      </c>
      <c r="M69" s="7" t="s">
        <v>1846</v>
      </c>
      <c r="N69" s="7" t="b">
        <v>1</v>
      </c>
      <c r="O69" t="b">
        <v>1</v>
      </c>
      <c r="P69" s="19"/>
      <c r="Q69">
        <v>0</v>
      </c>
      <c r="R69" t="s">
        <v>266</v>
      </c>
      <c r="S69" t="s">
        <v>1128</v>
      </c>
      <c r="T69" t="s">
        <v>458</v>
      </c>
      <c r="U69" t="s">
        <v>458</v>
      </c>
      <c r="AA69" t="s">
        <v>1390</v>
      </c>
      <c r="AC69"/>
      <c r="AD69"/>
      <c r="AE69"/>
      <c r="AH69" t="s">
        <v>1141</v>
      </c>
      <c r="AI69" t="s">
        <v>219</v>
      </c>
      <c r="AJ69" t="s">
        <v>235</v>
      </c>
      <c r="AK69">
        <v>364</v>
      </c>
      <c r="AL69">
        <v>180</v>
      </c>
      <c r="AM69">
        <v>184</v>
      </c>
      <c r="AN69" t="s">
        <v>229</v>
      </c>
      <c r="AP69" s="10" t="s">
        <v>1567</v>
      </c>
      <c r="AQ69" s="10" t="s">
        <v>1568</v>
      </c>
      <c r="AR69" s="10" t="s">
        <v>380</v>
      </c>
      <c r="AU69">
        <v>1</v>
      </c>
      <c r="AV69">
        <v>1</v>
      </c>
      <c r="AW69">
        <v>-1</v>
      </c>
      <c r="AX69">
        <v>1</v>
      </c>
      <c r="AY69">
        <v>1</v>
      </c>
      <c r="AZ69">
        <v>0</v>
      </c>
      <c r="BA69">
        <v>1</v>
      </c>
      <c r="BB69">
        <v>1</v>
      </c>
      <c r="BC69">
        <v>1</v>
      </c>
      <c r="BD69">
        <v>0</v>
      </c>
      <c r="BE69">
        <v>1</v>
      </c>
      <c r="BF69">
        <f t="shared" si="14"/>
        <v>7</v>
      </c>
      <c r="BP69">
        <f t="shared" si="15"/>
        <v>0</v>
      </c>
      <c r="CE69">
        <f t="shared" si="16"/>
        <v>0</v>
      </c>
      <c r="CG69">
        <f t="shared" si="17"/>
        <v>7</v>
      </c>
      <c r="CH69" s="10">
        <v>7</v>
      </c>
    </row>
    <row r="70" spans="1:86" x14ac:dyDescent="0.25">
      <c r="A70" s="11">
        <v>44735</v>
      </c>
      <c r="B70" t="s">
        <v>1570</v>
      </c>
      <c r="C70" t="s">
        <v>1571</v>
      </c>
      <c r="D70" t="s">
        <v>856</v>
      </c>
      <c r="E70">
        <v>2019</v>
      </c>
      <c r="F70" s="10" t="s">
        <v>1569</v>
      </c>
      <c r="I70" t="s">
        <v>1574</v>
      </c>
      <c r="J70" t="s">
        <v>828</v>
      </c>
      <c r="K70" t="s">
        <v>1330</v>
      </c>
      <c r="L70" t="s">
        <v>1350</v>
      </c>
      <c r="M70" s="7" t="s">
        <v>1842</v>
      </c>
      <c r="N70" s="7" t="b">
        <v>1</v>
      </c>
      <c r="O70" t="b">
        <v>1</v>
      </c>
      <c r="P70" s="19"/>
      <c r="Q70">
        <v>0</v>
      </c>
      <c r="R70" t="s">
        <v>1847</v>
      </c>
      <c r="S70" t="s">
        <v>337</v>
      </c>
      <c r="AC70"/>
      <c r="AD70"/>
      <c r="AE70"/>
      <c r="AH70" t="s">
        <v>253</v>
      </c>
      <c r="AI70" t="s">
        <v>219</v>
      </c>
      <c r="AJ70" t="s">
        <v>1572</v>
      </c>
      <c r="AK70">
        <v>11461</v>
      </c>
      <c r="AN70" t="s">
        <v>229</v>
      </c>
      <c r="AP70" s="10"/>
      <c r="AQ70" s="10"/>
      <c r="AR70" s="10" t="s">
        <v>962</v>
      </c>
      <c r="BF70">
        <f t="shared" si="14"/>
        <v>0</v>
      </c>
      <c r="BP70">
        <f t="shared" si="15"/>
        <v>0</v>
      </c>
      <c r="BQ70">
        <v>1</v>
      </c>
      <c r="BR70">
        <v>1</v>
      </c>
      <c r="BS70">
        <v>1</v>
      </c>
      <c r="BT70">
        <v>1</v>
      </c>
      <c r="BU70">
        <v>-1</v>
      </c>
      <c r="BV70">
        <v>1</v>
      </c>
      <c r="BW70">
        <v>1</v>
      </c>
      <c r="BX70">
        <v>0</v>
      </c>
      <c r="BY70">
        <v>1</v>
      </c>
      <c r="BZ70">
        <v>0</v>
      </c>
      <c r="CA70">
        <v>1</v>
      </c>
      <c r="CB70">
        <v>0</v>
      </c>
      <c r="CC70">
        <v>0</v>
      </c>
      <c r="CD70">
        <v>1</v>
      </c>
      <c r="CE70">
        <f t="shared" si="16"/>
        <v>8</v>
      </c>
      <c r="CG70">
        <f t="shared" si="17"/>
        <v>8</v>
      </c>
      <c r="CH70" s="10">
        <v>8</v>
      </c>
    </row>
    <row r="71" spans="1:86" x14ac:dyDescent="0.25">
      <c r="A71" s="11">
        <v>44735</v>
      </c>
      <c r="B71" t="s">
        <v>1575</v>
      </c>
      <c r="C71" t="s">
        <v>1576</v>
      </c>
      <c r="D71" t="s">
        <v>684</v>
      </c>
      <c r="E71">
        <v>2011</v>
      </c>
      <c r="F71" s="10" t="s">
        <v>1577</v>
      </c>
      <c r="J71" t="s">
        <v>684</v>
      </c>
      <c r="K71" t="s">
        <v>1326</v>
      </c>
      <c r="L71" s="7" t="s">
        <v>1355</v>
      </c>
      <c r="M71" s="7" t="s">
        <v>684</v>
      </c>
      <c r="N71" s="7" t="b">
        <v>0</v>
      </c>
      <c r="O71" t="b">
        <v>0</v>
      </c>
      <c r="P71" s="19"/>
      <c r="Q71">
        <v>0</v>
      </c>
      <c r="R71" t="s">
        <v>266</v>
      </c>
      <c r="S71" s="30" t="s">
        <v>451</v>
      </c>
      <c r="AC71"/>
      <c r="AD71"/>
      <c r="AE71"/>
      <c r="AF71" t="s">
        <v>1579</v>
      </c>
      <c r="AH71" t="s">
        <v>640</v>
      </c>
      <c r="AI71" t="s">
        <v>219</v>
      </c>
      <c r="AJ71" t="s">
        <v>250</v>
      </c>
      <c r="AK71">
        <v>600</v>
      </c>
      <c r="AL71">
        <v>300</v>
      </c>
      <c r="AM71">
        <v>300</v>
      </c>
      <c r="AN71" t="s">
        <v>1578</v>
      </c>
      <c r="AP71" s="10"/>
      <c r="AQ71" s="10"/>
      <c r="AR71" s="10" t="s">
        <v>584</v>
      </c>
      <c r="AU71">
        <v>1</v>
      </c>
      <c r="AV71">
        <v>1</v>
      </c>
      <c r="AW71">
        <v>-1</v>
      </c>
      <c r="AX71">
        <v>1</v>
      </c>
      <c r="AY71">
        <v>1</v>
      </c>
      <c r="AZ71">
        <v>0</v>
      </c>
      <c r="BA71">
        <v>1</v>
      </c>
      <c r="BB71">
        <v>0</v>
      </c>
      <c r="BC71">
        <v>1</v>
      </c>
      <c r="BD71">
        <v>0</v>
      </c>
      <c r="BE71">
        <v>1</v>
      </c>
      <c r="BF71">
        <f t="shared" si="14"/>
        <v>6</v>
      </c>
      <c r="BP71">
        <f t="shared" si="15"/>
        <v>0</v>
      </c>
      <c r="CE71">
        <f t="shared" si="16"/>
        <v>0</v>
      </c>
      <c r="CG71">
        <f t="shared" si="17"/>
        <v>6</v>
      </c>
      <c r="CH71" s="10">
        <v>6</v>
      </c>
    </row>
    <row r="72" spans="1:86" x14ac:dyDescent="0.25">
      <c r="A72" s="11">
        <v>44735</v>
      </c>
      <c r="B72" t="s">
        <v>1580</v>
      </c>
      <c r="C72" t="s">
        <v>1581</v>
      </c>
      <c r="D72" t="s">
        <v>1582</v>
      </c>
      <c r="E72">
        <v>2020</v>
      </c>
      <c r="F72" s="10" t="s">
        <v>1583</v>
      </c>
      <c r="I72" t="s">
        <v>1584</v>
      </c>
      <c r="J72" t="s">
        <v>684</v>
      </c>
      <c r="K72" t="s">
        <v>1326</v>
      </c>
      <c r="L72" s="7" t="s">
        <v>1350</v>
      </c>
      <c r="M72" s="7" t="s">
        <v>684</v>
      </c>
      <c r="N72" s="7" t="s">
        <v>1372</v>
      </c>
      <c r="O72" t="b">
        <v>1</v>
      </c>
      <c r="P72" s="19"/>
      <c r="Q72">
        <v>0</v>
      </c>
      <c r="R72" t="s">
        <v>266</v>
      </c>
      <c r="S72" t="s">
        <v>337</v>
      </c>
      <c r="AC72"/>
      <c r="AD72"/>
      <c r="AE72"/>
      <c r="AH72" t="s">
        <v>253</v>
      </c>
      <c r="AI72" t="s">
        <v>219</v>
      </c>
      <c r="AJ72" t="s">
        <v>235</v>
      </c>
      <c r="AK72">
        <v>30</v>
      </c>
      <c r="AL72">
        <v>15</v>
      </c>
      <c r="AM72">
        <v>15</v>
      </c>
      <c r="AN72" t="s">
        <v>229</v>
      </c>
      <c r="AP72" s="10"/>
      <c r="AQ72" s="10"/>
      <c r="AR72" s="10" t="s">
        <v>526</v>
      </c>
      <c r="AU72">
        <v>1</v>
      </c>
      <c r="AV72">
        <v>1</v>
      </c>
      <c r="AW72">
        <v>-1</v>
      </c>
      <c r="AX72">
        <v>1</v>
      </c>
      <c r="AY72">
        <v>1</v>
      </c>
      <c r="AZ72">
        <v>0</v>
      </c>
      <c r="BA72">
        <v>0</v>
      </c>
      <c r="BB72">
        <v>0</v>
      </c>
      <c r="BC72">
        <v>0</v>
      </c>
      <c r="BD72">
        <v>0</v>
      </c>
      <c r="BE72">
        <v>0</v>
      </c>
      <c r="BF72">
        <f t="shared" si="14"/>
        <v>3</v>
      </c>
      <c r="BP72">
        <f t="shared" si="15"/>
        <v>0</v>
      </c>
      <c r="CE72">
        <f t="shared" si="16"/>
        <v>0</v>
      </c>
      <c r="CG72">
        <f t="shared" si="17"/>
        <v>3</v>
      </c>
      <c r="CH72" s="10">
        <v>3</v>
      </c>
    </row>
    <row r="73" spans="1:86" x14ac:dyDescent="0.25">
      <c r="A73" s="11">
        <v>44735</v>
      </c>
      <c r="B73" t="s">
        <v>1585</v>
      </c>
      <c r="C73" t="s">
        <v>1586</v>
      </c>
      <c r="D73" t="s">
        <v>846</v>
      </c>
      <c r="E73">
        <v>2019</v>
      </c>
      <c r="F73" s="10" t="s">
        <v>1587</v>
      </c>
      <c r="J73" t="s">
        <v>900</v>
      </c>
      <c r="K73" t="s">
        <v>1326</v>
      </c>
      <c r="L73" s="7" t="s">
        <v>1350</v>
      </c>
      <c r="M73" t="s">
        <v>900</v>
      </c>
      <c r="N73" t="b">
        <v>1</v>
      </c>
      <c r="O73" t="b">
        <v>1</v>
      </c>
      <c r="P73" s="19"/>
      <c r="Q73">
        <v>0</v>
      </c>
      <c r="R73" t="s">
        <v>266</v>
      </c>
      <c r="S73" t="s">
        <v>337</v>
      </c>
      <c r="W73" t="s">
        <v>1588</v>
      </c>
      <c r="AA73" t="s">
        <v>1592</v>
      </c>
      <c r="AC73"/>
      <c r="AD73"/>
      <c r="AE73"/>
      <c r="AH73" t="s">
        <v>253</v>
      </c>
      <c r="AI73" t="s">
        <v>219</v>
      </c>
      <c r="AJ73" t="s">
        <v>235</v>
      </c>
      <c r="AK73">
        <v>322</v>
      </c>
      <c r="AL73">
        <v>161</v>
      </c>
      <c r="AM73">
        <v>161</v>
      </c>
      <c r="AN73" t="s">
        <v>229</v>
      </c>
      <c r="AP73" s="10" t="s">
        <v>1590</v>
      </c>
      <c r="AQ73" s="10" t="s">
        <v>1589</v>
      </c>
      <c r="AR73" s="10" t="s">
        <v>340</v>
      </c>
      <c r="AU73">
        <v>1</v>
      </c>
      <c r="AV73">
        <v>1</v>
      </c>
      <c r="AW73">
        <v>-1</v>
      </c>
      <c r="AX73">
        <v>1</v>
      </c>
      <c r="AY73">
        <v>1</v>
      </c>
      <c r="AZ73">
        <v>0</v>
      </c>
      <c r="BA73">
        <v>1</v>
      </c>
      <c r="BB73">
        <v>1</v>
      </c>
      <c r="BC73">
        <v>1</v>
      </c>
      <c r="BD73">
        <v>0</v>
      </c>
      <c r="BE73">
        <v>1</v>
      </c>
      <c r="BF73">
        <f t="shared" si="14"/>
        <v>7</v>
      </c>
      <c r="BP73">
        <f t="shared" si="15"/>
        <v>0</v>
      </c>
      <c r="CE73">
        <f t="shared" si="16"/>
        <v>0</v>
      </c>
      <c r="CG73">
        <f t="shared" si="17"/>
        <v>7</v>
      </c>
      <c r="CH73" s="10">
        <v>7</v>
      </c>
    </row>
    <row r="74" spans="1:86" x14ac:dyDescent="0.25">
      <c r="A74" s="11">
        <v>44735</v>
      </c>
      <c r="B74" t="s">
        <v>1597</v>
      </c>
      <c r="C74" t="s">
        <v>1598</v>
      </c>
      <c r="D74" t="s">
        <v>524</v>
      </c>
      <c r="E74">
        <v>2022</v>
      </c>
      <c r="F74" s="10" t="s">
        <v>1599</v>
      </c>
      <c r="J74" t="s">
        <v>900</v>
      </c>
      <c r="K74" t="s">
        <v>1326</v>
      </c>
      <c r="L74" s="7" t="s">
        <v>1350</v>
      </c>
      <c r="M74" t="s">
        <v>900</v>
      </c>
      <c r="N74" t="b">
        <v>0</v>
      </c>
      <c r="O74" t="b">
        <v>0</v>
      </c>
      <c r="P74" s="19"/>
      <c r="Q74">
        <v>0</v>
      </c>
      <c r="R74" t="s">
        <v>1849</v>
      </c>
      <c r="S74" t="s">
        <v>369</v>
      </c>
      <c r="AC74"/>
      <c r="AD74"/>
      <c r="AE74"/>
      <c r="AG74" t="s">
        <v>1603</v>
      </c>
      <c r="AH74" t="s">
        <v>958</v>
      </c>
      <c r="AI74" t="s">
        <v>219</v>
      </c>
      <c r="AJ74" t="s">
        <v>651</v>
      </c>
      <c r="AK74">
        <f>378+981+26</f>
        <v>1385</v>
      </c>
      <c r="AN74" t="s">
        <v>229</v>
      </c>
      <c r="AO74" t="s">
        <v>1600</v>
      </c>
      <c r="AP74" s="10"/>
      <c r="AQ74" s="10"/>
      <c r="AR74" s="10" t="s">
        <v>329</v>
      </c>
      <c r="BF74">
        <f t="shared" si="14"/>
        <v>0</v>
      </c>
      <c r="BP74">
        <f t="shared" si="15"/>
        <v>0</v>
      </c>
      <c r="BQ74">
        <v>1</v>
      </c>
      <c r="BR74">
        <v>1</v>
      </c>
      <c r="BS74">
        <v>1</v>
      </c>
      <c r="BT74">
        <v>1</v>
      </c>
      <c r="BU74">
        <v>-1</v>
      </c>
      <c r="BV74">
        <v>1</v>
      </c>
      <c r="BW74">
        <v>0</v>
      </c>
      <c r="BX74">
        <v>-1</v>
      </c>
      <c r="BY74">
        <v>1</v>
      </c>
      <c r="BZ74">
        <v>0</v>
      </c>
      <c r="CA74">
        <v>1</v>
      </c>
      <c r="CB74">
        <v>0</v>
      </c>
      <c r="CC74">
        <v>0</v>
      </c>
      <c r="CD74">
        <v>1</v>
      </c>
      <c r="CE74">
        <f t="shared" si="16"/>
        <v>6</v>
      </c>
      <c r="CG74">
        <f t="shared" si="17"/>
        <v>6</v>
      </c>
      <c r="CH74" s="10">
        <v>6</v>
      </c>
    </row>
    <row r="75" spans="1:86" x14ac:dyDescent="0.25">
      <c r="A75" s="11">
        <v>44736</v>
      </c>
      <c r="B75" t="s">
        <v>1604</v>
      </c>
      <c r="C75" t="s">
        <v>1605</v>
      </c>
      <c r="D75" t="s">
        <v>1606</v>
      </c>
      <c r="E75">
        <v>2019</v>
      </c>
      <c r="F75" s="10" t="s">
        <v>1607</v>
      </c>
      <c r="J75" t="s">
        <v>1252</v>
      </c>
      <c r="K75" t="s">
        <v>1330</v>
      </c>
      <c r="L75" s="7" t="s">
        <v>1350</v>
      </c>
      <c r="M75" s="7" t="s">
        <v>1252</v>
      </c>
      <c r="N75" t="b">
        <v>0</v>
      </c>
      <c r="O75" t="b">
        <v>1</v>
      </c>
      <c r="P75" s="19"/>
      <c r="Q75">
        <v>0</v>
      </c>
      <c r="R75" t="s">
        <v>266</v>
      </c>
      <c r="S75" t="s">
        <v>1128</v>
      </c>
      <c r="T75" t="s">
        <v>1608</v>
      </c>
      <c r="AC75"/>
      <c r="AD75"/>
      <c r="AE75"/>
      <c r="AH75" t="s">
        <v>1613</v>
      </c>
      <c r="AI75" t="s">
        <v>219</v>
      </c>
      <c r="AJ75" t="s">
        <v>1612</v>
      </c>
      <c r="AK75">
        <v>100</v>
      </c>
      <c r="AL75">
        <v>50</v>
      </c>
      <c r="AM75">
        <v>50</v>
      </c>
      <c r="AN75" t="s">
        <v>229</v>
      </c>
      <c r="AO75" t="s">
        <v>1610</v>
      </c>
      <c r="AP75" s="10" t="s">
        <v>1611</v>
      </c>
      <c r="AQ75" s="10" t="s">
        <v>1611</v>
      </c>
      <c r="AR75" s="10" t="s">
        <v>380</v>
      </c>
      <c r="AU75">
        <v>1</v>
      </c>
      <c r="AV75">
        <v>1</v>
      </c>
      <c r="AW75">
        <v>-1</v>
      </c>
      <c r="AX75">
        <v>1</v>
      </c>
      <c r="AY75">
        <v>1</v>
      </c>
      <c r="AZ75">
        <v>0</v>
      </c>
      <c r="BA75">
        <v>1</v>
      </c>
      <c r="BB75">
        <v>1</v>
      </c>
      <c r="BC75">
        <v>1</v>
      </c>
      <c r="BD75">
        <v>0</v>
      </c>
      <c r="BE75">
        <v>-1</v>
      </c>
      <c r="BF75">
        <f t="shared" si="14"/>
        <v>5</v>
      </c>
      <c r="BP75">
        <f t="shared" si="15"/>
        <v>0</v>
      </c>
      <c r="CE75">
        <f t="shared" si="16"/>
        <v>0</v>
      </c>
      <c r="CG75">
        <f t="shared" si="17"/>
        <v>5</v>
      </c>
      <c r="CH75" s="10">
        <v>5</v>
      </c>
    </row>
    <row r="76" spans="1:86" x14ac:dyDescent="0.25">
      <c r="A76" s="11">
        <v>44736</v>
      </c>
      <c r="B76" t="s">
        <v>1614</v>
      </c>
      <c r="C76" t="s">
        <v>1615</v>
      </c>
      <c r="D76" t="s">
        <v>1616</v>
      </c>
      <c r="E76">
        <v>2020</v>
      </c>
      <c r="F76" s="10" t="s">
        <v>1617</v>
      </c>
      <c r="J76" t="s">
        <v>1252</v>
      </c>
      <c r="K76" t="s">
        <v>1330</v>
      </c>
      <c r="L76" s="7" t="s">
        <v>1350</v>
      </c>
      <c r="M76" s="7" t="s">
        <v>1252</v>
      </c>
      <c r="N76" t="b">
        <v>1</v>
      </c>
      <c r="O76" t="b">
        <v>1</v>
      </c>
      <c r="P76" s="19"/>
      <c r="Q76">
        <v>0</v>
      </c>
      <c r="R76" t="s">
        <v>266</v>
      </c>
      <c r="S76" t="s">
        <v>1128</v>
      </c>
      <c r="U76" t="s">
        <v>1618</v>
      </c>
      <c r="AC76"/>
      <c r="AD76"/>
      <c r="AE76"/>
      <c r="AH76" t="s">
        <v>1622</v>
      </c>
      <c r="AI76" t="s">
        <v>219</v>
      </c>
      <c r="AJ76" t="s">
        <v>1014</v>
      </c>
      <c r="AK76">
        <v>574</v>
      </c>
      <c r="AL76">
        <v>207</v>
      </c>
      <c r="AM76">
        <v>367</v>
      </c>
      <c r="AN76" t="s">
        <v>229</v>
      </c>
      <c r="AP76" s="10" t="s">
        <v>1619</v>
      </c>
      <c r="AQ76" s="10" t="s">
        <v>1620</v>
      </c>
      <c r="AR76" s="10" t="s">
        <v>316</v>
      </c>
      <c r="AU76">
        <v>1</v>
      </c>
      <c r="AV76">
        <v>1</v>
      </c>
      <c r="AW76">
        <v>-1</v>
      </c>
      <c r="AX76">
        <v>1</v>
      </c>
      <c r="AY76">
        <v>1</v>
      </c>
      <c r="AZ76">
        <v>0</v>
      </c>
      <c r="BA76">
        <v>1</v>
      </c>
      <c r="BB76">
        <v>1</v>
      </c>
      <c r="BC76">
        <v>1</v>
      </c>
      <c r="BD76">
        <v>0</v>
      </c>
      <c r="BE76">
        <v>1</v>
      </c>
      <c r="BF76">
        <f t="shared" si="14"/>
        <v>7</v>
      </c>
      <c r="BP76">
        <f t="shared" si="15"/>
        <v>0</v>
      </c>
      <c r="CE76">
        <f t="shared" si="16"/>
        <v>0</v>
      </c>
      <c r="CG76">
        <f t="shared" si="17"/>
        <v>7</v>
      </c>
      <c r="CH76" s="10">
        <v>7</v>
      </c>
    </row>
    <row r="77" spans="1:86" x14ac:dyDescent="0.25">
      <c r="A77" s="11">
        <v>44736</v>
      </c>
      <c r="B77" t="s">
        <v>1623</v>
      </c>
      <c r="C77" t="s">
        <v>1624</v>
      </c>
      <c r="D77" t="s">
        <v>1625</v>
      </c>
      <c r="E77">
        <v>2018</v>
      </c>
      <c r="F77" s="10" t="s">
        <v>1626</v>
      </c>
      <c r="I77" t="s">
        <v>1634</v>
      </c>
      <c r="J77" t="s">
        <v>1302</v>
      </c>
      <c r="K77" t="s">
        <v>1330</v>
      </c>
      <c r="L77" s="7" t="s">
        <v>1350</v>
      </c>
      <c r="M77" s="7" t="s">
        <v>1302</v>
      </c>
      <c r="N77" t="b">
        <v>1</v>
      </c>
      <c r="O77" t="b">
        <v>1</v>
      </c>
      <c r="P77" s="19"/>
      <c r="Q77">
        <v>0</v>
      </c>
      <c r="R77" t="s">
        <v>266</v>
      </c>
      <c r="S77" t="s">
        <v>337</v>
      </c>
      <c r="T77" t="s">
        <v>1631</v>
      </c>
      <c r="AC77"/>
      <c r="AD77"/>
      <c r="AE77"/>
      <c r="AH77" t="s">
        <v>253</v>
      </c>
      <c r="AI77" t="s">
        <v>219</v>
      </c>
      <c r="AJ77" t="s">
        <v>235</v>
      </c>
      <c r="AK77">
        <v>208</v>
      </c>
      <c r="AN77" t="s">
        <v>229</v>
      </c>
      <c r="AO77" t="s">
        <v>1633</v>
      </c>
      <c r="AP77" s="10"/>
      <c r="AQ77" s="10"/>
      <c r="AR77" s="10" t="s">
        <v>380</v>
      </c>
      <c r="AU77">
        <v>1</v>
      </c>
      <c r="AV77">
        <v>1</v>
      </c>
      <c r="AW77">
        <v>-1</v>
      </c>
      <c r="AX77">
        <v>1</v>
      </c>
      <c r="AY77">
        <v>1</v>
      </c>
      <c r="AZ77">
        <v>0</v>
      </c>
      <c r="BA77">
        <v>1</v>
      </c>
      <c r="BB77">
        <v>1</v>
      </c>
      <c r="BC77">
        <v>1</v>
      </c>
      <c r="BD77">
        <v>0</v>
      </c>
      <c r="BE77">
        <v>-1</v>
      </c>
      <c r="BF77">
        <f t="shared" si="14"/>
        <v>5</v>
      </c>
      <c r="BP77">
        <f t="shared" si="15"/>
        <v>0</v>
      </c>
      <c r="CE77">
        <f t="shared" si="16"/>
        <v>0</v>
      </c>
      <c r="CG77">
        <f t="shared" si="17"/>
        <v>5</v>
      </c>
      <c r="CH77" s="10">
        <v>5</v>
      </c>
    </row>
    <row r="78" spans="1:86" x14ac:dyDescent="0.25">
      <c r="A78" s="11">
        <v>44736</v>
      </c>
      <c r="B78" t="s">
        <v>1627</v>
      </c>
      <c r="C78" t="s">
        <v>1628</v>
      </c>
      <c r="D78" t="s">
        <v>497</v>
      </c>
      <c r="E78">
        <v>2017</v>
      </c>
      <c r="F78" s="10" t="s">
        <v>1629</v>
      </c>
      <c r="I78" t="s">
        <v>1636</v>
      </c>
      <c r="J78" t="s">
        <v>1635</v>
      </c>
      <c r="K78" t="s">
        <v>1330</v>
      </c>
      <c r="L78" s="7" t="s">
        <v>1350</v>
      </c>
      <c r="M78" s="7" t="s">
        <v>1635</v>
      </c>
      <c r="N78" t="b">
        <v>1</v>
      </c>
      <c r="O78" t="b">
        <v>1</v>
      </c>
      <c r="P78" s="19"/>
      <c r="Q78">
        <v>9</v>
      </c>
      <c r="R78" t="s">
        <v>1850</v>
      </c>
      <c r="S78" t="s">
        <v>337</v>
      </c>
      <c r="AC78"/>
      <c r="AD78"/>
      <c r="AE78"/>
      <c r="AH78" t="s">
        <v>253</v>
      </c>
      <c r="AI78" t="s">
        <v>219</v>
      </c>
      <c r="AJ78" t="s">
        <v>250</v>
      </c>
      <c r="AK78">
        <v>2639</v>
      </c>
      <c r="AL78" t="s">
        <v>1637</v>
      </c>
      <c r="AM78">
        <v>2236</v>
      </c>
      <c r="AN78" t="s">
        <v>229</v>
      </c>
      <c r="AP78" s="10" t="s">
        <v>1640</v>
      </c>
      <c r="AQ78" s="10" t="s">
        <v>1639</v>
      </c>
      <c r="AR78" s="10" t="s">
        <v>380</v>
      </c>
      <c r="AU78">
        <v>1</v>
      </c>
      <c r="AV78">
        <v>1</v>
      </c>
      <c r="AW78">
        <v>1</v>
      </c>
      <c r="AX78">
        <v>1</v>
      </c>
      <c r="AY78">
        <v>1</v>
      </c>
      <c r="AZ78">
        <v>0</v>
      </c>
      <c r="BA78">
        <v>1</v>
      </c>
      <c r="BB78">
        <v>1</v>
      </c>
      <c r="BC78">
        <v>1</v>
      </c>
      <c r="BD78">
        <v>0</v>
      </c>
      <c r="BE78">
        <v>1</v>
      </c>
      <c r="BF78">
        <f t="shared" si="14"/>
        <v>9</v>
      </c>
      <c r="BP78">
        <f t="shared" si="15"/>
        <v>0</v>
      </c>
      <c r="CE78">
        <f t="shared" si="16"/>
        <v>0</v>
      </c>
      <c r="CG78">
        <f t="shared" si="17"/>
        <v>9</v>
      </c>
      <c r="CH78" s="10">
        <v>9</v>
      </c>
    </row>
    <row r="79" spans="1:86" x14ac:dyDescent="0.25">
      <c r="A79" s="11">
        <v>44736</v>
      </c>
      <c r="B79" t="s">
        <v>1641</v>
      </c>
      <c r="C79" t="s">
        <v>1642</v>
      </c>
      <c r="D79" t="s">
        <v>1643</v>
      </c>
      <c r="E79">
        <v>2016</v>
      </c>
      <c r="F79" s="10" t="s">
        <v>1644</v>
      </c>
      <c r="J79" t="s">
        <v>684</v>
      </c>
      <c r="K79" t="s">
        <v>1326</v>
      </c>
      <c r="L79" s="7" t="s">
        <v>1350</v>
      </c>
      <c r="M79" s="7" t="s">
        <v>684</v>
      </c>
      <c r="N79" s="7" t="b">
        <v>1</v>
      </c>
      <c r="O79" t="b">
        <v>1</v>
      </c>
      <c r="P79" s="19"/>
      <c r="Q79">
        <v>0</v>
      </c>
      <c r="R79" t="s">
        <v>266</v>
      </c>
      <c r="S79" t="s">
        <v>1128</v>
      </c>
      <c r="U79" t="s">
        <v>1554</v>
      </c>
      <c r="AC79"/>
      <c r="AD79"/>
      <c r="AE79"/>
      <c r="AH79" t="s">
        <v>640</v>
      </c>
      <c r="AI79" t="s">
        <v>219</v>
      </c>
      <c r="AJ79" t="s">
        <v>235</v>
      </c>
      <c r="AK79">
        <v>210</v>
      </c>
      <c r="AL79">
        <v>105</v>
      </c>
      <c r="AM79">
        <v>105</v>
      </c>
      <c r="AN79" t="s">
        <v>229</v>
      </c>
      <c r="AP79" s="10"/>
      <c r="AQ79" s="10"/>
      <c r="AR79" s="10" t="s">
        <v>962</v>
      </c>
      <c r="AU79">
        <v>1</v>
      </c>
      <c r="AV79">
        <v>1</v>
      </c>
      <c r="AW79">
        <v>-1</v>
      </c>
      <c r="AX79">
        <v>1</v>
      </c>
      <c r="AY79">
        <v>1</v>
      </c>
      <c r="AZ79">
        <v>0</v>
      </c>
      <c r="BA79">
        <v>1</v>
      </c>
      <c r="BB79">
        <v>1</v>
      </c>
      <c r="BC79">
        <v>1</v>
      </c>
      <c r="BD79">
        <v>0</v>
      </c>
      <c r="BE79">
        <v>-1</v>
      </c>
      <c r="BF79">
        <f t="shared" si="14"/>
        <v>5</v>
      </c>
      <c r="BP79">
        <f t="shared" si="15"/>
        <v>0</v>
      </c>
      <c r="CE79">
        <f t="shared" si="16"/>
        <v>0</v>
      </c>
      <c r="CG79">
        <f t="shared" si="17"/>
        <v>5</v>
      </c>
      <c r="CH79" s="10">
        <v>5</v>
      </c>
    </row>
    <row r="80" spans="1:86" x14ac:dyDescent="0.25">
      <c r="A80" s="11">
        <v>44736</v>
      </c>
      <c r="B80" t="s">
        <v>1649</v>
      </c>
      <c r="C80" t="s">
        <v>1650</v>
      </c>
      <c r="D80" t="s">
        <v>1651</v>
      </c>
      <c r="E80">
        <v>2022</v>
      </c>
      <c r="F80" s="10" t="s">
        <v>1652</v>
      </c>
      <c r="J80" t="s">
        <v>1656</v>
      </c>
      <c r="K80" t="s">
        <v>1330</v>
      </c>
      <c r="L80" s="7" t="s">
        <v>1350</v>
      </c>
      <c r="M80" t="s">
        <v>1656</v>
      </c>
      <c r="N80" s="7" t="b">
        <v>0</v>
      </c>
      <c r="O80" t="b">
        <v>0</v>
      </c>
      <c r="P80" s="19"/>
      <c r="Q80">
        <v>15</v>
      </c>
      <c r="R80" t="s">
        <v>266</v>
      </c>
      <c r="S80" t="s">
        <v>369</v>
      </c>
      <c r="AC80"/>
      <c r="AD80"/>
      <c r="AE80"/>
      <c r="AG80" t="s">
        <v>1657</v>
      </c>
      <c r="AH80" t="s">
        <v>252</v>
      </c>
      <c r="AI80" t="s">
        <v>219</v>
      </c>
      <c r="AJ80" t="s">
        <v>1158</v>
      </c>
      <c r="AK80">
        <v>306</v>
      </c>
      <c r="AL80">
        <v>129</v>
      </c>
      <c r="AM80">
        <v>177</v>
      </c>
      <c r="AN80" t="s">
        <v>229</v>
      </c>
      <c r="AP80" s="10" t="s">
        <v>1653</v>
      </c>
      <c r="AQ80" s="10" t="s">
        <v>1654</v>
      </c>
      <c r="AR80" s="10" t="s">
        <v>340</v>
      </c>
      <c r="AU80">
        <v>1</v>
      </c>
      <c r="AV80">
        <v>1</v>
      </c>
      <c r="AW80">
        <v>1</v>
      </c>
      <c r="AX80">
        <v>1</v>
      </c>
      <c r="AY80">
        <v>1</v>
      </c>
      <c r="AZ80">
        <v>0</v>
      </c>
      <c r="BA80">
        <v>1</v>
      </c>
      <c r="BB80">
        <v>1</v>
      </c>
      <c r="BC80">
        <v>1</v>
      </c>
      <c r="BD80">
        <v>0</v>
      </c>
      <c r="BE80">
        <v>1</v>
      </c>
      <c r="BF80">
        <f t="shared" si="14"/>
        <v>9</v>
      </c>
      <c r="BP80">
        <f t="shared" si="15"/>
        <v>0</v>
      </c>
      <c r="CE80">
        <f t="shared" si="16"/>
        <v>0</v>
      </c>
      <c r="CG80">
        <f t="shared" si="17"/>
        <v>9</v>
      </c>
      <c r="CH80" s="10">
        <v>9</v>
      </c>
    </row>
    <row r="81" spans="1:86" x14ac:dyDescent="0.25">
      <c r="A81" s="11">
        <v>44747</v>
      </c>
      <c r="B81" t="s">
        <v>1658</v>
      </c>
      <c r="C81" t="s">
        <v>1659</v>
      </c>
      <c r="D81" t="s">
        <v>846</v>
      </c>
      <c r="E81">
        <v>2019</v>
      </c>
      <c r="F81" t="s">
        <v>1660</v>
      </c>
      <c r="J81" t="s">
        <v>1252</v>
      </c>
      <c r="K81" t="s">
        <v>1330</v>
      </c>
      <c r="L81" s="7" t="s">
        <v>1350</v>
      </c>
      <c r="M81" t="s">
        <v>1252</v>
      </c>
      <c r="N81" t="b">
        <v>1</v>
      </c>
      <c r="O81" t="b">
        <v>1</v>
      </c>
      <c r="P81" s="19"/>
      <c r="Q81">
        <v>0</v>
      </c>
      <c r="R81" t="s">
        <v>266</v>
      </c>
      <c r="S81" t="s">
        <v>337</v>
      </c>
      <c r="W81" t="s">
        <v>1661</v>
      </c>
      <c r="X81" t="s">
        <v>1666</v>
      </c>
      <c r="AC81" t="s">
        <v>1662</v>
      </c>
      <c r="AD81"/>
      <c r="AE81"/>
      <c r="AH81" t="s">
        <v>253</v>
      </c>
      <c r="AI81" t="s">
        <v>219</v>
      </c>
      <c r="AJ81" t="s">
        <v>235</v>
      </c>
      <c r="AK81">
        <f>SUM(AL81:AM81)</f>
        <v>606</v>
      </c>
      <c r="AL81">
        <v>303</v>
      </c>
      <c r="AM81">
        <v>303</v>
      </c>
      <c r="AN81" t="s">
        <v>229</v>
      </c>
      <c r="AP81" s="10" t="s">
        <v>1663</v>
      </c>
      <c r="AQ81" s="10" t="s">
        <v>1664</v>
      </c>
      <c r="AR81" s="10" t="s">
        <v>316</v>
      </c>
      <c r="AU81">
        <v>1</v>
      </c>
      <c r="AV81">
        <v>1</v>
      </c>
      <c r="AW81">
        <v>-1</v>
      </c>
      <c r="AX81">
        <v>1</v>
      </c>
      <c r="AY81">
        <v>1</v>
      </c>
      <c r="AZ81">
        <v>0</v>
      </c>
      <c r="BA81">
        <v>1</v>
      </c>
      <c r="BB81">
        <v>1</v>
      </c>
      <c r="BC81">
        <v>1</v>
      </c>
      <c r="BD81">
        <v>0</v>
      </c>
      <c r="BE81">
        <v>-1</v>
      </c>
      <c r="BF81">
        <f t="shared" si="14"/>
        <v>5</v>
      </c>
      <c r="BP81">
        <f t="shared" si="15"/>
        <v>0</v>
      </c>
      <c r="CE81">
        <f t="shared" si="16"/>
        <v>0</v>
      </c>
      <c r="CG81">
        <f t="shared" si="17"/>
        <v>5</v>
      </c>
      <c r="CH81" s="10">
        <v>5</v>
      </c>
    </row>
    <row r="82" spans="1:86" x14ac:dyDescent="0.25">
      <c r="A82" s="11">
        <v>44747</v>
      </c>
      <c r="B82" t="s">
        <v>1670</v>
      </c>
      <c r="C82" t="s">
        <v>1669</v>
      </c>
      <c r="D82" t="s">
        <v>1668</v>
      </c>
      <c r="E82">
        <v>2021</v>
      </c>
      <c r="F82" t="s">
        <v>1667</v>
      </c>
      <c r="J82" t="s">
        <v>1252</v>
      </c>
      <c r="K82" t="s">
        <v>1330</v>
      </c>
      <c r="L82" s="7" t="s">
        <v>1350</v>
      </c>
      <c r="M82" t="s">
        <v>1252</v>
      </c>
      <c r="N82" t="b">
        <v>0</v>
      </c>
      <c r="O82" t="b">
        <v>1</v>
      </c>
      <c r="P82" s="19"/>
      <c r="Q82">
        <v>0</v>
      </c>
      <c r="R82" t="s">
        <v>266</v>
      </c>
      <c r="S82" t="s">
        <v>1128</v>
      </c>
      <c r="W82" t="s">
        <v>1677</v>
      </c>
      <c r="AC82" t="s">
        <v>1676</v>
      </c>
      <c r="AD82"/>
      <c r="AE82"/>
      <c r="AH82" t="s">
        <v>640</v>
      </c>
      <c r="AI82" t="s">
        <v>219</v>
      </c>
      <c r="AJ82" t="s">
        <v>1158</v>
      </c>
      <c r="AK82">
        <f>SUM(AL82:AM82)</f>
        <v>82</v>
      </c>
      <c r="AL82">
        <v>66</v>
      </c>
      <c r="AM82">
        <v>16</v>
      </c>
      <c r="AN82" t="s">
        <v>1672</v>
      </c>
      <c r="AP82" s="10" t="s">
        <v>1674</v>
      </c>
      <c r="AQ82" s="10" t="s">
        <v>1675</v>
      </c>
      <c r="AR82" s="10" t="s">
        <v>262</v>
      </c>
      <c r="AU82">
        <v>1</v>
      </c>
      <c r="AV82">
        <v>1</v>
      </c>
      <c r="AW82">
        <v>-1</v>
      </c>
      <c r="AX82">
        <v>0</v>
      </c>
      <c r="AY82">
        <v>1</v>
      </c>
      <c r="AZ82">
        <v>0</v>
      </c>
      <c r="BA82">
        <v>0</v>
      </c>
      <c r="BB82">
        <v>1</v>
      </c>
      <c r="BC82">
        <v>1</v>
      </c>
      <c r="BD82">
        <v>0</v>
      </c>
      <c r="BE82">
        <v>-1</v>
      </c>
      <c r="BF82">
        <f t="shared" si="14"/>
        <v>3</v>
      </c>
      <c r="BP82">
        <f t="shared" si="15"/>
        <v>0</v>
      </c>
      <c r="CE82">
        <f t="shared" si="16"/>
        <v>0</v>
      </c>
      <c r="CG82">
        <f t="shared" si="17"/>
        <v>3</v>
      </c>
      <c r="CH82" s="10">
        <v>3</v>
      </c>
    </row>
    <row r="83" spans="1:86" x14ac:dyDescent="0.25">
      <c r="A83" s="11">
        <v>44747</v>
      </c>
      <c r="B83" t="s">
        <v>1678</v>
      </c>
      <c r="C83" t="s">
        <v>1679</v>
      </c>
      <c r="D83" t="s">
        <v>856</v>
      </c>
      <c r="E83">
        <v>2021</v>
      </c>
      <c r="F83" t="s">
        <v>1680</v>
      </c>
      <c r="I83" t="s">
        <v>1681</v>
      </c>
      <c r="J83" t="s">
        <v>1635</v>
      </c>
      <c r="K83" t="s">
        <v>1330</v>
      </c>
      <c r="L83" s="7" t="s">
        <v>1350</v>
      </c>
      <c r="M83" t="s">
        <v>1635</v>
      </c>
      <c r="N83" t="b">
        <v>1</v>
      </c>
      <c r="O83" t="b">
        <v>0</v>
      </c>
      <c r="P83" s="19"/>
      <c r="Q83">
        <v>6</v>
      </c>
      <c r="R83" t="s">
        <v>1851</v>
      </c>
      <c r="S83" t="s">
        <v>369</v>
      </c>
      <c r="AC83"/>
      <c r="AD83"/>
      <c r="AE83"/>
      <c r="AG83" t="s">
        <v>1682</v>
      </c>
      <c r="AH83" t="s">
        <v>312</v>
      </c>
      <c r="AI83" t="s">
        <v>219</v>
      </c>
      <c r="AJ83" t="s">
        <v>250</v>
      </c>
      <c r="AK83">
        <v>5600</v>
      </c>
      <c r="AN83" t="s">
        <v>229</v>
      </c>
      <c r="AO83" t="s">
        <v>1683</v>
      </c>
      <c r="AP83" s="10"/>
      <c r="AQ83" s="10"/>
      <c r="AR83" s="10" t="s">
        <v>380</v>
      </c>
      <c r="BF83">
        <f t="shared" si="14"/>
        <v>0</v>
      </c>
      <c r="BP83">
        <f t="shared" si="15"/>
        <v>0</v>
      </c>
      <c r="BQ83">
        <v>1</v>
      </c>
      <c r="BR83">
        <v>1</v>
      </c>
      <c r="BS83">
        <v>0</v>
      </c>
      <c r="BT83">
        <v>1</v>
      </c>
      <c r="BU83">
        <v>-1</v>
      </c>
      <c r="BV83">
        <v>1</v>
      </c>
      <c r="BW83">
        <v>1</v>
      </c>
      <c r="BX83">
        <v>1</v>
      </c>
      <c r="BY83">
        <v>1</v>
      </c>
      <c r="BZ83">
        <v>1</v>
      </c>
      <c r="CA83">
        <v>1</v>
      </c>
      <c r="CB83">
        <v>0</v>
      </c>
      <c r="CC83">
        <v>0</v>
      </c>
      <c r="CD83">
        <v>1</v>
      </c>
      <c r="CE83">
        <f t="shared" si="16"/>
        <v>9</v>
      </c>
      <c r="CG83">
        <f t="shared" si="17"/>
        <v>9</v>
      </c>
      <c r="CH83" s="10">
        <v>9</v>
      </c>
    </row>
    <row r="84" spans="1:86" x14ac:dyDescent="0.25">
      <c r="A84" s="11">
        <v>44747</v>
      </c>
      <c r="B84" t="s">
        <v>1690</v>
      </c>
      <c r="C84" t="s">
        <v>1692</v>
      </c>
      <c r="D84" t="s">
        <v>1691</v>
      </c>
      <c r="E84">
        <v>2017</v>
      </c>
      <c r="F84" t="s">
        <v>1693</v>
      </c>
      <c r="J84" t="s">
        <v>1635</v>
      </c>
      <c r="K84" t="s">
        <v>1330</v>
      </c>
      <c r="L84" s="7" t="s">
        <v>1839</v>
      </c>
      <c r="M84" t="s">
        <v>1635</v>
      </c>
      <c r="N84" t="b">
        <v>0</v>
      </c>
      <c r="O84" t="b">
        <v>1</v>
      </c>
      <c r="P84" s="19"/>
      <c r="Q84">
        <v>0</v>
      </c>
      <c r="R84" t="s">
        <v>266</v>
      </c>
      <c r="S84" s="30" t="s">
        <v>1694</v>
      </c>
      <c r="W84" t="s">
        <v>1697</v>
      </c>
      <c r="AC84"/>
      <c r="AD84"/>
      <c r="AE84"/>
      <c r="AF84" t="s">
        <v>1696</v>
      </c>
      <c r="AH84" t="s">
        <v>542</v>
      </c>
      <c r="AI84" t="s">
        <v>219</v>
      </c>
      <c r="AJ84" t="s">
        <v>235</v>
      </c>
      <c r="AK84">
        <f>SUM(AL84:AM84)</f>
        <v>20</v>
      </c>
      <c r="AL84">
        <v>10</v>
      </c>
      <c r="AM84">
        <v>10</v>
      </c>
      <c r="AN84" t="s">
        <v>1695</v>
      </c>
      <c r="AO84" t="s">
        <v>312</v>
      </c>
      <c r="AP84" s="10"/>
      <c r="AQ84" s="10"/>
      <c r="AR84" s="10" t="s">
        <v>312</v>
      </c>
      <c r="AU84">
        <v>1</v>
      </c>
      <c r="AV84">
        <v>1</v>
      </c>
      <c r="AW84">
        <v>-1</v>
      </c>
      <c r="AX84">
        <v>1</v>
      </c>
      <c r="AY84">
        <v>1</v>
      </c>
      <c r="AZ84">
        <v>0</v>
      </c>
      <c r="BA84">
        <v>0</v>
      </c>
      <c r="BB84">
        <v>1</v>
      </c>
      <c r="BC84">
        <v>1</v>
      </c>
      <c r="BD84">
        <v>0</v>
      </c>
      <c r="BE84">
        <v>-1</v>
      </c>
      <c r="BF84">
        <f t="shared" si="14"/>
        <v>4</v>
      </c>
      <c r="BP84">
        <f t="shared" si="15"/>
        <v>0</v>
      </c>
      <c r="CE84">
        <f t="shared" si="16"/>
        <v>0</v>
      </c>
      <c r="CG84">
        <f t="shared" si="17"/>
        <v>4</v>
      </c>
      <c r="CH84" s="10">
        <v>4</v>
      </c>
    </row>
    <row r="85" spans="1:86" x14ac:dyDescent="0.25">
      <c r="A85" s="11">
        <v>44747</v>
      </c>
      <c r="B85" t="s">
        <v>1706</v>
      </c>
      <c r="C85" t="s">
        <v>1708</v>
      </c>
      <c r="D85" t="s">
        <v>846</v>
      </c>
      <c r="E85">
        <v>2016</v>
      </c>
      <c r="F85" t="s">
        <v>1707</v>
      </c>
      <c r="I85" t="s">
        <v>1713</v>
      </c>
      <c r="J85" t="s">
        <v>1712</v>
      </c>
      <c r="K85" t="s">
        <v>1326</v>
      </c>
      <c r="L85" s="7" t="s">
        <v>1350</v>
      </c>
      <c r="M85" t="s">
        <v>1712</v>
      </c>
      <c r="N85" t="b">
        <v>1</v>
      </c>
      <c r="O85" t="b">
        <v>0</v>
      </c>
      <c r="P85" s="19"/>
      <c r="Q85">
        <v>0</v>
      </c>
      <c r="R85" t="s">
        <v>1852</v>
      </c>
      <c r="S85" t="s">
        <v>369</v>
      </c>
      <c r="AC85"/>
      <c r="AD85"/>
      <c r="AE85"/>
      <c r="AG85" t="s">
        <v>1714</v>
      </c>
      <c r="AH85" t="s">
        <v>253</v>
      </c>
      <c r="AI85" t="s">
        <v>219</v>
      </c>
      <c r="AJ85" t="s">
        <v>651</v>
      </c>
      <c r="AK85">
        <f>SUM(AL85:AM85)</f>
        <v>123</v>
      </c>
      <c r="AL85">
        <v>82</v>
      </c>
      <c r="AM85">
        <v>41</v>
      </c>
      <c r="AN85" t="s">
        <v>229</v>
      </c>
      <c r="AP85" s="10" t="s">
        <v>1710</v>
      </c>
      <c r="AQ85" s="10" t="s">
        <v>1711</v>
      </c>
      <c r="AR85" s="10" t="s">
        <v>340</v>
      </c>
      <c r="AU85">
        <v>1</v>
      </c>
      <c r="AV85">
        <v>1</v>
      </c>
      <c r="AW85">
        <v>-1</v>
      </c>
      <c r="AX85">
        <v>1</v>
      </c>
      <c r="AY85">
        <v>1</v>
      </c>
      <c r="AZ85">
        <v>0</v>
      </c>
      <c r="BA85">
        <v>1</v>
      </c>
      <c r="BB85">
        <v>1</v>
      </c>
      <c r="BC85">
        <v>1</v>
      </c>
      <c r="BD85">
        <v>0</v>
      </c>
      <c r="BE85">
        <v>1</v>
      </c>
      <c r="BF85">
        <f t="shared" si="14"/>
        <v>7</v>
      </c>
      <c r="BP85">
        <f t="shared" si="15"/>
        <v>0</v>
      </c>
      <c r="CE85">
        <f t="shared" si="16"/>
        <v>0</v>
      </c>
      <c r="CG85">
        <f t="shared" si="17"/>
        <v>7</v>
      </c>
      <c r="CH85" s="10">
        <v>7</v>
      </c>
    </row>
    <row r="86" spans="1:86" x14ac:dyDescent="0.25">
      <c r="A86" s="11">
        <v>44747</v>
      </c>
      <c r="B86" t="s">
        <v>1717</v>
      </c>
      <c r="C86" t="s">
        <v>1718</v>
      </c>
      <c r="D86" t="s">
        <v>520</v>
      </c>
      <c r="E86">
        <v>2022</v>
      </c>
      <c r="F86" t="s">
        <v>1719</v>
      </c>
      <c r="J86" t="s">
        <v>1712</v>
      </c>
      <c r="K86" t="s">
        <v>1326</v>
      </c>
      <c r="L86" s="7" t="s">
        <v>1350</v>
      </c>
      <c r="M86" t="s">
        <v>1712</v>
      </c>
      <c r="N86" t="b">
        <v>1</v>
      </c>
      <c r="O86" t="b">
        <v>1</v>
      </c>
      <c r="P86" s="19"/>
      <c r="Q86">
        <v>0</v>
      </c>
      <c r="R86" t="s">
        <v>266</v>
      </c>
      <c r="S86" t="s">
        <v>337</v>
      </c>
      <c r="T86" s="10" t="s">
        <v>1722</v>
      </c>
      <c r="AC86"/>
      <c r="AD86"/>
      <c r="AE86"/>
      <c r="AH86" t="s">
        <v>252</v>
      </c>
      <c r="AI86" t="s">
        <v>219</v>
      </c>
      <c r="AJ86" t="s">
        <v>235</v>
      </c>
      <c r="AK86">
        <f>192+192</f>
        <v>384</v>
      </c>
      <c r="AL86" t="s">
        <v>1720</v>
      </c>
      <c r="AM86" t="s">
        <v>1720</v>
      </c>
      <c r="AN86" t="s">
        <v>229</v>
      </c>
      <c r="AP86" s="10" t="s">
        <v>1721</v>
      </c>
      <c r="AQ86" s="10" t="s">
        <v>1721</v>
      </c>
      <c r="AR86" s="10" t="s">
        <v>340</v>
      </c>
      <c r="AU86">
        <v>1</v>
      </c>
      <c r="AV86">
        <v>1</v>
      </c>
      <c r="AW86">
        <v>-1</v>
      </c>
      <c r="AX86">
        <v>1</v>
      </c>
      <c r="AY86">
        <v>1</v>
      </c>
      <c r="AZ86">
        <v>0</v>
      </c>
      <c r="BA86">
        <v>1</v>
      </c>
      <c r="BB86">
        <v>1</v>
      </c>
      <c r="BC86">
        <v>1</v>
      </c>
      <c r="BD86">
        <v>0</v>
      </c>
      <c r="BE86">
        <v>1</v>
      </c>
      <c r="BF86">
        <f t="shared" si="14"/>
        <v>7</v>
      </c>
      <c r="BP86">
        <f t="shared" si="15"/>
        <v>0</v>
      </c>
      <c r="CE86">
        <f t="shared" si="16"/>
        <v>0</v>
      </c>
      <c r="CG86">
        <f t="shared" si="17"/>
        <v>7</v>
      </c>
      <c r="CH86" s="10">
        <v>7</v>
      </c>
    </row>
    <row r="87" spans="1:86" x14ac:dyDescent="0.25">
      <c r="A87" s="11">
        <v>44747</v>
      </c>
      <c r="B87" t="s">
        <v>1723</v>
      </c>
      <c r="C87" t="s">
        <v>1724</v>
      </c>
      <c r="D87" t="s">
        <v>1725</v>
      </c>
      <c r="E87">
        <v>2021</v>
      </c>
      <c r="F87" t="s">
        <v>1726</v>
      </c>
      <c r="J87" t="s">
        <v>1712</v>
      </c>
      <c r="K87" t="s">
        <v>1326</v>
      </c>
      <c r="L87" s="7" t="s">
        <v>1350</v>
      </c>
      <c r="M87" t="s">
        <v>1712</v>
      </c>
      <c r="N87" t="b">
        <v>0</v>
      </c>
      <c r="O87" t="b">
        <v>1</v>
      </c>
      <c r="P87" s="19"/>
      <c r="Q87">
        <v>0</v>
      </c>
      <c r="R87" t="s">
        <v>266</v>
      </c>
      <c r="S87" t="s">
        <v>1128</v>
      </c>
      <c r="W87" t="s">
        <v>1728</v>
      </c>
      <c r="AC87"/>
      <c r="AD87"/>
      <c r="AE87"/>
      <c r="AH87" t="s">
        <v>1727</v>
      </c>
      <c r="AI87" t="s">
        <v>219</v>
      </c>
      <c r="AJ87" t="s">
        <v>235</v>
      </c>
      <c r="AK87">
        <f>SUM(AL87:AM87)</f>
        <v>202</v>
      </c>
      <c r="AL87">
        <v>101</v>
      </c>
      <c r="AM87">
        <v>101</v>
      </c>
      <c r="AN87" t="s">
        <v>229</v>
      </c>
      <c r="AP87" s="10" t="s">
        <v>1730</v>
      </c>
      <c r="AQ87" s="10" t="s">
        <v>1730</v>
      </c>
      <c r="AR87" s="10" t="s">
        <v>340</v>
      </c>
      <c r="AU87">
        <v>1</v>
      </c>
      <c r="AV87">
        <v>1</v>
      </c>
      <c r="AW87">
        <v>-1</v>
      </c>
      <c r="AX87">
        <v>1</v>
      </c>
      <c r="AY87">
        <v>1</v>
      </c>
      <c r="AZ87">
        <v>0</v>
      </c>
      <c r="BA87">
        <v>1</v>
      </c>
      <c r="BB87">
        <v>1</v>
      </c>
      <c r="BC87">
        <v>1</v>
      </c>
      <c r="BD87">
        <v>0</v>
      </c>
      <c r="BE87">
        <v>1</v>
      </c>
      <c r="BF87">
        <f t="shared" si="14"/>
        <v>7</v>
      </c>
      <c r="BP87">
        <f t="shared" si="15"/>
        <v>0</v>
      </c>
      <c r="CE87">
        <f t="shared" si="16"/>
        <v>0</v>
      </c>
      <c r="CG87">
        <f t="shared" si="17"/>
        <v>7</v>
      </c>
      <c r="CH87" s="10">
        <v>7</v>
      </c>
    </row>
    <row r="88" spans="1:86" x14ac:dyDescent="0.25">
      <c r="A88" s="11">
        <v>44747</v>
      </c>
      <c r="B88" t="s">
        <v>1738</v>
      </c>
      <c r="C88" t="s">
        <v>1741</v>
      </c>
      <c r="D88" t="s">
        <v>1740</v>
      </c>
      <c r="E88">
        <v>2019</v>
      </c>
      <c r="F88" t="s">
        <v>1739</v>
      </c>
      <c r="J88" t="s">
        <v>1712</v>
      </c>
      <c r="K88" t="s">
        <v>1326</v>
      </c>
      <c r="L88" s="7" t="s">
        <v>1350</v>
      </c>
      <c r="M88" t="s">
        <v>1712</v>
      </c>
      <c r="N88" t="b">
        <v>0</v>
      </c>
      <c r="O88" t="b">
        <v>1</v>
      </c>
      <c r="P88" s="19"/>
      <c r="Q88">
        <v>0</v>
      </c>
      <c r="R88" t="s">
        <v>266</v>
      </c>
      <c r="S88" t="s">
        <v>1128</v>
      </c>
      <c r="W88" t="s">
        <v>1765</v>
      </c>
      <c r="AC88"/>
      <c r="AD88"/>
      <c r="AE88"/>
      <c r="AH88" t="s">
        <v>1764</v>
      </c>
      <c r="AI88" t="s">
        <v>219</v>
      </c>
      <c r="AJ88" t="s">
        <v>235</v>
      </c>
      <c r="AK88">
        <f>SUM(AL88:AM88)</f>
        <v>164</v>
      </c>
      <c r="AL88">
        <v>78</v>
      </c>
      <c r="AM88">
        <v>86</v>
      </c>
      <c r="AN88" t="s">
        <v>229</v>
      </c>
      <c r="AP88" s="10"/>
      <c r="AQ88" s="10"/>
      <c r="AR88" s="10" t="s">
        <v>340</v>
      </c>
      <c r="AU88">
        <v>1</v>
      </c>
      <c r="AV88">
        <v>1</v>
      </c>
      <c r="AW88">
        <v>-1</v>
      </c>
      <c r="AX88">
        <v>1</v>
      </c>
      <c r="AY88">
        <v>1</v>
      </c>
      <c r="AZ88">
        <v>0</v>
      </c>
      <c r="BA88">
        <v>1</v>
      </c>
      <c r="BB88">
        <v>1</v>
      </c>
      <c r="BC88">
        <v>1</v>
      </c>
      <c r="BD88">
        <v>0</v>
      </c>
      <c r="BE88">
        <v>1</v>
      </c>
      <c r="BF88">
        <f t="shared" si="14"/>
        <v>7</v>
      </c>
      <c r="BP88">
        <f t="shared" si="15"/>
        <v>0</v>
      </c>
      <c r="CE88">
        <f t="shared" si="16"/>
        <v>0</v>
      </c>
      <c r="CG88">
        <f t="shared" si="17"/>
        <v>7</v>
      </c>
      <c r="CH88" s="10">
        <v>7</v>
      </c>
    </row>
    <row r="89" spans="1:86" x14ac:dyDescent="0.25">
      <c r="A89" s="11">
        <v>44747</v>
      </c>
      <c r="B89" t="s">
        <v>1742</v>
      </c>
      <c r="C89" t="s">
        <v>1745</v>
      </c>
      <c r="D89" t="s">
        <v>1744</v>
      </c>
      <c r="E89">
        <v>2021</v>
      </c>
      <c r="F89" t="s">
        <v>1743</v>
      </c>
      <c r="J89" t="s">
        <v>1760</v>
      </c>
      <c r="K89" t="s">
        <v>1330</v>
      </c>
      <c r="L89" s="7" t="s">
        <v>1350</v>
      </c>
      <c r="M89" t="s">
        <v>1760</v>
      </c>
      <c r="N89" t="b">
        <v>0</v>
      </c>
      <c r="O89" t="b">
        <v>1</v>
      </c>
      <c r="P89" s="19"/>
      <c r="Q89" t="s">
        <v>312</v>
      </c>
      <c r="R89" t="s">
        <v>1853</v>
      </c>
      <c r="S89" t="s">
        <v>337</v>
      </c>
      <c r="AC89"/>
      <c r="AD89"/>
      <c r="AE89"/>
      <c r="AH89" t="s">
        <v>253</v>
      </c>
      <c r="AI89" t="s">
        <v>219</v>
      </c>
      <c r="AJ89" t="s">
        <v>235</v>
      </c>
      <c r="AK89">
        <f>SUM(AL89:AM89)</f>
        <v>125</v>
      </c>
      <c r="AL89">
        <v>125</v>
      </c>
      <c r="AN89" t="s">
        <v>312</v>
      </c>
      <c r="AO89" t="s">
        <v>1761</v>
      </c>
      <c r="AP89" s="10"/>
      <c r="AQ89" s="10"/>
      <c r="AR89" s="10" t="s">
        <v>347</v>
      </c>
      <c r="BF89">
        <f t="shared" si="14"/>
        <v>0</v>
      </c>
      <c r="BP89">
        <f t="shared" si="15"/>
        <v>0</v>
      </c>
      <c r="BQ89">
        <v>1</v>
      </c>
      <c r="BR89">
        <v>1</v>
      </c>
      <c r="BS89">
        <v>0</v>
      </c>
      <c r="BT89">
        <v>1</v>
      </c>
      <c r="BU89">
        <v>0</v>
      </c>
      <c r="BV89">
        <v>0</v>
      </c>
      <c r="BW89">
        <v>0</v>
      </c>
      <c r="BX89">
        <v>0</v>
      </c>
      <c r="BY89">
        <v>0</v>
      </c>
      <c r="BZ89">
        <v>-1</v>
      </c>
      <c r="CA89">
        <v>1</v>
      </c>
      <c r="CB89">
        <v>0</v>
      </c>
      <c r="CC89">
        <v>0</v>
      </c>
      <c r="CD89">
        <v>1</v>
      </c>
      <c r="CE89">
        <f t="shared" si="16"/>
        <v>4</v>
      </c>
      <c r="CG89">
        <f t="shared" si="17"/>
        <v>4</v>
      </c>
      <c r="CH89" s="10">
        <v>4</v>
      </c>
    </row>
    <row r="90" spans="1:86" x14ac:dyDescent="0.25">
      <c r="A90" s="11">
        <v>44747</v>
      </c>
      <c r="B90" t="s">
        <v>1747</v>
      </c>
      <c r="C90" t="s">
        <v>1748</v>
      </c>
      <c r="D90" t="s">
        <v>846</v>
      </c>
      <c r="E90">
        <v>2018</v>
      </c>
      <c r="F90" t="s">
        <v>1746</v>
      </c>
      <c r="J90" t="s">
        <v>684</v>
      </c>
      <c r="K90" t="s">
        <v>1326</v>
      </c>
      <c r="L90" s="7" t="s">
        <v>1350</v>
      </c>
      <c r="M90" t="s">
        <v>684</v>
      </c>
      <c r="N90" t="s">
        <v>1372</v>
      </c>
      <c r="O90" t="b">
        <v>1</v>
      </c>
      <c r="P90" s="19" t="s">
        <v>1854</v>
      </c>
      <c r="Q90">
        <v>0</v>
      </c>
      <c r="R90" t="s">
        <v>266</v>
      </c>
      <c r="S90" t="s">
        <v>337</v>
      </c>
      <c r="T90" t="s">
        <v>1751</v>
      </c>
      <c r="AC90"/>
      <c r="AD90"/>
      <c r="AE90"/>
      <c r="AH90" t="s">
        <v>253</v>
      </c>
      <c r="AI90" t="s">
        <v>219</v>
      </c>
      <c r="AJ90" t="s">
        <v>235</v>
      </c>
      <c r="AK90">
        <f>SUM(AL90:AM90)</f>
        <v>50</v>
      </c>
      <c r="AL90">
        <v>25</v>
      </c>
      <c r="AM90">
        <v>25</v>
      </c>
      <c r="AN90" t="s">
        <v>1848</v>
      </c>
      <c r="AP90" s="10" t="s">
        <v>1749</v>
      </c>
      <c r="AQ90" s="10"/>
      <c r="AR90" s="10" t="s">
        <v>340</v>
      </c>
      <c r="AU90">
        <v>1</v>
      </c>
      <c r="AV90">
        <v>1</v>
      </c>
      <c r="AW90">
        <v>-1</v>
      </c>
      <c r="AX90">
        <v>0</v>
      </c>
      <c r="AY90">
        <v>1</v>
      </c>
      <c r="AZ90">
        <v>0</v>
      </c>
      <c r="BA90">
        <v>0</v>
      </c>
      <c r="BB90">
        <v>1</v>
      </c>
      <c r="BC90">
        <v>1</v>
      </c>
      <c r="BD90">
        <v>0</v>
      </c>
      <c r="BE90">
        <v>-1</v>
      </c>
      <c r="BF90">
        <f t="shared" si="14"/>
        <v>3</v>
      </c>
      <c r="BP90">
        <f t="shared" si="15"/>
        <v>0</v>
      </c>
      <c r="CE90">
        <f t="shared" si="16"/>
        <v>0</v>
      </c>
      <c r="CG90">
        <f t="shared" si="17"/>
        <v>3</v>
      </c>
      <c r="CH90" s="10">
        <v>3</v>
      </c>
    </row>
    <row r="91" spans="1:86" x14ac:dyDescent="0.25">
      <c r="A91" s="11">
        <v>44748</v>
      </c>
      <c r="B91" t="s">
        <v>1752</v>
      </c>
      <c r="C91" t="s">
        <v>1754</v>
      </c>
      <c r="D91" t="s">
        <v>1725</v>
      </c>
      <c r="E91">
        <v>2020</v>
      </c>
      <c r="F91" t="s">
        <v>1753</v>
      </c>
      <c r="J91" t="s">
        <v>1712</v>
      </c>
      <c r="K91" t="s">
        <v>1326</v>
      </c>
      <c r="L91" s="7" t="s">
        <v>1350</v>
      </c>
      <c r="M91" t="s">
        <v>1712</v>
      </c>
      <c r="N91" t="b">
        <v>0</v>
      </c>
      <c r="O91" t="b">
        <v>1</v>
      </c>
      <c r="P91" s="19"/>
      <c r="Q91">
        <v>0</v>
      </c>
      <c r="R91" t="s">
        <v>266</v>
      </c>
      <c r="S91" t="s">
        <v>1128</v>
      </c>
      <c r="U91" t="s">
        <v>1755</v>
      </c>
      <c r="AC91"/>
      <c r="AD91"/>
      <c r="AE91"/>
      <c r="AH91" t="s">
        <v>1727</v>
      </c>
      <c r="AI91" t="s">
        <v>219</v>
      </c>
      <c r="AJ91" t="s">
        <v>235</v>
      </c>
      <c r="AK91">
        <f>SUM(AL91:AM91)</f>
        <v>509</v>
      </c>
      <c r="AL91">
        <v>164</v>
      </c>
      <c r="AM91">
        <v>345</v>
      </c>
      <c r="AN91" t="s">
        <v>229</v>
      </c>
      <c r="AO91" t="s">
        <v>1756</v>
      </c>
      <c r="AP91" s="10"/>
      <c r="AQ91" s="10"/>
      <c r="AR91" s="10" t="s">
        <v>380</v>
      </c>
      <c r="AU91">
        <v>1</v>
      </c>
      <c r="AV91">
        <v>1</v>
      </c>
      <c r="AW91">
        <v>-1</v>
      </c>
      <c r="AX91">
        <v>1</v>
      </c>
      <c r="AY91">
        <v>1</v>
      </c>
      <c r="AZ91">
        <v>0</v>
      </c>
      <c r="BA91">
        <v>1</v>
      </c>
      <c r="BB91">
        <v>1</v>
      </c>
      <c r="BC91">
        <v>1</v>
      </c>
      <c r="BD91">
        <v>0</v>
      </c>
      <c r="BE91">
        <v>1</v>
      </c>
      <c r="BF91">
        <f t="shared" si="14"/>
        <v>7</v>
      </c>
      <c r="BP91">
        <f t="shared" si="15"/>
        <v>0</v>
      </c>
      <c r="CE91">
        <f t="shared" si="16"/>
        <v>0</v>
      </c>
      <c r="CG91">
        <f t="shared" si="17"/>
        <v>7</v>
      </c>
      <c r="CH91" s="10">
        <v>7</v>
      </c>
    </row>
    <row r="92" spans="1:86" x14ac:dyDescent="0.25">
      <c r="A92" s="11">
        <v>44748</v>
      </c>
      <c r="B92" t="s">
        <v>1757</v>
      </c>
      <c r="C92" t="s">
        <v>1759</v>
      </c>
      <c r="D92" t="s">
        <v>1625</v>
      </c>
      <c r="E92">
        <v>2018</v>
      </c>
      <c r="F92" t="s">
        <v>1758</v>
      </c>
      <c r="I92" t="s">
        <v>1574</v>
      </c>
      <c r="J92" t="s">
        <v>684</v>
      </c>
      <c r="K92" t="s">
        <v>1326</v>
      </c>
      <c r="L92" s="7" t="s">
        <v>1350</v>
      </c>
      <c r="M92" t="s">
        <v>684</v>
      </c>
      <c r="N92" t="b">
        <v>1</v>
      </c>
      <c r="O92" t="b">
        <v>1</v>
      </c>
      <c r="P92" s="19"/>
      <c r="Q92">
        <v>0</v>
      </c>
      <c r="R92" t="s">
        <v>266</v>
      </c>
      <c r="S92" t="s">
        <v>337</v>
      </c>
      <c r="AC92"/>
      <c r="AD92"/>
      <c r="AE92"/>
      <c r="AH92" t="s">
        <v>252</v>
      </c>
      <c r="AI92" t="s">
        <v>219</v>
      </c>
      <c r="AJ92" t="s">
        <v>988</v>
      </c>
      <c r="AK92">
        <v>64</v>
      </c>
      <c r="AN92" t="s">
        <v>1768</v>
      </c>
      <c r="AO92" t="s">
        <v>1767</v>
      </c>
      <c r="AP92" s="10"/>
      <c r="AQ92" s="10"/>
      <c r="AR92" s="10" t="s">
        <v>526</v>
      </c>
      <c r="AU92">
        <v>1</v>
      </c>
      <c r="AV92">
        <v>1</v>
      </c>
      <c r="AW92">
        <v>-1</v>
      </c>
      <c r="AX92">
        <v>1</v>
      </c>
      <c r="AY92">
        <v>1</v>
      </c>
      <c r="AZ92">
        <v>0</v>
      </c>
      <c r="BA92">
        <v>1</v>
      </c>
      <c r="BB92">
        <v>1</v>
      </c>
      <c r="BC92">
        <v>1</v>
      </c>
      <c r="BD92">
        <v>0</v>
      </c>
      <c r="BE92">
        <v>-1</v>
      </c>
      <c r="BF92">
        <f t="shared" si="14"/>
        <v>5</v>
      </c>
      <c r="BP92">
        <f t="shared" si="15"/>
        <v>0</v>
      </c>
      <c r="CE92">
        <f t="shared" si="16"/>
        <v>0</v>
      </c>
      <c r="CG92">
        <f t="shared" si="17"/>
        <v>5</v>
      </c>
      <c r="CH92" s="10">
        <v>5</v>
      </c>
    </row>
    <row r="93" spans="1:86" x14ac:dyDescent="0.25">
      <c r="A93" s="11">
        <v>44748</v>
      </c>
      <c r="B93" t="s">
        <v>1769</v>
      </c>
      <c r="C93" t="s">
        <v>1770</v>
      </c>
      <c r="D93" t="s">
        <v>1625</v>
      </c>
      <c r="E93">
        <v>2014</v>
      </c>
      <c r="F93" t="s">
        <v>1758</v>
      </c>
      <c r="I93" t="s">
        <v>1771</v>
      </c>
      <c r="J93" t="s">
        <v>684</v>
      </c>
      <c r="K93" t="s">
        <v>1326</v>
      </c>
      <c r="L93" s="7" t="s">
        <v>1350</v>
      </c>
      <c r="M93" t="s">
        <v>684</v>
      </c>
      <c r="N93" t="b">
        <v>1</v>
      </c>
      <c r="O93" t="b">
        <v>1</v>
      </c>
      <c r="P93" s="19"/>
      <c r="Q93">
        <v>0</v>
      </c>
      <c r="R93" t="s">
        <v>266</v>
      </c>
      <c r="S93" t="s">
        <v>337</v>
      </c>
      <c r="AC93"/>
      <c r="AD93"/>
      <c r="AE93"/>
      <c r="AH93" t="s">
        <v>253</v>
      </c>
      <c r="AI93" t="s">
        <v>219</v>
      </c>
      <c r="AJ93" t="s">
        <v>988</v>
      </c>
      <c r="AK93">
        <v>24</v>
      </c>
      <c r="AN93" t="s">
        <v>1768</v>
      </c>
      <c r="AP93" s="10"/>
      <c r="AQ93" s="10"/>
      <c r="AR93" s="10" t="s">
        <v>312</v>
      </c>
      <c r="AU93">
        <v>1</v>
      </c>
      <c r="AV93">
        <v>1</v>
      </c>
      <c r="AW93">
        <v>-1</v>
      </c>
      <c r="AX93">
        <v>1</v>
      </c>
      <c r="AY93">
        <v>1</v>
      </c>
      <c r="AZ93">
        <v>0</v>
      </c>
      <c r="BA93">
        <v>1</v>
      </c>
      <c r="BB93">
        <v>1</v>
      </c>
      <c r="BC93">
        <v>1</v>
      </c>
      <c r="BD93">
        <v>0</v>
      </c>
      <c r="BE93">
        <v>-1</v>
      </c>
      <c r="BF93">
        <f t="shared" si="14"/>
        <v>5</v>
      </c>
      <c r="BP93">
        <f t="shared" si="15"/>
        <v>0</v>
      </c>
      <c r="CE93">
        <f t="shared" si="16"/>
        <v>0</v>
      </c>
      <c r="CG93">
        <f t="shared" si="17"/>
        <v>5</v>
      </c>
      <c r="CH93" s="10">
        <v>5</v>
      </c>
    </row>
    <row r="94" spans="1:86" x14ac:dyDescent="0.25">
      <c r="A94" s="11">
        <v>44748</v>
      </c>
      <c r="B94" t="s">
        <v>1772</v>
      </c>
      <c r="C94" t="s">
        <v>1774</v>
      </c>
      <c r="D94" t="s">
        <v>308</v>
      </c>
      <c r="E94">
        <v>2022</v>
      </c>
      <c r="F94" t="s">
        <v>1773</v>
      </c>
      <c r="J94" t="s">
        <v>684</v>
      </c>
      <c r="K94" t="s">
        <v>1326</v>
      </c>
      <c r="L94" s="7" t="s">
        <v>1350</v>
      </c>
      <c r="M94" t="s">
        <v>684</v>
      </c>
      <c r="N94" t="b">
        <v>1</v>
      </c>
      <c r="O94" t="b">
        <v>1</v>
      </c>
      <c r="P94" s="19"/>
      <c r="Q94">
        <v>0</v>
      </c>
      <c r="R94" t="s">
        <v>266</v>
      </c>
      <c r="S94" t="s">
        <v>369</v>
      </c>
      <c r="AA94" t="s">
        <v>1776</v>
      </c>
      <c r="AC94"/>
      <c r="AD94"/>
      <c r="AE94"/>
      <c r="AG94" t="s">
        <v>1777</v>
      </c>
      <c r="AH94" t="s">
        <v>253</v>
      </c>
      <c r="AI94" t="s">
        <v>219</v>
      </c>
      <c r="AJ94" t="s">
        <v>1775</v>
      </c>
      <c r="AK94">
        <f>SUM(AL94:AM94)</f>
        <v>30</v>
      </c>
      <c r="AL94">
        <v>15</v>
      </c>
      <c r="AM94">
        <v>15</v>
      </c>
      <c r="AN94" t="s">
        <v>1319</v>
      </c>
      <c r="AP94" s="10"/>
      <c r="AQ94" s="10"/>
      <c r="AR94" s="10" t="s">
        <v>380</v>
      </c>
      <c r="AU94">
        <v>1</v>
      </c>
      <c r="AV94">
        <v>1</v>
      </c>
      <c r="AW94">
        <v>-1</v>
      </c>
      <c r="AX94">
        <v>1</v>
      </c>
      <c r="AY94">
        <v>1</v>
      </c>
      <c r="AZ94">
        <v>0</v>
      </c>
      <c r="BA94">
        <v>1</v>
      </c>
      <c r="BB94">
        <v>1</v>
      </c>
      <c r="BC94">
        <v>1</v>
      </c>
      <c r="BD94">
        <v>0</v>
      </c>
      <c r="BE94">
        <v>1</v>
      </c>
      <c r="BF94">
        <f t="shared" si="14"/>
        <v>7</v>
      </c>
      <c r="BP94">
        <f t="shared" si="15"/>
        <v>0</v>
      </c>
      <c r="CE94">
        <f t="shared" si="16"/>
        <v>0</v>
      </c>
      <c r="CG94">
        <f t="shared" si="17"/>
        <v>7</v>
      </c>
      <c r="CH94" s="10">
        <v>7</v>
      </c>
    </row>
    <row r="95" spans="1:86" x14ac:dyDescent="0.25">
      <c r="A95" s="11">
        <v>44748</v>
      </c>
      <c r="B95" t="s">
        <v>1778</v>
      </c>
      <c r="C95" t="s">
        <v>1781</v>
      </c>
      <c r="D95" t="s">
        <v>1780</v>
      </c>
      <c r="E95">
        <v>2022</v>
      </c>
      <c r="F95" t="s">
        <v>1779</v>
      </c>
      <c r="J95" t="s">
        <v>1712</v>
      </c>
      <c r="K95" t="s">
        <v>1326</v>
      </c>
      <c r="L95" s="7" t="s">
        <v>1350</v>
      </c>
      <c r="M95" t="s">
        <v>1712</v>
      </c>
      <c r="N95" t="b">
        <v>1</v>
      </c>
      <c r="O95" t="b">
        <v>1</v>
      </c>
      <c r="P95" s="19"/>
      <c r="Q95">
        <v>0</v>
      </c>
      <c r="R95" t="s">
        <v>1855</v>
      </c>
      <c r="S95" t="s">
        <v>1128</v>
      </c>
      <c r="U95" t="s">
        <v>1782</v>
      </c>
      <c r="AC95"/>
      <c r="AD95"/>
      <c r="AE95"/>
      <c r="AH95" t="s">
        <v>1786</v>
      </c>
      <c r="AI95" t="s">
        <v>219</v>
      </c>
      <c r="AJ95" t="s">
        <v>235</v>
      </c>
      <c r="AK95">
        <f>SUM(AL95:AM95)</f>
        <v>594</v>
      </c>
      <c r="AL95">
        <v>271</v>
      </c>
      <c r="AM95">
        <v>323</v>
      </c>
      <c r="AN95" t="s">
        <v>229</v>
      </c>
      <c r="AP95" t="s">
        <v>1784</v>
      </c>
      <c r="AQ95" s="10" t="s">
        <v>1785</v>
      </c>
      <c r="AR95" s="10" t="s">
        <v>316</v>
      </c>
      <c r="AU95">
        <v>1</v>
      </c>
      <c r="AV95">
        <v>1</v>
      </c>
      <c r="AW95">
        <v>-1</v>
      </c>
      <c r="AX95">
        <v>1</v>
      </c>
      <c r="AY95">
        <v>1</v>
      </c>
      <c r="AZ95">
        <v>0</v>
      </c>
      <c r="BA95">
        <v>1</v>
      </c>
      <c r="BB95">
        <v>1</v>
      </c>
      <c r="BC95">
        <v>1</v>
      </c>
      <c r="BD95">
        <v>0</v>
      </c>
      <c r="BE95">
        <v>1</v>
      </c>
      <c r="BF95">
        <f t="shared" si="14"/>
        <v>7</v>
      </c>
      <c r="BP95">
        <f t="shared" si="15"/>
        <v>0</v>
      </c>
      <c r="CE95">
        <f t="shared" si="16"/>
        <v>0</v>
      </c>
      <c r="CG95">
        <f t="shared" si="17"/>
        <v>7</v>
      </c>
      <c r="CH95" s="10">
        <v>7</v>
      </c>
    </row>
    <row r="96" spans="1:86" x14ac:dyDescent="0.25">
      <c r="A96" s="11">
        <v>44748</v>
      </c>
      <c r="B96" t="s">
        <v>1787</v>
      </c>
      <c r="C96" t="s">
        <v>1789</v>
      </c>
      <c r="D96" t="s">
        <v>1725</v>
      </c>
      <c r="E96">
        <v>2020</v>
      </c>
      <c r="F96" t="s">
        <v>1788</v>
      </c>
      <c r="J96" t="s">
        <v>1712</v>
      </c>
      <c r="K96" t="s">
        <v>1326</v>
      </c>
      <c r="L96" s="7" t="s">
        <v>1350</v>
      </c>
      <c r="M96" t="s">
        <v>1712</v>
      </c>
      <c r="N96" t="b">
        <v>1</v>
      </c>
      <c r="O96" t="b">
        <v>1</v>
      </c>
      <c r="P96" s="19"/>
      <c r="Q96">
        <v>0</v>
      </c>
      <c r="R96" t="s">
        <v>266</v>
      </c>
      <c r="S96" t="s">
        <v>1128</v>
      </c>
      <c r="T96" t="s">
        <v>1790</v>
      </c>
      <c r="AC96"/>
      <c r="AD96"/>
      <c r="AE96"/>
      <c r="AH96" t="s">
        <v>1727</v>
      </c>
      <c r="AI96" t="s">
        <v>219</v>
      </c>
      <c r="AJ96" t="s">
        <v>235</v>
      </c>
      <c r="AK96">
        <f>SUM(AL96:AM96)</f>
        <v>202</v>
      </c>
      <c r="AL96">
        <v>64</v>
      </c>
      <c r="AM96">
        <v>138</v>
      </c>
      <c r="AN96" t="s">
        <v>229</v>
      </c>
      <c r="AP96" s="10" t="s">
        <v>1791</v>
      </c>
      <c r="AQ96" s="10" t="s">
        <v>1792</v>
      </c>
      <c r="AR96" s="10" t="s">
        <v>340</v>
      </c>
      <c r="AU96">
        <v>1</v>
      </c>
      <c r="AV96">
        <v>1</v>
      </c>
      <c r="AW96">
        <v>-1</v>
      </c>
      <c r="AX96">
        <v>1</v>
      </c>
      <c r="AY96">
        <v>1</v>
      </c>
      <c r="AZ96">
        <v>0</v>
      </c>
      <c r="BA96">
        <v>1</v>
      </c>
      <c r="BB96">
        <v>1</v>
      </c>
      <c r="BC96">
        <v>1</v>
      </c>
      <c r="BD96">
        <v>0</v>
      </c>
      <c r="BE96">
        <v>-1</v>
      </c>
      <c r="BF96">
        <f t="shared" si="14"/>
        <v>5</v>
      </c>
      <c r="BP96">
        <f t="shared" si="15"/>
        <v>0</v>
      </c>
      <c r="CE96">
        <f t="shared" si="16"/>
        <v>0</v>
      </c>
      <c r="CG96">
        <f t="shared" si="17"/>
        <v>5</v>
      </c>
      <c r="CH96" s="10">
        <v>5</v>
      </c>
    </row>
    <row r="97" spans="1:86" x14ac:dyDescent="0.25">
      <c r="A97" s="11">
        <v>44748</v>
      </c>
      <c r="B97" t="s">
        <v>1793</v>
      </c>
      <c r="C97" t="s">
        <v>1796</v>
      </c>
      <c r="D97" t="s">
        <v>1795</v>
      </c>
      <c r="E97">
        <v>2019</v>
      </c>
      <c r="F97" t="s">
        <v>1794</v>
      </c>
      <c r="J97" t="s">
        <v>828</v>
      </c>
      <c r="K97" t="s">
        <v>1330</v>
      </c>
      <c r="L97" s="7" t="s">
        <v>1350</v>
      </c>
      <c r="M97" s="7" t="s">
        <v>828</v>
      </c>
      <c r="N97" s="7" t="b">
        <v>1</v>
      </c>
      <c r="O97" t="b">
        <v>1</v>
      </c>
      <c r="P97" s="19"/>
      <c r="Q97">
        <v>0</v>
      </c>
      <c r="R97" t="s">
        <v>266</v>
      </c>
      <c r="S97" t="s">
        <v>1128</v>
      </c>
      <c r="U97" t="s">
        <v>1797</v>
      </c>
      <c r="V97" t="s">
        <v>1798</v>
      </c>
      <c r="AC97"/>
      <c r="AD97"/>
      <c r="AE97"/>
      <c r="AH97" t="s">
        <v>1786</v>
      </c>
      <c r="AI97" t="s">
        <v>219</v>
      </c>
      <c r="AJ97" t="s">
        <v>235</v>
      </c>
      <c r="AK97">
        <f>SUM(AL97:AM97)</f>
        <v>180</v>
      </c>
      <c r="AL97">
        <v>122</v>
      </c>
      <c r="AM97">
        <v>58</v>
      </c>
      <c r="AN97" t="s">
        <v>229</v>
      </c>
      <c r="AP97" s="10" t="s">
        <v>1799</v>
      </c>
      <c r="AQ97" s="10" t="s">
        <v>1800</v>
      </c>
      <c r="AR97" s="10" t="s">
        <v>340</v>
      </c>
      <c r="AU97">
        <v>1</v>
      </c>
      <c r="AV97">
        <v>1</v>
      </c>
      <c r="AW97">
        <v>-1</v>
      </c>
      <c r="AX97">
        <v>1</v>
      </c>
      <c r="AY97">
        <v>1</v>
      </c>
      <c r="AZ97">
        <v>0</v>
      </c>
      <c r="BA97">
        <v>1</v>
      </c>
      <c r="BB97">
        <v>1</v>
      </c>
      <c r="BC97">
        <v>1</v>
      </c>
      <c r="BD97">
        <v>0</v>
      </c>
      <c r="BE97">
        <v>1</v>
      </c>
      <c r="BF97">
        <f t="shared" si="14"/>
        <v>7</v>
      </c>
      <c r="BP97">
        <f t="shared" si="15"/>
        <v>0</v>
      </c>
      <c r="CE97">
        <f t="shared" si="16"/>
        <v>0</v>
      </c>
      <c r="CG97">
        <f t="shared" si="17"/>
        <v>7</v>
      </c>
      <c r="CH97" s="10">
        <v>7</v>
      </c>
    </row>
    <row r="98" spans="1:86" x14ac:dyDescent="0.25">
      <c r="A98" s="11">
        <v>44748</v>
      </c>
      <c r="B98" t="s">
        <v>1802</v>
      </c>
      <c r="C98" t="s">
        <v>1805</v>
      </c>
      <c r="D98" t="s">
        <v>1803</v>
      </c>
      <c r="E98">
        <v>2016</v>
      </c>
      <c r="F98" t="s">
        <v>1804</v>
      </c>
      <c r="J98" t="s">
        <v>828</v>
      </c>
      <c r="K98" t="s">
        <v>1330</v>
      </c>
      <c r="L98" s="7" t="s">
        <v>1350</v>
      </c>
      <c r="M98" s="7" t="s">
        <v>828</v>
      </c>
      <c r="N98" s="7" t="b">
        <v>1</v>
      </c>
      <c r="O98" t="b">
        <v>1</v>
      </c>
      <c r="P98" s="19"/>
      <c r="Q98">
        <v>0</v>
      </c>
      <c r="R98" t="s">
        <v>266</v>
      </c>
      <c r="S98" t="s">
        <v>1128</v>
      </c>
      <c r="U98" t="s">
        <v>1806</v>
      </c>
      <c r="AC98"/>
      <c r="AD98"/>
      <c r="AE98"/>
      <c r="AH98" t="s">
        <v>640</v>
      </c>
      <c r="AI98" t="s">
        <v>219</v>
      </c>
      <c r="AJ98" t="s">
        <v>235</v>
      </c>
      <c r="AK98">
        <f>SUM(AL98:AM98)</f>
        <v>430</v>
      </c>
      <c r="AL98">
        <v>212</v>
      </c>
      <c r="AM98">
        <v>218</v>
      </c>
      <c r="AN98" t="s">
        <v>229</v>
      </c>
      <c r="AP98" s="10" t="s">
        <v>1808</v>
      </c>
      <c r="AQ98" s="10" t="s">
        <v>1807</v>
      </c>
      <c r="AR98" s="10" t="s">
        <v>380</v>
      </c>
      <c r="AU98">
        <v>1</v>
      </c>
      <c r="AV98">
        <v>1</v>
      </c>
      <c r="AW98">
        <v>-1</v>
      </c>
      <c r="AX98">
        <v>1</v>
      </c>
      <c r="AY98">
        <v>1</v>
      </c>
      <c r="AZ98">
        <v>0</v>
      </c>
      <c r="BA98">
        <v>1</v>
      </c>
      <c r="BB98">
        <v>1</v>
      </c>
      <c r="BC98">
        <v>1</v>
      </c>
      <c r="BD98">
        <v>0</v>
      </c>
      <c r="BE98">
        <v>1</v>
      </c>
      <c r="BF98">
        <f t="shared" si="14"/>
        <v>7</v>
      </c>
      <c r="BP98">
        <f t="shared" si="15"/>
        <v>0</v>
      </c>
      <c r="CE98">
        <f t="shared" si="16"/>
        <v>0</v>
      </c>
      <c r="CG98">
        <f t="shared" si="17"/>
        <v>7</v>
      </c>
      <c r="CH98" s="10">
        <v>7</v>
      </c>
    </row>
    <row r="99" spans="1:86" x14ac:dyDescent="0.25">
      <c r="A99" s="11">
        <v>44748</v>
      </c>
      <c r="B99" t="s">
        <v>1715</v>
      </c>
      <c r="C99" t="s">
        <v>1716</v>
      </c>
      <c r="D99" t="s">
        <v>778</v>
      </c>
      <c r="E99">
        <v>2020</v>
      </c>
      <c r="F99" t="s">
        <v>1707</v>
      </c>
      <c r="I99" t="s">
        <v>1813</v>
      </c>
      <c r="J99" t="s">
        <v>1712</v>
      </c>
      <c r="K99" t="s">
        <v>1326</v>
      </c>
      <c r="L99" s="7" t="s">
        <v>1350</v>
      </c>
      <c r="M99" t="s">
        <v>1712</v>
      </c>
      <c r="N99" s="7" t="b">
        <v>1</v>
      </c>
      <c r="O99" t="b">
        <v>1</v>
      </c>
      <c r="P99" s="19"/>
      <c r="Q99">
        <v>0</v>
      </c>
      <c r="R99" t="s">
        <v>1856</v>
      </c>
      <c r="S99" t="s">
        <v>337</v>
      </c>
      <c r="AC99"/>
      <c r="AD99"/>
      <c r="AE99"/>
      <c r="AH99" t="s">
        <v>252</v>
      </c>
      <c r="AI99" t="s">
        <v>219</v>
      </c>
      <c r="AJ99" t="s">
        <v>651</v>
      </c>
      <c r="AK99">
        <f>218+185+145+183+41+21</f>
        <v>793</v>
      </c>
      <c r="AL99" t="s">
        <v>1809</v>
      </c>
      <c r="AM99" t="s">
        <v>1810</v>
      </c>
      <c r="AN99" t="s">
        <v>229</v>
      </c>
      <c r="AP99" s="10" t="s">
        <v>1811</v>
      </c>
      <c r="AQ99" s="10" t="s">
        <v>1812</v>
      </c>
      <c r="AR99" s="10" t="s">
        <v>380</v>
      </c>
      <c r="AU99">
        <v>1</v>
      </c>
      <c r="AV99">
        <v>1</v>
      </c>
      <c r="AW99">
        <v>-1</v>
      </c>
      <c r="AX99">
        <v>1</v>
      </c>
      <c r="AY99">
        <v>1</v>
      </c>
      <c r="AZ99">
        <v>0</v>
      </c>
      <c r="BA99">
        <v>1</v>
      </c>
      <c r="BB99">
        <v>1</v>
      </c>
      <c r="BC99">
        <v>1</v>
      </c>
      <c r="BD99">
        <v>0</v>
      </c>
      <c r="BE99">
        <v>1</v>
      </c>
      <c r="BF99">
        <f t="shared" si="14"/>
        <v>7</v>
      </c>
      <c r="BP99">
        <f t="shared" si="15"/>
        <v>0</v>
      </c>
      <c r="CE99">
        <f t="shared" si="16"/>
        <v>0</v>
      </c>
      <c r="CG99">
        <f t="shared" si="17"/>
        <v>7</v>
      </c>
      <c r="CH99" s="10">
        <v>7</v>
      </c>
    </row>
    <row r="100" spans="1:86" x14ac:dyDescent="0.25">
      <c r="A100" s="11">
        <v>44748</v>
      </c>
      <c r="B100" t="s">
        <v>1819</v>
      </c>
      <c r="C100" t="s">
        <v>1822</v>
      </c>
      <c r="D100" t="s">
        <v>1821</v>
      </c>
      <c r="E100">
        <v>2019</v>
      </c>
      <c r="F100" t="s">
        <v>1820</v>
      </c>
      <c r="J100" t="s">
        <v>684</v>
      </c>
      <c r="K100" t="s">
        <v>1326</v>
      </c>
      <c r="L100" s="7" t="s">
        <v>1355</v>
      </c>
      <c r="M100" s="7" t="s">
        <v>828</v>
      </c>
      <c r="N100" s="7" t="b">
        <v>0</v>
      </c>
      <c r="O100" t="b">
        <v>0</v>
      </c>
      <c r="P100" s="19"/>
      <c r="Q100">
        <v>0</v>
      </c>
      <c r="R100" t="s">
        <v>266</v>
      </c>
      <c r="S100" s="30" t="s">
        <v>451</v>
      </c>
      <c r="AC100"/>
      <c r="AD100"/>
      <c r="AE100"/>
      <c r="AF100" t="s">
        <v>1823</v>
      </c>
      <c r="AH100" t="s">
        <v>542</v>
      </c>
      <c r="AI100" t="s">
        <v>219</v>
      </c>
      <c r="AJ100" t="s">
        <v>235</v>
      </c>
      <c r="AK100">
        <f>SUM(AL100:AM100)</f>
        <v>86</v>
      </c>
      <c r="AL100">
        <v>44</v>
      </c>
      <c r="AM100">
        <v>42</v>
      </c>
      <c r="AN100" t="s">
        <v>229</v>
      </c>
      <c r="AP100" s="10" t="s">
        <v>1826</v>
      </c>
      <c r="AQ100" s="10" t="s">
        <v>1825</v>
      </c>
      <c r="AR100" s="10" t="s">
        <v>347</v>
      </c>
      <c r="AU100">
        <v>1</v>
      </c>
      <c r="AV100">
        <v>1</v>
      </c>
      <c r="AW100">
        <v>-1</v>
      </c>
      <c r="AX100">
        <v>1</v>
      </c>
      <c r="AY100">
        <v>1</v>
      </c>
      <c r="AZ100">
        <v>0</v>
      </c>
      <c r="BA100">
        <v>1</v>
      </c>
      <c r="BB100">
        <v>1</v>
      </c>
      <c r="BC100">
        <v>1</v>
      </c>
      <c r="BD100">
        <v>0</v>
      </c>
      <c r="BE100">
        <v>1</v>
      </c>
      <c r="BF100">
        <f t="shared" si="14"/>
        <v>7</v>
      </c>
      <c r="BP100">
        <f t="shared" si="15"/>
        <v>0</v>
      </c>
      <c r="CE100">
        <f t="shared" si="16"/>
        <v>0</v>
      </c>
      <c r="CG100">
        <f t="shared" si="17"/>
        <v>7</v>
      </c>
      <c r="CH100" s="10">
        <v>7</v>
      </c>
    </row>
    <row r="101" spans="1:86" x14ac:dyDescent="0.25">
      <c r="A101" s="11">
        <v>44748</v>
      </c>
      <c r="B101" t="s">
        <v>1834</v>
      </c>
      <c r="C101" t="s">
        <v>1836</v>
      </c>
      <c r="D101" t="s">
        <v>710</v>
      </c>
      <c r="E101">
        <v>2021</v>
      </c>
      <c r="F101" t="s">
        <v>1835</v>
      </c>
      <c r="I101" t="s">
        <v>1584</v>
      </c>
      <c r="J101" t="s">
        <v>1838</v>
      </c>
      <c r="K101" t="s">
        <v>1330</v>
      </c>
      <c r="L101" s="7" t="s">
        <v>1350</v>
      </c>
      <c r="M101" s="7" t="s">
        <v>772</v>
      </c>
      <c r="N101" s="7" t="s">
        <v>1372</v>
      </c>
      <c r="O101" t="b">
        <v>1</v>
      </c>
      <c r="P101" s="19" t="s">
        <v>1857</v>
      </c>
      <c r="Q101">
        <v>0</v>
      </c>
      <c r="R101" t="s">
        <v>266</v>
      </c>
      <c r="S101" t="s">
        <v>337</v>
      </c>
      <c r="AC101"/>
      <c r="AD101"/>
      <c r="AE101"/>
      <c r="AH101" t="s">
        <v>958</v>
      </c>
      <c r="AI101" t="s">
        <v>219</v>
      </c>
      <c r="AJ101" t="s">
        <v>250</v>
      </c>
      <c r="AK101">
        <v>32</v>
      </c>
      <c r="AN101" t="s">
        <v>1837</v>
      </c>
      <c r="AP101" s="10"/>
      <c r="AQ101" s="10"/>
      <c r="AR101" s="10" t="s">
        <v>242</v>
      </c>
      <c r="AU101">
        <v>1</v>
      </c>
      <c r="AV101">
        <v>1</v>
      </c>
      <c r="AW101">
        <v>-1</v>
      </c>
      <c r="AX101">
        <v>1</v>
      </c>
      <c r="AY101">
        <v>1</v>
      </c>
      <c r="AZ101">
        <v>0</v>
      </c>
      <c r="BA101">
        <v>1</v>
      </c>
      <c r="BB101">
        <v>1</v>
      </c>
      <c r="BC101">
        <v>1</v>
      </c>
      <c r="BD101">
        <v>0</v>
      </c>
      <c r="BE101">
        <v>1</v>
      </c>
      <c r="BF101">
        <f t="shared" si="14"/>
        <v>7</v>
      </c>
      <c r="BP101">
        <f t="shared" si="15"/>
        <v>0</v>
      </c>
      <c r="CE101">
        <f t="shared" si="16"/>
        <v>0</v>
      </c>
      <c r="CG101">
        <f t="shared" si="17"/>
        <v>7</v>
      </c>
      <c r="CH101" s="10">
        <v>7</v>
      </c>
    </row>
    <row r="102" spans="1:86" x14ac:dyDescent="0.25">
      <c r="A102" s="11"/>
      <c r="AF102" s="10"/>
      <c r="BF102">
        <f t="shared" si="14"/>
        <v>0</v>
      </c>
      <c r="CG102">
        <f t="shared" si="17"/>
        <v>0</v>
      </c>
      <c r="CH102" s="10">
        <v>0</v>
      </c>
    </row>
    <row r="103" spans="1:86" x14ac:dyDescent="0.25">
      <c r="A103" s="11">
        <v>44770</v>
      </c>
      <c r="B103" t="s">
        <v>1860</v>
      </c>
      <c r="C103" t="s">
        <v>1880</v>
      </c>
      <c r="D103" t="s">
        <v>1882</v>
      </c>
      <c r="E103">
        <v>2020</v>
      </c>
      <c r="F103" t="s">
        <v>1881</v>
      </c>
      <c r="J103" t="s">
        <v>1712</v>
      </c>
      <c r="K103" t="s">
        <v>1326</v>
      </c>
      <c r="L103" s="7" t="s">
        <v>1350</v>
      </c>
      <c r="M103" t="s">
        <v>1712</v>
      </c>
      <c r="N103" t="b">
        <v>1</v>
      </c>
      <c r="O103" t="b">
        <v>1</v>
      </c>
      <c r="Q103" s="19">
        <v>0</v>
      </c>
      <c r="R103" t="s">
        <v>1884</v>
      </c>
      <c r="S103" t="s">
        <v>337</v>
      </c>
      <c r="AF103" s="10"/>
      <c r="AH103" t="s">
        <v>1786</v>
      </c>
      <c r="AI103" t="s">
        <v>219</v>
      </c>
      <c r="AJ103" t="s">
        <v>1883</v>
      </c>
      <c r="AK103">
        <f>SUM(AL103:AM103)</f>
        <v>2476</v>
      </c>
      <c r="AL103">
        <v>1207</v>
      </c>
      <c r="AM103">
        <v>1269</v>
      </c>
      <c r="AN103" t="s">
        <v>229</v>
      </c>
      <c r="AO103" t="s">
        <v>312</v>
      </c>
      <c r="AP103" s="10"/>
      <c r="AQ103" s="10"/>
      <c r="AR103" s="10" t="s">
        <v>639</v>
      </c>
      <c r="AU103">
        <v>1</v>
      </c>
      <c r="AV103">
        <v>1</v>
      </c>
      <c r="AW103">
        <v>-1</v>
      </c>
      <c r="AX103">
        <v>1</v>
      </c>
      <c r="AY103">
        <v>1</v>
      </c>
      <c r="AZ103">
        <v>0</v>
      </c>
      <c r="BA103">
        <v>1</v>
      </c>
      <c r="BB103">
        <v>1</v>
      </c>
      <c r="BC103">
        <v>1</v>
      </c>
      <c r="BD103">
        <v>0</v>
      </c>
      <c r="BE103">
        <v>1</v>
      </c>
      <c r="BF103">
        <f t="shared" si="14"/>
        <v>7</v>
      </c>
      <c r="CG103">
        <f t="shared" si="17"/>
        <v>7</v>
      </c>
      <c r="CH103" s="10">
        <v>7</v>
      </c>
    </row>
    <row r="104" spans="1:86" x14ac:dyDescent="0.25">
      <c r="A104" s="11">
        <v>44770</v>
      </c>
      <c r="B104" t="s">
        <v>1867</v>
      </c>
      <c r="C104" t="s">
        <v>1887</v>
      </c>
      <c r="D104" t="s">
        <v>1885</v>
      </c>
      <c r="E104">
        <v>2021</v>
      </c>
      <c r="F104" t="s">
        <v>1341</v>
      </c>
      <c r="J104" t="s">
        <v>1888</v>
      </c>
      <c r="K104" t="s">
        <v>1326</v>
      </c>
      <c r="L104" s="7" t="s">
        <v>1350</v>
      </c>
      <c r="M104" t="s">
        <v>1888</v>
      </c>
      <c r="N104" s="7" t="s">
        <v>1372</v>
      </c>
      <c r="O104" t="b">
        <v>1</v>
      </c>
      <c r="P104" t="s">
        <v>1889</v>
      </c>
      <c r="Q104" s="19">
        <v>0</v>
      </c>
      <c r="R104" s="19" t="s">
        <v>1425</v>
      </c>
      <c r="S104" t="s">
        <v>337</v>
      </c>
      <c r="AB104" s="10"/>
      <c r="AF104" s="10"/>
      <c r="AH104" t="s">
        <v>253</v>
      </c>
      <c r="AI104" t="s">
        <v>219</v>
      </c>
      <c r="AJ104" t="s">
        <v>250</v>
      </c>
      <c r="AK104">
        <f>SUM(AL104:AM104)</f>
        <v>50</v>
      </c>
      <c r="AL104">
        <v>28</v>
      </c>
      <c r="AM104">
        <v>22</v>
      </c>
      <c r="AN104" t="s">
        <v>229</v>
      </c>
      <c r="AP104" s="10" t="s">
        <v>798</v>
      </c>
      <c r="AQ104" s="10" t="s">
        <v>1890</v>
      </c>
      <c r="AR104" s="10" t="s">
        <v>340</v>
      </c>
      <c r="AU104">
        <v>1</v>
      </c>
      <c r="AV104">
        <v>1</v>
      </c>
      <c r="AW104">
        <v>-1</v>
      </c>
      <c r="AX104">
        <v>1</v>
      </c>
      <c r="AY104">
        <v>1</v>
      </c>
      <c r="AZ104">
        <v>0</v>
      </c>
      <c r="BA104">
        <v>1</v>
      </c>
      <c r="BB104">
        <v>1</v>
      </c>
      <c r="BC104">
        <v>1</v>
      </c>
      <c r="BD104">
        <v>0</v>
      </c>
      <c r="BE104">
        <v>1</v>
      </c>
      <c r="BF104">
        <f t="shared" si="14"/>
        <v>7</v>
      </c>
      <c r="CG104">
        <f t="shared" si="17"/>
        <v>7</v>
      </c>
      <c r="CH104" s="10">
        <v>7</v>
      </c>
    </row>
    <row r="105" spans="1:86" x14ac:dyDescent="0.25">
      <c r="A105" s="11">
        <v>44770</v>
      </c>
      <c r="B105" t="s">
        <v>1872</v>
      </c>
      <c r="C105" t="s">
        <v>1891</v>
      </c>
      <c r="D105" t="s">
        <v>1892</v>
      </c>
      <c r="E105">
        <v>2012</v>
      </c>
      <c r="F105" t="s">
        <v>1893</v>
      </c>
      <c r="J105" t="s">
        <v>1135</v>
      </c>
      <c r="K105" t="s">
        <v>1330</v>
      </c>
      <c r="L105" s="7" t="s">
        <v>1350</v>
      </c>
      <c r="M105" t="s">
        <v>1135</v>
      </c>
      <c r="N105" t="b">
        <v>1</v>
      </c>
      <c r="O105" t="b">
        <v>1</v>
      </c>
      <c r="Q105" s="19">
        <v>3</v>
      </c>
      <c r="R105" t="s">
        <v>1894</v>
      </c>
      <c r="S105" t="s">
        <v>1128</v>
      </c>
      <c r="X105" s="10"/>
      <c r="AF105" s="10"/>
      <c r="AH105" t="s">
        <v>1141</v>
      </c>
      <c r="AI105" t="s">
        <v>219</v>
      </c>
      <c r="AJ105" t="s">
        <v>582</v>
      </c>
      <c r="AK105">
        <f t="shared" ref="AK105:AK106" si="18">SUM(AL105:AM105)</f>
        <v>248</v>
      </c>
      <c r="AL105">
        <v>122</v>
      </c>
      <c r="AM105">
        <v>126</v>
      </c>
      <c r="AN105" t="s">
        <v>229</v>
      </c>
      <c r="AP105" s="10" t="s">
        <v>1895</v>
      </c>
      <c r="AQ105" s="10" t="s">
        <v>1896</v>
      </c>
      <c r="AR105" s="10" t="s">
        <v>571</v>
      </c>
      <c r="AU105">
        <v>1</v>
      </c>
      <c r="AV105">
        <v>1</v>
      </c>
      <c r="AW105">
        <v>-1</v>
      </c>
      <c r="AX105">
        <v>1</v>
      </c>
      <c r="AY105">
        <v>1</v>
      </c>
      <c r="AZ105">
        <v>0</v>
      </c>
      <c r="BA105">
        <v>1</v>
      </c>
      <c r="BB105">
        <v>1</v>
      </c>
      <c r="BC105">
        <v>1</v>
      </c>
      <c r="BD105">
        <v>0</v>
      </c>
      <c r="BE105">
        <v>1</v>
      </c>
      <c r="BF105">
        <f t="shared" si="14"/>
        <v>7</v>
      </c>
      <c r="CG105">
        <f t="shared" si="17"/>
        <v>7</v>
      </c>
      <c r="CH105" s="10">
        <v>7</v>
      </c>
    </row>
    <row r="106" spans="1:86" x14ac:dyDescent="0.25">
      <c r="A106" s="11">
        <v>44770</v>
      </c>
      <c r="B106" t="s">
        <v>1874</v>
      </c>
      <c r="C106" t="s">
        <v>1898</v>
      </c>
      <c r="D106" t="s">
        <v>1897</v>
      </c>
      <c r="E106">
        <v>2019</v>
      </c>
      <c r="F106" t="s">
        <v>1779</v>
      </c>
      <c r="J106" t="s">
        <v>1899</v>
      </c>
      <c r="K106" t="s">
        <v>1326</v>
      </c>
      <c r="L106" s="7" t="s">
        <v>1350</v>
      </c>
      <c r="M106" t="s">
        <v>1899</v>
      </c>
      <c r="N106" t="b">
        <v>1</v>
      </c>
      <c r="O106" t="b">
        <v>1</v>
      </c>
      <c r="Q106" s="19">
        <v>0</v>
      </c>
      <c r="R106" t="s">
        <v>266</v>
      </c>
      <c r="S106" t="s">
        <v>1128</v>
      </c>
      <c r="AF106" s="10"/>
      <c r="AH106" t="s">
        <v>640</v>
      </c>
      <c r="AI106" t="s">
        <v>219</v>
      </c>
      <c r="AJ106" t="s">
        <v>235</v>
      </c>
      <c r="AK106">
        <f t="shared" si="18"/>
        <v>52</v>
      </c>
      <c r="AL106">
        <v>26</v>
      </c>
      <c r="AM106">
        <v>26</v>
      </c>
      <c r="AN106" t="s">
        <v>229</v>
      </c>
      <c r="AP106" s="10" t="s">
        <v>1900</v>
      </c>
      <c r="AQ106" s="10" t="s">
        <v>1901</v>
      </c>
      <c r="AR106" s="10" t="s">
        <v>316</v>
      </c>
      <c r="AU106">
        <v>1</v>
      </c>
      <c r="AV106">
        <v>1</v>
      </c>
      <c r="AW106">
        <v>-1</v>
      </c>
      <c r="AX106">
        <v>1</v>
      </c>
      <c r="AY106">
        <v>1</v>
      </c>
      <c r="AZ106">
        <v>0</v>
      </c>
      <c r="BA106">
        <v>1</v>
      </c>
      <c r="BB106">
        <v>1</v>
      </c>
      <c r="BC106">
        <v>1</v>
      </c>
      <c r="BD106">
        <v>0</v>
      </c>
      <c r="BE106">
        <v>1</v>
      </c>
      <c r="BF106">
        <f t="shared" si="14"/>
        <v>7</v>
      </c>
      <c r="CG106">
        <f t="shared" si="17"/>
        <v>7</v>
      </c>
      <c r="CH106" s="10">
        <v>7</v>
      </c>
    </row>
    <row r="107" spans="1:86" x14ac:dyDescent="0.25">
      <c r="A107" s="11"/>
      <c r="AP107" s="10"/>
      <c r="AQ107" s="10"/>
      <c r="CG107">
        <f t="shared" si="17"/>
        <v>0</v>
      </c>
      <c r="CH107" s="10">
        <v>0</v>
      </c>
    </row>
    <row r="108" spans="1:86" x14ac:dyDescent="0.25">
      <c r="A108" s="11"/>
      <c r="AP108" s="10"/>
      <c r="AQ108" s="10"/>
    </row>
    <row r="109" spans="1:86" x14ac:dyDescent="0.25">
      <c r="A109" s="11"/>
      <c r="AF109" s="10"/>
      <c r="AP109" s="10"/>
      <c r="AQ109" s="10"/>
    </row>
    <row r="110" spans="1:86" x14ac:dyDescent="0.25">
      <c r="A110" s="11"/>
      <c r="AP110" s="10"/>
      <c r="AQ110" s="10"/>
    </row>
    <row r="111" spans="1:86" x14ac:dyDescent="0.25">
      <c r="A111" s="11"/>
      <c r="AF111" s="10"/>
      <c r="AP111" s="10"/>
      <c r="AQ111" s="10"/>
    </row>
    <row r="112" spans="1:86" x14ac:dyDescent="0.25">
      <c r="A112" s="11"/>
      <c r="AC112"/>
      <c r="AD112"/>
      <c r="AE112"/>
      <c r="AP112" s="10"/>
      <c r="AQ112" s="10"/>
    </row>
    <row r="113" spans="1:43" x14ac:dyDescent="0.25">
      <c r="A113" s="11"/>
      <c r="AF113" s="10"/>
      <c r="AP113" s="10"/>
      <c r="AQ113" s="10"/>
    </row>
    <row r="114" spans="1:43" x14ac:dyDescent="0.25">
      <c r="A114" s="11"/>
      <c r="AF114" s="10"/>
      <c r="AP114" s="10"/>
      <c r="AQ114" s="10"/>
    </row>
    <row r="115" spans="1:43" x14ac:dyDescent="0.25">
      <c r="A115" s="11"/>
      <c r="AP115" s="10"/>
      <c r="AQ115" s="10"/>
    </row>
    <row r="116" spans="1:43" x14ac:dyDescent="0.25">
      <c r="A116" s="11"/>
      <c r="AP116" s="10"/>
      <c r="AQ116" s="10"/>
    </row>
    <row r="117" spans="1:43" x14ac:dyDescent="0.25">
      <c r="A117" s="11"/>
      <c r="AF117" s="10"/>
      <c r="AP117" s="10"/>
      <c r="AQ117" s="10"/>
    </row>
    <row r="118" spans="1:43" x14ac:dyDescent="0.25">
      <c r="A118" s="11"/>
      <c r="AF118" s="10"/>
      <c r="AP118" s="10"/>
      <c r="AQ118" s="10"/>
    </row>
    <row r="119" spans="1:43" x14ac:dyDescent="0.25">
      <c r="A119" s="11"/>
      <c r="AF119" s="10"/>
      <c r="AP119" s="10"/>
      <c r="AQ119" s="10"/>
    </row>
    <row r="120" spans="1:43" x14ac:dyDescent="0.25">
      <c r="A120" s="11"/>
      <c r="AF120" s="10"/>
      <c r="AP120" s="10"/>
      <c r="AQ120" s="10"/>
    </row>
    <row r="121" spans="1:43" x14ac:dyDescent="0.25">
      <c r="A121" s="11"/>
      <c r="AF121" s="10"/>
      <c r="AP121" s="10"/>
      <c r="AQ121" s="10"/>
    </row>
    <row r="122" spans="1:43" x14ac:dyDescent="0.25">
      <c r="A122" s="11"/>
      <c r="AF122" s="10"/>
      <c r="AP122" s="10"/>
      <c r="AQ122" s="10"/>
    </row>
    <row r="123" spans="1:43" x14ac:dyDescent="0.25">
      <c r="A123" s="11"/>
      <c r="AF123" s="10"/>
      <c r="AP123" s="10"/>
      <c r="AQ123" s="10"/>
    </row>
    <row r="124" spans="1:43" x14ac:dyDescent="0.25">
      <c r="A124" s="11"/>
      <c r="AF124" s="10"/>
      <c r="AP124" s="10"/>
      <c r="AQ124" s="10"/>
    </row>
    <row r="125" spans="1:43" x14ac:dyDescent="0.25">
      <c r="A125" s="11"/>
      <c r="AF125" s="10"/>
    </row>
    <row r="126" spans="1:43" x14ac:dyDescent="0.25">
      <c r="A126" s="11"/>
      <c r="AF126" s="10"/>
    </row>
    <row r="127" spans="1:43" x14ac:dyDescent="0.25">
      <c r="A127" s="11"/>
      <c r="AF127" s="10"/>
    </row>
    <row r="128" spans="1:43" x14ac:dyDescent="0.25">
      <c r="A128" s="11"/>
      <c r="AF128" s="10"/>
      <c r="AG128" s="10"/>
    </row>
    <row r="129" spans="1:32" x14ac:dyDescent="0.25">
      <c r="A129" s="11"/>
    </row>
    <row r="130" spans="1:32" x14ac:dyDescent="0.25">
      <c r="A130" s="11"/>
    </row>
    <row r="131" spans="1:32" x14ac:dyDescent="0.25">
      <c r="A131" s="11"/>
    </row>
    <row r="132" spans="1:32" x14ac:dyDescent="0.25">
      <c r="A132" s="11"/>
    </row>
    <row r="133" spans="1:32" x14ac:dyDescent="0.25">
      <c r="A133" s="11"/>
    </row>
    <row r="134" spans="1:32" x14ac:dyDescent="0.25">
      <c r="A134" s="11"/>
      <c r="AF134" s="10"/>
    </row>
    <row r="135" spans="1:32" x14ac:dyDescent="0.25">
      <c r="A135" s="1"/>
      <c r="AF135" s="10"/>
    </row>
  </sheetData>
  <sortState ref="A3:CD59">
    <sortCondition descending="1" ref="N3:N59"/>
  </sortState>
  <mergeCells count="3">
    <mergeCell ref="AU1:BF1"/>
    <mergeCell ref="BG1:BP1"/>
    <mergeCell ref="BQ1:CE1"/>
  </mergeCells>
  <conditionalFormatting sqref="I21 I113 I123">
    <cfRule type="cellIs" dxfId="23" priority="12" operator="equal">
      <formula>FALSE</formula>
    </cfRule>
  </conditionalFormatting>
  <conditionalFormatting sqref="I21 I113 I123">
    <cfRule type="cellIs" dxfId="22" priority="11" operator="equal">
      <formula>TRUE</formula>
    </cfRule>
  </conditionalFormatting>
  <conditionalFormatting sqref="I32">
    <cfRule type="cellIs" dxfId="21" priority="10" operator="equal">
      <formula>FALSE</formula>
    </cfRule>
  </conditionalFormatting>
  <conditionalFormatting sqref="I32">
    <cfRule type="cellIs" dxfId="20" priority="9" operator="equal">
      <formula>TRUE</formula>
    </cfRule>
  </conditionalFormatting>
  <conditionalFormatting sqref="CG3:CG107">
    <cfRule type="colorScale" priority="8">
      <colorScale>
        <cfvo type="min"/>
        <cfvo type="percentile" val="50"/>
        <cfvo type="max"/>
        <color rgb="FFF8696B"/>
        <color rgb="FFFFEB84"/>
        <color rgb="FF63BE7B"/>
      </colorScale>
    </cfRule>
  </conditionalFormatting>
  <conditionalFormatting sqref="B3:B101">
    <cfRule type="duplicateValues" dxfId="19" priority="1"/>
  </conditionalFormatting>
  <hyperlinks>
    <hyperlink ref="C49" r:id="rId2"/>
    <hyperlink ref="C26" r:id="rId3"/>
    <hyperlink ref="P54" r:id="rId4"/>
    <hyperlink ref="P58" r:id="rId5"/>
  </hyperlinks>
  <pageMargins left="0.7" right="0.7" top="0.75" bottom="0.75" header="0.3" footer="0.3"/>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1"/>
  <sheetViews>
    <sheetView tabSelected="1" topLeftCell="I1" workbookViewId="0">
      <selection activeCell="S3" sqref="S3"/>
    </sheetView>
  </sheetViews>
  <sheetFormatPr defaultRowHeight="15" x14ac:dyDescent="0.25"/>
  <cols>
    <col min="1" max="1" width="11.7109375" customWidth="1"/>
    <col min="19" max="19" width="28.5703125" customWidth="1"/>
    <col min="20" max="20" width="39.7109375" customWidth="1"/>
    <col min="31" max="31" width="28" customWidth="1"/>
  </cols>
  <sheetData>
    <row r="1" spans="1:86" s="6" customFormat="1" ht="90" x14ac:dyDescent="0.25">
      <c r="A1" s="37" t="s">
        <v>342</v>
      </c>
      <c r="B1" s="37" t="s">
        <v>203</v>
      </c>
      <c r="C1" s="37" t="s">
        <v>215</v>
      </c>
      <c r="D1" s="37" t="s">
        <v>204</v>
      </c>
      <c r="E1" s="37" t="s">
        <v>0</v>
      </c>
      <c r="F1" s="37" t="s">
        <v>205</v>
      </c>
      <c r="G1" s="37" t="s">
        <v>1356</v>
      </c>
      <c r="H1" s="37" t="s">
        <v>30</v>
      </c>
      <c r="I1" s="37" t="s">
        <v>213</v>
      </c>
      <c r="J1" s="37" t="s">
        <v>781</v>
      </c>
      <c r="K1" s="37" t="s">
        <v>1325</v>
      </c>
      <c r="L1" s="37" t="s">
        <v>1348</v>
      </c>
      <c r="M1" s="37" t="s">
        <v>1349</v>
      </c>
      <c r="N1" s="37" t="s">
        <v>1351</v>
      </c>
      <c r="O1" s="37" t="s">
        <v>1489</v>
      </c>
      <c r="P1" s="37" t="s">
        <v>1382</v>
      </c>
      <c r="Q1" s="40" t="s">
        <v>1388</v>
      </c>
      <c r="R1" s="37" t="s">
        <v>1385</v>
      </c>
      <c r="S1" s="37" t="s">
        <v>211</v>
      </c>
      <c r="T1" s="37" t="s">
        <v>1902</v>
      </c>
      <c r="U1" s="37" t="s">
        <v>358</v>
      </c>
      <c r="V1" s="37" t="s">
        <v>213</v>
      </c>
      <c r="W1" s="37" t="s">
        <v>222</v>
      </c>
      <c r="X1" s="37" t="s">
        <v>213</v>
      </c>
      <c r="Y1" s="37" t="s">
        <v>226</v>
      </c>
      <c r="Z1" s="37" t="s">
        <v>1353</v>
      </c>
      <c r="AA1" s="37" t="s">
        <v>236</v>
      </c>
      <c r="AB1" s="37" t="s">
        <v>411</v>
      </c>
      <c r="AC1" s="37" t="s">
        <v>412</v>
      </c>
      <c r="AD1" s="37" t="s">
        <v>413</v>
      </c>
      <c r="AE1" s="32"/>
      <c r="AG1" s="6" t="s">
        <v>811</v>
      </c>
      <c r="AH1" s="6" t="s">
        <v>220</v>
      </c>
      <c r="AI1" s="6" t="s">
        <v>206</v>
      </c>
      <c r="AJ1" s="6" t="s">
        <v>207</v>
      </c>
      <c r="AK1" s="6" t="s">
        <v>208</v>
      </c>
      <c r="AL1" s="6" t="s">
        <v>263</v>
      </c>
      <c r="AM1" s="6" t="s">
        <v>264</v>
      </c>
      <c r="AN1" s="6" t="s">
        <v>228</v>
      </c>
      <c r="AO1" s="6" t="s">
        <v>239</v>
      </c>
      <c r="AP1" s="12" t="s">
        <v>301</v>
      </c>
      <c r="AQ1" s="12" t="s">
        <v>302</v>
      </c>
      <c r="AR1" s="12" t="s">
        <v>209</v>
      </c>
      <c r="AS1" s="6" t="s">
        <v>210</v>
      </c>
      <c r="AT1" s="6" t="s">
        <v>244</v>
      </c>
      <c r="AU1" s="35" t="s">
        <v>298</v>
      </c>
      <c r="AV1" s="35"/>
      <c r="AW1" s="35"/>
      <c r="AX1" s="35"/>
      <c r="AY1" s="35"/>
      <c r="AZ1" s="35"/>
      <c r="BA1" s="35"/>
      <c r="BB1" s="35"/>
      <c r="BC1" s="35"/>
      <c r="BD1" s="35"/>
      <c r="BE1" s="35"/>
      <c r="BF1" s="35"/>
      <c r="BG1" s="35" t="s">
        <v>299</v>
      </c>
      <c r="BH1" s="35"/>
      <c r="BI1" s="35"/>
      <c r="BJ1" s="35"/>
      <c r="BK1" s="35"/>
      <c r="BL1" s="35"/>
      <c r="BM1" s="35"/>
      <c r="BN1" s="35"/>
      <c r="BO1" s="35"/>
      <c r="BP1" s="35"/>
      <c r="BQ1" s="35" t="s">
        <v>286</v>
      </c>
      <c r="BR1" s="35"/>
      <c r="BS1" s="35"/>
      <c r="BT1" s="35"/>
      <c r="BU1" s="35"/>
      <c r="BV1" s="35"/>
      <c r="BW1" s="35"/>
      <c r="BX1" s="35"/>
      <c r="BY1" s="35"/>
      <c r="BZ1" s="35"/>
      <c r="CA1" s="35"/>
      <c r="CB1" s="35"/>
      <c r="CC1" s="35"/>
      <c r="CD1" s="35"/>
      <c r="CE1" s="35"/>
    </row>
    <row r="2" spans="1:86" ht="17.25" customHeight="1" x14ac:dyDescent="0.25">
      <c r="A2" s="41">
        <v>44364</v>
      </c>
      <c r="B2" s="38" t="s">
        <v>1295</v>
      </c>
      <c r="C2" s="38">
        <v>33069663</v>
      </c>
      <c r="D2" s="38" t="s">
        <v>1296</v>
      </c>
      <c r="E2" s="38">
        <v>2020</v>
      </c>
      <c r="F2" s="38" t="s">
        <v>1298</v>
      </c>
      <c r="G2" s="38"/>
      <c r="H2" s="38"/>
      <c r="I2" s="38" t="s">
        <v>1301</v>
      </c>
      <c r="J2" s="38" t="s">
        <v>234</v>
      </c>
      <c r="K2" s="38" t="s">
        <v>1330</v>
      </c>
      <c r="L2" s="38" t="s">
        <v>1355</v>
      </c>
      <c r="M2" s="38" t="s">
        <v>234</v>
      </c>
      <c r="N2" s="38" t="b">
        <v>1</v>
      </c>
      <c r="O2" s="42" t="b">
        <v>0</v>
      </c>
      <c r="P2" s="38"/>
      <c r="Q2" s="43">
        <v>0</v>
      </c>
      <c r="R2" s="38" t="s">
        <v>1497</v>
      </c>
      <c r="S2" s="38" t="s">
        <v>451</v>
      </c>
      <c r="T2" s="37" t="s">
        <v>1913</v>
      </c>
      <c r="U2" s="38" t="s">
        <v>1299</v>
      </c>
      <c r="V2" s="38"/>
      <c r="W2" s="38"/>
      <c r="X2" s="38"/>
      <c r="Y2" s="38"/>
      <c r="Z2" s="38"/>
      <c r="AA2" s="38"/>
      <c r="AB2" s="38"/>
      <c r="AC2" s="38"/>
      <c r="AD2" s="38"/>
      <c r="AH2" t="s">
        <v>1300</v>
      </c>
      <c r="AI2" t="s">
        <v>219</v>
      </c>
      <c r="AJ2" t="s">
        <v>540</v>
      </c>
      <c r="AK2">
        <f>SUM(AL2:AM2)</f>
        <v>265</v>
      </c>
      <c r="AL2">
        <v>190</v>
      </c>
      <c r="AM2">
        <v>75</v>
      </c>
      <c r="AN2" t="s">
        <v>312</v>
      </c>
      <c r="AO2" t="s">
        <v>312</v>
      </c>
      <c r="AP2" s="10"/>
      <c r="AQ2" s="10"/>
      <c r="AR2" s="10" t="s">
        <v>380</v>
      </c>
      <c r="AS2" s="10" t="s">
        <v>1302</v>
      </c>
      <c r="AT2" t="b">
        <v>1</v>
      </c>
      <c r="AU2">
        <v>1</v>
      </c>
      <c r="AV2">
        <v>1</v>
      </c>
      <c r="AW2">
        <v>1</v>
      </c>
      <c r="AX2">
        <v>1</v>
      </c>
      <c r="AY2">
        <v>1</v>
      </c>
      <c r="AZ2">
        <v>0</v>
      </c>
      <c r="BA2">
        <v>1</v>
      </c>
      <c r="BB2">
        <v>1</v>
      </c>
      <c r="BC2">
        <v>1</v>
      </c>
      <c r="BD2">
        <v>0</v>
      </c>
      <c r="BE2">
        <v>1</v>
      </c>
      <c r="BF2">
        <f t="shared" ref="BF2:BF11" si="0">SUM(AU2:BE2)</f>
        <v>9</v>
      </c>
      <c r="BP2">
        <f t="shared" ref="BP2:BP7" si="1">SUM(BG2:BO2)</f>
        <v>0</v>
      </c>
      <c r="CE2">
        <f t="shared" ref="CE2:CE11" si="2">SUM(BQ2:CD2)</f>
        <v>0</v>
      </c>
      <c r="CG2">
        <f t="shared" ref="CG2:CG11" si="3">SUM(BF2,BP2,CE2)</f>
        <v>9</v>
      </c>
    </row>
    <row r="3" spans="1:86" ht="21.75" customHeight="1" x14ac:dyDescent="0.25">
      <c r="A3" s="41">
        <v>44336</v>
      </c>
      <c r="B3" s="38" t="s">
        <v>679</v>
      </c>
      <c r="C3" s="38">
        <v>12881445</v>
      </c>
      <c r="D3" s="38" t="s">
        <v>681</v>
      </c>
      <c r="E3" s="38">
        <v>2003</v>
      </c>
      <c r="F3" s="38" t="s">
        <v>682</v>
      </c>
      <c r="G3" s="38"/>
      <c r="H3" s="38"/>
      <c r="I3" s="38" t="s">
        <v>690</v>
      </c>
      <c r="J3" s="38" t="s">
        <v>1482</v>
      </c>
      <c r="K3" s="38" t="s">
        <v>1326</v>
      </c>
      <c r="L3" s="38" t="s">
        <v>1355</v>
      </c>
      <c r="M3" s="38" t="s">
        <v>684</v>
      </c>
      <c r="N3" s="38" t="b">
        <v>1</v>
      </c>
      <c r="O3" s="42" t="b">
        <v>0</v>
      </c>
      <c r="P3" s="38"/>
      <c r="Q3" s="43">
        <v>0</v>
      </c>
      <c r="R3" s="38" t="s">
        <v>266</v>
      </c>
      <c r="S3" s="38" t="s">
        <v>451</v>
      </c>
      <c r="T3" s="37" t="s">
        <v>1914</v>
      </c>
      <c r="U3" s="38" t="s">
        <v>1915</v>
      </c>
      <c r="V3" s="38"/>
      <c r="W3" s="38"/>
      <c r="X3" s="38"/>
      <c r="Y3" s="38"/>
      <c r="Z3" s="38"/>
      <c r="AA3" s="38"/>
      <c r="AB3" s="38"/>
      <c r="AC3" s="38"/>
      <c r="AD3" s="38"/>
      <c r="AH3" t="s">
        <v>1470</v>
      </c>
      <c r="AI3" s="7" t="s">
        <v>219</v>
      </c>
      <c r="AJ3" s="7" t="s">
        <v>683</v>
      </c>
      <c r="AK3">
        <f>SUM(AL3:AM3)</f>
        <v>32</v>
      </c>
      <c r="AL3">
        <v>17</v>
      </c>
      <c r="AM3">
        <v>15</v>
      </c>
      <c r="AN3" t="s">
        <v>229</v>
      </c>
      <c r="AP3" s="10" t="s">
        <v>687</v>
      </c>
      <c r="AQ3" s="10" t="s">
        <v>688</v>
      </c>
      <c r="AR3" s="10" t="s">
        <v>316</v>
      </c>
      <c r="AS3" t="s">
        <v>685</v>
      </c>
      <c r="AT3" t="b">
        <v>0</v>
      </c>
      <c r="AU3">
        <v>1</v>
      </c>
      <c r="AV3">
        <v>1</v>
      </c>
      <c r="AW3">
        <v>-1</v>
      </c>
      <c r="AX3">
        <v>1</v>
      </c>
      <c r="AY3">
        <v>1</v>
      </c>
      <c r="AZ3">
        <v>0</v>
      </c>
      <c r="BA3">
        <v>1</v>
      </c>
      <c r="BB3">
        <v>1</v>
      </c>
      <c r="BC3">
        <v>1</v>
      </c>
      <c r="BD3">
        <v>0</v>
      </c>
      <c r="BE3">
        <v>0</v>
      </c>
      <c r="BF3">
        <f t="shared" si="0"/>
        <v>6</v>
      </c>
      <c r="BP3">
        <f t="shared" si="1"/>
        <v>0</v>
      </c>
      <c r="CE3">
        <f t="shared" si="2"/>
        <v>0</v>
      </c>
      <c r="CG3">
        <f t="shared" si="3"/>
        <v>6</v>
      </c>
    </row>
    <row r="4" spans="1:86" ht="17.25" customHeight="1" x14ac:dyDescent="0.25">
      <c r="A4" s="41">
        <v>44356</v>
      </c>
      <c r="B4" s="38" t="s">
        <v>1083</v>
      </c>
      <c r="C4" s="38">
        <v>3690659</v>
      </c>
      <c r="D4" s="38" t="s">
        <v>1084</v>
      </c>
      <c r="E4" s="38">
        <v>2010</v>
      </c>
      <c r="F4" s="38" t="s">
        <v>1085</v>
      </c>
      <c r="G4" s="38"/>
      <c r="H4" s="38"/>
      <c r="I4" s="38"/>
      <c r="J4" s="38" t="s">
        <v>900</v>
      </c>
      <c r="K4" s="42" t="s">
        <v>1330</v>
      </c>
      <c r="L4" s="42" t="s">
        <v>1350</v>
      </c>
      <c r="M4" s="42" t="s">
        <v>1411</v>
      </c>
      <c r="N4" s="42" t="b">
        <v>1</v>
      </c>
      <c r="O4" s="42" t="b">
        <v>1</v>
      </c>
      <c r="P4" s="42"/>
      <c r="Q4" s="44">
        <v>6</v>
      </c>
      <c r="R4" s="42" t="s">
        <v>1410</v>
      </c>
      <c r="S4" s="38" t="s">
        <v>1089</v>
      </c>
      <c r="T4" s="39" t="s">
        <v>1903</v>
      </c>
      <c r="U4" s="38" t="s">
        <v>1090</v>
      </c>
      <c r="V4" s="38"/>
      <c r="W4" s="38"/>
      <c r="X4" s="38"/>
      <c r="Y4" s="38"/>
      <c r="Z4" s="38"/>
      <c r="AA4" s="38"/>
      <c r="AB4" s="38"/>
      <c r="AC4" s="38"/>
      <c r="AD4" s="38"/>
      <c r="AH4" t="s">
        <v>640</v>
      </c>
      <c r="AI4" t="s">
        <v>219</v>
      </c>
      <c r="AJ4" t="s">
        <v>250</v>
      </c>
      <c r="AK4">
        <f>SUM(AL4:AM4)</f>
        <v>712</v>
      </c>
      <c r="AL4">
        <v>242</v>
      </c>
      <c r="AM4">
        <v>470</v>
      </c>
      <c r="AN4" t="s">
        <v>229</v>
      </c>
      <c r="AO4" t="s">
        <v>1086</v>
      </c>
      <c r="AP4" s="10"/>
      <c r="AQ4" s="10"/>
      <c r="AR4" s="10" t="s">
        <v>1087</v>
      </c>
      <c r="AS4" s="10" t="s">
        <v>1088</v>
      </c>
      <c r="AT4" t="b">
        <v>1</v>
      </c>
      <c r="AU4">
        <v>1</v>
      </c>
      <c r="AV4">
        <v>1</v>
      </c>
      <c r="AW4">
        <v>1</v>
      </c>
      <c r="AX4">
        <v>1</v>
      </c>
      <c r="AY4">
        <v>1</v>
      </c>
      <c r="AZ4">
        <v>0</v>
      </c>
      <c r="BA4">
        <v>1</v>
      </c>
      <c r="BB4">
        <v>1</v>
      </c>
      <c r="BC4">
        <v>1</v>
      </c>
      <c r="BD4">
        <v>0</v>
      </c>
      <c r="BE4">
        <v>0</v>
      </c>
      <c r="BF4">
        <f t="shared" si="0"/>
        <v>8</v>
      </c>
      <c r="BP4">
        <f t="shared" si="1"/>
        <v>0</v>
      </c>
      <c r="CE4">
        <f t="shared" si="2"/>
        <v>0</v>
      </c>
      <c r="CG4">
        <f t="shared" si="3"/>
        <v>8</v>
      </c>
    </row>
    <row r="5" spans="1:86" x14ac:dyDescent="0.25">
      <c r="A5" s="41">
        <v>44363</v>
      </c>
      <c r="B5" s="38" t="s">
        <v>1244</v>
      </c>
      <c r="C5" s="38">
        <v>18613790</v>
      </c>
      <c r="D5" s="38" t="s">
        <v>1245</v>
      </c>
      <c r="E5" s="38">
        <v>2008</v>
      </c>
      <c r="F5" s="38" t="s">
        <v>1247</v>
      </c>
      <c r="G5" s="38"/>
      <c r="H5" s="38"/>
      <c r="I5" s="38" t="s">
        <v>1251</v>
      </c>
      <c r="J5" s="38" t="s">
        <v>1248</v>
      </c>
      <c r="K5" s="38" t="s">
        <v>1330</v>
      </c>
      <c r="L5" s="38" t="s">
        <v>1355</v>
      </c>
      <c r="M5" s="38" t="s">
        <v>1252</v>
      </c>
      <c r="N5" s="38" t="b">
        <v>0</v>
      </c>
      <c r="O5" s="42" t="b">
        <v>0</v>
      </c>
      <c r="P5" s="38"/>
      <c r="Q5" s="44">
        <v>0</v>
      </c>
      <c r="R5" s="42" t="s">
        <v>1496</v>
      </c>
      <c r="S5" s="38" t="s">
        <v>451</v>
      </c>
      <c r="T5" s="38" t="s">
        <v>1904</v>
      </c>
      <c r="U5" s="38" t="s">
        <v>1249</v>
      </c>
      <c r="V5" s="38"/>
      <c r="W5" s="38"/>
      <c r="X5" s="38"/>
      <c r="Y5" s="38"/>
      <c r="Z5" s="38"/>
      <c r="AA5" s="38"/>
      <c r="AB5" s="38"/>
      <c r="AC5" s="38"/>
      <c r="AD5" s="38"/>
      <c r="AH5" t="s">
        <v>1470</v>
      </c>
      <c r="AI5" t="s">
        <v>219</v>
      </c>
      <c r="AJ5" t="s">
        <v>1014</v>
      </c>
      <c r="AK5">
        <f t="shared" ref="AK5:AK6" si="4">SUM(AL5:AM5)</f>
        <v>287</v>
      </c>
      <c r="AL5">
        <v>137</v>
      </c>
      <c r="AM5">
        <v>150</v>
      </c>
      <c r="AN5" t="s">
        <v>229</v>
      </c>
      <c r="AO5" t="s">
        <v>312</v>
      </c>
      <c r="AP5" s="10"/>
      <c r="AQ5" s="10"/>
      <c r="AR5" s="10" t="s">
        <v>746</v>
      </c>
      <c r="AS5" s="10" t="s">
        <v>1252</v>
      </c>
      <c r="AT5" t="b">
        <v>1</v>
      </c>
      <c r="AU5">
        <v>1</v>
      </c>
      <c r="AV5">
        <v>1</v>
      </c>
      <c r="AW5">
        <v>1</v>
      </c>
      <c r="AX5">
        <v>1</v>
      </c>
      <c r="AY5">
        <v>1</v>
      </c>
      <c r="AZ5">
        <v>0</v>
      </c>
      <c r="BA5">
        <v>1</v>
      </c>
      <c r="BB5">
        <v>0</v>
      </c>
      <c r="BC5">
        <v>1</v>
      </c>
      <c r="BD5">
        <v>0</v>
      </c>
      <c r="BE5">
        <v>1</v>
      </c>
      <c r="BF5">
        <f t="shared" si="0"/>
        <v>8</v>
      </c>
      <c r="BP5">
        <f t="shared" si="1"/>
        <v>0</v>
      </c>
      <c r="CE5">
        <f t="shared" si="2"/>
        <v>0</v>
      </c>
      <c r="CG5">
        <f t="shared" si="3"/>
        <v>8</v>
      </c>
    </row>
    <row r="6" spans="1:86" ht="15.75" customHeight="1" x14ac:dyDescent="0.25">
      <c r="A6" s="41">
        <v>44363</v>
      </c>
      <c r="B6" s="38" t="s">
        <v>1253</v>
      </c>
      <c r="C6" s="38">
        <v>7160509</v>
      </c>
      <c r="D6" s="38" t="s">
        <v>757</v>
      </c>
      <c r="E6" s="38">
        <v>2020</v>
      </c>
      <c r="F6" s="38" t="s">
        <v>1255</v>
      </c>
      <c r="G6" s="38"/>
      <c r="H6" s="38"/>
      <c r="I6" s="38" t="s">
        <v>1261</v>
      </c>
      <c r="J6" s="38" t="s">
        <v>694</v>
      </c>
      <c r="K6" s="42" t="s">
        <v>1330</v>
      </c>
      <c r="L6" s="42" t="s">
        <v>1355</v>
      </c>
      <c r="M6" s="42" t="s">
        <v>1379</v>
      </c>
      <c r="N6" s="42" t="b">
        <v>0</v>
      </c>
      <c r="O6" s="42" t="b">
        <v>0</v>
      </c>
      <c r="P6" s="42"/>
      <c r="Q6" s="44">
        <v>0</v>
      </c>
      <c r="R6" s="42" t="s">
        <v>266</v>
      </c>
      <c r="S6" s="38" t="s">
        <v>451</v>
      </c>
      <c r="T6" s="37" t="s">
        <v>1905</v>
      </c>
      <c r="U6" s="38" t="s">
        <v>1260</v>
      </c>
      <c r="V6" s="38"/>
      <c r="W6" s="38"/>
      <c r="X6" s="38"/>
      <c r="Y6" s="38"/>
      <c r="Z6" s="38"/>
      <c r="AA6" s="38"/>
      <c r="AB6" s="38"/>
      <c r="AC6" s="38"/>
      <c r="AD6" s="38"/>
      <c r="AH6" t="s">
        <v>1258</v>
      </c>
      <c r="AI6" t="s">
        <v>219</v>
      </c>
      <c r="AJ6" t="s">
        <v>988</v>
      </c>
      <c r="AK6">
        <f t="shared" si="4"/>
        <v>95</v>
      </c>
      <c r="AL6">
        <v>75</v>
      </c>
      <c r="AM6">
        <v>20</v>
      </c>
      <c r="AN6" t="s">
        <v>1256</v>
      </c>
      <c r="AP6" s="10" t="s">
        <v>1257</v>
      </c>
      <c r="AQ6" s="10" t="s">
        <v>1259</v>
      </c>
      <c r="AR6" s="10" t="s">
        <v>439</v>
      </c>
      <c r="AS6" s="10" t="s">
        <v>859</v>
      </c>
      <c r="AT6" t="b">
        <v>1</v>
      </c>
      <c r="AU6">
        <v>1</v>
      </c>
      <c r="AV6">
        <v>1</v>
      </c>
      <c r="AW6">
        <v>1</v>
      </c>
      <c r="AX6">
        <v>1</v>
      </c>
      <c r="AY6">
        <v>1</v>
      </c>
      <c r="AZ6">
        <v>0</v>
      </c>
      <c r="BA6">
        <v>1</v>
      </c>
      <c r="BB6">
        <v>1</v>
      </c>
      <c r="BC6">
        <v>1</v>
      </c>
      <c r="BD6">
        <v>0</v>
      </c>
      <c r="BE6">
        <v>1</v>
      </c>
      <c r="BF6">
        <f t="shared" si="0"/>
        <v>9</v>
      </c>
      <c r="BP6">
        <f t="shared" si="1"/>
        <v>0</v>
      </c>
      <c r="CE6">
        <f t="shared" si="2"/>
        <v>0</v>
      </c>
      <c r="CG6">
        <f t="shared" si="3"/>
        <v>9</v>
      </c>
    </row>
    <row r="7" spans="1:86" ht="15.75" customHeight="1" x14ac:dyDescent="0.25">
      <c r="A7" s="41">
        <v>44327</v>
      </c>
      <c r="B7" s="38" t="s">
        <v>444</v>
      </c>
      <c r="C7" s="38">
        <v>2837739</v>
      </c>
      <c r="D7" s="38" t="s">
        <v>308</v>
      </c>
      <c r="E7" s="38">
        <v>2010</v>
      </c>
      <c r="F7" s="38" t="s">
        <v>446</v>
      </c>
      <c r="G7" s="38"/>
      <c r="H7" s="38"/>
      <c r="I7" s="38" t="s">
        <v>453</v>
      </c>
      <c r="J7" s="38" t="s">
        <v>447</v>
      </c>
      <c r="K7" s="42" t="s">
        <v>1328</v>
      </c>
      <c r="L7" s="42" t="s">
        <v>1355</v>
      </c>
      <c r="M7" s="42" t="s">
        <v>1375</v>
      </c>
      <c r="N7" s="42" t="b">
        <v>0</v>
      </c>
      <c r="O7" s="42" t="b">
        <v>0</v>
      </c>
      <c r="P7" s="42"/>
      <c r="Q7" s="44">
        <v>5</v>
      </c>
      <c r="R7" s="42" t="s">
        <v>1495</v>
      </c>
      <c r="S7" s="38" t="s">
        <v>451</v>
      </c>
      <c r="T7" s="37" t="s">
        <v>1906</v>
      </c>
      <c r="U7" s="38" t="s">
        <v>452</v>
      </c>
      <c r="V7" s="38"/>
      <c r="W7" s="38"/>
      <c r="X7" s="38"/>
      <c r="Y7" s="38"/>
      <c r="Z7" s="38"/>
      <c r="AA7" s="38"/>
      <c r="AB7" s="38"/>
      <c r="AC7" s="38"/>
      <c r="AD7" s="38"/>
      <c r="AH7" s="7" t="s">
        <v>449</v>
      </c>
      <c r="AI7" s="7" t="s">
        <v>219</v>
      </c>
      <c r="AJ7" s="7" t="s">
        <v>448</v>
      </c>
      <c r="AK7">
        <f>129+157</f>
        <v>286</v>
      </c>
      <c r="AN7" t="s">
        <v>229</v>
      </c>
      <c r="AO7" t="s">
        <v>450</v>
      </c>
      <c r="AP7" s="10"/>
      <c r="AQ7" s="10"/>
      <c r="AR7" s="10" t="s">
        <v>262</v>
      </c>
      <c r="AS7" t="s">
        <v>401</v>
      </c>
      <c r="AT7" t="b">
        <v>1</v>
      </c>
      <c r="BF7">
        <f t="shared" si="0"/>
        <v>0</v>
      </c>
      <c r="BP7">
        <f t="shared" si="1"/>
        <v>0</v>
      </c>
      <c r="BQ7">
        <v>1</v>
      </c>
      <c r="BR7">
        <v>1</v>
      </c>
      <c r="BS7">
        <v>0</v>
      </c>
      <c r="BT7">
        <v>1</v>
      </c>
      <c r="BU7">
        <v>-1</v>
      </c>
      <c r="BV7">
        <v>0</v>
      </c>
      <c r="BW7">
        <v>0</v>
      </c>
      <c r="BX7">
        <v>0</v>
      </c>
      <c r="BY7">
        <v>0</v>
      </c>
      <c r="BZ7">
        <v>0</v>
      </c>
      <c r="CA7">
        <v>1</v>
      </c>
      <c r="CB7">
        <v>0</v>
      </c>
      <c r="CC7">
        <v>0</v>
      </c>
      <c r="CD7">
        <v>1</v>
      </c>
      <c r="CE7">
        <f t="shared" si="2"/>
        <v>4</v>
      </c>
      <c r="CG7">
        <f t="shared" si="3"/>
        <v>4</v>
      </c>
    </row>
    <row r="8" spans="1:86" ht="17.25" customHeight="1" x14ac:dyDescent="0.25">
      <c r="A8" s="41">
        <v>44735</v>
      </c>
      <c r="B8" s="38" t="s">
        <v>1575</v>
      </c>
      <c r="C8" s="38" t="s">
        <v>1576</v>
      </c>
      <c r="D8" s="38" t="s">
        <v>684</v>
      </c>
      <c r="E8" s="38">
        <v>2011</v>
      </c>
      <c r="F8" s="45" t="s">
        <v>1577</v>
      </c>
      <c r="G8" s="38"/>
      <c r="H8" s="38"/>
      <c r="I8" s="38"/>
      <c r="J8" s="38" t="s">
        <v>684</v>
      </c>
      <c r="K8" s="38" t="s">
        <v>1326</v>
      </c>
      <c r="L8" s="42" t="s">
        <v>1355</v>
      </c>
      <c r="M8" s="42" t="s">
        <v>684</v>
      </c>
      <c r="N8" s="42" t="b">
        <v>0</v>
      </c>
      <c r="O8" s="38" t="b">
        <v>0</v>
      </c>
      <c r="P8" s="43"/>
      <c r="Q8" s="38">
        <v>0</v>
      </c>
      <c r="R8" s="38" t="s">
        <v>266</v>
      </c>
      <c r="S8" s="38" t="s">
        <v>451</v>
      </c>
      <c r="T8" s="37" t="s">
        <v>1907</v>
      </c>
      <c r="U8" s="38" t="s">
        <v>1579</v>
      </c>
      <c r="V8" s="38"/>
      <c r="W8" s="38"/>
      <c r="X8" s="38"/>
      <c r="Y8" s="38"/>
      <c r="Z8" s="38"/>
      <c r="AA8" s="38"/>
      <c r="AB8" s="38"/>
      <c r="AC8" s="38"/>
      <c r="AD8" s="38"/>
      <c r="AH8" t="s">
        <v>640</v>
      </c>
      <c r="AI8" t="s">
        <v>219</v>
      </c>
      <c r="AJ8" t="s">
        <v>250</v>
      </c>
      <c r="AK8">
        <v>600</v>
      </c>
      <c r="AL8">
        <v>300</v>
      </c>
      <c r="AM8">
        <v>300</v>
      </c>
      <c r="AN8" t="s">
        <v>1578</v>
      </c>
      <c r="AP8" s="10"/>
      <c r="AQ8" s="10"/>
      <c r="AR8" s="10" t="s">
        <v>584</v>
      </c>
      <c r="AU8">
        <v>1</v>
      </c>
      <c r="AV8">
        <v>1</v>
      </c>
      <c r="AW8">
        <v>-1</v>
      </c>
      <c r="AX8">
        <v>1</v>
      </c>
      <c r="AY8">
        <v>1</v>
      </c>
      <c r="AZ8">
        <v>0</v>
      </c>
      <c r="BA8">
        <v>1</v>
      </c>
      <c r="BB8">
        <v>0</v>
      </c>
      <c r="BC8">
        <v>1</v>
      </c>
      <c r="BD8">
        <v>0</v>
      </c>
      <c r="BE8">
        <v>1</v>
      </c>
      <c r="BF8">
        <f t="shared" si="0"/>
        <v>6</v>
      </c>
      <c r="BP8">
        <f t="shared" ref="BP8:BP10" si="5">SUM(BH8:BN8)</f>
        <v>0</v>
      </c>
      <c r="CE8">
        <f t="shared" si="2"/>
        <v>0</v>
      </c>
      <c r="CG8">
        <f t="shared" si="3"/>
        <v>6</v>
      </c>
    </row>
    <row r="9" spans="1:86" ht="15.75" customHeight="1" x14ac:dyDescent="0.25">
      <c r="A9" s="41">
        <v>44747</v>
      </c>
      <c r="B9" s="38" t="s">
        <v>1690</v>
      </c>
      <c r="C9" s="38" t="s">
        <v>1692</v>
      </c>
      <c r="D9" s="38" t="s">
        <v>1691</v>
      </c>
      <c r="E9" s="38">
        <v>2017</v>
      </c>
      <c r="F9" s="38" t="s">
        <v>1693</v>
      </c>
      <c r="G9" s="38"/>
      <c r="H9" s="38"/>
      <c r="I9" s="38"/>
      <c r="J9" s="38" t="s">
        <v>1635</v>
      </c>
      <c r="K9" s="38" t="s">
        <v>1330</v>
      </c>
      <c r="L9" s="42" t="s">
        <v>1839</v>
      </c>
      <c r="M9" s="38" t="s">
        <v>1635</v>
      </c>
      <c r="N9" s="38" t="b">
        <v>0</v>
      </c>
      <c r="O9" s="38" t="b">
        <v>1</v>
      </c>
      <c r="P9" s="43"/>
      <c r="Q9" s="38">
        <v>0</v>
      </c>
      <c r="R9" s="38" t="s">
        <v>266</v>
      </c>
      <c r="S9" s="38" t="s">
        <v>1694</v>
      </c>
      <c r="T9" s="37" t="s">
        <v>1908</v>
      </c>
      <c r="U9" s="38" t="s">
        <v>1696</v>
      </c>
      <c r="V9" s="38"/>
      <c r="W9" s="38" t="s">
        <v>1697</v>
      </c>
      <c r="X9" s="38"/>
      <c r="Y9" s="38"/>
      <c r="Z9" s="38"/>
      <c r="AA9" s="38"/>
      <c r="AB9" s="38"/>
      <c r="AC9" s="38"/>
      <c r="AD9" s="38"/>
      <c r="AH9" t="s">
        <v>542</v>
      </c>
      <c r="AI9" t="s">
        <v>219</v>
      </c>
      <c r="AJ9" t="s">
        <v>235</v>
      </c>
      <c r="AK9">
        <f>SUM(AL9:AM9)</f>
        <v>20</v>
      </c>
      <c r="AL9">
        <v>10</v>
      </c>
      <c r="AM9">
        <v>10</v>
      </c>
      <c r="AN9" t="s">
        <v>1695</v>
      </c>
      <c r="AO9" t="s">
        <v>312</v>
      </c>
      <c r="AP9" s="10"/>
      <c r="AQ9" s="10"/>
      <c r="AR9" s="10" t="s">
        <v>312</v>
      </c>
      <c r="AU9">
        <v>1</v>
      </c>
      <c r="AV9">
        <v>1</v>
      </c>
      <c r="AW9">
        <v>-1</v>
      </c>
      <c r="AX9">
        <v>1</v>
      </c>
      <c r="AY9">
        <v>1</v>
      </c>
      <c r="AZ9">
        <v>0</v>
      </c>
      <c r="BA9">
        <v>0</v>
      </c>
      <c r="BB9">
        <v>1</v>
      </c>
      <c r="BC9">
        <v>1</v>
      </c>
      <c r="BD9">
        <v>0</v>
      </c>
      <c r="BE9">
        <v>-1</v>
      </c>
      <c r="BF9">
        <f t="shared" si="0"/>
        <v>4</v>
      </c>
      <c r="BP9">
        <f t="shared" si="5"/>
        <v>0</v>
      </c>
      <c r="CE9">
        <f t="shared" si="2"/>
        <v>0</v>
      </c>
      <c r="CG9">
        <f t="shared" si="3"/>
        <v>4</v>
      </c>
    </row>
    <row r="10" spans="1:86" ht="14.25" customHeight="1" x14ac:dyDescent="0.25">
      <c r="A10" s="41">
        <v>44748</v>
      </c>
      <c r="B10" s="38" t="s">
        <v>1819</v>
      </c>
      <c r="C10" s="38" t="s">
        <v>1822</v>
      </c>
      <c r="D10" s="38" t="s">
        <v>1821</v>
      </c>
      <c r="E10" s="38">
        <v>2019</v>
      </c>
      <c r="F10" s="38" t="s">
        <v>1820</v>
      </c>
      <c r="G10" s="38"/>
      <c r="H10" s="38"/>
      <c r="I10" s="38"/>
      <c r="J10" s="38" t="s">
        <v>684</v>
      </c>
      <c r="K10" s="38" t="s">
        <v>1326</v>
      </c>
      <c r="L10" s="42" t="s">
        <v>1355</v>
      </c>
      <c r="M10" s="42" t="s">
        <v>828</v>
      </c>
      <c r="N10" s="42" t="b">
        <v>0</v>
      </c>
      <c r="O10" s="38" t="b">
        <v>0</v>
      </c>
      <c r="P10" s="43"/>
      <c r="Q10" s="38">
        <v>0</v>
      </c>
      <c r="R10" s="38" t="s">
        <v>266</v>
      </c>
      <c r="S10" s="38" t="s">
        <v>451</v>
      </c>
      <c r="T10" s="37" t="s">
        <v>1909</v>
      </c>
      <c r="U10" s="38" t="s">
        <v>1823</v>
      </c>
      <c r="V10" s="38"/>
      <c r="W10" s="38"/>
      <c r="X10" s="38"/>
      <c r="Y10" s="38"/>
      <c r="Z10" s="38"/>
      <c r="AA10" s="38"/>
      <c r="AB10" s="38"/>
      <c r="AC10" s="38"/>
      <c r="AD10" s="38"/>
      <c r="AH10" t="s">
        <v>542</v>
      </c>
      <c r="AI10" t="s">
        <v>219</v>
      </c>
      <c r="AJ10" t="s">
        <v>235</v>
      </c>
      <c r="AK10">
        <f>SUM(AL10:AM10)</f>
        <v>86</v>
      </c>
      <c r="AL10">
        <v>44</v>
      </c>
      <c r="AM10">
        <v>42</v>
      </c>
      <c r="AN10" t="s">
        <v>229</v>
      </c>
      <c r="AP10" s="10" t="s">
        <v>1826</v>
      </c>
      <c r="AQ10" s="10" t="s">
        <v>1825</v>
      </c>
      <c r="AR10" s="10" t="s">
        <v>347</v>
      </c>
      <c r="AU10">
        <v>1</v>
      </c>
      <c r="AV10">
        <v>1</v>
      </c>
      <c r="AW10">
        <v>-1</v>
      </c>
      <c r="AX10">
        <v>1</v>
      </c>
      <c r="AY10">
        <v>1</v>
      </c>
      <c r="AZ10">
        <v>0</v>
      </c>
      <c r="BA10">
        <v>1</v>
      </c>
      <c r="BB10">
        <v>1</v>
      </c>
      <c r="BC10">
        <v>1</v>
      </c>
      <c r="BD10">
        <v>0</v>
      </c>
      <c r="BE10">
        <v>1</v>
      </c>
      <c r="BF10">
        <f t="shared" si="0"/>
        <v>7</v>
      </c>
      <c r="BP10">
        <f t="shared" si="5"/>
        <v>0</v>
      </c>
      <c r="CE10">
        <f t="shared" si="2"/>
        <v>0</v>
      </c>
      <c r="CG10">
        <f t="shared" si="3"/>
        <v>7</v>
      </c>
    </row>
    <row r="11" spans="1:86" ht="17.25" customHeight="1" x14ac:dyDescent="0.25">
      <c r="A11" s="41">
        <v>44358</v>
      </c>
      <c r="B11" s="38" t="s">
        <v>1147</v>
      </c>
      <c r="C11" s="38">
        <v>5506022</v>
      </c>
      <c r="D11" s="38" t="s">
        <v>497</v>
      </c>
      <c r="E11" s="38">
        <v>2017</v>
      </c>
      <c r="F11" s="38" t="s">
        <v>1149</v>
      </c>
      <c r="G11" s="38"/>
      <c r="H11" s="38"/>
      <c r="I11" s="38" t="s">
        <v>1153</v>
      </c>
      <c r="J11" s="38" t="s">
        <v>684</v>
      </c>
      <c r="K11" s="38" t="s">
        <v>1326</v>
      </c>
      <c r="L11" s="38" t="s">
        <v>1350</v>
      </c>
      <c r="M11" s="38" t="s">
        <v>1360</v>
      </c>
      <c r="N11" s="38" t="b">
        <v>1</v>
      </c>
      <c r="O11" s="42" t="b">
        <v>1</v>
      </c>
      <c r="P11" s="38"/>
      <c r="Q11" s="43">
        <v>0</v>
      </c>
      <c r="R11" s="38" t="s">
        <v>1501</v>
      </c>
      <c r="S11" s="38" t="s">
        <v>337</v>
      </c>
      <c r="T11" s="37" t="s">
        <v>1912</v>
      </c>
      <c r="U11" s="38"/>
      <c r="V11" s="38"/>
      <c r="W11" s="38" t="s">
        <v>1152</v>
      </c>
      <c r="X11" s="38"/>
      <c r="Y11" s="38"/>
      <c r="Z11" s="38"/>
      <c r="AA11" s="38" t="s">
        <v>1371</v>
      </c>
      <c r="AB11" s="38"/>
      <c r="AC11" s="38" t="s">
        <v>1151</v>
      </c>
      <c r="AD11" s="38"/>
      <c r="AH11" t="s">
        <v>253</v>
      </c>
      <c r="AI11" t="s">
        <v>219</v>
      </c>
      <c r="AJ11" t="s">
        <v>459</v>
      </c>
      <c r="AK11">
        <f t="shared" ref="AK11" si="6">SUM(AL11:AM11)</f>
        <v>16</v>
      </c>
      <c r="AL11">
        <v>8</v>
      </c>
      <c r="AM11">
        <v>8</v>
      </c>
      <c r="AN11" t="s">
        <v>229</v>
      </c>
      <c r="AO11" t="s">
        <v>312</v>
      </c>
      <c r="AP11" s="10"/>
      <c r="AQ11" s="10"/>
      <c r="AR11" s="10" t="s">
        <v>526</v>
      </c>
      <c r="AS11" s="10" t="s">
        <v>266</v>
      </c>
      <c r="AT11" t="b">
        <v>1</v>
      </c>
      <c r="AU11">
        <v>1</v>
      </c>
      <c r="AV11">
        <v>1</v>
      </c>
      <c r="AW11">
        <v>-1</v>
      </c>
      <c r="AX11">
        <v>0</v>
      </c>
      <c r="AY11">
        <v>1</v>
      </c>
      <c r="AZ11">
        <v>0</v>
      </c>
      <c r="BA11">
        <v>1</v>
      </c>
      <c r="BB11">
        <v>0</v>
      </c>
      <c r="BC11">
        <v>0</v>
      </c>
      <c r="BD11">
        <v>0</v>
      </c>
      <c r="BE11">
        <v>1</v>
      </c>
      <c r="BF11">
        <f t="shared" si="0"/>
        <v>4</v>
      </c>
      <c r="BP11">
        <f t="shared" ref="BP11" si="7">SUM(BG11:BO11)</f>
        <v>0</v>
      </c>
      <c r="CE11">
        <f t="shared" si="2"/>
        <v>0</v>
      </c>
      <c r="CG11">
        <f t="shared" si="3"/>
        <v>4</v>
      </c>
      <c r="CH11" s="10">
        <v>4</v>
      </c>
    </row>
  </sheetData>
  <mergeCells count="3">
    <mergeCell ref="AU1:BF1"/>
    <mergeCell ref="BG1:BP1"/>
    <mergeCell ref="BQ1:CE1"/>
  </mergeCells>
  <conditionalFormatting sqref="CG2:CG3">
    <cfRule type="colorScale" priority="14">
      <colorScale>
        <cfvo type="min"/>
        <cfvo type="percentile" val="50"/>
        <cfvo type="max"/>
        <color rgb="FFF8696B"/>
        <color rgb="FFFFEB84"/>
        <color rgb="FF63BE7B"/>
      </colorScale>
    </cfRule>
  </conditionalFormatting>
  <conditionalFormatting sqref="B2:B3">
    <cfRule type="duplicateValues" dxfId="18" priority="13"/>
  </conditionalFormatting>
  <conditionalFormatting sqref="CG4">
    <cfRule type="colorScale" priority="12">
      <colorScale>
        <cfvo type="min"/>
        <cfvo type="percentile" val="50"/>
        <cfvo type="max"/>
        <color rgb="FFF8696B"/>
        <color rgb="FFFFEB84"/>
        <color rgb="FF63BE7B"/>
      </colorScale>
    </cfRule>
  </conditionalFormatting>
  <conditionalFormatting sqref="B4">
    <cfRule type="duplicateValues" dxfId="17" priority="11"/>
  </conditionalFormatting>
  <conditionalFormatting sqref="CG5:CG7">
    <cfRule type="colorScale" priority="10">
      <colorScale>
        <cfvo type="min"/>
        <cfvo type="percentile" val="50"/>
        <cfvo type="max"/>
        <color rgb="FFF8696B"/>
        <color rgb="FFFFEB84"/>
        <color rgb="FF63BE7B"/>
      </colorScale>
    </cfRule>
  </conditionalFormatting>
  <conditionalFormatting sqref="B5:B7">
    <cfRule type="duplicateValues" dxfId="16" priority="9"/>
  </conditionalFormatting>
  <conditionalFormatting sqref="CG8">
    <cfRule type="colorScale" priority="8">
      <colorScale>
        <cfvo type="min"/>
        <cfvo type="percentile" val="50"/>
        <cfvo type="max"/>
        <color rgb="FFF8696B"/>
        <color rgb="FFFFEB84"/>
        <color rgb="FF63BE7B"/>
      </colorScale>
    </cfRule>
  </conditionalFormatting>
  <conditionalFormatting sqref="B8">
    <cfRule type="duplicateValues" dxfId="15" priority="7"/>
  </conditionalFormatting>
  <conditionalFormatting sqref="CG9">
    <cfRule type="colorScale" priority="6">
      <colorScale>
        <cfvo type="min"/>
        <cfvo type="percentile" val="50"/>
        <cfvo type="max"/>
        <color rgb="FFF8696B"/>
        <color rgb="FFFFEB84"/>
        <color rgb="FF63BE7B"/>
      </colorScale>
    </cfRule>
  </conditionalFormatting>
  <conditionalFormatting sqref="B9">
    <cfRule type="duplicateValues" dxfId="14" priority="5"/>
  </conditionalFormatting>
  <conditionalFormatting sqref="CG10">
    <cfRule type="colorScale" priority="4">
      <colorScale>
        <cfvo type="min"/>
        <cfvo type="percentile" val="50"/>
        <cfvo type="max"/>
        <color rgb="FFF8696B"/>
        <color rgb="FFFFEB84"/>
        <color rgb="FF63BE7B"/>
      </colorScale>
    </cfRule>
  </conditionalFormatting>
  <conditionalFormatting sqref="B10">
    <cfRule type="duplicateValues" dxfId="13" priority="3"/>
  </conditionalFormatting>
  <conditionalFormatting sqref="CG11">
    <cfRule type="colorScale" priority="2">
      <colorScale>
        <cfvo type="min"/>
        <cfvo type="percentile" val="50"/>
        <cfvo type="max"/>
        <color rgb="FFF8696B"/>
        <color rgb="FFFFEB84"/>
        <color rgb="FF63BE7B"/>
      </colorScale>
    </cfRule>
  </conditionalFormatting>
  <conditionalFormatting sqref="B11">
    <cfRule type="duplicateValues" dxfId="12" priority="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57"/>
  <sheetViews>
    <sheetView zoomScaleNormal="100" workbookViewId="0">
      <pane ySplit="2" topLeftCell="A85" activePane="bottomLeft" state="frozen"/>
      <selection activeCell="Z1" sqref="Z1"/>
      <selection pane="bottomLeft" activeCell="K106" sqref="K106"/>
    </sheetView>
  </sheetViews>
  <sheetFormatPr defaultColWidth="10.7109375" defaultRowHeight="15" x14ac:dyDescent="0.25"/>
  <cols>
    <col min="2" max="2" width="51.42578125" customWidth="1"/>
    <col min="4" max="4" width="15" customWidth="1"/>
    <col min="11" max="15" width="19.28515625" customWidth="1"/>
    <col min="16" max="16" width="19.28515625" style="19" customWidth="1"/>
    <col min="17" max="17" width="19.28515625" customWidth="1"/>
    <col min="18" max="18" width="17.140625" customWidth="1"/>
    <col min="19" max="27" width="11.5703125" customWidth="1"/>
    <col min="28" max="30" width="11.5703125" style="10" customWidth="1"/>
    <col min="31" max="32" width="11.5703125" customWidth="1"/>
  </cols>
  <sheetData>
    <row r="1" spans="1:82" s="6" customFormat="1" ht="60" x14ac:dyDescent="0.25">
      <c r="A1" s="6" t="s">
        <v>342</v>
      </c>
      <c r="B1" s="6" t="s">
        <v>203</v>
      </c>
      <c r="C1" s="6" t="s">
        <v>215</v>
      </c>
      <c r="D1" s="6" t="s">
        <v>204</v>
      </c>
      <c r="E1" s="6" t="s">
        <v>0</v>
      </c>
      <c r="F1" s="6" t="s">
        <v>205</v>
      </c>
      <c r="G1" s="6" t="s">
        <v>1356</v>
      </c>
      <c r="H1" s="6" t="s">
        <v>30</v>
      </c>
      <c r="I1" s="6" t="s">
        <v>213</v>
      </c>
      <c r="J1" s="6" t="s">
        <v>781</v>
      </c>
      <c r="K1" s="6" t="s">
        <v>1325</v>
      </c>
      <c r="L1" s="6" t="s">
        <v>1348</v>
      </c>
      <c r="M1" s="6" t="s">
        <v>1349</v>
      </c>
      <c r="N1" s="6" t="s">
        <v>1351</v>
      </c>
      <c r="O1" s="6" t="s">
        <v>1382</v>
      </c>
      <c r="P1" s="23" t="s">
        <v>1388</v>
      </c>
      <c r="Q1" s="6" t="s">
        <v>1385</v>
      </c>
      <c r="R1" s="6" t="s">
        <v>211</v>
      </c>
      <c r="S1" s="6" t="s">
        <v>422</v>
      </c>
      <c r="T1" s="6" t="s">
        <v>221</v>
      </c>
      <c r="U1" s="6" t="s">
        <v>213</v>
      </c>
      <c r="V1" s="6" t="s">
        <v>222</v>
      </c>
      <c r="W1" s="6" t="s">
        <v>213</v>
      </c>
      <c r="X1" s="6" t="s">
        <v>226</v>
      </c>
      <c r="Y1" s="6" t="s">
        <v>1353</v>
      </c>
      <c r="Z1" s="6" t="s">
        <v>236</v>
      </c>
      <c r="AA1" s="6" t="s">
        <v>411</v>
      </c>
      <c r="AB1" s="6" t="s">
        <v>412</v>
      </c>
      <c r="AC1" s="6" t="s">
        <v>413</v>
      </c>
      <c r="AD1" s="6" t="s">
        <v>313</v>
      </c>
      <c r="AE1" s="6" t="s">
        <v>358</v>
      </c>
      <c r="AF1" s="6" t="s">
        <v>811</v>
      </c>
      <c r="AG1" s="6" t="s">
        <v>220</v>
      </c>
      <c r="AH1" s="6" t="s">
        <v>206</v>
      </c>
      <c r="AI1" s="6" t="s">
        <v>207</v>
      </c>
      <c r="AJ1" s="6" t="s">
        <v>208</v>
      </c>
      <c r="AK1" s="6" t="s">
        <v>263</v>
      </c>
      <c r="AL1" s="6" t="s">
        <v>264</v>
      </c>
      <c r="AM1" s="6" t="s">
        <v>228</v>
      </c>
      <c r="AN1" s="6" t="s">
        <v>239</v>
      </c>
      <c r="AO1" s="12" t="s">
        <v>301</v>
      </c>
      <c r="AP1" s="12" t="s">
        <v>302</v>
      </c>
      <c r="AQ1" s="12" t="s">
        <v>209</v>
      </c>
      <c r="AR1" s="6" t="s">
        <v>210</v>
      </c>
      <c r="AS1" s="6" t="s">
        <v>244</v>
      </c>
      <c r="AT1" s="35" t="s">
        <v>298</v>
      </c>
      <c r="AU1" s="35"/>
      <c r="AV1" s="35"/>
      <c r="AW1" s="35"/>
      <c r="AX1" s="35"/>
      <c r="AY1" s="35"/>
      <c r="AZ1" s="35"/>
      <c r="BA1" s="35"/>
      <c r="BB1" s="35"/>
      <c r="BC1" s="35"/>
      <c r="BD1" s="35"/>
      <c r="BE1" s="35"/>
      <c r="BF1" s="35" t="s">
        <v>299</v>
      </c>
      <c r="BG1" s="35"/>
      <c r="BH1" s="35"/>
      <c r="BI1" s="35"/>
      <c r="BJ1" s="35"/>
      <c r="BK1" s="35"/>
      <c r="BL1" s="35"/>
      <c r="BM1" s="35"/>
      <c r="BN1" s="35"/>
      <c r="BO1" s="35"/>
      <c r="BP1" s="35" t="s">
        <v>286</v>
      </c>
      <c r="BQ1" s="35"/>
      <c r="BR1" s="35"/>
      <c r="BS1" s="35"/>
      <c r="BT1" s="35"/>
      <c r="BU1" s="35"/>
      <c r="BV1" s="35"/>
      <c r="BW1" s="35"/>
      <c r="BX1" s="35"/>
      <c r="BY1" s="35"/>
      <c r="BZ1" s="35"/>
      <c r="CA1" s="35"/>
      <c r="CB1" s="35"/>
      <c r="CC1" s="35"/>
      <c r="CD1" s="35"/>
    </row>
    <row r="2" spans="1:82" s="6" customFormat="1" ht="105" x14ac:dyDescent="0.25">
      <c r="P2" s="23"/>
      <c r="AO2" s="12"/>
      <c r="AP2" s="12"/>
      <c r="AQ2" s="12"/>
      <c r="AT2" s="6" t="s">
        <v>267</v>
      </c>
      <c r="AU2" s="6" t="s">
        <v>268</v>
      </c>
      <c r="AV2" s="6" t="s">
        <v>269</v>
      </c>
      <c r="AW2" s="6" t="s">
        <v>270</v>
      </c>
      <c r="AX2" s="6" t="s">
        <v>271</v>
      </c>
      <c r="AY2" s="6" t="s">
        <v>272</v>
      </c>
      <c r="AZ2" s="6" t="s">
        <v>273</v>
      </c>
      <c r="BA2" s="6" t="s">
        <v>274</v>
      </c>
      <c r="BB2" s="6" t="s">
        <v>275</v>
      </c>
      <c r="BC2" s="6" t="s">
        <v>276</v>
      </c>
      <c r="BD2" s="6" t="s">
        <v>277</v>
      </c>
      <c r="BE2" s="6" t="s">
        <v>278</v>
      </c>
      <c r="BF2" s="6" t="s">
        <v>267</v>
      </c>
      <c r="BG2" s="6" t="s">
        <v>268</v>
      </c>
      <c r="BH2" s="6" t="s">
        <v>279</v>
      </c>
      <c r="BI2" s="6" t="s">
        <v>280</v>
      </c>
      <c r="BJ2" s="6" t="s">
        <v>281</v>
      </c>
      <c r="BK2" s="6" t="s">
        <v>282</v>
      </c>
      <c r="BL2" s="6" t="s">
        <v>283</v>
      </c>
      <c r="BM2" s="6" t="s">
        <v>284</v>
      </c>
      <c r="BN2" s="6" t="s">
        <v>285</v>
      </c>
      <c r="BO2" s="6" t="s">
        <v>278</v>
      </c>
      <c r="BP2" s="6" t="s">
        <v>267</v>
      </c>
      <c r="BQ2" s="6" t="s">
        <v>268</v>
      </c>
      <c r="BR2" s="6" t="s">
        <v>287</v>
      </c>
      <c r="BS2" s="6" t="s">
        <v>288</v>
      </c>
      <c r="BT2" s="6" t="s">
        <v>289</v>
      </c>
      <c r="BU2" s="6" t="s">
        <v>290</v>
      </c>
      <c r="BV2" s="6" t="s">
        <v>291</v>
      </c>
      <c r="BW2" s="6" t="s">
        <v>292</v>
      </c>
      <c r="BX2" s="6" t="s">
        <v>293</v>
      </c>
      <c r="BY2" s="6" t="s">
        <v>294</v>
      </c>
      <c r="BZ2" s="6" t="s">
        <v>295</v>
      </c>
      <c r="CA2" s="6" t="s">
        <v>296</v>
      </c>
      <c r="CB2" s="6" t="s">
        <v>297</v>
      </c>
      <c r="CC2" s="6" t="s">
        <v>277</v>
      </c>
      <c r="CD2" s="6" t="s">
        <v>278</v>
      </c>
    </row>
    <row r="3" spans="1:82" x14ac:dyDescent="0.25">
      <c r="A3" s="16">
        <v>44323</v>
      </c>
      <c r="B3" t="s">
        <v>352</v>
      </c>
      <c r="C3">
        <v>5833080</v>
      </c>
      <c r="D3" t="s">
        <v>354</v>
      </c>
      <c r="E3">
        <v>2018</v>
      </c>
      <c r="F3" t="s">
        <v>355</v>
      </c>
      <c r="J3" t="s">
        <v>1324</v>
      </c>
      <c r="K3" t="s">
        <v>1326</v>
      </c>
      <c r="L3" t="s">
        <v>1350</v>
      </c>
      <c r="M3" t="s">
        <v>1324</v>
      </c>
      <c r="N3" t="b">
        <v>1</v>
      </c>
      <c r="R3" t="s">
        <v>361</v>
      </c>
      <c r="T3" t="s">
        <v>360</v>
      </c>
      <c r="V3" t="s">
        <v>359</v>
      </c>
      <c r="Y3" t="s">
        <v>1352</v>
      </c>
      <c r="AB3"/>
      <c r="AC3"/>
      <c r="AD3"/>
      <c r="AE3" s="8">
        <v>1.8599999999999998E-2</v>
      </c>
      <c r="AF3" s="8"/>
      <c r="AG3" t="s">
        <v>357</v>
      </c>
      <c r="AH3" t="s">
        <v>219</v>
      </c>
      <c r="AI3" t="s">
        <v>311</v>
      </c>
      <c r="AK3">
        <v>92</v>
      </c>
      <c r="AL3">
        <v>93</v>
      </c>
      <c r="AM3" t="s">
        <v>356</v>
      </c>
      <c r="AN3" t="s">
        <v>312</v>
      </c>
      <c r="AO3" s="10"/>
      <c r="AP3" s="10"/>
      <c r="AQ3" s="10" t="s">
        <v>312</v>
      </c>
      <c r="AR3" t="s">
        <v>362</v>
      </c>
      <c r="AS3" t="b">
        <v>0</v>
      </c>
      <c r="AT3">
        <v>1</v>
      </c>
      <c r="AU3">
        <v>1</v>
      </c>
      <c r="AV3">
        <v>-1</v>
      </c>
      <c r="AW3">
        <v>1</v>
      </c>
      <c r="AX3">
        <v>1</v>
      </c>
      <c r="AY3">
        <v>0</v>
      </c>
      <c r="AZ3">
        <v>1</v>
      </c>
      <c r="BA3">
        <v>1</v>
      </c>
      <c r="BB3">
        <v>0</v>
      </c>
      <c r="BC3">
        <v>0</v>
      </c>
      <c r="BD3">
        <v>0</v>
      </c>
      <c r="BE3">
        <f t="shared" ref="BE3:BE34" si="0">SUM(AT3:BD3)</f>
        <v>5</v>
      </c>
      <c r="BO3">
        <f t="shared" ref="BO3:BO34" si="1">SUM(BF3:BN3)</f>
        <v>0</v>
      </c>
      <c r="CD3">
        <f t="shared" ref="CD3:CD34" si="2">SUM(BP3:CC3)</f>
        <v>0</v>
      </c>
    </row>
    <row r="4" spans="1:82" x14ac:dyDescent="0.25">
      <c r="A4" s="16">
        <v>44321</v>
      </c>
      <c r="B4" t="s">
        <v>231</v>
      </c>
      <c r="C4">
        <v>28348007</v>
      </c>
      <c r="D4" t="s">
        <v>232</v>
      </c>
      <c r="E4">
        <v>2017</v>
      </c>
      <c r="F4" t="s">
        <v>233</v>
      </c>
      <c r="J4" t="s">
        <v>234</v>
      </c>
      <c r="K4" t="s">
        <v>1327</v>
      </c>
      <c r="L4" t="s">
        <v>1350</v>
      </c>
      <c r="M4" t="s">
        <v>234</v>
      </c>
      <c r="N4" t="b">
        <v>1</v>
      </c>
      <c r="R4" t="s">
        <v>337</v>
      </c>
      <c r="Z4" t="s">
        <v>1354</v>
      </c>
      <c r="AB4"/>
      <c r="AC4"/>
      <c r="AD4"/>
      <c r="AG4" t="s">
        <v>253</v>
      </c>
      <c r="AH4" t="s">
        <v>219</v>
      </c>
      <c r="AI4" t="s">
        <v>235</v>
      </c>
      <c r="AK4" t="s">
        <v>237</v>
      </c>
      <c r="AL4" t="s">
        <v>238</v>
      </c>
      <c r="AM4" t="s">
        <v>229</v>
      </c>
      <c r="AO4" s="10" t="s">
        <v>240</v>
      </c>
      <c r="AP4" s="10" t="s">
        <v>241</v>
      </c>
      <c r="AQ4" s="10" t="s">
        <v>242</v>
      </c>
      <c r="AR4" t="s">
        <v>234</v>
      </c>
      <c r="AS4" t="b">
        <v>1</v>
      </c>
      <c r="AT4">
        <v>1</v>
      </c>
      <c r="AU4">
        <v>1</v>
      </c>
      <c r="AV4">
        <v>-1</v>
      </c>
      <c r="AW4">
        <v>1</v>
      </c>
      <c r="AX4">
        <v>1</v>
      </c>
      <c r="AY4">
        <v>0</v>
      </c>
      <c r="AZ4">
        <v>1</v>
      </c>
      <c r="BA4">
        <v>1</v>
      </c>
      <c r="BB4">
        <v>1</v>
      </c>
      <c r="BC4">
        <v>0</v>
      </c>
      <c r="BD4">
        <v>0</v>
      </c>
      <c r="BE4">
        <f t="shared" si="0"/>
        <v>6</v>
      </c>
      <c r="BO4">
        <f t="shared" si="1"/>
        <v>0</v>
      </c>
      <c r="CD4">
        <f t="shared" si="2"/>
        <v>0</v>
      </c>
    </row>
    <row r="5" spans="1:82" x14ac:dyDescent="0.25">
      <c r="A5" s="11">
        <v>44327</v>
      </c>
      <c r="B5" t="s">
        <v>435</v>
      </c>
      <c r="C5">
        <v>7839231</v>
      </c>
      <c r="D5" t="s">
        <v>354</v>
      </c>
      <c r="E5">
        <v>2021</v>
      </c>
      <c r="F5" t="s">
        <v>437</v>
      </c>
      <c r="I5" t="s">
        <v>443</v>
      </c>
      <c r="J5" t="s">
        <v>234</v>
      </c>
      <c r="K5" t="s">
        <v>1327</v>
      </c>
      <c r="L5" t="s">
        <v>1350</v>
      </c>
      <c r="M5" t="s">
        <v>234</v>
      </c>
      <c r="N5" t="b">
        <v>1</v>
      </c>
      <c r="R5" t="s">
        <v>337</v>
      </c>
      <c r="AB5" t="s">
        <v>441</v>
      </c>
      <c r="AC5"/>
      <c r="AD5"/>
      <c r="AG5" s="7" t="s">
        <v>253</v>
      </c>
      <c r="AH5" s="7" t="s">
        <v>219</v>
      </c>
      <c r="AI5" s="7" t="s">
        <v>235</v>
      </c>
      <c r="AK5">
        <v>344</v>
      </c>
      <c r="AL5">
        <v>344</v>
      </c>
      <c r="AM5" t="s">
        <v>229</v>
      </c>
      <c r="AN5" t="s">
        <v>440</v>
      </c>
      <c r="AO5" s="10"/>
      <c r="AP5" s="10"/>
      <c r="AQ5" s="10" t="s">
        <v>439</v>
      </c>
      <c r="AR5" t="s">
        <v>438</v>
      </c>
      <c r="AS5" t="b">
        <v>1</v>
      </c>
      <c r="AT5">
        <v>1</v>
      </c>
      <c r="AU5">
        <v>1</v>
      </c>
      <c r="AV5">
        <v>1</v>
      </c>
      <c r="AW5">
        <v>1</v>
      </c>
      <c r="AX5">
        <v>1</v>
      </c>
      <c r="AY5">
        <v>0</v>
      </c>
      <c r="AZ5">
        <v>1</v>
      </c>
      <c r="BA5">
        <v>1</v>
      </c>
      <c r="BB5">
        <v>1</v>
      </c>
      <c r="BC5">
        <v>0</v>
      </c>
      <c r="BD5">
        <v>1</v>
      </c>
      <c r="BE5">
        <f t="shared" si="0"/>
        <v>9</v>
      </c>
      <c r="BO5">
        <f t="shared" si="1"/>
        <v>0</v>
      </c>
      <c r="CD5">
        <f t="shared" si="2"/>
        <v>0</v>
      </c>
    </row>
    <row r="6" spans="1:82" x14ac:dyDescent="0.25">
      <c r="A6" s="11">
        <v>44364</v>
      </c>
      <c r="B6" t="s">
        <v>1295</v>
      </c>
      <c r="C6">
        <v>33069663</v>
      </c>
      <c r="D6" t="s">
        <v>1296</v>
      </c>
      <c r="E6">
        <v>2020</v>
      </c>
      <c r="F6" t="s">
        <v>1298</v>
      </c>
      <c r="I6" t="s">
        <v>1301</v>
      </c>
      <c r="J6" t="s">
        <v>234</v>
      </c>
      <c r="K6" t="s">
        <v>1327</v>
      </c>
      <c r="L6" t="s">
        <v>1355</v>
      </c>
      <c r="M6" t="s">
        <v>234</v>
      </c>
      <c r="N6" t="b">
        <v>1</v>
      </c>
      <c r="R6" t="s">
        <v>451</v>
      </c>
      <c r="AB6"/>
      <c r="AC6"/>
      <c r="AD6"/>
      <c r="AE6" t="s">
        <v>1299</v>
      </c>
      <c r="AG6" t="s">
        <v>1300</v>
      </c>
      <c r="AH6" t="s">
        <v>219</v>
      </c>
      <c r="AI6" t="s">
        <v>540</v>
      </c>
      <c r="AK6">
        <v>190</v>
      </c>
      <c r="AL6">
        <v>75</v>
      </c>
      <c r="AM6" t="s">
        <v>312</v>
      </c>
      <c r="AN6" t="s">
        <v>312</v>
      </c>
      <c r="AO6" s="10"/>
      <c r="AP6" s="10"/>
      <c r="AQ6" s="10" t="s">
        <v>380</v>
      </c>
      <c r="AR6" s="10" t="s">
        <v>1302</v>
      </c>
      <c r="AS6" t="b">
        <v>1</v>
      </c>
      <c r="AT6">
        <v>1</v>
      </c>
      <c r="AU6">
        <v>1</v>
      </c>
      <c r="AV6">
        <v>1</v>
      </c>
      <c r="AW6">
        <v>1</v>
      </c>
      <c r="AX6">
        <v>1</v>
      </c>
      <c r="AY6">
        <v>0</v>
      </c>
      <c r="AZ6">
        <v>1</v>
      </c>
      <c r="BA6">
        <v>1</v>
      </c>
      <c r="BB6">
        <v>1</v>
      </c>
      <c r="BC6">
        <v>0</v>
      </c>
      <c r="BD6">
        <v>1</v>
      </c>
      <c r="BE6">
        <f t="shared" si="0"/>
        <v>9</v>
      </c>
      <c r="BO6">
        <f t="shared" si="1"/>
        <v>0</v>
      </c>
      <c r="CD6">
        <f t="shared" si="2"/>
        <v>0</v>
      </c>
    </row>
    <row r="7" spans="1:82" x14ac:dyDescent="0.25">
      <c r="A7" s="11">
        <v>44336</v>
      </c>
      <c r="B7" t="s">
        <v>669</v>
      </c>
      <c r="C7">
        <v>6206726</v>
      </c>
      <c r="D7" t="s">
        <v>354</v>
      </c>
      <c r="E7">
        <v>2018</v>
      </c>
      <c r="F7" t="s">
        <v>671</v>
      </c>
      <c r="G7" t="b">
        <v>1</v>
      </c>
      <c r="H7" t="s">
        <v>1357</v>
      </c>
      <c r="I7" t="s">
        <v>678</v>
      </c>
      <c r="J7" t="s">
        <v>676</v>
      </c>
      <c r="K7" t="s">
        <v>1328</v>
      </c>
      <c r="R7" t="s">
        <v>337</v>
      </c>
      <c r="T7" t="s">
        <v>674</v>
      </c>
      <c r="V7" t="s">
        <v>673</v>
      </c>
      <c r="AB7" t="s">
        <v>672</v>
      </c>
      <c r="AC7" t="s">
        <v>1370</v>
      </c>
      <c r="AD7"/>
      <c r="AG7" t="s">
        <v>253</v>
      </c>
      <c r="AH7" s="7" t="s">
        <v>219</v>
      </c>
      <c r="AI7" s="7" t="s">
        <v>235</v>
      </c>
      <c r="AJ7" s="7" t="s">
        <v>312</v>
      </c>
      <c r="AM7" t="s">
        <v>229</v>
      </c>
      <c r="AN7" t="s">
        <v>312</v>
      </c>
      <c r="AO7" s="10"/>
      <c r="AP7" s="10"/>
      <c r="AQ7" s="10" t="s">
        <v>391</v>
      </c>
      <c r="AR7" t="s">
        <v>677</v>
      </c>
      <c r="AS7" t="b">
        <v>0</v>
      </c>
      <c r="AT7">
        <v>1</v>
      </c>
      <c r="AU7">
        <v>1</v>
      </c>
      <c r="AV7">
        <v>-1</v>
      </c>
      <c r="AW7">
        <v>0</v>
      </c>
      <c r="AX7">
        <v>1</v>
      </c>
      <c r="AY7">
        <v>0</v>
      </c>
      <c r="AZ7">
        <v>0</v>
      </c>
      <c r="BA7">
        <v>1</v>
      </c>
      <c r="BB7">
        <v>1</v>
      </c>
      <c r="BC7">
        <v>0</v>
      </c>
      <c r="BD7">
        <v>0</v>
      </c>
      <c r="BE7">
        <f t="shared" si="0"/>
        <v>4</v>
      </c>
      <c r="BO7">
        <f t="shared" si="1"/>
        <v>0</v>
      </c>
      <c r="CD7">
        <f t="shared" si="2"/>
        <v>0</v>
      </c>
    </row>
    <row r="8" spans="1:82" x14ac:dyDescent="0.25">
      <c r="A8" s="18">
        <v>44335</v>
      </c>
      <c r="B8" t="s">
        <v>635</v>
      </c>
      <c r="C8">
        <v>4680149</v>
      </c>
      <c r="D8" t="s">
        <v>637</v>
      </c>
      <c r="E8">
        <v>2015</v>
      </c>
      <c r="F8" t="s">
        <v>638</v>
      </c>
      <c r="I8" t="s">
        <v>645</v>
      </c>
      <c r="J8" t="s">
        <v>501</v>
      </c>
      <c r="K8" t="s">
        <v>1328</v>
      </c>
      <c r="L8" t="s">
        <v>1350</v>
      </c>
      <c r="M8" t="s">
        <v>401</v>
      </c>
      <c r="N8" t="b">
        <v>0</v>
      </c>
      <c r="R8" t="s">
        <v>460</v>
      </c>
      <c r="T8" t="s">
        <v>458</v>
      </c>
      <c r="Z8" t="s">
        <v>1358</v>
      </c>
      <c r="AB8"/>
      <c r="AC8"/>
      <c r="AD8"/>
      <c r="AG8" t="s">
        <v>640</v>
      </c>
      <c r="AH8" s="7" t="s">
        <v>219</v>
      </c>
      <c r="AI8" t="s">
        <v>570</v>
      </c>
      <c r="AK8">
        <v>101</v>
      </c>
      <c r="AL8">
        <v>127</v>
      </c>
      <c r="AM8" t="s">
        <v>229</v>
      </c>
      <c r="AO8" s="10" t="s">
        <v>641</v>
      </c>
      <c r="AP8" s="10" t="s">
        <v>642</v>
      </c>
      <c r="AQ8" s="10" t="s">
        <v>639</v>
      </c>
      <c r="AR8" t="s">
        <v>643</v>
      </c>
      <c r="AS8" t="b">
        <v>1</v>
      </c>
      <c r="AT8">
        <v>1</v>
      </c>
      <c r="AU8">
        <v>1</v>
      </c>
      <c r="AV8">
        <v>-1</v>
      </c>
      <c r="AW8">
        <v>-1</v>
      </c>
      <c r="AX8">
        <v>1</v>
      </c>
      <c r="AY8">
        <v>0</v>
      </c>
      <c r="AZ8">
        <v>1</v>
      </c>
      <c r="BA8">
        <v>1</v>
      </c>
      <c r="BB8">
        <v>1</v>
      </c>
      <c r="BC8">
        <v>0</v>
      </c>
      <c r="BD8">
        <v>1</v>
      </c>
      <c r="BE8">
        <f t="shared" si="0"/>
        <v>5</v>
      </c>
      <c r="BO8">
        <f t="shared" si="1"/>
        <v>0</v>
      </c>
      <c r="CD8">
        <f t="shared" si="2"/>
        <v>0</v>
      </c>
    </row>
    <row r="9" spans="1:82" x14ac:dyDescent="0.25">
      <c r="A9" s="11">
        <v>44362</v>
      </c>
      <c r="B9" t="s">
        <v>1184</v>
      </c>
      <c r="C9">
        <v>31928219</v>
      </c>
      <c r="D9" t="s">
        <v>850</v>
      </c>
      <c r="E9">
        <v>2020</v>
      </c>
      <c r="F9" t="s">
        <v>1186</v>
      </c>
      <c r="I9" t="s">
        <v>1190</v>
      </c>
      <c r="J9" t="s">
        <v>1187</v>
      </c>
      <c r="K9" t="s">
        <v>1329</v>
      </c>
      <c r="L9" t="s">
        <v>1350</v>
      </c>
      <c r="M9" t="s">
        <v>1187</v>
      </c>
      <c r="N9" t="b">
        <v>1</v>
      </c>
      <c r="R9" t="s">
        <v>337</v>
      </c>
      <c r="T9" t="s">
        <v>1189</v>
      </c>
      <c r="Y9" t="s">
        <v>1359</v>
      </c>
      <c r="AB9"/>
      <c r="AC9"/>
      <c r="AD9"/>
      <c r="AG9" t="s">
        <v>1188</v>
      </c>
      <c r="AH9" t="s">
        <v>219</v>
      </c>
      <c r="AI9" t="s">
        <v>988</v>
      </c>
      <c r="AK9">
        <v>44</v>
      </c>
      <c r="AL9">
        <v>44</v>
      </c>
      <c r="AM9" t="s">
        <v>229</v>
      </c>
      <c r="AN9" t="s">
        <v>312</v>
      </c>
      <c r="AO9" s="10"/>
      <c r="AP9" s="10"/>
      <c r="AQ9" s="10" t="s">
        <v>312</v>
      </c>
      <c r="AR9" s="10" t="s">
        <v>1187</v>
      </c>
      <c r="AS9" t="b">
        <v>0</v>
      </c>
      <c r="AT9">
        <v>1</v>
      </c>
      <c r="AU9">
        <v>1</v>
      </c>
      <c r="AV9">
        <v>-1</v>
      </c>
      <c r="AW9">
        <v>0</v>
      </c>
      <c r="AX9">
        <v>0</v>
      </c>
      <c r="AY9">
        <v>0</v>
      </c>
      <c r="AZ9">
        <v>1</v>
      </c>
      <c r="BA9">
        <v>0</v>
      </c>
      <c r="BB9">
        <v>0</v>
      </c>
      <c r="BC9">
        <v>0</v>
      </c>
      <c r="BD9">
        <v>-1</v>
      </c>
      <c r="BE9">
        <f t="shared" si="0"/>
        <v>1</v>
      </c>
      <c r="BO9">
        <f t="shared" si="1"/>
        <v>0</v>
      </c>
      <c r="CD9">
        <f t="shared" si="2"/>
        <v>0</v>
      </c>
    </row>
    <row r="10" spans="1:82" x14ac:dyDescent="0.25">
      <c r="A10" s="11">
        <v>44336</v>
      </c>
      <c r="B10" t="s">
        <v>679</v>
      </c>
      <c r="C10">
        <v>12881445</v>
      </c>
      <c r="D10" t="s">
        <v>681</v>
      </c>
      <c r="E10">
        <v>2003</v>
      </c>
      <c r="F10" t="s">
        <v>682</v>
      </c>
      <c r="I10" t="s">
        <v>690</v>
      </c>
      <c r="J10" t="s">
        <v>684</v>
      </c>
      <c r="K10" t="s">
        <v>1326</v>
      </c>
      <c r="L10" t="s">
        <v>1355</v>
      </c>
      <c r="M10" t="s">
        <v>684</v>
      </c>
      <c r="N10" t="b">
        <v>1</v>
      </c>
      <c r="R10" t="s">
        <v>451</v>
      </c>
      <c r="AB10"/>
      <c r="AC10"/>
      <c r="AD10"/>
      <c r="AE10" t="s">
        <v>689</v>
      </c>
      <c r="AG10" t="s">
        <v>686</v>
      </c>
      <c r="AH10" s="7" t="s">
        <v>219</v>
      </c>
      <c r="AI10" s="7" t="s">
        <v>683</v>
      </c>
      <c r="AK10">
        <v>17</v>
      </c>
      <c r="AL10">
        <v>15</v>
      </c>
      <c r="AM10" t="s">
        <v>229</v>
      </c>
      <c r="AO10" s="10" t="s">
        <v>687</v>
      </c>
      <c r="AP10" s="10" t="s">
        <v>688</v>
      </c>
      <c r="AQ10" s="10" t="s">
        <v>316</v>
      </c>
      <c r="AR10" t="s">
        <v>685</v>
      </c>
      <c r="AS10" t="b">
        <v>0</v>
      </c>
      <c r="AT10">
        <v>1</v>
      </c>
      <c r="AU10">
        <v>1</v>
      </c>
      <c r="AV10">
        <v>-1</v>
      </c>
      <c r="AW10">
        <v>1</v>
      </c>
      <c r="AX10">
        <v>1</v>
      </c>
      <c r="AY10">
        <v>0</v>
      </c>
      <c r="AZ10">
        <v>1</v>
      </c>
      <c r="BA10">
        <v>1</v>
      </c>
      <c r="BB10">
        <v>1</v>
      </c>
      <c r="BC10">
        <v>0</v>
      </c>
      <c r="BD10">
        <v>0</v>
      </c>
      <c r="BE10">
        <f t="shared" si="0"/>
        <v>6</v>
      </c>
      <c r="BO10">
        <f t="shared" si="1"/>
        <v>0</v>
      </c>
      <c r="CD10">
        <f t="shared" si="2"/>
        <v>0</v>
      </c>
    </row>
    <row r="11" spans="1:82" x14ac:dyDescent="0.25">
      <c r="A11" s="11">
        <v>44358</v>
      </c>
      <c r="B11" t="s">
        <v>1147</v>
      </c>
      <c r="C11">
        <v>5506022</v>
      </c>
      <c r="D11" t="s">
        <v>497</v>
      </c>
      <c r="E11">
        <v>2017</v>
      </c>
      <c r="F11" t="s">
        <v>1149</v>
      </c>
      <c r="I11" t="s">
        <v>1153</v>
      </c>
      <c r="J11" t="s">
        <v>684</v>
      </c>
      <c r="K11" t="s">
        <v>1326</v>
      </c>
      <c r="L11" t="s">
        <v>1350</v>
      </c>
      <c r="M11" t="s">
        <v>1360</v>
      </c>
      <c r="N11" t="b">
        <v>1</v>
      </c>
      <c r="R11" t="s">
        <v>337</v>
      </c>
      <c r="V11" t="s">
        <v>1152</v>
      </c>
      <c r="Z11" t="s">
        <v>1371</v>
      </c>
      <c r="AB11" t="s">
        <v>1151</v>
      </c>
      <c r="AC11"/>
      <c r="AD11"/>
      <c r="AE11" t="s">
        <v>1150</v>
      </c>
      <c r="AG11" t="s">
        <v>253</v>
      </c>
      <c r="AH11" t="s">
        <v>219</v>
      </c>
      <c r="AI11" t="s">
        <v>459</v>
      </c>
      <c r="AK11">
        <v>8</v>
      </c>
      <c r="AL11">
        <v>8</v>
      </c>
      <c r="AM11" t="s">
        <v>229</v>
      </c>
      <c r="AN11" t="s">
        <v>312</v>
      </c>
      <c r="AO11" s="10"/>
      <c r="AP11" s="10"/>
      <c r="AQ11" s="10" t="s">
        <v>526</v>
      </c>
      <c r="AR11" s="10" t="s">
        <v>266</v>
      </c>
      <c r="AS11" t="b">
        <v>1</v>
      </c>
      <c r="AT11">
        <v>1</v>
      </c>
      <c r="AU11">
        <v>1</v>
      </c>
      <c r="AV11">
        <v>-1</v>
      </c>
      <c r="AW11">
        <v>0</v>
      </c>
      <c r="AX11">
        <v>1</v>
      </c>
      <c r="AY11">
        <v>0</v>
      </c>
      <c r="AZ11">
        <v>1</v>
      </c>
      <c r="BA11">
        <v>0</v>
      </c>
      <c r="BB11">
        <v>0</v>
      </c>
      <c r="BC11">
        <v>0</v>
      </c>
      <c r="BD11">
        <v>1</v>
      </c>
      <c r="BE11">
        <f t="shared" si="0"/>
        <v>4</v>
      </c>
      <c r="BO11">
        <f t="shared" si="1"/>
        <v>0</v>
      </c>
      <c r="CD11">
        <f t="shared" si="2"/>
        <v>0</v>
      </c>
    </row>
    <row r="12" spans="1:82" x14ac:dyDescent="0.25">
      <c r="A12" s="11">
        <v>44358</v>
      </c>
      <c r="B12" t="s">
        <v>1154</v>
      </c>
      <c r="C12">
        <v>28601079</v>
      </c>
      <c r="D12" t="s">
        <v>1155</v>
      </c>
      <c r="E12">
        <v>2017</v>
      </c>
      <c r="F12" t="s">
        <v>1156</v>
      </c>
      <c r="G12" t="b">
        <v>1</v>
      </c>
      <c r="H12" t="s">
        <v>1361</v>
      </c>
      <c r="I12" t="s">
        <v>1160</v>
      </c>
      <c r="J12" t="s">
        <v>684</v>
      </c>
      <c r="K12" t="s">
        <v>1326</v>
      </c>
      <c r="R12" t="s">
        <v>1128</v>
      </c>
      <c r="AB12"/>
      <c r="AC12"/>
      <c r="AD12"/>
      <c r="AG12" t="s">
        <v>593</v>
      </c>
      <c r="AH12" t="s">
        <v>219</v>
      </c>
      <c r="AI12" t="s">
        <v>1158</v>
      </c>
      <c r="AJ12">
        <v>6</v>
      </c>
      <c r="AM12" t="s">
        <v>1157</v>
      </c>
      <c r="AN12" t="s">
        <v>1159</v>
      </c>
      <c r="AO12" s="10"/>
      <c r="AP12" s="10"/>
      <c r="AQ12" s="10" t="s">
        <v>316</v>
      </c>
      <c r="AR12" s="10" t="s">
        <v>266</v>
      </c>
      <c r="AS12" t="b">
        <v>1</v>
      </c>
      <c r="BE12">
        <f t="shared" si="0"/>
        <v>0</v>
      </c>
      <c r="BO12">
        <f t="shared" si="1"/>
        <v>0</v>
      </c>
      <c r="BP12">
        <v>1</v>
      </c>
      <c r="BQ12">
        <v>1</v>
      </c>
      <c r="BR12">
        <v>0</v>
      </c>
      <c r="BS12">
        <v>1</v>
      </c>
      <c r="BT12">
        <v>-1</v>
      </c>
      <c r="BU12">
        <v>0</v>
      </c>
      <c r="BV12">
        <v>0</v>
      </c>
      <c r="BW12">
        <v>0</v>
      </c>
      <c r="BX12">
        <v>0</v>
      </c>
      <c r="BY12">
        <v>-1</v>
      </c>
      <c r="BZ12">
        <v>0</v>
      </c>
      <c r="CA12">
        <v>0</v>
      </c>
      <c r="CB12">
        <v>0</v>
      </c>
      <c r="CC12">
        <v>0</v>
      </c>
      <c r="CD12">
        <f t="shared" si="2"/>
        <v>1</v>
      </c>
    </row>
    <row r="13" spans="1:82" x14ac:dyDescent="0.25">
      <c r="A13" s="1">
        <v>44365</v>
      </c>
      <c r="B13" t="s">
        <v>1314</v>
      </c>
      <c r="C13">
        <v>25091541</v>
      </c>
      <c r="D13" t="s">
        <v>345</v>
      </c>
      <c r="E13">
        <v>2014</v>
      </c>
      <c r="F13" t="s">
        <v>1317</v>
      </c>
      <c r="I13" t="s">
        <v>1322</v>
      </c>
      <c r="J13" t="s">
        <v>684</v>
      </c>
      <c r="K13" t="s">
        <v>1326</v>
      </c>
      <c r="L13" t="s">
        <v>1350</v>
      </c>
      <c r="M13" t="s">
        <v>684</v>
      </c>
      <c r="N13" t="b">
        <v>0</v>
      </c>
      <c r="R13" t="s">
        <v>337</v>
      </c>
      <c r="S13" t="s">
        <v>1323</v>
      </c>
      <c r="AB13"/>
      <c r="AC13"/>
      <c r="AD13"/>
      <c r="AE13" t="s">
        <v>1321</v>
      </c>
      <c r="AG13" t="s">
        <v>1320</v>
      </c>
      <c r="AH13" t="s">
        <v>219</v>
      </c>
      <c r="AI13" t="s">
        <v>651</v>
      </c>
      <c r="AK13">
        <v>19</v>
      </c>
      <c r="AL13">
        <v>15</v>
      </c>
      <c r="AM13" t="s">
        <v>1319</v>
      </c>
      <c r="AN13" t="s">
        <v>312</v>
      </c>
      <c r="AO13" s="10"/>
      <c r="AP13" s="10"/>
      <c r="AQ13" s="10" t="s">
        <v>312</v>
      </c>
      <c r="AR13" s="10" t="s">
        <v>684</v>
      </c>
      <c r="AS13" t="b">
        <v>0</v>
      </c>
      <c r="AT13">
        <v>1</v>
      </c>
      <c r="AU13">
        <v>-1</v>
      </c>
      <c r="AV13">
        <v>-1</v>
      </c>
      <c r="AW13">
        <v>1</v>
      </c>
      <c r="AX13">
        <v>1</v>
      </c>
      <c r="AY13">
        <v>0</v>
      </c>
      <c r="AZ13">
        <v>0</v>
      </c>
      <c r="BA13">
        <v>1</v>
      </c>
      <c r="BB13">
        <v>0</v>
      </c>
      <c r="BC13">
        <v>0</v>
      </c>
      <c r="BD13">
        <v>0</v>
      </c>
      <c r="BE13">
        <f t="shared" si="0"/>
        <v>2</v>
      </c>
      <c r="BO13">
        <f t="shared" si="1"/>
        <v>0</v>
      </c>
      <c r="CD13">
        <f t="shared" si="2"/>
        <v>0</v>
      </c>
    </row>
    <row r="14" spans="1:82" x14ac:dyDescent="0.25">
      <c r="A14" s="11">
        <v>44317</v>
      </c>
      <c r="B14" t="s">
        <v>906</v>
      </c>
      <c r="C14">
        <v>5330442</v>
      </c>
      <c r="D14" t="s">
        <v>778</v>
      </c>
      <c r="E14">
        <v>2017</v>
      </c>
      <c r="F14" t="s">
        <v>908</v>
      </c>
      <c r="I14" t="s">
        <v>911</v>
      </c>
      <c r="J14" t="s">
        <v>909</v>
      </c>
      <c r="K14" t="s">
        <v>1326</v>
      </c>
      <c r="L14" t="s">
        <v>1350</v>
      </c>
      <c r="M14" t="s">
        <v>1362</v>
      </c>
      <c r="N14" t="b">
        <v>1</v>
      </c>
      <c r="R14" t="s">
        <v>337</v>
      </c>
      <c r="S14" t="s">
        <v>905</v>
      </c>
      <c r="AB14"/>
      <c r="AC14" t="s">
        <v>904</v>
      </c>
      <c r="AD14"/>
      <c r="AG14" t="s">
        <v>253</v>
      </c>
      <c r="AH14" t="s">
        <v>219</v>
      </c>
      <c r="AI14" t="s">
        <v>250</v>
      </c>
      <c r="AJ14">
        <v>75</v>
      </c>
      <c r="AM14" t="s">
        <v>229</v>
      </c>
      <c r="AN14" t="s">
        <v>910</v>
      </c>
      <c r="AO14" s="10"/>
      <c r="AP14" s="10"/>
      <c r="AQ14" s="10" t="s">
        <v>746</v>
      </c>
      <c r="AR14" s="10" t="s">
        <v>266</v>
      </c>
      <c r="AS14" t="b">
        <v>1</v>
      </c>
      <c r="BE14">
        <f t="shared" si="0"/>
        <v>0</v>
      </c>
      <c r="BF14">
        <v>1</v>
      </c>
      <c r="BG14">
        <v>1</v>
      </c>
      <c r="BH14">
        <v>1</v>
      </c>
      <c r="BI14">
        <v>1</v>
      </c>
      <c r="BJ14">
        <v>1</v>
      </c>
      <c r="BK14">
        <v>1</v>
      </c>
      <c r="BL14">
        <v>1</v>
      </c>
      <c r="BM14">
        <v>1</v>
      </c>
      <c r="BN14">
        <v>1</v>
      </c>
      <c r="BO14">
        <f t="shared" si="1"/>
        <v>9</v>
      </c>
      <c r="CD14">
        <f t="shared" si="2"/>
        <v>0</v>
      </c>
    </row>
    <row r="15" spans="1:82" x14ac:dyDescent="0.25">
      <c r="A15" s="11">
        <v>44362</v>
      </c>
      <c r="B15" t="s">
        <v>1191</v>
      </c>
      <c r="C15">
        <v>4391864</v>
      </c>
      <c r="D15" t="s">
        <v>308</v>
      </c>
      <c r="E15">
        <v>2015</v>
      </c>
      <c r="F15" t="s">
        <v>1193</v>
      </c>
      <c r="I15" t="s">
        <v>1199</v>
      </c>
      <c r="J15" t="s">
        <v>828</v>
      </c>
      <c r="K15" t="s">
        <v>1326</v>
      </c>
      <c r="L15" t="s">
        <v>1350</v>
      </c>
      <c r="M15" t="s">
        <v>684</v>
      </c>
      <c r="N15" t="b">
        <v>1</v>
      </c>
      <c r="R15" t="s">
        <v>337</v>
      </c>
      <c r="T15" t="s">
        <v>1198</v>
      </c>
      <c r="AB15"/>
      <c r="AC15" t="s">
        <v>1363</v>
      </c>
      <c r="AD15"/>
      <c r="AG15" t="s">
        <v>593</v>
      </c>
      <c r="AH15" t="s">
        <v>219</v>
      </c>
      <c r="AI15" t="s">
        <v>1158</v>
      </c>
      <c r="AJ15">
        <v>21</v>
      </c>
      <c r="AM15" t="s">
        <v>1194</v>
      </c>
      <c r="AN15" t="s">
        <v>1195</v>
      </c>
      <c r="AO15" s="10"/>
      <c r="AP15" s="10"/>
      <c r="AQ15" s="10" t="s">
        <v>340</v>
      </c>
      <c r="AR15" s="10" t="s">
        <v>1196</v>
      </c>
      <c r="AS15" t="b">
        <v>1</v>
      </c>
      <c r="BE15">
        <f t="shared" si="0"/>
        <v>0</v>
      </c>
      <c r="BO15">
        <f t="shared" si="1"/>
        <v>0</v>
      </c>
      <c r="BP15">
        <v>1</v>
      </c>
      <c r="BQ15">
        <v>1</v>
      </c>
      <c r="BR15">
        <v>0</v>
      </c>
      <c r="BS15">
        <v>1</v>
      </c>
      <c r="BT15">
        <v>1</v>
      </c>
      <c r="BU15">
        <v>-1</v>
      </c>
      <c r="BV15">
        <v>0</v>
      </c>
      <c r="BW15">
        <v>-1</v>
      </c>
      <c r="BX15">
        <v>1</v>
      </c>
      <c r="BY15">
        <v>-1</v>
      </c>
      <c r="BZ15">
        <v>1</v>
      </c>
      <c r="CA15">
        <v>0</v>
      </c>
      <c r="CB15">
        <v>0</v>
      </c>
      <c r="CC15">
        <v>1</v>
      </c>
      <c r="CD15">
        <f t="shared" si="2"/>
        <v>4</v>
      </c>
    </row>
    <row r="16" spans="1:82" x14ac:dyDescent="0.25">
      <c r="A16" s="11">
        <v>44326</v>
      </c>
      <c r="B16" t="s">
        <v>417</v>
      </c>
      <c r="C16" s="9">
        <v>32019381</v>
      </c>
      <c r="D16" t="s">
        <v>419</v>
      </c>
      <c r="E16">
        <v>2020</v>
      </c>
      <c r="F16" t="s">
        <v>420</v>
      </c>
      <c r="I16" t="s">
        <v>424</v>
      </c>
      <c r="J16" t="s">
        <v>421</v>
      </c>
      <c r="K16" t="s">
        <v>1326</v>
      </c>
      <c r="L16" t="s">
        <v>1350</v>
      </c>
      <c r="M16" t="s">
        <v>421</v>
      </c>
      <c r="N16" t="b">
        <v>1</v>
      </c>
      <c r="R16" t="s">
        <v>337</v>
      </c>
      <c r="S16" t="s">
        <v>423</v>
      </c>
      <c r="Z16" t="s">
        <v>1364</v>
      </c>
      <c r="AB16"/>
      <c r="AC16"/>
      <c r="AD16">
        <v>75</v>
      </c>
      <c r="AG16" s="7" t="s">
        <v>253</v>
      </c>
      <c r="AH16" s="7" t="s">
        <v>219</v>
      </c>
      <c r="AI16" s="7" t="s">
        <v>250</v>
      </c>
      <c r="AK16">
        <v>24</v>
      </c>
      <c r="AL16">
        <v>16</v>
      </c>
      <c r="AM16" t="s">
        <v>229</v>
      </c>
      <c r="AN16" t="s">
        <v>312</v>
      </c>
      <c r="AO16" s="10"/>
      <c r="AP16" s="10"/>
      <c r="AQ16" s="10" t="s">
        <v>312</v>
      </c>
      <c r="AR16" t="s">
        <v>421</v>
      </c>
      <c r="AS16" t="b">
        <v>1</v>
      </c>
      <c r="AT16">
        <v>1</v>
      </c>
      <c r="AU16">
        <v>1</v>
      </c>
      <c r="AV16">
        <v>-1</v>
      </c>
      <c r="AW16">
        <v>1</v>
      </c>
      <c r="AX16">
        <v>1</v>
      </c>
      <c r="AY16">
        <v>0</v>
      </c>
      <c r="AZ16">
        <v>1</v>
      </c>
      <c r="BA16">
        <v>0</v>
      </c>
      <c r="BB16">
        <v>0</v>
      </c>
      <c r="BC16">
        <v>0</v>
      </c>
      <c r="BD16">
        <v>1</v>
      </c>
      <c r="BE16">
        <f t="shared" si="0"/>
        <v>5</v>
      </c>
      <c r="BO16">
        <f t="shared" si="1"/>
        <v>0</v>
      </c>
      <c r="CD16">
        <f t="shared" si="2"/>
        <v>0</v>
      </c>
    </row>
    <row r="17" spans="1:82" x14ac:dyDescent="0.25">
      <c r="A17" s="11">
        <v>44347</v>
      </c>
      <c r="B17" t="s">
        <v>863</v>
      </c>
      <c r="C17">
        <v>6560887</v>
      </c>
      <c r="D17" t="s">
        <v>354</v>
      </c>
      <c r="E17">
        <v>2019</v>
      </c>
      <c r="F17" t="s">
        <v>865</v>
      </c>
      <c r="G17" t="b">
        <v>1</v>
      </c>
      <c r="H17" t="s">
        <v>1365</v>
      </c>
      <c r="I17" t="s">
        <v>869</v>
      </c>
      <c r="J17" t="s">
        <v>867</v>
      </c>
      <c r="K17" t="s">
        <v>1330</v>
      </c>
      <c r="R17" t="s">
        <v>337</v>
      </c>
      <c r="S17" t="s">
        <v>868</v>
      </c>
      <c r="AB17"/>
      <c r="AC17"/>
      <c r="AD17"/>
      <c r="AG17" t="s">
        <v>253</v>
      </c>
      <c r="AH17" t="s">
        <v>219</v>
      </c>
      <c r="AI17" t="s">
        <v>459</v>
      </c>
      <c r="AK17">
        <v>49</v>
      </c>
      <c r="AL17">
        <v>13</v>
      </c>
      <c r="AM17" t="s">
        <v>866</v>
      </c>
      <c r="AN17" t="s">
        <v>312</v>
      </c>
      <c r="AO17" s="10"/>
      <c r="AP17" s="10"/>
      <c r="AQ17" s="10" t="s">
        <v>312</v>
      </c>
      <c r="AR17" s="10" t="s">
        <v>772</v>
      </c>
      <c r="AS17" t="b">
        <v>0</v>
      </c>
      <c r="AT17">
        <v>1</v>
      </c>
      <c r="AU17">
        <v>1</v>
      </c>
      <c r="AV17">
        <v>-1</v>
      </c>
      <c r="AW17">
        <v>1</v>
      </c>
      <c r="AX17">
        <v>1</v>
      </c>
      <c r="AY17">
        <v>0</v>
      </c>
      <c r="AZ17">
        <v>1</v>
      </c>
      <c r="BA17">
        <v>1</v>
      </c>
      <c r="BB17">
        <v>0</v>
      </c>
      <c r="BC17">
        <v>0</v>
      </c>
      <c r="BD17">
        <v>0</v>
      </c>
      <c r="BE17">
        <f t="shared" si="0"/>
        <v>5</v>
      </c>
      <c r="BO17">
        <f t="shared" si="1"/>
        <v>0</v>
      </c>
      <c r="CD17">
        <f t="shared" si="2"/>
        <v>0</v>
      </c>
    </row>
    <row r="18" spans="1:82" x14ac:dyDescent="0.25">
      <c r="A18" s="11">
        <v>44363</v>
      </c>
      <c r="B18" t="s">
        <v>1244</v>
      </c>
      <c r="C18">
        <v>18613790</v>
      </c>
      <c r="D18" t="s">
        <v>1245</v>
      </c>
      <c r="E18">
        <v>2008</v>
      </c>
      <c r="F18" t="s">
        <v>1247</v>
      </c>
      <c r="I18" t="s">
        <v>1251</v>
      </c>
      <c r="J18" t="s">
        <v>1248</v>
      </c>
      <c r="K18" t="s">
        <v>1326</v>
      </c>
      <c r="L18" t="s">
        <v>1355</v>
      </c>
      <c r="M18" t="s">
        <v>1252</v>
      </c>
      <c r="N18" t="b">
        <v>0</v>
      </c>
      <c r="R18" t="s">
        <v>451</v>
      </c>
      <c r="AB18"/>
      <c r="AC18"/>
      <c r="AD18"/>
      <c r="AE18" t="s">
        <v>1249</v>
      </c>
      <c r="AG18" t="s">
        <v>1250</v>
      </c>
      <c r="AH18" t="s">
        <v>219</v>
      </c>
      <c r="AI18" t="s">
        <v>1014</v>
      </c>
      <c r="AK18">
        <v>137</v>
      </c>
      <c r="AL18">
        <v>150</v>
      </c>
      <c r="AM18" t="s">
        <v>229</v>
      </c>
      <c r="AN18" t="s">
        <v>312</v>
      </c>
      <c r="AO18" s="10"/>
      <c r="AP18" s="10"/>
      <c r="AQ18" s="10" t="s">
        <v>746</v>
      </c>
      <c r="AR18" s="10" t="s">
        <v>1252</v>
      </c>
      <c r="AS18" t="b">
        <v>1</v>
      </c>
      <c r="AT18">
        <v>1</v>
      </c>
      <c r="AU18">
        <v>1</v>
      </c>
      <c r="AV18">
        <v>1</v>
      </c>
      <c r="AW18">
        <v>1</v>
      </c>
      <c r="AX18">
        <v>1</v>
      </c>
      <c r="AY18">
        <v>0</v>
      </c>
      <c r="AZ18">
        <v>1</v>
      </c>
      <c r="BA18">
        <v>0</v>
      </c>
      <c r="BB18">
        <v>1</v>
      </c>
      <c r="BC18">
        <v>0</v>
      </c>
      <c r="BD18">
        <v>1</v>
      </c>
      <c r="BE18">
        <f t="shared" si="0"/>
        <v>8</v>
      </c>
      <c r="BO18">
        <f t="shared" si="1"/>
        <v>0</v>
      </c>
      <c r="CD18">
        <f t="shared" si="2"/>
        <v>0</v>
      </c>
    </row>
    <row r="19" spans="1:82" x14ac:dyDescent="0.25">
      <c r="A19" s="11">
        <v>44326</v>
      </c>
      <c r="B19" t="s">
        <v>397</v>
      </c>
      <c r="C19">
        <v>7962278</v>
      </c>
      <c r="D19" t="s">
        <v>354</v>
      </c>
      <c r="E19">
        <v>2021</v>
      </c>
      <c r="F19" t="s">
        <v>399</v>
      </c>
      <c r="I19" t="s">
        <v>402</v>
      </c>
      <c r="J19" s="7" t="s">
        <v>401</v>
      </c>
      <c r="K19" s="7" t="s">
        <v>401</v>
      </c>
      <c r="L19" s="7" t="s">
        <v>1210</v>
      </c>
      <c r="M19" s="7" t="s">
        <v>401</v>
      </c>
      <c r="N19" s="7" t="b">
        <v>1</v>
      </c>
      <c r="O19" s="7"/>
      <c r="P19" s="24"/>
      <c r="Q19" s="7"/>
      <c r="R19" t="s">
        <v>337</v>
      </c>
      <c r="AB19"/>
      <c r="AC19"/>
      <c r="AD19"/>
      <c r="AF19" t="s">
        <v>1366</v>
      </c>
      <c r="AG19" s="7" t="s">
        <v>312</v>
      </c>
      <c r="AH19" s="7" t="s">
        <v>219</v>
      </c>
      <c r="AI19" s="7" t="s">
        <v>250</v>
      </c>
      <c r="AJ19">
        <v>1100</v>
      </c>
      <c r="AM19" t="s">
        <v>229</v>
      </c>
      <c r="AN19" t="s">
        <v>400</v>
      </c>
      <c r="AO19" s="10"/>
      <c r="AP19" s="10"/>
      <c r="AQ19" s="10" t="s">
        <v>316</v>
      </c>
      <c r="AR19" t="s">
        <v>401</v>
      </c>
      <c r="AS19" t="b">
        <v>1</v>
      </c>
      <c r="BE19">
        <f t="shared" si="0"/>
        <v>0</v>
      </c>
      <c r="BO19">
        <f t="shared" si="1"/>
        <v>0</v>
      </c>
      <c r="BP19">
        <v>1</v>
      </c>
      <c r="BQ19">
        <v>1</v>
      </c>
      <c r="BR19">
        <v>1</v>
      </c>
      <c r="BS19">
        <v>1</v>
      </c>
      <c r="BT19">
        <v>-1</v>
      </c>
      <c r="BU19">
        <v>0</v>
      </c>
      <c r="BV19">
        <v>1</v>
      </c>
      <c r="BW19">
        <v>0</v>
      </c>
      <c r="BX19">
        <v>0</v>
      </c>
      <c r="BY19">
        <v>0</v>
      </c>
      <c r="BZ19">
        <v>-1</v>
      </c>
      <c r="CA19">
        <v>0</v>
      </c>
      <c r="CB19">
        <v>0</v>
      </c>
      <c r="CC19">
        <v>0</v>
      </c>
      <c r="CD19">
        <f t="shared" si="2"/>
        <v>3</v>
      </c>
    </row>
    <row r="20" spans="1:82" x14ac:dyDescent="0.25">
      <c r="A20" s="18">
        <v>44335</v>
      </c>
      <c r="B20" t="s">
        <v>617</v>
      </c>
      <c r="C20">
        <v>28172975</v>
      </c>
      <c r="D20" t="s">
        <v>619</v>
      </c>
      <c r="E20">
        <v>2016</v>
      </c>
      <c r="F20" t="s">
        <v>620</v>
      </c>
      <c r="I20" t="s">
        <v>627</v>
      </c>
      <c r="J20" t="s">
        <v>401</v>
      </c>
      <c r="K20" s="7" t="s">
        <v>401</v>
      </c>
      <c r="L20" s="7" t="s">
        <v>1350</v>
      </c>
      <c r="M20" s="7" t="s">
        <v>1368</v>
      </c>
      <c r="N20" s="7" t="b">
        <v>1</v>
      </c>
      <c r="O20" s="7"/>
      <c r="P20" s="24"/>
      <c r="Q20" s="7"/>
      <c r="R20" t="s">
        <v>337</v>
      </c>
      <c r="Z20" t="s">
        <v>1367</v>
      </c>
      <c r="AB20"/>
      <c r="AC20"/>
      <c r="AD20"/>
      <c r="AG20" t="s">
        <v>253</v>
      </c>
      <c r="AH20" s="7" t="s">
        <v>219</v>
      </c>
      <c r="AI20" t="s">
        <v>570</v>
      </c>
      <c r="AK20">
        <v>238</v>
      </c>
      <c r="AL20">
        <v>491</v>
      </c>
      <c r="AM20" t="s">
        <v>229</v>
      </c>
      <c r="AN20" t="s">
        <v>621</v>
      </c>
      <c r="AO20" s="10"/>
      <c r="AP20" s="10"/>
      <c r="AQ20" s="10" t="s">
        <v>622</v>
      </c>
      <c r="AR20" t="s">
        <v>401</v>
      </c>
      <c r="AS20" t="b">
        <v>1</v>
      </c>
      <c r="AT20">
        <v>1</v>
      </c>
      <c r="AU20">
        <v>1</v>
      </c>
      <c r="AV20">
        <v>-1</v>
      </c>
      <c r="AW20">
        <v>1</v>
      </c>
      <c r="AX20">
        <v>1</v>
      </c>
      <c r="AY20">
        <v>0</v>
      </c>
      <c r="AZ20">
        <v>1</v>
      </c>
      <c r="BA20">
        <v>1</v>
      </c>
      <c r="BB20">
        <v>0</v>
      </c>
      <c r="BC20">
        <v>0</v>
      </c>
      <c r="BD20">
        <v>0</v>
      </c>
      <c r="BE20">
        <f t="shared" si="0"/>
        <v>5</v>
      </c>
      <c r="BO20">
        <f t="shared" si="1"/>
        <v>0</v>
      </c>
      <c r="CD20">
        <f t="shared" si="2"/>
        <v>0</v>
      </c>
    </row>
    <row r="21" spans="1:82" x14ac:dyDescent="0.25">
      <c r="A21" s="18">
        <v>44335</v>
      </c>
      <c r="B21" t="s">
        <v>624</v>
      </c>
      <c r="C21">
        <v>5786002</v>
      </c>
      <c r="D21" t="s">
        <v>597</v>
      </c>
      <c r="E21">
        <v>2018</v>
      </c>
      <c r="F21" t="s">
        <v>626</v>
      </c>
      <c r="I21" t="s">
        <v>631</v>
      </c>
      <c r="J21" t="s">
        <v>401</v>
      </c>
      <c r="K21" s="7" t="s">
        <v>401</v>
      </c>
      <c r="L21" s="7" t="s">
        <v>1350</v>
      </c>
      <c r="M21" s="7" t="s">
        <v>712</v>
      </c>
      <c r="N21" s="7" t="b">
        <v>0</v>
      </c>
      <c r="O21" s="7"/>
      <c r="P21" s="24"/>
      <c r="Q21" s="7"/>
      <c r="R21" t="s">
        <v>337</v>
      </c>
      <c r="S21" t="s">
        <v>1369</v>
      </c>
      <c r="AB21"/>
      <c r="AC21"/>
      <c r="AD21"/>
      <c r="AG21" t="s">
        <v>330</v>
      </c>
      <c r="AH21" s="7" t="s">
        <v>219</v>
      </c>
      <c r="AI21" s="7" t="s">
        <v>250</v>
      </c>
      <c r="AJ21" s="7" t="s">
        <v>312</v>
      </c>
      <c r="AM21" t="s">
        <v>628</v>
      </c>
      <c r="AN21" t="s">
        <v>312</v>
      </c>
      <c r="AO21" s="10"/>
      <c r="AP21" s="10"/>
      <c r="AQ21" s="10" t="s">
        <v>629</v>
      </c>
      <c r="AR21" t="s">
        <v>630</v>
      </c>
      <c r="AS21" t="b">
        <v>0</v>
      </c>
      <c r="AT21">
        <v>1</v>
      </c>
      <c r="AU21">
        <v>1</v>
      </c>
      <c r="AV21">
        <v>-1</v>
      </c>
      <c r="AW21">
        <v>0</v>
      </c>
      <c r="AX21">
        <v>1</v>
      </c>
      <c r="AY21">
        <v>0</v>
      </c>
      <c r="AZ21">
        <v>0</v>
      </c>
      <c r="BA21">
        <v>1</v>
      </c>
      <c r="BB21">
        <v>0</v>
      </c>
      <c r="BC21">
        <v>0</v>
      </c>
      <c r="BD21">
        <v>0</v>
      </c>
      <c r="BE21">
        <f t="shared" si="0"/>
        <v>3</v>
      </c>
      <c r="BO21">
        <f t="shared" si="1"/>
        <v>0</v>
      </c>
      <c r="CD21">
        <f t="shared" si="2"/>
        <v>0</v>
      </c>
    </row>
    <row r="22" spans="1:82" x14ac:dyDescent="0.25">
      <c r="A22" s="11">
        <v>44336</v>
      </c>
      <c r="B22" t="s">
        <v>703</v>
      </c>
      <c r="C22">
        <v>8034168</v>
      </c>
      <c r="D22" t="s">
        <v>354</v>
      </c>
      <c r="E22">
        <v>2021</v>
      </c>
      <c r="F22" t="s">
        <v>705</v>
      </c>
      <c r="I22" t="s">
        <v>707</v>
      </c>
      <c r="J22" t="s">
        <v>401</v>
      </c>
      <c r="K22" s="7" t="s">
        <v>401</v>
      </c>
      <c r="L22" s="7" t="s">
        <v>1350</v>
      </c>
      <c r="M22" s="7" t="s">
        <v>401</v>
      </c>
      <c r="N22" s="7" t="s">
        <v>1372</v>
      </c>
      <c r="O22" s="7"/>
      <c r="P22" s="24"/>
      <c r="Q22" s="7"/>
      <c r="R22" t="s">
        <v>337</v>
      </c>
      <c r="Z22" t="s">
        <v>1373</v>
      </c>
      <c r="AB22"/>
      <c r="AC22"/>
      <c r="AD22"/>
      <c r="AG22" t="s">
        <v>253</v>
      </c>
      <c r="AH22" s="7" t="s">
        <v>219</v>
      </c>
      <c r="AI22" s="7" t="s">
        <v>250</v>
      </c>
      <c r="AJ22">
        <v>2055</v>
      </c>
      <c r="AM22" t="s">
        <v>229</v>
      </c>
      <c r="AN22" t="s">
        <v>706</v>
      </c>
      <c r="AO22" s="10"/>
      <c r="AP22" s="10"/>
      <c r="AQ22" s="10" t="s">
        <v>380</v>
      </c>
      <c r="AR22" t="s">
        <v>401</v>
      </c>
      <c r="AS22" t="b">
        <v>1</v>
      </c>
      <c r="BE22">
        <f t="shared" si="0"/>
        <v>0</v>
      </c>
      <c r="BO22">
        <f t="shared" si="1"/>
        <v>0</v>
      </c>
      <c r="CD22">
        <f t="shared" si="2"/>
        <v>0</v>
      </c>
    </row>
    <row r="23" spans="1:82" x14ac:dyDescent="0.25">
      <c r="A23" s="11">
        <v>44344</v>
      </c>
      <c r="B23" t="s">
        <v>823</v>
      </c>
      <c r="C23">
        <v>5823770</v>
      </c>
      <c r="D23" t="s">
        <v>825</v>
      </c>
      <c r="E23">
        <v>2018</v>
      </c>
      <c r="F23" t="s">
        <v>826</v>
      </c>
      <c r="G23" t="b">
        <v>1</v>
      </c>
      <c r="H23" t="s">
        <v>1374</v>
      </c>
      <c r="I23" t="s">
        <v>831</v>
      </c>
      <c r="J23" t="s">
        <v>401</v>
      </c>
      <c r="K23" s="7" t="s">
        <v>401</v>
      </c>
      <c r="N23" s="7"/>
      <c r="O23" s="7"/>
      <c r="P23" s="24"/>
      <c r="Q23" s="7"/>
      <c r="R23" t="s">
        <v>337</v>
      </c>
      <c r="S23" t="s">
        <v>832</v>
      </c>
      <c r="Z23" t="s">
        <v>830</v>
      </c>
      <c r="AB23"/>
      <c r="AC23"/>
      <c r="AD23"/>
      <c r="AG23" t="s">
        <v>253</v>
      </c>
      <c r="AH23" t="s">
        <v>219</v>
      </c>
      <c r="AI23" t="s">
        <v>651</v>
      </c>
      <c r="AJ23">
        <v>465</v>
      </c>
      <c r="AM23" t="s">
        <v>229</v>
      </c>
      <c r="AN23" t="s">
        <v>829</v>
      </c>
      <c r="AO23" s="14"/>
      <c r="AP23" s="10"/>
      <c r="AQ23" s="10" t="s">
        <v>827</v>
      </c>
      <c r="AR23" t="s">
        <v>828</v>
      </c>
      <c r="AS23" t="b">
        <v>1</v>
      </c>
      <c r="BE23">
        <f t="shared" si="0"/>
        <v>0</v>
      </c>
      <c r="BO23">
        <f t="shared" si="1"/>
        <v>0</v>
      </c>
      <c r="BP23">
        <v>1</v>
      </c>
      <c r="BQ23">
        <v>1</v>
      </c>
      <c r="BR23">
        <v>0</v>
      </c>
      <c r="BS23">
        <v>1</v>
      </c>
      <c r="BT23">
        <v>-1</v>
      </c>
      <c r="BU23">
        <v>0</v>
      </c>
      <c r="BV23">
        <v>0</v>
      </c>
      <c r="BW23">
        <v>0</v>
      </c>
      <c r="BX23">
        <v>0</v>
      </c>
      <c r="BY23">
        <v>0</v>
      </c>
      <c r="BZ23">
        <v>1</v>
      </c>
      <c r="CA23">
        <v>0</v>
      </c>
      <c r="CB23">
        <v>0</v>
      </c>
      <c r="CC23">
        <v>0</v>
      </c>
      <c r="CD23">
        <f t="shared" si="2"/>
        <v>3</v>
      </c>
    </row>
    <row r="24" spans="1:82" x14ac:dyDescent="0.25">
      <c r="A24" s="11">
        <v>44354</v>
      </c>
      <c r="B24" t="s">
        <v>992</v>
      </c>
      <c r="C24">
        <v>7428544</v>
      </c>
      <c r="D24" t="s">
        <v>374</v>
      </c>
      <c r="E24">
        <v>2020</v>
      </c>
      <c r="F24" t="s">
        <v>994</v>
      </c>
      <c r="G24" t="b">
        <v>1</v>
      </c>
      <c r="H24" t="s">
        <v>1376</v>
      </c>
      <c r="I24" t="s">
        <v>997</v>
      </c>
      <c r="J24" t="s">
        <v>401</v>
      </c>
      <c r="K24" s="7" t="s">
        <v>401</v>
      </c>
      <c r="L24" s="7" t="s">
        <v>1350</v>
      </c>
      <c r="M24" s="7" t="s">
        <v>1375</v>
      </c>
      <c r="N24" s="7"/>
      <c r="O24" s="7"/>
      <c r="P24" s="24"/>
      <c r="Q24" s="7"/>
      <c r="R24" t="s">
        <v>337</v>
      </c>
      <c r="AB24"/>
      <c r="AC24"/>
      <c r="AD24"/>
      <c r="AG24" t="s">
        <v>253</v>
      </c>
      <c r="AH24" t="s">
        <v>219</v>
      </c>
      <c r="AI24" t="s">
        <v>250</v>
      </c>
      <c r="AJ24" t="s">
        <v>996</v>
      </c>
      <c r="AO24" s="10"/>
      <c r="AP24" s="10"/>
      <c r="AQ24" s="10"/>
      <c r="BE24">
        <f t="shared" si="0"/>
        <v>0</v>
      </c>
      <c r="BO24">
        <f t="shared" si="1"/>
        <v>0</v>
      </c>
      <c r="CD24">
        <f t="shared" si="2"/>
        <v>0</v>
      </c>
    </row>
    <row r="25" spans="1:82" x14ac:dyDescent="0.25">
      <c r="A25" s="11">
        <v>44363</v>
      </c>
      <c r="B25" t="s">
        <v>1262</v>
      </c>
      <c r="C25">
        <v>6792327</v>
      </c>
      <c r="D25" t="s">
        <v>354</v>
      </c>
      <c r="E25">
        <v>2019</v>
      </c>
      <c r="F25" t="s">
        <v>994</v>
      </c>
      <c r="I25" t="s">
        <v>1267</v>
      </c>
      <c r="J25" t="s">
        <v>401</v>
      </c>
      <c r="K25" s="7" t="s">
        <v>401</v>
      </c>
      <c r="L25" s="7" t="s">
        <v>1350</v>
      </c>
      <c r="M25" s="7" t="s">
        <v>1375</v>
      </c>
      <c r="N25" s="7"/>
      <c r="O25" s="7"/>
      <c r="P25" s="24"/>
      <c r="Q25" s="7"/>
      <c r="R25" t="s">
        <v>337</v>
      </c>
      <c r="S25" t="s">
        <v>1264</v>
      </c>
      <c r="Z25" t="s">
        <v>1377</v>
      </c>
      <c r="AB25"/>
      <c r="AC25"/>
      <c r="AD25"/>
      <c r="AG25" t="s">
        <v>253</v>
      </c>
      <c r="AH25" t="s">
        <v>219</v>
      </c>
      <c r="AI25" t="s">
        <v>250</v>
      </c>
      <c r="AJ25" t="s">
        <v>1265</v>
      </c>
      <c r="AM25" t="s">
        <v>229</v>
      </c>
      <c r="AN25" t="s">
        <v>1266</v>
      </c>
      <c r="AO25" s="10"/>
      <c r="AP25" s="10"/>
      <c r="AQ25" s="10" t="s">
        <v>380</v>
      </c>
      <c r="AR25" s="10" t="s">
        <v>401</v>
      </c>
      <c r="AS25" t="b">
        <v>1</v>
      </c>
      <c r="BE25">
        <f t="shared" si="0"/>
        <v>0</v>
      </c>
      <c r="BO25">
        <f t="shared" si="1"/>
        <v>0</v>
      </c>
      <c r="BP25">
        <v>1</v>
      </c>
      <c r="BQ25">
        <v>1</v>
      </c>
      <c r="BR25">
        <v>1</v>
      </c>
      <c r="BS25">
        <v>1</v>
      </c>
      <c r="BT25">
        <v>1</v>
      </c>
      <c r="BU25">
        <v>1</v>
      </c>
      <c r="BV25">
        <v>1</v>
      </c>
      <c r="BW25">
        <v>0</v>
      </c>
      <c r="BX25">
        <v>1</v>
      </c>
      <c r="BY25">
        <v>1</v>
      </c>
      <c r="BZ25">
        <v>1</v>
      </c>
      <c r="CA25">
        <v>0</v>
      </c>
      <c r="CB25">
        <v>0</v>
      </c>
      <c r="CC25">
        <v>1</v>
      </c>
      <c r="CD25">
        <f t="shared" si="2"/>
        <v>11</v>
      </c>
    </row>
    <row r="26" spans="1:82" x14ac:dyDescent="0.25">
      <c r="A26" s="11">
        <v>44333</v>
      </c>
      <c r="B26" t="s">
        <v>536</v>
      </c>
      <c r="C26">
        <v>5057492</v>
      </c>
      <c r="D26" t="s">
        <v>538</v>
      </c>
      <c r="E26">
        <v>2016</v>
      </c>
      <c r="F26" t="s">
        <v>539</v>
      </c>
      <c r="G26" t="b">
        <v>1</v>
      </c>
      <c r="H26" t="s">
        <v>1374</v>
      </c>
      <c r="I26" t="s">
        <v>545</v>
      </c>
      <c r="J26" t="s">
        <v>543</v>
      </c>
      <c r="K26" s="7" t="s">
        <v>401</v>
      </c>
      <c r="L26" s="7"/>
      <c r="M26" s="7"/>
      <c r="N26" s="7"/>
      <c r="O26" s="7"/>
      <c r="P26" s="24"/>
      <c r="Q26" s="7"/>
      <c r="R26" t="s">
        <v>451</v>
      </c>
      <c r="AB26"/>
      <c r="AC26"/>
      <c r="AD26"/>
      <c r="AE26" t="s">
        <v>544</v>
      </c>
      <c r="AG26" t="s">
        <v>542</v>
      </c>
      <c r="AH26" s="7" t="s">
        <v>219</v>
      </c>
      <c r="AI26" s="7" t="s">
        <v>540</v>
      </c>
      <c r="AK26">
        <v>69</v>
      </c>
      <c r="AL26">
        <v>21</v>
      </c>
      <c r="AM26" t="s">
        <v>229</v>
      </c>
      <c r="AN26" t="s">
        <v>541</v>
      </c>
      <c r="AO26" s="10"/>
      <c r="AP26" s="10"/>
      <c r="AQ26" s="10" t="s">
        <v>242</v>
      </c>
      <c r="AR26" t="s">
        <v>543</v>
      </c>
      <c r="AS26" t="b">
        <v>1</v>
      </c>
      <c r="AT26">
        <v>1</v>
      </c>
      <c r="AU26">
        <v>1</v>
      </c>
      <c r="AV26">
        <v>1</v>
      </c>
      <c r="AW26">
        <v>1</v>
      </c>
      <c r="AX26">
        <v>1</v>
      </c>
      <c r="AY26">
        <v>0</v>
      </c>
      <c r="AZ26">
        <v>1</v>
      </c>
      <c r="BA26">
        <v>1</v>
      </c>
      <c r="BB26">
        <v>0</v>
      </c>
      <c r="BC26">
        <v>0</v>
      </c>
      <c r="BD26">
        <v>0</v>
      </c>
      <c r="BE26">
        <f t="shared" si="0"/>
        <v>7</v>
      </c>
      <c r="BO26">
        <f t="shared" si="1"/>
        <v>0</v>
      </c>
      <c r="CD26">
        <f t="shared" si="2"/>
        <v>0</v>
      </c>
    </row>
    <row r="27" spans="1:82" x14ac:dyDescent="0.25">
      <c r="A27" s="11">
        <v>44336</v>
      </c>
      <c r="B27" t="s">
        <v>691</v>
      </c>
      <c r="C27">
        <v>7923201</v>
      </c>
      <c r="D27" t="s">
        <v>604</v>
      </c>
      <c r="E27">
        <v>2021</v>
      </c>
      <c r="F27" t="s">
        <v>693</v>
      </c>
      <c r="I27" t="s">
        <v>702</v>
      </c>
      <c r="J27" t="s">
        <v>694</v>
      </c>
      <c r="K27" s="7" t="s">
        <v>1330</v>
      </c>
      <c r="L27" s="7" t="s">
        <v>1350</v>
      </c>
      <c r="M27" s="7" t="s">
        <v>1379</v>
      </c>
      <c r="N27" s="7" t="s">
        <v>1378</v>
      </c>
      <c r="O27" s="7"/>
      <c r="P27" s="24"/>
      <c r="Q27" s="7"/>
      <c r="R27" t="s">
        <v>337</v>
      </c>
      <c r="T27" t="s">
        <v>700</v>
      </c>
      <c r="V27" t="s">
        <v>701</v>
      </c>
      <c r="AB27"/>
      <c r="AC27"/>
      <c r="AD27"/>
      <c r="AG27" t="s">
        <v>253</v>
      </c>
      <c r="AH27" s="7" t="s">
        <v>219</v>
      </c>
      <c r="AI27" s="7" t="s">
        <v>459</v>
      </c>
      <c r="AK27" t="s">
        <v>696</v>
      </c>
      <c r="AL27" t="s">
        <v>695</v>
      </c>
      <c r="AM27" t="s">
        <v>229</v>
      </c>
      <c r="AO27" s="10" t="s">
        <v>697</v>
      </c>
      <c r="AP27" s="10" t="s">
        <v>698</v>
      </c>
      <c r="AQ27" s="10" t="s">
        <v>316</v>
      </c>
      <c r="AR27" t="s">
        <v>699</v>
      </c>
      <c r="AS27" t="b">
        <v>1</v>
      </c>
      <c r="AT27">
        <v>1</v>
      </c>
      <c r="AU27">
        <v>1</v>
      </c>
      <c r="AV27">
        <v>-1</v>
      </c>
      <c r="AW27">
        <v>1</v>
      </c>
      <c r="AX27">
        <v>1</v>
      </c>
      <c r="AY27">
        <v>0</v>
      </c>
      <c r="AZ27">
        <v>1</v>
      </c>
      <c r="BA27">
        <v>1</v>
      </c>
      <c r="BB27">
        <v>1</v>
      </c>
      <c r="BC27">
        <v>0</v>
      </c>
      <c r="BD27">
        <v>0</v>
      </c>
      <c r="BE27">
        <f t="shared" si="0"/>
        <v>6</v>
      </c>
      <c r="BO27">
        <f t="shared" si="1"/>
        <v>0</v>
      </c>
      <c r="CD27">
        <f t="shared" si="2"/>
        <v>0</v>
      </c>
    </row>
    <row r="28" spans="1:82" x14ac:dyDescent="0.25">
      <c r="A28" s="11">
        <v>44347</v>
      </c>
      <c r="B28" t="s">
        <v>854</v>
      </c>
      <c r="C28">
        <v>28838933</v>
      </c>
      <c r="D28" t="s">
        <v>856</v>
      </c>
      <c r="E28">
        <v>2017</v>
      </c>
      <c r="F28" t="s">
        <v>857</v>
      </c>
      <c r="I28" t="s">
        <v>862</v>
      </c>
      <c r="J28" t="s">
        <v>859</v>
      </c>
      <c r="K28" s="7" t="s">
        <v>1330</v>
      </c>
      <c r="L28" s="7" t="s">
        <v>1350</v>
      </c>
      <c r="M28" s="7" t="s">
        <v>1379</v>
      </c>
      <c r="N28" s="7" t="b">
        <v>1</v>
      </c>
      <c r="O28" s="7"/>
      <c r="P28" s="24"/>
      <c r="Q28" s="7"/>
      <c r="R28" t="s">
        <v>337</v>
      </c>
      <c r="S28" t="s">
        <v>860</v>
      </c>
      <c r="Z28" t="s">
        <v>1380</v>
      </c>
      <c r="AB28"/>
      <c r="AC28"/>
      <c r="AD28"/>
      <c r="AG28" t="s">
        <v>253</v>
      </c>
      <c r="AH28" t="s">
        <v>219</v>
      </c>
      <c r="AI28" t="s">
        <v>459</v>
      </c>
      <c r="AK28">
        <v>41</v>
      </c>
      <c r="AL28">
        <v>31</v>
      </c>
      <c r="AM28" t="s">
        <v>858</v>
      </c>
      <c r="AN28" t="s">
        <v>312</v>
      </c>
      <c r="AO28" s="10"/>
      <c r="AP28" s="10"/>
      <c r="AQ28" s="10" t="s">
        <v>316</v>
      </c>
      <c r="AR28" t="s">
        <v>266</v>
      </c>
      <c r="AS28" t="b">
        <v>0</v>
      </c>
      <c r="AT28">
        <v>1</v>
      </c>
      <c r="AU28">
        <v>1</v>
      </c>
      <c r="AV28">
        <v>1</v>
      </c>
      <c r="AW28">
        <v>1</v>
      </c>
      <c r="AX28">
        <v>1</v>
      </c>
      <c r="AY28">
        <v>0</v>
      </c>
      <c r="AZ28">
        <v>1</v>
      </c>
      <c r="BA28">
        <v>1</v>
      </c>
      <c r="BB28">
        <v>0</v>
      </c>
      <c r="BC28">
        <v>0</v>
      </c>
      <c r="BD28">
        <v>0</v>
      </c>
      <c r="BE28">
        <f t="shared" si="0"/>
        <v>7</v>
      </c>
      <c r="BO28">
        <f t="shared" si="1"/>
        <v>0</v>
      </c>
      <c r="CD28">
        <f t="shared" si="2"/>
        <v>0</v>
      </c>
    </row>
    <row r="29" spans="1:82" x14ac:dyDescent="0.25">
      <c r="A29" s="11">
        <v>44355</v>
      </c>
      <c r="B29" t="s">
        <v>1038</v>
      </c>
      <c r="C29">
        <v>27417303</v>
      </c>
      <c r="D29" t="s">
        <v>1039</v>
      </c>
      <c r="E29">
        <v>2016</v>
      </c>
      <c r="F29" t="s">
        <v>1041</v>
      </c>
      <c r="I29" t="s">
        <v>1045</v>
      </c>
      <c r="J29" t="s">
        <v>694</v>
      </c>
      <c r="K29" s="7" t="s">
        <v>1330</v>
      </c>
      <c r="L29" s="7" t="s">
        <v>1350</v>
      </c>
      <c r="M29" s="7" t="s">
        <v>1379</v>
      </c>
      <c r="N29" s="7" t="s">
        <v>1372</v>
      </c>
      <c r="O29" s="7" t="s">
        <v>1383</v>
      </c>
      <c r="P29" s="24"/>
      <c r="Q29" s="7"/>
      <c r="R29" t="s">
        <v>337</v>
      </c>
      <c r="S29" t="s">
        <v>1044</v>
      </c>
      <c r="Z29" t="s">
        <v>1381</v>
      </c>
      <c r="AB29"/>
      <c r="AC29"/>
      <c r="AD29"/>
      <c r="AG29" t="s">
        <v>253</v>
      </c>
      <c r="AH29" t="s">
        <v>219</v>
      </c>
      <c r="AI29" t="s">
        <v>1042</v>
      </c>
      <c r="AK29">
        <v>22</v>
      </c>
      <c r="AL29">
        <v>8</v>
      </c>
      <c r="AM29" t="s">
        <v>1043</v>
      </c>
      <c r="AN29" t="s">
        <v>312</v>
      </c>
      <c r="AO29" s="10"/>
      <c r="AP29" s="10"/>
      <c r="AQ29" s="10" t="s">
        <v>340</v>
      </c>
      <c r="AR29" s="10" t="s">
        <v>266</v>
      </c>
      <c r="AS29" t="b">
        <v>1</v>
      </c>
      <c r="AT29">
        <v>1</v>
      </c>
      <c r="AU29">
        <v>1</v>
      </c>
      <c r="AV29">
        <v>-1</v>
      </c>
      <c r="AW29">
        <v>1</v>
      </c>
      <c r="AX29">
        <v>1</v>
      </c>
      <c r="AY29">
        <v>0</v>
      </c>
      <c r="AZ29">
        <v>1</v>
      </c>
      <c r="BA29">
        <v>1</v>
      </c>
      <c r="BB29">
        <v>1</v>
      </c>
      <c r="BC29">
        <v>0</v>
      </c>
      <c r="BD29">
        <v>1</v>
      </c>
      <c r="BE29">
        <f t="shared" si="0"/>
        <v>7</v>
      </c>
      <c r="BO29">
        <f t="shared" si="1"/>
        <v>0</v>
      </c>
      <c r="CD29">
        <f t="shared" si="2"/>
        <v>0</v>
      </c>
    </row>
    <row r="30" spans="1:82" x14ac:dyDescent="0.25">
      <c r="A30" s="11">
        <v>44363</v>
      </c>
      <c r="B30" t="s">
        <v>1253</v>
      </c>
      <c r="C30">
        <v>7160509</v>
      </c>
      <c r="D30" t="s">
        <v>757</v>
      </c>
      <c r="E30">
        <v>2020</v>
      </c>
      <c r="F30" t="s">
        <v>1255</v>
      </c>
      <c r="I30" t="s">
        <v>1261</v>
      </c>
      <c r="J30" t="s">
        <v>694</v>
      </c>
      <c r="K30" s="7" t="s">
        <v>1330</v>
      </c>
      <c r="L30" s="7" t="s">
        <v>1355</v>
      </c>
      <c r="M30" s="7" t="s">
        <v>1379</v>
      </c>
      <c r="N30" s="7" t="b">
        <v>0</v>
      </c>
      <c r="O30" s="7"/>
      <c r="P30" s="24"/>
      <c r="Q30" s="7"/>
      <c r="R30" t="s">
        <v>451</v>
      </c>
      <c r="AB30"/>
      <c r="AC30"/>
      <c r="AD30"/>
      <c r="AE30" t="s">
        <v>1260</v>
      </c>
      <c r="AG30" t="s">
        <v>1258</v>
      </c>
      <c r="AH30" t="s">
        <v>219</v>
      </c>
      <c r="AI30" t="s">
        <v>988</v>
      </c>
      <c r="AK30">
        <v>75</v>
      </c>
      <c r="AL30">
        <v>20</v>
      </c>
      <c r="AM30" t="s">
        <v>1256</v>
      </c>
      <c r="AO30" s="10" t="s">
        <v>1257</v>
      </c>
      <c r="AP30" s="10" t="s">
        <v>1259</v>
      </c>
      <c r="AQ30" s="10" t="s">
        <v>439</v>
      </c>
      <c r="AR30" s="10" t="s">
        <v>859</v>
      </c>
      <c r="AS30" t="b">
        <v>1</v>
      </c>
      <c r="AT30">
        <v>1</v>
      </c>
      <c r="AU30">
        <v>1</v>
      </c>
      <c r="AV30">
        <v>1</v>
      </c>
      <c r="AW30">
        <v>1</v>
      </c>
      <c r="AX30">
        <v>1</v>
      </c>
      <c r="AY30">
        <v>0</v>
      </c>
      <c r="AZ30">
        <v>1</v>
      </c>
      <c r="BA30">
        <v>1</v>
      </c>
      <c r="BB30">
        <v>1</v>
      </c>
      <c r="BC30">
        <v>0</v>
      </c>
      <c r="BD30">
        <v>1</v>
      </c>
      <c r="BE30">
        <f t="shared" si="0"/>
        <v>9</v>
      </c>
      <c r="BO30">
        <f t="shared" si="1"/>
        <v>0</v>
      </c>
      <c r="CD30">
        <f t="shared" si="2"/>
        <v>0</v>
      </c>
    </row>
    <row r="31" spans="1:82" x14ac:dyDescent="0.25">
      <c r="A31" s="11">
        <v>44327</v>
      </c>
      <c r="B31" t="s">
        <v>444</v>
      </c>
      <c r="C31">
        <v>2837739</v>
      </c>
      <c r="D31" t="s">
        <v>308</v>
      </c>
      <c r="E31">
        <v>2010</v>
      </c>
      <c r="F31" t="s">
        <v>446</v>
      </c>
      <c r="I31" t="s">
        <v>453</v>
      </c>
      <c r="J31" t="s">
        <v>447</v>
      </c>
      <c r="K31" s="7" t="s">
        <v>1331</v>
      </c>
      <c r="L31" s="7" t="s">
        <v>1355</v>
      </c>
      <c r="M31" s="7" t="s">
        <v>1375</v>
      </c>
      <c r="N31" s="7" t="b">
        <v>0</v>
      </c>
      <c r="O31" s="7"/>
      <c r="P31" s="24"/>
      <c r="Q31" s="7"/>
      <c r="R31" t="s">
        <v>451</v>
      </c>
      <c r="AB31"/>
      <c r="AC31"/>
      <c r="AD31"/>
      <c r="AE31" t="s">
        <v>452</v>
      </c>
      <c r="AG31" s="7" t="s">
        <v>449</v>
      </c>
      <c r="AH31" s="7" t="s">
        <v>219</v>
      </c>
      <c r="AI31" s="7" t="s">
        <v>448</v>
      </c>
      <c r="AJ31">
        <f>129+157</f>
        <v>286</v>
      </c>
      <c r="AM31" t="s">
        <v>229</v>
      </c>
      <c r="AN31" t="s">
        <v>450</v>
      </c>
      <c r="AO31" s="10"/>
      <c r="AP31" s="10"/>
      <c r="AQ31" s="10" t="s">
        <v>262</v>
      </c>
      <c r="AR31" t="s">
        <v>401</v>
      </c>
      <c r="AS31" t="b">
        <v>1</v>
      </c>
      <c r="BE31">
        <f t="shared" si="0"/>
        <v>0</v>
      </c>
      <c r="BO31">
        <f t="shared" si="1"/>
        <v>0</v>
      </c>
      <c r="BP31">
        <v>1</v>
      </c>
      <c r="BQ31">
        <v>1</v>
      </c>
      <c r="BR31">
        <v>0</v>
      </c>
      <c r="BS31">
        <v>1</v>
      </c>
      <c r="BT31">
        <v>-1</v>
      </c>
      <c r="BU31">
        <v>0</v>
      </c>
      <c r="BV31">
        <v>0</v>
      </c>
      <c r="BW31">
        <v>0</v>
      </c>
      <c r="BX31">
        <v>0</v>
      </c>
      <c r="BY31">
        <v>0</v>
      </c>
      <c r="BZ31">
        <v>1</v>
      </c>
      <c r="CA31">
        <v>0</v>
      </c>
      <c r="CB31">
        <v>0</v>
      </c>
      <c r="CC31">
        <v>1</v>
      </c>
      <c r="CD31">
        <f t="shared" si="2"/>
        <v>4</v>
      </c>
    </row>
    <row r="32" spans="1:82" x14ac:dyDescent="0.25">
      <c r="A32" s="17">
        <v>44322</v>
      </c>
      <c r="B32" t="s">
        <v>305</v>
      </c>
      <c r="C32">
        <v>2797324</v>
      </c>
      <c r="D32" t="s">
        <v>308</v>
      </c>
      <c r="E32">
        <v>2010</v>
      </c>
      <c r="F32" t="s">
        <v>306</v>
      </c>
      <c r="I32" t="s">
        <v>317</v>
      </c>
      <c r="J32" t="s">
        <v>314</v>
      </c>
      <c r="K32" s="7" t="s">
        <v>1330</v>
      </c>
      <c r="L32" s="7" t="s">
        <v>1350</v>
      </c>
      <c r="M32" t="s">
        <v>314</v>
      </c>
      <c r="N32" s="7" t="b">
        <v>0</v>
      </c>
      <c r="O32" s="7"/>
      <c r="P32" s="24"/>
      <c r="Q32" s="7"/>
      <c r="R32" t="s">
        <v>337</v>
      </c>
      <c r="S32" t="s">
        <v>1384</v>
      </c>
      <c r="AB32"/>
      <c r="AC32"/>
      <c r="AD32">
        <v>3</v>
      </c>
      <c r="AG32" t="s">
        <v>315</v>
      </c>
      <c r="AH32" t="s">
        <v>219</v>
      </c>
      <c r="AI32" t="s">
        <v>311</v>
      </c>
      <c r="AK32">
        <v>8</v>
      </c>
      <c r="AL32">
        <v>6</v>
      </c>
      <c r="AM32" t="s">
        <v>310</v>
      </c>
      <c r="AN32" t="s">
        <v>312</v>
      </c>
      <c r="AO32" s="10"/>
      <c r="AP32" s="10"/>
      <c r="AQ32" s="10" t="s">
        <v>316</v>
      </c>
      <c r="AR32" t="s">
        <v>266</v>
      </c>
      <c r="AS32" t="b">
        <v>0</v>
      </c>
      <c r="AT32">
        <v>1</v>
      </c>
      <c r="AU32">
        <v>1</v>
      </c>
      <c r="AV32">
        <v>-1</v>
      </c>
      <c r="AW32">
        <v>-1</v>
      </c>
      <c r="AX32">
        <v>1</v>
      </c>
      <c r="AY32">
        <v>0</v>
      </c>
      <c r="AZ32">
        <v>1</v>
      </c>
      <c r="BA32">
        <v>1</v>
      </c>
      <c r="BB32">
        <v>0</v>
      </c>
      <c r="BC32">
        <v>0</v>
      </c>
      <c r="BD32">
        <v>0</v>
      </c>
      <c r="BE32">
        <f t="shared" si="0"/>
        <v>3</v>
      </c>
      <c r="BO32">
        <f t="shared" si="1"/>
        <v>0</v>
      </c>
      <c r="CD32">
        <f t="shared" si="2"/>
        <v>0</v>
      </c>
    </row>
    <row r="33" spans="1:82" x14ac:dyDescent="0.25">
      <c r="A33" s="11">
        <v>44363</v>
      </c>
      <c r="B33" t="s">
        <v>1226</v>
      </c>
      <c r="C33">
        <v>5863591</v>
      </c>
      <c r="D33" t="s">
        <v>850</v>
      </c>
      <c r="E33">
        <v>2018</v>
      </c>
      <c r="F33" t="s">
        <v>1232</v>
      </c>
      <c r="I33" t="s">
        <v>1231</v>
      </c>
      <c r="J33" t="s">
        <v>1228</v>
      </c>
      <c r="K33" s="7" t="s">
        <v>1328</v>
      </c>
      <c r="L33" s="7" t="s">
        <v>1350</v>
      </c>
      <c r="M33" s="7" t="s">
        <v>1375</v>
      </c>
      <c r="N33" s="7" t="b">
        <v>1</v>
      </c>
      <c r="O33" s="7"/>
      <c r="P33" s="24"/>
      <c r="Q33" s="7"/>
      <c r="R33" t="s">
        <v>369</v>
      </c>
      <c r="AB33"/>
      <c r="AC33"/>
      <c r="AD33"/>
      <c r="AF33" t="s">
        <v>1230</v>
      </c>
      <c r="AG33" t="s">
        <v>253</v>
      </c>
      <c r="AH33" t="s">
        <v>219</v>
      </c>
      <c r="AI33" t="s">
        <v>250</v>
      </c>
      <c r="AJ33">
        <v>2543</v>
      </c>
      <c r="AM33" t="s">
        <v>229</v>
      </c>
      <c r="AN33" t="s">
        <v>1229</v>
      </c>
      <c r="AO33" s="10"/>
      <c r="AP33" s="10"/>
      <c r="AQ33" s="10" t="s">
        <v>340</v>
      </c>
      <c r="AR33" s="10" t="s">
        <v>401</v>
      </c>
      <c r="AS33" t="b">
        <v>1</v>
      </c>
      <c r="BE33">
        <f t="shared" si="0"/>
        <v>0</v>
      </c>
      <c r="BO33">
        <f t="shared" si="1"/>
        <v>0</v>
      </c>
      <c r="BP33">
        <v>1</v>
      </c>
      <c r="BQ33">
        <v>1</v>
      </c>
      <c r="BR33">
        <v>1</v>
      </c>
      <c r="BS33">
        <v>1</v>
      </c>
      <c r="BT33">
        <v>1</v>
      </c>
      <c r="BU33">
        <v>1</v>
      </c>
      <c r="BV33">
        <v>1</v>
      </c>
      <c r="BW33">
        <v>1</v>
      </c>
      <c r="BX33">
        <v>1</v>
      </c>
      <c r="BY33">
        <v>1</v>
      </c>
      <c r="BZ33">
        <v>1</v>
      </c>
      <c r="CA33">
        <v>0</v>
      </c>
      <c r="CB33">
        <v>0</v>
      </c>
      <c r="CC33">
        <v>1</v>
      </c>
      <c r="CD33">
        <f t="shared" si="2"/>
        <v>12</v>
      </c>
    </row>
    <row r="34" spans="1:82" x14ac:dyDescent="0.25">
      <c r="A34" s="11">
        <v>44344</v>
      </c>
      <c r="B34" t="s">
        <v>805</v>
      </c>
      <c r="C34">
        <v>29231988</v>
      </c>
      <c r="D34" t="s">
        <v>806</v>
      </c>
      <c r="E34">
        <v>2018</v>
      </c>
      <c r="F34" t="s">
        <v>808</v>
      </c>
      <c r="I34" t="s">
        <v>818</v>
      </c>
      <c r="J34" t="s">
        <v>809</v>
      </c>
      <c r="K34" s="7" t="s">
        <v>1328</v>
      </c>
      <c r="L34" s="7" t="s">
        <v>1350</v>
      </c>
      <c r="M34" s="7" t="s">
        <v>1375</v>
      </c>
      <c r="N34" s="7" t="b">
        <v>1</v>
      </c>
      <c r="O34" s="7"/>
      <c r="P34" s="24">
        <v>10</v>
      </c>
      <c r="Q34" s="7"/>
      <c r="R34" t="s">
        <v>369</v>
      </c>
      <c r="S34" t="s">
        <v>812</v>
      </c>
      <c r="AB34"/>
      <c r="AC34"/>
      <c r="AD34"/>
      <c r="AF34" t="s">
        <v>813</v>
      </c>
      <c r="AG34" t="s">
        <v>253</v>
      </c>
      <c r="AH34" t="s">
        <v>219</v>
      </c>
      <c r="AI34" t="s">
        <v>570</v>
      </c>
      <c r="AJ34">
        <v>832</v>
      </c>
      <c r="AM34" t="s">
        <v>229</v>
      </c>
      <c r="AN34" t="s">
        <v>810</v>
      </c>
      <c r="AO34" s="14"/>
      <c r="AP34" s="10"/>
      <c r="AQ34" s="10" t="s">
        <v>571</v>
      </c>
      <c r="AR34" t="s">
        <v>401</v>
      </c>
      <c r="AS34" t="b">
        <v>1</v>
      </c>
      <c r="BE34">
        <f t="shared" si="0"/>
        <v>0</v>
      </c>
      <c r="BO34">
        <f t="shared" si="1"/>
        <v>0</v>
      </c>
      <c r="BP34">
        <v>1</v>
      </c>
      <c r="BQ34">
        <v>1</v>
      </c>
      <c r="BR34">
        <v>1</v>
      </c>
      <c r="BS34">
        <v>1</v>
      </c>
      <c r="BT34">
        <v>-1</v>
      </c>
      <c r="BU34">
        <v>0</v>
      </c>
      <c r="BV34">
        <v>0</v>
      </c>
      <c r="BW34">
        <v>0</v>
      </c>
      <c r="BX34">
        <v>0</v>
      </c>
      <c r="BY34">
        <v>0</v>
      </c>
      <c r="BZ34">
        <v>1</v>
      </c>
      <c r="CA34">
        <v>0</v>
      </c>
      <c r="CB34">
        <v>0</v>
      </c>
      <c r="CC34">
        <v>1</v>
      </c>
      <c r="CD34">
        <f t="shared" si="2"/>
        <v>5</v>
      </c>
    </row>
    <row r="35" spans="1:82" x14ac:dyDescent="0.25">
      <c r="A35" s="11">
        <v>44317</v>
      </c>
      <c r="B35" t="s">
        <v>912</v>
      </c>
      <c r="C35">
        <v>4891876</v>
      </c>
      <c r="D35" t="s">
        <v>354</v>
      </c>
      <c r="E35">
        <v>2016</v>
      </c>
      <c r="F35" s="22" t="s">
        <v>914</v>
      </c>
      <c r="I35" t="s">
        <v>920</v>
      </c>
      <c r="J35" t="s">
        <v>919</v>
      </c>
      <c r="K35" s="7" t="s">
        <v>1328</v>
      </c>
      <c r="L35" s="7" t="s">
        <v>1350</v>
      </c>
      <c r="M35" s="7" t="s">
        <v>377</v>
      </c>
      <c r="N35" s="7" t="b">
        <v>1</v>
      </c>
      <c r="O35" s="7"/>
      <c r="P35" s="24" t="s">
        <v>1403</v>
      </c>
      <c r="Q35" s="7" t="s">
        <v>1386</v>
      </c>
      <c r="R35" t="s">
        <v>369</v>
      </c>
      <c r="S35" t="s">
        <v>918</v>
      </c>
      <c r="Z35" t="s">
        <v>917</v>
      </c>
      <c r="AB35"/>
      <c r="AC35"/>
      <c r="AD35"/>
      <c r="AG35" t="s">
        <v>253</v>
      </c>
      <c r="AH35" t="s">
        <v>219</v>
      </c>
      <c r="AI35" t="s">
        <v>459</v>
      </c>
      <c r="AJ35">
        <v>1864</v>
      </c>
      <c r="AM35" t="s">
        <v>229</v>
      </c>
      <c r="AN35" t="s">
        <v>916</v>
      </c>
      <c r="AO35" s="10"/>
      <c r="AP35" s="10"/>
      <c r="AQ35" s="10" t="s">
        <v>262</v>
      </c>
      <c r="AR35" s="10" t="s">
        <v>915</v>
      </c>
      <c r="AS35" t="b">
        <v>1</v>
      </c>
      <c r="BE35">
        <f t="shared" ref="BE35:BE64" si="3">SUM(AT35:BD35)</f>
        <v>0</v>
      </c>
      <c r="BO35">
        <f t="shared" ref="BO35:BO64" si="4">SUM(BF35:BN35)</f>
        <v>0</v>
      </c>
      <c r="BP35">
        <v>1</v>
      </c>
      <c r="BQ35">
        <v>1</v>
      </c>
      <c r="BR35">
        <v>1</v>
      </c>
      <c r="BS35">
        <v>1</v>
      </c>
      <c r="BT35">
        <v>1</v>
      </c>
      <c r="BU35">
        <v>1</v>
      </c>
      <c r="BV35">
        <v>1</v>
      </c>
      <c r="BW35">
        <v>1</v>
      </c>
      <c r="BX35">
        <v>1</v>
      </c>
      <c r="BY35">
        <v>1</v>
      </c>
      <c r="BZ35">
        <v>1</v>
      </c>
      <c r="CA35">
        <v>0</v>
      </c>
      <c r="CB35">
        <v>1</v>
      </c>
      <c r="CC35">
        <v>1</v>
      </c>
      <c r="CD35">
        <f t="shared" ref="CD35:CD64" si="5">SUM(BP35:CC35)</f>
        <v>13</v>
      </c>
    </row>
    <row r="36" spans="1:82" x14ac:dyDescent="0.25">
      <c r="A36" s="11">
        <v>44327</v>
      </c>
      <c r="B36" t="s">
        <v>454</v>
      </c>
      <c r="C36">
        <v>22511653</v>
      </c>
      <c r="D36" t="s">
        <v>456</v>
      </c>
      <c r="E36">
        <v>2012</v>
      </c>
      <c r="F36" t="s">
        <v>457</v>
      </c>
      <c r="I36" t="s">
        <v>464</v>
      </c>
      <c r="J36" t="s">
        <v>463</v>
      </c>
      <c r="K36" s="7" t="s">
        <v>1331</v>
      </c>
      <c r="L36" s="7" t="s">
        <v>1350</v>
      </c>
      <c r="M36" s="7" t="s">
        <v>1389</v>
      </c>
      <c r="N36" s="7" t="b">
        <v>0</v>
      </c>
      <c r="O36" s="7"/>
      <c r="P36" s="24">
        <v>8</v>
      </c>
      <c r="Q36" s="7" t="s">
        <v>1387</v>
      </c>
      <c r="R36" t="s">
        <v>460</v>
      </c>
      <c r="S36" t="s">
        <v>458</v>
      </c>
      <c r="Z36" t="s">
        <v>1390</v>
      </c>
      <c r="AB36"/>
      <c r="AC36"/>
      <c r="AD36"/>
      <c r="AG36" t="s">
        <v>461</v>
      </c>
      <c r="AH36" s="7" t="s">
        <v>219</v>
      </c>
      <c r="AI36" s="7" t="s">
        <v>459</v>
      </c>
      <c r="AJ36">
        <f>929+171</f>
        <v>1100</v>
      </c>
      <c r="AM36" t="s">
        <v>229</v>
      </c>
      <c r="AN36" t="s">
        <v>462</v>
      </c>
      <c r="AO36" s="10"/>
      <c r="AP36" s="10"/>
      <c r="AQ36" s="10" t="s">
        <v>251</v>
      </c>
      <c r="AR36" t="s">
        <v>401</v>
      </c>
      <c r="AS36" t="b">
        <v>1</v>
      </c>
      <c r="BE36">
        <f t="shared" si="3"/>
        <v>0</v>
      </c>
      <c r="BO36">
        <f t="shared" si="4"/>
        <v>0</v>
      </c>
      <c r="BP36">
        <v>1</v>
      </c>
      <c r="BQ36">
        <v>1</v>
      </c>
      <c r="BR36">
        <v>0</v>
      </c>
      <c r="BS36">
        <v>1</v>
      </c>
      <c r="BT36">
        <v>-1</v>
      </c>
      <c r="BU36">
        <v>1</v>
      </c>
      <c r="BV36">
        <v>1</v>
      </c>
      <c r="BW36">
        <v>-1</v>
      </c>
      <c r="BX36">
        <v>1</v>
      </c>
      <c r="BY36">
        <v>1</v>
      </c>
      <c r="BZ36">
        <v>1</v>
      </c>
      <c r="CA36">
        <v>0</v>
      </c>
      <c r="CB36">
        <v>0</v>
      </c>
      <c r="CC36">
        <v>1</v>
      </c>
      <c r="CD36">
        <f t="shared" si="5"/>
        <v>7</v>
      </c>
    </row>
    <row r="37" spans="1:82" x14ac:dyDescent="0.25">
      <c r="A37" s="11">
        <v>44355</v>
      </c>
      <c r="B37" t="s">
        <v>1019</v>
      </c>
      <c r="C37">
        <v>24418380</v>
      </c>
      <c r="D37" t="s">
        <v>1021</v>
      </c>
      <c r="E37">
        <v>2014</v>
      </c>
      <c r="F37" t="s">
        <v>1022</v>
      </c>
      <c r="I37" t="s">
        <v>1027</v>
      </c>
      <c r="J37" t="s">
        <v>1025</v>
      </c>
      <c r="K37" s="7" t="s">
        <v>1332</v>
      </c>
      <c r="L37" s="7" t="s">
        <v>1350</v>
      </c>
      <c r="M37" s="7" t="s">
        <v>1391</v>
      </c>
      <c r="N37" s="7" t="s">
        <v>1372</v>
      </c>
      <c r="O37" s="7" t="s">
        <v>1394</v>
      </c>
      <c r="P37" s="24">
        <v>0</v>
      </c>
      <c r="Q37" s="7" t="s">
        <v>1392</v>
      </c>
      <c r="R37" t="s">
        <v>337</v>
      </c>
      <c r="S37" s="10" t="s">
        <v>1026</v>
      </c>
      <c r="Z37" t="s">
        <v>1393</v>
      </c>
      <c r="AB37"/>
      <c r="AC37"/>
      <c r="AD37"/>
      <c r="AG37" t="s">
        <v>253</v>
      </c>
      <c r="AH37" t="s">
        <v>219</v>
      </c>
      <c r="AI37" t="s">
        <v>582</v>
      </c>
      <c r="AK37">
        <v>206</v>
      </c>
      <c r="AL37">
        <v>206</v>
      </c>
      <c r="AM37" t="s">
        <v>229</v>
      </c>
      <c r="AO37" s="10" t="s">
        <v>1023</v>
      </c>
      <c r="AP37" s="10" t="s">
        <v>1023</v>
      </c>
      <c r="AQ37" s="10" t="s">
        <v>1024</v>
      </c>
      <c r="AR37" s="10" t="s">
        <v>266</v>
      </c>
      <c r="AS37" t="b">
        <v>1</v>
      </c>
      <c r="AT37">
        <v>1</v>
      </c>
      <c r="AU37">
        <v>1</v>
      </c>
      <c r="AV37">
        <v>-1</v>
      </c>
      <c r="AW37">
        <v>1</v>
      </c>
      <c r="AX37">
        <v>1</v>
      </c>
      <c r="AY37">
        <v>0</v>
      </c>
      <c r="AZ37">
        <v>1</v>
      </c>
      <c r="BA37">
        <v>1</v>
      </c>
      <c r="BB37">
        <v>0</v>
      </c>
      <c r="BC37">
        <v>0</v>
      </c>
      <c r="BD37">
        <v>1</v>
      </c>
      <c r="BE37">
        <f t="shared" si="3"/>
        <v>6</v>
      </c>
      <c r="BO37">
        <f t="shared" si="4"/>
        <v>0</v>
      </c>
      <c r="CD37">
        <f t="shared" si="5"/>
        <v>0</v>
      </c>
    </row>
    <row r="38" spans="1:82" x14ac:dyDescent="0.25">
      <c r="A38" s="11">
        <v>44327</v>
      </c>
      <c r="B38" t="s">
        <v>485</v>
      </c>
      <c r="C38">
        <v>26038090</v>
      </c>
      <c r="D38" t="s">
        <v>487</v>
      </c>
      <c r="E38">
        <v>2016</v>
      </c>
      <c r="F38" t="s">
        <v>488</v>
      </c>
      <c r="I38" t="s">
        <v>491</v>
      </c>
      <c r="J38" t="s">
        <v>492</v>
      </c>
      <c r="K38" s="7" t="s">
        <v>1326</v>
      </c>
      <c r="L38" s="7" t="s">
        <v>1350</v>
      </c>
      <c r="M38" t="s">
        <v>492</v>
      </c>
      <c r="N38" s="7" t="s">
        <v>1372</v>
      </c>
      <c r="O38" s="7" t="s">
        <v>1397</v>
      </c>
      <c r="P38" s="24">
        <v>0</v>
      </c>
      <c r="Q38" s="7" t="s">
        <v>266</v>
      </c>
      <c r="R38" t="s">
        <v>337</v>
      </c>
      <c r="T38" t="s">
        <v>490</v>
      </c>
      <c r="AB38" t="s">
        <v>1396</v>
      </c>
      <c r="AC38" t="s">
        <v>1395</v>
      </c>
      <c r="AD38"/>
      <c r="AG38" t="s">
        <v>253</v>
      </c>
      <c r="AH38" s="7" t="s">
        <v>219</v>
      </c>
      <c r="AI38" s="7" t="s">
        <v>250</v>
      </c>
      <c r="AK38">
        <v>12</v>
      </c>
      <c r="AL38">
        <v>12</v>
      </c>
      <c r="AM38" t="s">
        <v>489</v>
      </c>
      <c r="AO38" s="10" t="s">
        <v>494</v>
      </c>
      <c r="AP38" s="10" t="s">
        <v>494</v>
      </c>
      <c r="AQ38" s="10" t="s">
        <v>493</v>
      </c>
      <c r="AR38" t="s">
        <v>492</v>
      </c>
      <c r="AS38" t="b">
        <v>1</v>
      </c>
      <c r="AT38">
        <v>1</v>
      </c>
      <c r="AU38">
        <v>1</v>
      </c>
      <c r="AV38">
        <v>-1</v>
      </c>
      <c r="AW38">
        <v>1</v>
      </c>
      <c r="AX38">
        <v>1</v>
      </c>
      <c r="AY38">
        <v>0</v>
      </c>
      <c r="AZ38">
        <v>1</v>
      </c>
      <c r="BA38">
        <v>1</v>
      </c>
      <c r="BB38">
        <v>1</v>
      </c>
      <c r="BC38">
        <v>0</v>
      </c>
      <c r="BD38">
        <v>1</v>
      </c>
      <c r="BE38">
        <f t="shared" si="3"/>
        <v>7</v>
      </c>
      <c r="BO38">
        <f t="shared" si="4"/>
        <v>0</v>
      </c>
      <c r="CD38">
        <f t="shared" si="5"/>
        <v>0</v>
      </c>
    </row>
    <row r="39" spans="1:82" x14ac:dyDescent="0.25">
      <c r="A39" s="11">
        <v>44342</v>
      </c>
      <c r="B39" t="s">
        <v>758</v>
      </c>
      <c r="C39">
        <v>7524212</v>
      </c>
      <c r="D39" t="s">
        <v>757</v>
      </c>
      <c r="E39">
        <v>2020</v>
      </c>
      <c r="F39" t="s">
        <v>759</v>
      </c>
      <c r="I39" t="s">
        <v>763</v>
      </c>
      <c r="J39" t="s">
        <v>712</v>
      </c>
      <c r="K39" s="7" t="s">
        <v>1330</v>
      </c>
      <c r="L39" s="7" t="s">
        <v>1350</v>
      </c>
      <c r="M39" s="7" t="s">
        <v>1398</v>
      </c>
      <c r="N39" s="7" t="s">
        <v>1372</v>
      </c>
      <c r="O39" s="7" t="s">
        <v>1400</v>
      </c>
      <c r="P39" s="24">
        <v>0</v>
      </c>
      <c r="Q39" s="7" t="s">
        <v>266</v>
      </c>
      <c r="R39" t="s">
        <v>337</v>
      </c>
      <c r="S39" t="s">
        <v>762</v>
      </c>
      <c r="Y39" t="s">
        <v>1399</v>
      </c>
      <c r="AB39"/>
      <c r="AC39"/>
      <c r="AD39"/>
      <c r="AG39" t="s">
        <v>761</v>
      </c>
      <c r="AH39" s="7" t="s">
        <v>219</v>
      </c>
      <c r="AI39" s="7" t="s">
        <v>592</v>
      </c>
      <c r="AK39">
        <v>10</v>
      </c>
      <c r="AL39">
        <v>10</v>
      </c>
      <c r="AM39" t="s">
        <v>229</v>
      </c>
      <c r="AN39" t="s">
        <v>760</v>
      </c>
      <c r="AO39" s="10"/>
      <c r="AP39" s="10"/>
      <c r="AQ39" s="10" t="s">
        <v>368</v>
      </c>
      <c r="AR39" t="s">
        <v>630</v>
      </c>
      <c r="AS39" t="b">
        <v>1</v>
      </c>
      <c r="AT39">
        <v>1</v>
      </c>
      <c r="AU39">
        <v>1</v>
      </c>
      <c r="AV39">
        <v>1</v>
      </c>
      <c r="AW39">
        <v>1</v>
      </c>
      <c r="AX39">
        <v>1</v>
      </c>
      <c r="AY39">
        <v>0</v>
      </c>
      <c r="AZ39">
        <v>1</v>
      </c>
      <c r="BA39">
        <v>1</v>
      </c>
      <c r="BB39">
        <v>0</v>
      </c>
      <c r="BC39">
        <v>0</v>
      </c>
      <c r="BD39">
        <v>1</v>
      </c>
      <c r="BE39">
        <f t="shared" si="3"/>
        <v>8</v>
      </c>
      <c r="BO39">
        <f t="shared" si="4"/>
        <v>0</v>
      </c>
      <c r="CD39">
        <f t="shared" si="5"/>
        <v>0</v>
      </c>
    </row>
    <row r="40" spans="1:82" x14ac:dyDescent="0.25">
      <c r="A40" s="11">
        <v>44355</v>
      </c>
      <c r="B40" t="s">
        <v>1046</v>
      </c>
      <c r="C40">
        <v>28485796</v>
      </c>
      <c r="D40" t="s">
        <v>1048</v>
      </c>
      <c r="E40">
        <v>2017</v>
      </c>
      <c r="F40" t="s">
        <v>1049</v>
      </c>
      <c r="I40" t="s">
        <v>1052</v>
      </c>
      <c r="J40" t="s">
        <v>712</v>
      </c>
      <c r="K40" s="7" t="s">
        <v>1330</v>
      </c>
      <c r="L40" s="7" t="s">
        <v>1350</v>
      </c>
      <c r="M40" s="7" t="s">
        <v>1398</v>
      </c>
      <c r="N40" s="7" t="b">
        <v>0</v>
      </c>
      <c r="O40" s="7"/>
      <c r="P40" s="24">
        <v>0</v>
      </c>
      <c r="Q40" s="7" t="s">
        <v>266</v>
      </c>
      <c r="R40" t="s">
        <v>337</v>
      </c>
      <c r="S40" t="s">
        <v>1051</v>
      </c>
      <c r="AB40"/>
      <c r="AC40"/>
      <c r="AD40"/>
      <c r="AG40" t="s">
        <v>225</v>
      </c>
      <c r="AH40" t="s">
        <v>219</v>
      </c>
      <c r="AI40" t="s">
        <v>235</v>
      </c>
      <c r="AK40">
        <v>6</v>
      </c>
      <c r="AL40">
        <v>6</v>
      </c>
      <c r="AM40" t="s">
        <v>229</v>
      </c>
      <c r="AO40" s="10" t="s">
        <v>1050</v>
      </c>
      <c r="AP40" s="10" t="s">
        <v>1050</v>
      </c>
      <c r="AQ40" s="10" t="s">
        <v>340</v>
      </c>
      <c r="AR40" s="10" t="s">
        <v>266</v>
      </c>
      <c r="AS40" t="b">
        <v>1</v>
      </c>
      <c r="AT40">
        <v>1</v>
      </c>
      <c r="AU40">
        <v>1</v>
      </c>
      <c r="AV40">
        <v>-1</v>
      </c>
      <c r="AW40">
        <v>1</v>
      </c>
      <c r="AX40">
        <v>1</v>
      </c>
      <c r="AY40">
        <v>0</v>
      </c>
      <c r="AZ40">
        <v>1</v>
      </c>
      <c r="BA40">
        <v>0</v>
      </c>
      <c r="BB40">
        <v>0</v>
      </c>
      <c r="BC40">
        <v>0</v>
      </c>
      <c r="BD40">
        <v>0</v>
      </c>
      <c r="BE40">
        <f t="shared" si="3"/>
        <v>4</v>
      </c>
      <c r="BO40">
        <f t="shared" si="4"/>
        <v>0</v>
      </c>
      <c r="CD40">
        <f t="shared" si="5"/>
        <v>0</v>
      </c>
    </row>
    <row r="41" spans="1:82" x14ac:dyDescent="0.25">
      <c r="A41" s="11">
        <v>44356</v>
      </c>
      <c r="B41" t="s">
        <v>1077</v>
      </c>
      <c r="C41">
        <v>31703168</v>
      </c>
      <c r="D41" t="s">
        <v>850</v>
      </c>
      <c r="E41">
        <v>2019</v>
      </c>
      <c r="F41" t="s">
        <v>1079</v>
      </c>
      <c r="J41" t="s">
        <v>712</v>
      </c>
      <c r="K41" s="7" t="s">
        <v>1330</v>
      </c>
      <c r="L41" s="7" t="s">
        <v>1350</v>
      </c>
      <c r="M41" s="7" t="s">
        <v>1398</v>
      </c>
      <c r="N41" s="7" t="b">
        <v>1</v>
      </c>
      <c r="O41" s="7"/>
      <c r="P41" s="24">
        <v>8.5</v>
      </c>
      <c r="Q41" s="7" t="s">
        <v>1401</v>
      </c>
      <c r="R41" t="s">
        <v>337</v>
      </c>
      <c r="S41" t="s">
        <v>1402</v>
      </c>
      <c r="AB41"/>
      <c r="AC41"/>
      <c r="AD41"/>
      <c r="AG41" t="s">
        <v>253</v>
      </c>
      <c r="AH41" t="s">
        <v>219</v>
      </c>
      <c r="AI41" t="s">
        <v>250</v>
      </c>
      <c r="AJ41">
        <v>2534</v>
      </c>
      <c r="AM41" t="s">
        <v>229</v>
      </c>
      <c r="AN41" t="s">
        <v>1080</v>
      </c>
      <c r="AO41" s="10"/>
      <c r="AP41" s="10"/>
      <c r="AQ41" s="10" t="s">
        <v>380</v>
      </c>
      <c r="AR41" s="10" t="s">
        <v>630</v>
      </c>
      <c r="AS41" t="b">
        <v>1</v>
      </c>
      <c r="BE41">
        <f t="shared" si="3"/>
        <v>0</v>
      </c>
      <c r="BO41">
        <f t="shared" si="4"/>
        <v>0</v>
      </c>
      <c r="BP41">
        <v>1</v>
      </c>
      <c r="BQ41">
        <v>1</v>
      </c>
      <c r="BR41">
        <v>1</v>
      </c>
      <c r="BS41">
        <v>1</v>
      </c>
      <c r="BT41">
        <v>1</v>
      </c>
      <c r="BU41">
        <v>1</v>
      </c>
      <c r="BV41">
        <v>1</v>
      </c>
      <c r="BW41">
        <v>1</v>
      </c>
      <c r="BX41">
        <v>1</v>
      </c>
      <c r="BY41">
        <v>1</v>
      </c>
      <c r="BZ41">
        <v>1</v>
      </c>
      <c r="CA41">
        <v>0</v>
      </c>
      <c r="CB41">
        <v>0</v>
      </c>
      <c r="CC41">
        <v>0</v>
      </c>
      <c r="CD41">
        <f t="shared" si="5"/>
        <v>11</v>
      </c>
    </row>
    <row r="42" spans="1:82" x14ac:dyDescent="0.25">
      <c r="A42" s="11">
        <v>44356</v>
      </c>
      <c r="B42" t="s">
        <v>1096</v>
      </c>
      <c r="C42">
        <v>4861674</v>
      </c>
      <c r="D42" t="s">
        <v>1097</v>
      </c>
      <c r="E42">
        <v>2016</v>
      </c>
      <c r="F42" t="s">
        <v>1099</v>
      </c>
      <c r="I42" t="s">
        <v>1102</v>
      </c>
      <c r="J42" t="s">
        <v>712</v>
      </c>
      <c r="K42" s="7" t="s">
        <v>1330</v>
      </c>
      <c r="L42" s="7" t="s">
        <v>1350</v>
      </c>
      <c r="M42" s="7" t="s">
        <v>1398</v>
      </c>
      <c r="N42" s="7" t="b">
        <v>0</v>
      </c>
      <c r="O42" s="7"/>
      <c r="P42" s="24">
        <v>0</v>
      </c>
      <c r="Q42" s="7" t="s">
        <v>266</v>
      </c>
      <c r="R42" t="s">
        <v>470</v>
      </c>
      <c r="V42" t="s">
        <v>1101</v>
      </c>
      <c r="AB42"/>
      <c r="AC42"/>
      <c r="AD42"/>
      <c r="AG42" t="s">
        <v>640</v>
      </c>
      <c r="AH42" t="s">
        <v>219</v>
      </c>
      <c r="AI42" t="s">
        <v>250</v>
      </c>
      <c r="AJ42">
        <v>155</v>
      </c>
      <c r="AM42" t="s">
        <v>229</v>
      </c>
      <c r="AN42" t="s">
        <v>1100</v>
      </c>
      <c r="AO42" s="10"/>
      <c r="AP42" s="10"/>
      <c r="AQ42" s="10" t="s">
        <v>606</v>
      </c>
      <c r="AR42" s="10" t="s">
        <v>772</v>
      </c>
      <c r="AS42" t="b">
        <v>1</v>
      </c>
      <c r="BE42">
        <f t="shared" si="3"/>
        <v>0</v>
      </c>
      <c r="BO42">
        <f t="shared" si="4"/>
        <v>0</v>
      </c>
      <c r="BP42">
        <v>1</v>
      </c>
      <c r="BQ42">
        <v>1</v>
      </c>
      <c r="BR42">
        <v>0</v>
      </c>
      <c r="BS42">
        <v>1</v>
      </c>
      <c r="BT42">
        <v>-1</v>
      </c>
      <c r="BU42">
        <v>1</v>
      </c>
      <c r="BV42">
        <v>0</v>
      </c>
      <c r="BW42">
        <v>-1</v>
      </c>
      <c r="BX42">
        <v>1</v>
      </c>
      <c r="BY42">
        <v>0</v>
      </c>
      <c r="BZ42">
        <v>1</v>
      </c>
      <c r="CA42">
        <v>0</v>
      </c>
      <c r="CB42">
        <v>0</v>
      </c>
      <c r="CC42">
        <v>0</v>
      </c>
      <c r="CD42">
        <f t="shared" si="5"/>
        <v>4</v>
      </c>
    </row>
    <row r="43" spans="1:82" x14ac:dyDescent="0.25">
      <c r="A43" s="11">
        <v>44362</v>
      </c>
      <c r="B43" t="s">
        <v>1167</v>
      </c>
      <c r="C43">
        <v>3634158</v>
      </c>
      <c r="D43" t="s">
        <v>856</v>
      </c>
      <c r="E43">
        <v>2011</v>
      </c>
      <c r="F43" t="s">
        <v>306</v>
      </c>
      <c r="I43" t="s">
        <v>1173</v>
      </c>
      <c r="J43" t="s">
        <v>712</v>
      </c>
      <c r="K43" s="7" t="s">
        <v>1330</v>
      </c>
      <c r="L43" s="7" t="s">
        <v>1350</v>
      </c>
      <c r="M43" s="7" t="s">
        <v>1398</v>
      </c>
      <c r="N43" s="7" t="b">
        <v>0</v>
      </c>
      <c r="O43" s="7"/>
      <c r="P43" s="24">
        <v>0</v>
      </c>
      <c r="Q43" s="7" t="s">
        <v>266</v>
      </c>
      <c r="R43" t="s">
        <v>337</v>
      </c>
      <c r="S43" t="s">
        <v>1172</v>
      </c>
      <c r="AB43"/>
      <c r="AC43"/>
      <c r="AD43"/>
      <c r="AG43" t="s">
        <v>1170</v>
      </c>
      <c r="AH43" t="s">
        <v>219</v>
      </c>
      <c r="AI43" t="s">
        <v>311</v>
      </c>
      <c r="AK43">
        <v>4</v>
      </c>
      <c r="AL43">
        <v>4</v>
      </c>
      <c r="AM43" t="s">
        <v>1169</v>
      </c>
      <c r="AN43" t="s">
        <v>312</v>
      </c>
      <c r="AO43" s="10"/>
      <c r="AP43" s="10"/>
      <c r="AQ43" s="10" t="s">
        <v>312</v>
      </c>
      <c r="AR43" t="s">
        <v>1171</v>
      </c>
      <c r="AS43" t="b">
        <v>1</v>
      </c>
      <c r="AT43">
        <v>1</v>
      </c>
      <c r="AU43">
        <v>1</v>
      </c>
      <c r="AV43">
        <v>-1</v>
      </c>
      <c r="AW43">
        <v>1</v>
      </c>
      <c r="AX43">
        <v>1</v>
      </c>
      <c r="AY43">
        <v>0</v>
      </c>
      <c r="AZ43">
        <v>1</v>
      </c>
      <c r="BA43">
        <v>1</v>
      </c>
      <c r="BB43">
        <v>0</v>
      </c>
      <c r="BC43">
        <v>0</v>
      </c>
      <c r="BD43">
        <v>-1</v>
      </c>
      <c r="BE43">
        <f t="shared" si="3"/>
        <v>4</v>
      </c>
      <c r="BO43">
        <f t="shared" si="4"/>
        <v>0</v>
      </c>
      <c r="CD43">
        <f t="shared" si="5"/>
        <v>0</v>
      </c>
    </row>
    <row r="44" spans="1:82" x14ac:dyDescent="0.25">
      <c r="A44" s="11">
        <v>44362</v>
      </c>
      <c r="B44" t="s">
        <v>1200</v>
      </c>
      <c r="C44">
        <v>6843013</v>
      </c>
      <c r="D44" t="s">
        <v>710</v>
      </c>
      <c r="E44">
        <v>2019</v>
      </c>
      <c r="F44" t="s">
        <v>711</v>
      </c>
      <c r="I44" t="s">
        <v>1204</v>
      </c>
      <c r="J44" t="s">
        <v>712</v>
      </c>
      <c r="K44" s="7" t="s">
        <v>1330</v>
      </c>
      <c r="L44" s="7" t="s">
        <v>1350</v>
      </c>
      <c r="M44" s="7" t="s">
        <v>1398</v>
      </c>
      <c r="N44" s="7" t="b">
        <v>0</v>
      </c>
      <c r="O44" s="7"/>
      <c r="P44" s="24">
        <v>0</v>
      </c>
      <c r="Q44" s="7" t="s">
        <v>266</v>
      </c>
      <c r="R44" t="s">
        <v>337</v>
      </c>
      <c r="V44" t="s">
        <v>1202</v>
      </c>
      <c r="AB44"/>
      <c r="AC44"/>
      <c r="AD44"/>
      <c r="AG44" t="s">
        <v>330</v>
      </c>
      <c r="AH44" t="s">
        <v>219</v>
      </c>
      <c r="AI44" t="s">
        <v>250</v>
      </c>
      <c r="AK44">
        <v>7</v>
      </c>
      <c r="AL44">
        <v>3</v>
      </c>
      <c r="AM44" t="s">
        <v>1203</v>
      </c>
      <c r="AN44" s="15" t="s">
        <v>312</v>
      </c>
      <c r="AO44" s="10"/>
      <c r="AP44" s="10"/>
      <c r="AQ44" s="10" t="s">
        <v>251</v>
      </c>
      <c r="AR44" s="10" t="s">
        <v>630</v>
      </c>
      <c r="AS44" t="b">
        <v>1</v>
      </c>
      <c r="AT44">
        <v>1</v>
      </c>
      <c r="AU44">
        <v>1</v>
      </c>
      <c r="AV44">
        <v>-1</v>
      </c>
      <c r="AW44">
        <v>0</v>
      </c>
      <c r="AX44">
        <v>1</v>
      </c>
      <c r="AY44">
        <v>0</v>
      </c>
      <c r="AZ44">
        <v>1</v>
      </c>
      <c r="BA44">
        <v>1</v>
      </c>
      <c r="BB44">
        <v>1</v>
      </c>
      <c r="BC44">
        <v>0</v>
      </c>
      <c r="BD44">
        <v>1</v>
      </c>
      <c r="BE44">
        <f t="shared" si="3"/>
        <v>6</v>
      </c>
      <c r="BO44">
        <f t="shared" si="4"/>
        <v>0</v>
      </c>
      <c r="CD44">
        <f t="shared" si="5"/>
        <v>0</v>
      </c>
    </row>
    <row r="45" spans="1:82" x14ac:dyDescent="0.25">
      <c r="A45" s="11">
        <v>44355</v>
      </c>
      <c r="B45" t="s">
        <v>1065</v>
      </c>
      <c r="C45">
        <v>33215951</v>
      </c>
      <c r="D45" t="s">
        <v>1066</v>
      </c>
      <c r="E45">
        <v>2020</v>
      </c>
      <c r="F45" t="s">
        <v>914</v>
      </c>
      <c r="I45" t="s">
        <v>1069</v>
      </c>
      <c r="J45" t="s">
        <v>1075</v>
      </c>
      <c r="K45" s="7" t="s">
        <v>1332</v>
      </c>
      <c r="L45" s="7" t="s">
        <v>1350</v>
      </c>
      <c r="M45" s="7" t="s">
        <v>1375</v>
      </c>
      <c r="N45" s="7" t="b">
        <v>0</v>
      </c>
      <c r="O45" s="7"/>
      <c r="P45" s="24" t="s">
        <v>1403</v>
      </c>
      <c r="Q45" s="7" t="s">
        <v>1386</v>
      </c>
      <c r="R45" t="s">
        <v>337</v>
      </c>
      <c r="S45" t="s">
        <v>1404</v>
      </c>
      <c r="AB45"/>
      <c r="AC45"/>
      <c r="AD45"/>
      <c r="AG45" t="s">
        <v>253</v>
      </c>
      <c r="AH45" t="s">
        <v>219</v>
      </c>
      <c r="AI45" t="s">
        <v>459</v>
      </c>
      <c r="AJ45">
        <v>2335</v>
      </c>
      <c r="AM45" t="s">
        <v>229</v>
      </c>
      <c r="AN45" t="s">
        <v>312</v>
      </c>
      <c r="AO45" s="10"/>
      <c r="AP45" s="10"/>
      <c r="AQ45" s="10" t="s">
        <v>493</v>
      </c>
      <c r="AR45" s="10" t="s">
        <v>1068</v>
      </c>
      <c r="AS45" t="b">
        <v>1</v>
      </c>
      <c r="BE45">
        <f t="shared" si="3"/>
        <v>0</v>
      </c>
      <c r="BO45">
        <f t="shared" si="4"/>
        <v>0</v>
      </c>
      <c r="BP45">
        <v>1</v>
      </c>
      <c r="BQ45">
        <v>1</v>
      </c>
      <c r="BR45">
        <v>0</v>
      </c>
      <c r="BS45">
        <v>1</v>
      </c>
      <c r="BT45">
        <v>-1</v>
      </c>
      <c r="BU45">
        <v>1</v>
      </c>
      <c r="BV45">
        <v>0</v>
      </c>
      <c r="BW45">
        <v>-1</v>
      </c>
      <c r="BX45">
        <v>1</v>
      </c>
      <c r="BY45">
        <v>-1</v>
      </c>
      <c r="BZ45">
        <v>1</v>
      </c>
      <c r="CA45">
        <v>0</v>
      </c>
      <c r="CB45">
        <v>0</v>
      </c>
      <c r="CC45">
        <v>0</v>
      </c>
      <c r="CD45">
        <f t="shared" si="5"/>
        <v>3</v>
      </c>
    </row>
    <row r="46" spans="1:82" x14ac:dyDescent="0.25">
      <c r="A46" s="11">
        <v>44342</v>
      </c>
      <c r="B46" t="s">
        <v>764</v>
      </c>
      <c r="C46">
        <v>3598081</v>
      </c>
      <c r="D46" t="s">
        <v>765</v>
      </c>
      <c r="E46">
        <v>2013</v>
      </c>
      <c r="F46" t="s">
        <v>693</v>
      </c>
      <c r="I46" t="s">
        <v>775</v>
      </c>
      <c r="J46" t="s">
        <v>1405</v>
      </c>
      <c r="K46" s="7" t="s">
        <v>1330</v>
      </c>
      <c r="L46" s="7" t="s">
        <v>1350</v>
      </c>
      <c r="M46" t="s">
        <v>1405</v>
      </c>
      <c r="N46" s="7" t="b">
        <v>0</v>
      </c>
      <c r="O46" s="7"/>
      <c r="P46" s="24">
        <v>0</v>
      </c>
      <c r="Q46" s="7" t="s">
        <v>266</v>
      </c>
      <c r="R46" t="s">
        <v>337</v>
      </c>
      <c r="T46" t="s">
        <v>773</v>
      </c>
      <c r="V46" t="s">
        <v>774</v>
      </c>
      <c r="AB46"/>
      <c r="AC46"/>
      <c r="AD46"/>
      <c r="AG46" t="s">
        <v>593</v>
      </c>
      <c r="AH46" s="7" t="s">
        <v>769</v>
      </c>
      <c r="AI46" s="7" t="s">
        <v>459</v>
      </c>
      <c r="AK46">
        <v>9</v>
      </c>
      <c r="AL46">
        <v>8</v>
      </c>
      <c r="AM46" t="s">
        <v>768</v>
      </c>
      <c r="AO46" s="14" t="s">
        <v>770</v>
      </c>
      <c r="AP46" s="10" t="s">
        <v>771</v>
      </c>
      <c r="AQ46" s="10" t="s">
        <v>316</v>
      </c>
      <c r="AR46" t="s">
        <v>772</v>
      </c>
      <c r="AS46" t="b">
        <v>1</v>
      </c>
      <c r="AT46">
        <v>1</v>
      </c>
      <c r="AU46">
        <v>1</v>
      </c>
      <c r="AV46">
        <v>-1</v>
      </c>
      <c r="AW46">
        <v>1</v>
      </c>
      <c r="AX46">
        <v>1</v>
      </c>
      <c r="AY46">
        <v>0</v>
      </c>
      <c r="AZ46">
        <v>1</v>
      </c>
      <c r="BA46">
        <v>1</v>
      </c>
      <c r="BB46">
        <v>0</v>
      </c>
      <c r="BC46">
        <v>0</v>
      </c>
      <c r="BD46">
        <v>0</v>
      </c>
      <c r="BE46">
        <f t="shared" si="3"/>
        <v>5</v>
      </c>
      <c r="BO46">
        <f t="shared" si="4"/>
        <v>0</v>
      </c>
      <c r="CD46">
        <f t="shared" si="5"/>
        <v>0</v>
      </c>
    </row>
    <row r="47" spans="1:82" x14ac:dyDescent="0.25">
      <c r="A47" s="11">
        <v>44317</v>
      </c>
      <c r="B47" t="s">
        <v>897</v>
      </c>
      <c r="C47">
        <v>31084332</v>
      </c>
      <c r="D47" t="s">
        <v>524</v>
      </c>
      <c r="E47">
        <v>2019</v>
      </c>
      <c r="F47" t="s">
        <v>899</v>
      </c>
      <c r="I47" t="s">
        <v>903</v>
      </c>
      <c r="J47" t="s">
        <v>900</v>
      </c>
      <c r="K47" s="7" t="s">
        <v>1330</v>
      </c>
      <c r="L47" s="7" t="s">
        <v>1350</v>
      </c>
      <c r="M47" s="7" t="s">
        <v>1406</v>
      </c>
      <c r="N47" s="7" t="s">
        <v>1372</v>
      </c>
      <c r="O47" s="7" t="s">
        <v>1408</v>
      </c>
      <c r="P47" s="24"/>
      <c r="Q47" s="7"/>
      <c r="R47" t="s">
        <v>337</v>
      </c>
      <c r="S47" t="s">
        <v>1407</v>
      </c>
      <c r="Z47" t="s">
        <v>1409</v>
      </c>
      <c r="AB47"/>
      <c r="AC47"/>
      <c r="AD47"/>
      <c r="AG47" t="s">
        <v>253</v>
      </c>
      <c r="AH47" t="s">
        <v>219</v>
      </c>
      <c r="AI47" t="s">
        <v>235</v>
      </c>
      <c r="AK47">
        <v>12</v>
      </c>
      <c r="AL47">
        <v>12</v>
      </c>
      <c r="AN47" t="s">
        <v>312</v>
      </c>
      <c r="AO47" s="10"/>
      <c r="AP47" s="10"/>
      <c r="AQ47" s="10" t="s">
        <v>347</v>
      </c>
      <c r="AR47" s="10" t="s">
        <v>266</v>
      </c>
      <c r="AS47" t="b">
        <v>1</v>
      </c>
      <c r="AT47">
        <v>1</v>
      </c>
      <c r="AU47">
        <v>1</v>
      </c>
      <c r="AV47">
        <v>-1</v>
      </c>
      <c r="AW47">
        <v>1</v>
      </c>
      <c r="AX47">
        <v>1</v>
      </c>
      <c r="AY47">
        <v>0</v>
      </c>
      <c r="AZ47">
        <v>1</v>
      </c>
      <c r="BA47">
        <v>1</v>
      </c>
      <c r="BB47">
        <v>0</v>
      </c>
      <c r="BC47">
        <v>0</v>
      </c>
      <c r="BD47">
        <v>0</v>
      </c>
      <c r="BE47">
        <f t="shared" si="3"/>
        <v>5</v>
      </c>
      <c r="BO47">
        <f t="shared" si="4"/>
        <v>0</v>
      </c>
      <c r="CD47">
        <f t="shared" si="5"/>
        <v>0</v>
      </c>
    </row>
    <row r="48" spans="1:82" x14ac:dyDescent="0.25">
      <c r="A48" s="11">
        <v>44356</v>
      </c>
      <c r="B48" t="s">
        <v>1083</v>
      </c>
      <c r="C48">
        <v>3690659</v>
      </c>
      <c r="D48" t="s">
        <v>1084</v>
      </c>
      <c r="E48">
        <v>2010</v>
      </c>
      <c r="F48" t="s">
        <v>1085</v>
      </c>
      <c r="J48" t="s">
        <v>900</v>
      </c>
      <c r="K48" s="7" t="s">
        <v>1330</v>
      </c>
      <c r="L48" s="7" t="s">
        <v>1350</v>
      </c>
      <c r="M48" s="7" t="s">
        <v>1411</v>
      </c>
      <c r="N48" s="7" t="b">
        <v>1</v>
      </c>
      <c r="O48" s="7"/>
      <c r="P48" s="24">
        <v>6</v>
      </c>
      <c r="Q48" s="7" t="s">
        <v>1410</v>
      </c>
      <c r="R48" t="s">
        <v>1089</v>
      </c>
      <c r="S48" t="s">
        <v>1412</v>
      </c>
      <c r="AB48"/>
      <c r="AC48"/>
      <c r="AD48"/>
      <c r="AE48" t="s">
        <v>1090</v>
      </c>
      <c r="AG48" t="s">
        <v>640</v>
      </c>
      <c r="AH48" t="s">
        <v>219</v>
      </c>
      <c r="AI48" t="s">
        <v>250</v>
      </c>
      <c r="AK48">
        <v>242</v>
      </c>
      <c r="AL48">
        <v>470</v>
      </c>
      <c r="AM48" t="s">
        <v>229</v>
      </c>
      <c r="AN48" t="s">
        <v>1086</v>
      </c>
      <c r="AO48" s="10"/>
      <c r="AP48" s="10"/>
      <c r="AQ48" s="10" t="s">
        <v>1087</v>
      </c>
      <c r="AR48" s="10" t="s">
        <v>1088</v>
      </c>
      <c r="AS48" t="b">
        <v>1</v>
      </c>
      <c r="AT48">
        <v>1</v>
      </c>
      <c r="AU48">
        <v>1</v>
      </c>
      <c r="AV48">
        <v>1</v>
      </c>
      <c r="AW48">
        <v>1</v>
      </c>
      <c r="AX48">
        <v>1</v>
      </c>
      <c r="AY48">
        <v>0</v>
      </c>
      <c r="AZ48">
        <v>1</v>
      </c>
      <c r="BA48">
        <v>1</v>
      </c>
      <c r="BB48">
        <v>1</v>
      </c>
      <c r="BC48">
        <v>0</v>
      </c>
      <c r="BD48">
        <v>0</v>
      </c>
      <c r="BE48">
        <f t="shared" si="3"/>
        <v>8</v>
      </c>
      <c r="BO48">
        <f t="shared" si="4"/>
        <v>0</v>
      </c>
      <c r="CD48">
        <f t="shared" si="5"/>
        <v>0</v>
      </c>
    </row>
    <row r="49" spans="1:82" x14ac:dyDescent="0.25">
      <c r="A49" s="11">
        <v>44327</v>
      </c>
      <c r="B49" t="s">
        <v>426</v>
      </c>
      <c r="C49">
        <v>5617391</v>
      </c>
      <c r="D49" t="s">
        <v>428</v>
      </c>
      <c r="E49">
        <v>2017</v>
      </c>
      <c r="F49" t="s">
        <v>429</v>
      </c>
      <c r="I49" t="s">
        <v>434</v>
      </c>
      <c r="J49" t="s">
        <v>430</v>
      </c>
      <c r="K49" s="7" t="s">
        <v>1333</v>
      </c>
      <c r="L49" s="7" t="s">
        <v>1413</v>
      </c>
      <c r="M49" s="7" t="s">
        <v>1350</v>
      </c>
      <c r="N49" s="7" t="b">
        <v>1</v>
      </c>
      <c r="O49" s="7"/>
      <c r="P49" s="24">
        <v>0</v>
      </c>
      <c r="Q49" s="7" t="s">
        <v>266</v>
      </c>
      <c r="R49" t="s">
        <v>337</v>
      </c>
      <c r="S49" s="7"/>
      <c r="T49" s="7"/>
      <c r="U49" s="7"/>
      <c r="V49" s="7"/>
      <c r="W49" s="7"/>
      <c r="X49" s="7"/>
      <c r="Y49" s="7"/>
      <c r="Z49" s="7" t="s">
        <v>1414</v>
      </c>
      <c r="AA49" s="7"/>
      <c r="AB49" s="7"/>
      <c r="AC49" s="7"/>
      <c r="AD49" s="7"/>
      <c r="AE49" s="7"/>
      <c r="AF49" s="13"/>
      <c r="AG49" s="7" t="s">
        <v>253</v>
      </c>
      <c r="AH49" s="7" t="s">
        <v>219</v>
      </c>
      <c r="AI49" s="7" t="s">
        <v>431</v>
      </c>
      <c r="AK49">
        <v>18</v>
      </c>
      <c r="AL49">
        <v>36</v>
      </c>
      <c r="AM49" t="s">
        <v>229</v>
      </c>
      <c r="AN49" t="s">
        <v>312</v>
      </c>
      <c r="AO49" s="10"/>
      <c r="AP49" s="10"/>
      <c r="AQ49" s="10" t="s">
        <v>432</v>
      </c>
      <c r="AR49" t="s">
        <v>266</v>
      </c>
      <c r="AS49" t="b">
        <v>0</v>
      </c>
      <c r="AT49">
        <v>1</v>
      </c>
      <c r="AU49">
        <v>1</v>
      </c>
      <c r="AV49">
        <v>-1</v>
      </c>
      <c r="AW49">
        <v>1</v>
      </c>
      <c r="AX49">
        <v>1</v>
      </c>
      <c r="AY49">
        <v>0</v>
      </c>
      <c r="AZ49">
        <v>1</v>
      </c>
      <c r="BA49">
        <v>1</v>
      </c>
      <c r="BB49">
        <v>1</v>
      </c>
      <c r="BC49">
        <v>0</v>
      </c>
      <c r="BD49">
        <v>0</v>
      </c>
      <c r="BE49">
        <f t="shared" si="3"/>
        <v>6</v>
      </c>
      <c r="BO49">
        <f t="shared" si="4"/>
        <v>0</v>
      </c>
      <c r="CD49">
        <f t="shared" si="5"/>
        <v>0</v>
      </c>
    </row>
    <row r="50" spans="1:82" x14ac:dyDescent="0.25">
      <c r="A50" s="17">
        <v>44322</v>
      </c>
      <c r="B50" t="s">
        <v>324</v>
      </c>
      <c r="C50">
        <v>6782027</v>
      </c>
      <c r="D50" t="s">
        <v>326</v>
      </c>
      <c r="E50">
        <v>2019</v>
      </c>
      <c r="F50" t="s">
        <v>325</v>
      </c>
      <c r="J50" t="s">
        <v>328</v>
      </c>
      <c r="K50" s="7" t="s">
        <v>1330</v>
      </c>
      <c r="L50" s="7" t="s">
        <v>1350</v>
      </c>
      <c r="M50" t="s">
        <v>328</v>
      </c>
      <c r="N50" s="7" t="b">
        <v>1</v>
      </c>
      <c r="O50" s="7"/>
      <c r="P50" s="24">
        <v>5</v>
      </c>
      <c r="Q50" s="7" t="s">
        <v>1415</v>
      </c>
      <c r="R50" t="s">
        <v>337</v>
      </c>
      <c r="T50" t="s">
        <v>332</v>
      </c>
      <c r="V50" t="s">
        <v>331</v>
      </c>
      <c r="AB50"/>
      <c r="AC50"/>
      <c r="AD50"/>
      <c r="AG50" t="s">
        <v>330</v>
      </c>
      <c r="AH50" t="s">
        <v>219</v>
      </c>
      <c r="AI50" t="s">
        <v>235</v>
      </c>
      <c r="AK50">
        <v>10</v>
      </c>
      <c r="AL50">
        <v>5</v>
      </c>
      <c r="AM50" t="s">
        <v>229</v>
      </c>
      <c r="AN50" t="s">
        <v>312</v>
      </c>
      <c r="AO50" s="10"/>
      <c r="AP50" s="10"/>
      <c r="AQ50" s="10" t="s">
        <v>329</v>
      </c>
      <c r="AR50" t="s">
        <v>328</v>
      </c>
      <c r="AS50" t="b">
        <v>1</v>
      </c>
      <c r="AT50">
        <v>1</v>
      </c>
      <c r="AU50">
        <v>1</v>
      </c>
      <c r="AV50">
        <v>-1</v>
      </c>
      <c r="AW50">
        <v>1</v>
      </c>
      <c r="AX50">
        <v>1</v>
      </c>
      <c r="AY50">
        <v>1</v>
      </c>
      <c r="AZ50">
        <v>1</v>
      </c>
      <c r="BA50">
        <v>1</v>
      </c>
      <c r="BB50">
        <v>0</v>
      </c>
      <c r="BC50">
        <v>1</v>
      </c>
      <c r="BD50">
        <v>0</v>
      </c>
      <c r="BE50">
        <f t="shared" si="3"/>
        <v>7</v>
      </c>
      <c r="BO50">
        <f t="shared" si="4"/>
        <v>0</v>
      </c>
      <c r="CD50">
        <f t="shared" si="5"/>
        <v>0</v>
      </c>
    </row>
    <row r="51" spans="1:82" x14ac:dyDescent="0.25">
      <c r="A51" s="11">
        <v>44326</v>
      </c>
      <c r="B51" t="s">
        <v>403</v>
      </c>
      <c r="C51">
        <v>6100733</v>
      </c>
      <c r="D51" t="s">
        <v>405</v>
      </c>
      <c r="E51">
        <v>2018</v>
      </c>
      <c r="F51" t="s">
        <v>406</v>
      </c>
      <c r="I51" t="s">
        <v>416</v>
      </c>
      <c r="J51" s="7" t="s">
        <v>407</v>
      </c>
      <c r="K51" s="7" t="s">
        <v>1333</v>
      </c>
      <c r="L51" s="7" t="s">
        <v>1416</v>
      </c>
      <c r="M51" s="7" t="s">
        <v>1350</v>
      </c>
      <c r="N51" s="7" t="b">
        <v>1</v>
      </c>
      <c r="O51" s="7"/>
      <c r="P51" s="24">
        <v>0</v>
      </c>
      <c r="Q51" s="7" t="s">
        <v>1417</v>
      </c>
      <c r="R51" t="s">
        <v>337</v>
      </c>
      <c r="T51" t="s">
        <v>1419</v>
      </c>
      <c r="Z51" t="s">
        <v>1418</v>
      </c>
      <c r="AB51" t="s">
        <v>414</v>
      </c>
      <c r="AC51" t="s">
        <v>415</v>
      </c>
      <c r="AD51"/>
      <c r="AG51" s="7" t="s">
        <v>253</v>
      </c>
      <c r="AH51" s="7" t="s">
        <v>219</v>
      </c>
      <c r="AI51" s="7" t="s">
        <v>250</v>
      </c>
      <c r="AJ51">
        <v>4794</v>
      </c>
      <c r="AM51" t="s">
        <v>229</v>
      </c>
      <c r="AN51" t="s">
        <v>409</v>
      </c>
      <c r="AO51" s="10"/>
      <c r="AP51" s="10"/>
      <c r="AQ51" s="10" t="s">
        <v>408</v>
      </c>
      <c r="AR51" t="s">
        <v>401</v>
      </c>
      <c r="AS51" t="b">
        <v>1</v>
      </c>
      <c r="BE51">
        <f t="shared" si="3"/>
        <v>0</v>
      </c>
      <c r="BO51">
        <f t="shared" si="4"/>
        <v>0</v>
      </c>
      <c r="BP51">
        <v>1</v>
      </c>
      <c r="BQ51">
        <v>1</v>
      </c>
      <c r="BR51">
        <v>0</v>
      </c>
      <c r="BS51">
        <v>1</v>
      </c>
      <c r="BT51">
        <v>-1</v>
      </c>
      <c r="BU51">
        <v>1</v>
      </c>
      <c r="BV51">
        <v>1</v>
      </c>
      <c r="BW51">
        <v>1</v>
      </c>
      <c r="BX51">
        <v>1</v>
      </c>
      <c r="BY51">
        <v>0</v>
      </c>
      <c r="BZ51">
        <v>1</v>
      </c>
      <c r="CA51">
        <v>0</v>
      </c>
      <c r="CB51">
        <v>0</v>
      </c>
      <c r="CC51">
        <v>1</v>
      </c>
      <c r="CD51">
        <f t="shared" si="5"/>
        <v>8</v>
      </c>
    </row>
    <row r="52" spans="1:82" x14ac:dyDescent="0.25">
      <c r="A52" s="11">
        <v>44354</v>
      </c>
      <c r="B52" t="s">
        <v>984</v>
      </c>
      <c r="C52">
        <v>5432989</v>
      </c>
      <c r="D52" t="s">
        <v>354</v>
      </c>
      <c r="E52">
        <v>2017</v>
      </c>
      <c r="F52" t="s">
        <v>986</v>
      </c>
      <c r="I52" t="s">
        <v>995</v>
      </c>
      <c r="J52" t="s">
        <v>987</v>
      </c>
      <c r="K52" s="7" t="s">
        <v>1331</v>
      </c>
      <c r="L52" s="7" t="s">
        <v>1350</v>
      </c>
      <c r="M52" s="7" t="s">
        <v>1391</v>
      </c>
      <c r="N52" s="7" t="b">
        <v>1</v>
      </c>
      <c r="O52" s="7"/>
      <c r="P52" s="24">
        <v>0</v>
      </c>
      <c r="Q52" s="7" t="s">
        <v>1421</v>
      </c>
      <c r="R52" t="s">
        <v>337</v>
      </c>
      <c r="S52" t="s">
        <v>991</v>
      </c>
      <c r="Z52" t="s">
        <v>1420</v>
      </c>
      <c r="AB52"/>
      <c r="AC52"/>
      <c r="AD52"/>
      <c r="AG52" t="s">
        <v>253</v>
      </c>
      <c r="AH52" t="s">
        <v>219</v>
      </c>
      <c r="AI52" t="s">
        <v>988</v>
      </c>
      <c r="AK52">
        <v>191</v>
      </c>
      <c r="AL52">
        <v>191</v>
      </c>
      <c r="AM52" t="s">
        <v>229</v>
      </c>
      <c r="AN52" t="s">
        <v>989</v>
      </c>
      <c r="AO52" s="10"/>
      <c r="AP52" s="10"/>
      <c r="AQ52" s="10" t="s">
        <v>380</v>
      </c>
      <c r="AR52" s="10" t="s">
        <v>266</v>
      </c>
      <c r="AS52" t="b">
        <v>1</v>
      </c>
      <c r="AT52">
        <v>1</v>
      </c>
      <c r="AU52">
        <v>1</v>
      </c>
      <c r="AV52">
        <v>-1</v>
      </c>
      <c r="AW52">
        <v>1</v>
      </c>
      <c r="AX52">
        <v>1</v>
      </c>
      <c r="AY52">
        <v>0</v>
      </c>
      <c r="AZ52">
        <v>1</v>
      </c>
      <c r="BA52">
        <v>1</v>
      </c>
      <c r="BB52">
        <v>0</v>
      </c>
      <c r="BC52">
        <v>0</v>
      </c>
      <c r="BD52">
        <v>1</v>
      </c>
      <c r="BE52">
        <f t="shared" si="3"/>
        <v>6</v>
      </c>
      <c r="BO52">
        <f t="shared" si="4"/>
        <v>0</v>
      </c>
      <c r="CD52">
        <f t="shared" si="5"/>
        <v>0</v>
      </c>
    </row>
    <row r="53" spans="1:82" x14ac:dyDescent="0.25">
      <c r="A53" s="11">
        <v>44357</v>
      </c>
      <c r="B53" t="s">
        <v>1113</v>
      </c>
      <c r="C53">
        <v>7026975</v>
      </c>
      <c r="D53" t="s">
        <v>354</v>
      </c>
      <c r="E53">
        <v>2020</v>
      </c>
      <c r="F53" t="s">
        <v>1115</v>
      </c>
      <c r="G53" t="b">
        <v>1</v>
      </c>
      <c r="H53" t="s">
        <v>1422</v>
      </c>
      <c r="I53" t="s">
        <v>1122</v>
      </c>
      <c r="J53" t="s">
        <v>1116</v>
      </c>
      <c r="K53" s="7" t="s">
        <v>1331</v>
      </c>
      <c r="L53" s="7"/>
      <c r="M53" s="7"/>
      <c r="N53" s="7"/>
      <c r="O53" s="7"/>
      <c r="P53" s="24"/>
      <c r="Q53" s="7"/>
      <c r="R53" t="s">
        <v>1117</v>
      </c>
      <c r="V53" t="s">
        <v>1120</v>
      </c>
      <c r="AB53" t="s">
        <v>1121</v>
      </c>
      <c r="AC53"/>
      <c r="AD53"/>
      <c r="AG53" t="s">
        <v>640</v>
      </c>
      <c r="AH53" t="s">
        <v>219</v>
      </c>
      <c r="AI53" t="s">
        <v>507</v>
      </c>
      <c r="AK53">
        <v>84</v>
      </c>
      <c r="AL53">
        <v>116</v>
      </c>
      <c r="AM53" t="s">
        <v>229</v>
      </c>
      <c r="AO53" s="10" t="s">
        <v>1118</v>
      </c>
      <c r="AP53" s="10" t="s">
        <v>1119</v>
      </c>
      <c r="AQ53" s="10" t="s">
        <v>262</v>
      </c>
      <c r="AR53" s="10" t="s">
        <v>401</v>
      </c>
      <c r="AS53" t="b">
        <v>1</v>
      </c>
      <c r="AT53">
        <v>1</v>
      </c>
      <c r="AU53">
        <v>1</v>
      </c>
      <c r="AV53">
        <v>-1</v>
      </c>
      <c r="AW53">
        <v>1</v>
      </c>
      <c r="AX53">
        <v>1</v>
      </c>
      <c r="AY53">
        <v>0</v>
      </c>
      <c r="AZ53">
        <v>1</v>
      </c>
      <c r="BA53">
        <v>1</v>
      </c>
      <c r="BB53">
        <v>1</v>
      </c>
      <c r="BC53">
        <v>0</v>
      </c>
      <c r="BD53">
        <v>1</v>
      </c>
      <c r="BE53">
        <f t="shared" si="3"/>
        <v>7</v>
      </c>
      <c r="BO53">
        <f t="shared" si="4"/>
        <v>0</v>
      </c>
      <c r="CD53">
        <f t="shared" si="5"/>
        <v>0</v>
      </c>
    </row>
    <row r="54" spans="1:82" x14ac:dyDescent="0.25">
      <c r="A54" s="11">
        <v>44326</v>
      </c>
      <c r="B54" t="s">
        <v>372</v>
      </c>
      <c r="C54">
        <v>6898816</v>
      </c>
      <c r="D54" t="s">
        <v>374</v>
      </c>
      <c r="E54">
        <v>2019</v>
      </c>
      <c r="F54" t="s">
        <v>375</v>
      </c>
      <c r="I54" t="s">
        <v>385</v>
      </c>
      <c r="J54" s="7" t="s">
        <v>789</v>
      </c>
      <c r="K54" s="7" t="s">
        <v>1330</v>
      </c>
      <c r="L54" s="7" t="s">
        <v>1350</v>
      </c>
      <c r="M54" s="7" t="s">
        <v>377</v>
      </c>
      <c r="N54" s="7" t="b">
        <v>1</v>
      </c>
      <c r="O54" s="7"/>
      <c r="P54" s="24">
        <v>2</v>
      </c>
      <c r="Q54" s="7" t="s">
        <v>1424</v>
      </c>
      <c r="R54" t="s">
        <v>337</v>
      </c>
      <c r="T54" t="s">
        <v>384</v>
      </c>
      <c r="V54" t="s">
        <v>383</v>
      </c>
      <c r="Z54" t="s">
        <v>1423</v>
      </c>
      <c r="AB54"/>
      <c r="AC54"/>
      <c r="AD54"/>
      <c r="AG54" s="7" t="s">
        <v>376</v>
      </c>
      <c r="AH54" s="7" t="s">
        <v>219</v>
      </c>
      <c r="AI54" s="7" t="s">
        <v>250</v>
      </c>
      <c r="AK54" t="s">
        <v>381</v>
      </c>
      <c r="AL54" t="s">
        <v>382</v>
      </c>
      <c r="AM54" t="s">
        <v>229</v>
      </c>
      <c r="AO54" s="10" t="s">
        <v>378</v>
      </c>
      <c r="AP54" s="10" t="s">
        <v>379</v>
      </c>
      <c r="AQ54" s="10" t="s">
        <v>380</v>
      </c>
      <c r="AR54" t="s">
        <v>377</v>
      </c>
      <c r="AS54" t="b">
        <v>1</v>
      </c>
      <c r="AT54">
        <v>1</v>
      </c>
      <c r="AU54">
        <v>1</v>
      </c>
      <c r="AV54">
        <v>-1</v>
      </c>
      <c r="AW54">
        <v>1</v>
      </c>
      <c r="AX54">
        <v>1</v>
      </c>
      <c r="AY54">
        <v>0</v>
      </c>
      <c r="AZ54">
        <v>1</v>
      </c>
      <c r="BA54">
        <v>1</v>
      </c>
      <c r="BB54">
        <v>1</v>
      </c>
      <c r="BC54">
        <v>0</v>
      </c>
      <c r="BD54">
        <v>1</v>
      </c>
      <c r="BE54">
        <f t="shared" si="3"/>
        <v>7</v>
      </c>
      <c r="BO54">
        <f t="shared" si="4"/>
        <v>0</v>
      </c>
      <c r="CD54">
        <f t="shared" si="5"/>
        <v>0</v>
      </c>
    </row>
    <row r="55" spans="1:82" x14ac:dyDescent="0.25">
      <c r="A55" s="17">
        <v>44321</v>
      </c>
      <c r="B55" t="s">
        <v>214</v>
      </c>
      <c r="C55">
        <v>6984093</v>
      </c>
      <c r="D55" t="s">
        <v>217</v>
      </c>
      <c r="E55">
        <v>2020</v>
      </c>
      <c r="F55" t="s">
        <v>218</v>
      </c>
      <c r="J55" t="s">
        <v>224</v>
      </c>
      <c r="K55" s="7" t="s">
        <v>1330</v>
      </c>
      <c r="L55" s="7" t="s">
        <v>1350</v>
      </c>
      <c r="M55" s="7" t="s">
        <v>1391</v>
      </c>
      <c r="N55" s="7" t="b">
        <v>0</v>
      </c>
      <c r="O55" s="7"/>
      <c r="P55" s="24">
        <v>2</v>
      </c>
      <c r="Q55" s="7" t="s">
        <v>266</v>
      </c>
      <c r="R55" t="s">
        <v>337</v>
      </c>
      <c r="T55" t="s">
        <v>223</v>
      </c>
      <c r="U55" t="s">
        <v>227</v>
      </c>
      <c r="X55">
        <v>3004</v>
      </c>
      <c r="AB55"/>
      <c r="AC55"/>
      <c r="AD55"/>
      <c r="AG55" t="s">
        <v>225</v>
      </c>
      <c r="AH55" t="s">
        <v>219</v>
      </c>
      <c r="AI55" t="s">
        <v>230</v>
      </c>
      <c r="AK55">
        <v>1</v>
      </c>
      <c r="AL55">
        <v>1</v>
      </c>
      <c r="AM55" t="s">
        <v>229</v>
      </c>
      <c r="AO55" s="10" t="s">
        <v>300</v>
      </c>
      <c r="AP55" s="10" t="s">
        <v>300</v>
      </c>
      <c r="AQ55" s="10" t="s">
        <v>243</v>
      </c>
      <c r="AR55" t="s">
        <v>224</v>
      </c>
      <c r="AS55" t="b">
        <v>0</v>
      </c>
      <c r="AT55">
        <v>1</v>
      </c>
      <c r="AU55">
        <v>1</v>
      </c>
      <c r="AV55">
        <v>1</v>
      </c>
      <c r="AW55">
        <v>1</v>
      </c>
      <c r="AX55">
        <v>1</v>
      </c>
      <c r="AY55">
        <v>0</v>
      </c>
      <c r="AZ55">
        <v>1</v>
      </c>
      <c r="BA55">
        <v>1</v>
      </c>
      <c r="BB55">
        <v>1</v>
      </c>
      <c r="BC55">
        <v>0</v>
      </c>
      <c r="BD55">
        <v>0</v>
      </c>
      <c r="BE55">
        <f t="shared" si="3"/>
        <v>8</v>
      </c>
      <c r="BO55">
        <f t="shared" si="4"/>
        <v>0</v>
      </c>
      <c r="CD55">
        <f t="shared" si="5"/>
        <v>0</v>
      </c>
    </row>
    <row r="56" spans="1:82" x14ac:dyDescent="0.25">
      <c r="A56" s="11">
        <v>44357</v>
      </c>
      <c r="B56" t="s">
        <v>1130</v>
      </c>
      <c r="C56">
        <v>4690365</v>
      </c>
      <c r="D56" t="s">
        <v>354</v>
      </c>
      <c r="E56">
        <v>2015</v>
      </c>
      <c r="F56" t="s">
        <v>1133</v>
      </c>
      <c r="I56" t="s">
        <v>1136</v>
      </c>
      <c r="J56" t="s">
        <v>224</v>
      </c>
      <c r="K56" s="7" t="s">
        <v>1330</v>
      </c>
      <c r="L56" s="7" t="s">
        <v>1350</v>
      </c>
      <c r="M56" s="7" t="s">
        <v>1391</v>
      </c>
      <c r="N56" s="7" t="s">
        <v>1372</v>
      </c>
      <c r="O56" s="7" t="s">
        <v>1427</v>
      </c>
      <c r="P56" s="24">
        <v>12</v>
      </c>
      <c r="Q56" s="7" t="s">
        <v>1426</v>
      </c>
      <c r="R56" t="s">
        <v>337</v>
      </c>
      <c r="T56" t="s">
        <v>1132</v>
      </c>
      <c r="Z56" t="s">
        <v>1428</v>
      </c>
      <c r="AB56"/>
      <c r="AC56"/>
      <c r="AD56"/>
      <c r="AG56" t="s">
        <v>253</v>
      </c>
      <c r="AH56" t="s">
        <v>219</v>
      </c>
      <c r="AI56" t="s">
        <v>507</v>
      </c>
      <c r="AK56">
        <f>188+104</f>
        <v>292</v>
      </c>
      <c r="AL56">
        <f>188+104</f>
        <v>292</v>
      </c>
      <c r="AM56" t="s">
        <v>229</v>
      </c>
      <c r="AO56" s="10" t="s">
        <v>1134</v>
      </c>
      <c r="AP56" s="10" t="s">
        <v>1134</v>
      </c>
      <c r="AQ56" s="10" t="s">
        <v>312</v>
      </c>
      <c r="AR56" s="10" t="s">
        <v>1135</v>
      </c>
      <c r="AS56" t="b">
        <v>1</v>
      </c>
      <c r="AT56">
        <v>1</v>
      </c>
      <c r="AU56">
        <v>1</v>
      </c>
      <c r="AV56">
        <v>-1</v>
      </c>
      <c r="AW56">
        <v>1</v>
      </c>
      <c r="AX56">
        <v>1</v>
      </c>
      <c r="AY56">
        <v>0</v>
      </c>
      <c r="AZ56">
        <v>1</v>
      </c>
      <c r="BA56">
        <v>1</v>
      </c>
      <c r="BB56">
        <v>0</v>
      </c>
      <c r="BC56">
        <v>0</v>
      </c>
      <c r="BD56">
        <v>0</v>
      </c>
      <c r="BE56">
        <f t="shared" si="3"/>
        <v>5</v>
      </c>
      <c r="BO56">
        <f t="shared" si="4"/>
        <v>0</v>
      </c>
      <c r="CD56">
        <f t="shared" si="5"/>
        <v>0</v>
      </c>
    </row>
    <row r="57" spans="1:82" x14ac:dyDescent="0.25">
      <c r="A57" s="11">
        <v>44336</v>
      </c>
      <c r="B57" t="s">
        <v>724</v>
      </c>
      <c r="C57">
        <v>29713043</v>
      </c>
      <c r="D57" t="s">
        <v>725</v>
      </c>
      <c r="E57">
        <v>2018</v>
      </c>
      <c r="F57" t="s">
        <v>727</v>
      </c>
      <c r="I57" t="s">
        <v>729</v>
      </c>
      <c r="J57" t="s">
        <v>390</v>
      </c>
      <c r="K57" s="7" t="s">
        <v>1332</v>
      </c>
      <c r="L57" s="7" t="s">
        <v>1350</v>
      </c>
      <c r="M57" s="7" t="s">
        <v>1391</v>
      </c>
      <c r="N57" s="7" t="b">
        <v>1</v>
      </c>
      <c r="O57" s="7"/>
      <c r="P57" s="24">
        <v>10</v>
      </c>
      <c r="Q57" s="7" t="s">
        <v>1429</v>
      </c>
      <c r="R57" t="s">
        <v>337</v>
      </c>
      <c r="Z57" t="s">
        <v>728</v>
      </c>
      <c r="AB57"/>
      <c r="AC57" t="s">
        <v>728</v>
      </c>
      <c r="AD57"/>
      <c r="AG57" t="s">
        <v>253</v>
      </c>
      <c r="AH57" s="7" t="s">
        <v>219</v>
      </c>
      <c r="AI57" s="7" t="s">
        <v>582</v>
      </c>
      <c r="AJ57">
        <v>1941</v>
      </c>
      <c r="AM57" t="s">
        <v>229</v>
      </c>
      <c r="AN57" t="s">
        <v>312</v>
      </c>
      <c r="AO57" s="10"/>
      <c r="AP57" s="10"/>
      <c r="AQ57" s="10" t="s">
        <v>251</v>
      </c>
      <c r="AR57" t="s">
        <v>390</v>
      </c>
      <c r="AS57" t="b">
        <v>1</v>
      </c>
      <c r="BE57">
        <f t="shared" si="3"/>
        <v>0</v>
      </c>
      <c r="BO57">
        <f t="shared" si="4"/>
        <v>0</v>
      </c>
      <c r="BP57">
        <v>1</v>
      </c>
      <c r="BQ57">
        <v>1</v>
      </c>
      <c r="BR57">
        <v>0</v>
      </c>
      <c r="BS57">
        <v>1</v>
      </c>
      <c r="BT57">
        <v>0</v>
      </c>
      <c r="BU57">
        <v>0</v>
      </c>
      <c r="BV57">
        <v>0</v>
      </c>
      <c r="BW57">
        <v>0</v>
      </c>
      <c r="BX57">
        <v>0</v>
      </c>
      <c r="BY57">
        <v>0</v>
      </c>
      <c r="BZ57">
        <v>0</v>
      </c>
      <c r="CA57">
        <v>0</v>
      </c>
      <c r="CB57">
        <v>0</v>
      </c>
      <c r="CC57">
        <v>0</v>
      </c>
      <c r="CD57">
        <f t="shared" si="5"/>
        <v>3</v>
      </c>
    </row>
    <row r="58" spans="1:82" x14ac:dyDescent="0.25">
      <c r="A58" s="11">
        <v>44333</v>
      </c>
      <c r="B58" t="s">
        <v>566</v>
      </c>
      <c r="C58">
        <v>5123374</v>
      </c>
      <c r="D58" t="s">
        <v>567</v>
      </c>
      <c r="E58">
        <v>2016</v>
      </c>
      <c r="F58" t="s">
        <v>569</v>
      </c>
      <c r="I58" t="s">
        <v>577</v>
      </c>
      <c r="J58" t="s">
        <v>572</v>
      </c>
      <c r="K58" s="7" t="s">
        <v>1331</v>
      </c>
      <c r="L58" s="7" t="s">
        <v>1350</v>
      </c>
      <c r="M58" s="7" t="s">
        <v>1432</v>
      </c>
      <c r="N58" s="7" t="b">
        <v>1</v>
      </c>
      <c r="O58" s="7"/>
      <c r="P58" s="24">
        <v>10</v>
      </c>
      <c r="Q58" s="7" t="s">
        <v>1433</v>
      </c>
      <c r="R58" t="s">
        <v>337</v>
      </c>
      <c r="S58" t="s">
        <v>575</v>
      </c>
      <c r="T58" t="s">
        <v>574</v>
      </c>
      <c r="Z58" t="s">
        <v>1431</v>
      </c>
      <c r="AB58"/>
      <c r="AC58" t="s">
        <v>1430</v>
      </c>
      <c r="AD58"/>
      <c r="AG58" t="s">
        <v>253</v>
      </c>
      <c r="AH58" s="7" t="s">
        <v>219</v>
      </c>
      <c r="AI58" t="s">
        <v>570</v>
      </c>
      <c r="AJ58">
        <v>966</v>
      </c>
      <c r="AM58" t="s">
        <v>229</v>
      </c>
      <c r="AN58" t="s">
        <v>312</v>
      </c>
      <c r="AO58" s="10"/>
      <c r="AP58" s="10"/>
      <c r="AQ58" s="10" t="s">
        <v>571</v>
      </c>
      <c r="AR58" t="s">
        <v>401</v>
      </c>
      <c r="AS58" t="b">
        <v>1</v>
      </c>
      <c r="BE58">
        <f t="shared" si="3"/>
        <v>0</v>
      </c>
      <c r="BF58">
        <v>1</v>
      </c>
      <c r="BG58">
        <v>1</v>
      </c>
      <c r="BH58">
        <v>1</v>
      </c>
      <c r="BI58">
        <v>1</v>
      </c>
      <c r="BJ58">
        <v>0</v>
      </c>
      <c r="BK58">
        <v>1</v>
      </c>
      <c r="BL58">
        <v>1</v>
      </c>
      <c r="BM58">
        <v>1</v>
      </c>
      <c r="BN58">
        <v>1</v>
      </c>
      <c r="BO58">
        <f t="shared" si="4"/>
        <v>8</v>
      </c>
      <c r="CD58">
        <f t="shared" si="5"/>
        <v>0</v>
      </c>
    </row>
    <row r="59" spans="1:82" x14ac:dyDescent="0.25">
      <c r="A59" s="11">
        <v>44334</v>
      </c>
      <c r="B59" t="s">
        <v>595</v>
      </c>
      <c r="C59">
        <v>6753136</v>
      </c>
      <c r="D59" t="s">
        <v>597</v>
      </c>
      <c r="E59">
        <v>2019</v>
      </c>
      <c r="F59" t="s">
        <v>598</v>
      </c>
      <c r="I59" t="s">
        <v>601</v>
      </c>
      <c r="J59" t="s">
        <v>784</v>
      </c>
      <c r="K59" s="7" t="s">
        <v>1331</v>
      </c>
      <c r="L59" s="7" t="s">
        <v>1350</v>
      </c>
      <c r="M59" s="7" t="s">
        <v>1375</v>
      </c>
      <c r="N59" s="7" t="s">
        <v>1372</v>
      </c>
      <c r="O59" s="7" t="s">
        <v>1435</v>
      </c>
      <c r="P59" s="24">
        <v>8.5</v>
      </c>
      <c r="Q59" s="7" t="s">
        <v>1401</v>
      </c>
      <c r="R59" t="s">
        <v>337</v>
      </c>
      <c r="Z59" t="s">
        <v>1434</v>
      </c>
      <c r="AB59"/>
      <c r="AC59"/>
      <c r="AD59"/>
      <c r="AG59" t="s">
        <v>253</v>
      </c>
      <c r="AH59" s="7" t="s">
        <v>219</v>
      </c>
      <c r="AI59" t="s">
        <v>250</v>
      </c>
      <c r="AJ59">
        <v>4170</v>
      </c>
      <c r="AM59" t="s">
        <v>229</v>
      </c>
      <c r="AN59" t="s">
        <v>599</v>
      </c>
      <c r="AO59" s="10"/>
      <c r="AP59" s="10"/>
      <c r="AQ59" s="10" t="s">
        <v>312</v>
      </c>
      <c r="AR59" t="s">
        <v>266</v>
      </c>
      <c r="AS59" t="b">
        <v>1</v>
      </c>
      <c r="BE59">
        <f t="shared" si="3"/>
        <v>0</v>
      </c>
      <c r="BO59">
        <f t="shared" si="4"/>
        <v>0</v>
      </c>
      <c r="BP59">
        <v>1</v>
      </c>
      <c r="BQ59">
        <v>1</v>
      </c>
      <c r="BR59">
        <v>1</v>
      </c>
      <c r="BS59">
        <v>1</v>
      </c>
      <c r="BT59">
        <v>1</v>
      </c>
      <c r="BU59">
        <v>0</v>
      </c>
      <c r="BV59">
        <v>1</v>
      </c>
      <c r="BW59">
        <v>0</v>
      </c>
      <c r="BX59">
        <v>0</v>
      </c>
      <c r="BY59">
        <v>0</v>
      </c>
      <c r="BZ59">
        <v>0</v>
      </c>
      <c r="CA59">
        <v>0</v>
      </c>
      <c r="CB59">
        <v>-1</v>
      </c>
      <c r="CC59">
        <v>1</v>
      </c>
      <c r="CD59">
        <f t="shared" si="5"/>
        <v>6</v>
      </c>
    </row>
    <row r="60" spans="1:82" x14ac:dyDescent="0.25">
      <c r="A60" s="11">
        <v>44317</v>
      </c>
      <c r="B60" t="s">
        <v>926</v>
      </c>
      <c r="C60">
        <v>4710597</v>
      </c>
      <c r="D60" t="s">
        <v>260</v>
      </c>
      <c r="E60">
        <v>2016</v>
      </c>
      <c r="F60" t="s">
        <v>928</v>
      </c>
      <c r="I60" t="s">
        <v>931</v>
      </c>
      <c r="J60" t="s">
        <v>752</v>
      </c>
      <c r="K60" s="7" t="s">
        <v>1328</v>
      </c>
      <c r="L60" s="7" t="s">
        <v>1350</v>
      </c>
      <c r="M60" s="7" t="s">
        <v>1436</v>
      </c>
      <c r="N60" s="7" t="b">
        <v>1</v>
      </c>
      <c r="O60" s="7"/>
      <c r="P60" s="24">
        <v>10</v>
      </c>
      <c r="Q60" s="7" t="s">
        <v>1386</v>
      </c>
      <c r="R60" t="s">
        <v>337</v>
      </c>
      <c r="Z60" t="s">
        <v>1437</v>
      </c>
      <c r="AB60"/>
      <c r="AC60"/>
      <c r="AD60"/>
      <c r="AG60" t="s">
        <v>253</v>
      </c>
      <c r="AH60" t="s">
        <v>219</v>
      </c>
      <c r="AI60" t="s">
        <v>459</v>
      </c>
      <c r="AJ60">
        <v>1000</v>
      </c>
      <c r="AM60" t="s">
        <v>229</v>
      </c>
      <c r="AN60" t="s">
        <v>929</v>
      </c>
      <c r="AO60" s="10"/>
      <c r="AP60" s="10"/>
      <c r="AQ60" s="10" t="s">
        <v>380</v>
      </c>
      <c r="AR60" s="10" t="s">
        <v>714</v>
      </c>
      <c r="AS60" t="b">
        <v>1</v>
      </c>
      <c r="AT60">
        <v>1</v>
      </c>
      <c r="AU60">
        <v>1</v>
      </c>
      <c r="AV60">
        <v>1</v>
      </c>
      <c r="AW60">
        <v>1</v>
      </c>
      <c r="AX60">
        <v>1</v>
      </c>
      <c r="AY60">
        <v>0</v>
      </c>
      <c r="AZ60">
        <v>1</v>
      </c>
      <c r="BA60">
        <v>1</v>
      </c>
      <c r="BB60">
        <v>1</v>
      </c>
      <c r="BC60">
        <v>0</v>
      </c>
      <c r="BD60">
        <v>1</v>
      </c>
      <c r="BE60">
        <f t="shared" si="3"/>
        <v>9</v>
      </c>
      <c r="BO60">
        <f t="shared" si="4"/>
        <v>0</v>
      </c>
      <c r="CD60">
        <f t="shared" si="5"/>
        <v>0</v>
      </c>
    </row>
    <row r="61" spans="1:82" x14ac:dyDescent="0.25">
      <c r="A61" s="11">
        <v>44364</v>
      </c>
      <c r="B61" t="s">
        <v>1281</v>
      </c>
      <c r="C61">
        <v>32947224</v>
      </c>
      <c r="D61" t="s">
        <v>684</v>
      </c>
      <c r="E61">
        <v>2020</v>
      </c>
      <c r="F61" t="s">
        <v>1283</v>
      </c>
      <c r="I61" t="s">
        <v>1290</v>
      </c>
      <c r="J61" t="s">
        <v>1284</v>
      </c>
      <c r="K61" s="7" t="s">
        <v>1328</v>
      </c>
      <c r="L61" s="7" t="s">
        <v>1350</v>
      </c>
      <c r="M61" s="7" t="s">
        <v>1391</v>
      </c>
      <c r="N61" s="7" t="b">
        <v>1</v>
      </c>
      <c r="O61" s="7"/>
      <c r="P61" s="24">
        <v>18</v>
      </c>
      <c r="Q61" s="7" t="s">
        <v>1438</v>
      </c>
      <c r="R61" t="s">
        <v>1285</v>
      </c>
      <c r="T61" t="s">
        <v>1286</v>
      </c>
      <c r="AB61"/>
      <c r="AC61" t="s">
        <v>1287</v>
      </c>
      <c r="AD61"/>
      <c r="AG61" t="s">
        <v>1289</v>
      </c>
      <c r="AH61" t="s">
        <v>219</v>
      </c>
      <c r="AI61" t="s">
        <v>1288</v>
      </c>
      <c r="AJ61">
        <v>10510</v>
      </c>
      <c r="AM61" t="s">
        <v>229</v>
      </c>
      <c r="AN61" t="s">
        <v>312</v>
      </c>
      <c r="AO61" s="10"/>
      <c r="AP61" s="10"/>
      <c r="AQ61" s="10" t="s">
        <v>312</v>
      </c>
      <c r="AR61" t="s">
        <v>224</v>
      </c>
      <c r="AS61" t="b">
        <v>1</v>
      </c>
      <c r="AT61">
        <v>1</v>
      </c>
      <c r="AU61">
        <v>1</v>
      </c>
      <c r="AV61">
        <v>1</v>
      </c>
      <c r="AW61">
        <v>1</v>
      </c>
      <c r="AX61">
        <v>1</v>
      </c>
      <c r="AY61">
        <v>0</v>
      </c>
      <c r="AZ61">
        <v>1</v>
      </c>
      <c r="BA61">
        <v>1</v>
      </c>
      <c r="BB61">
        <v>1</v>
      </c>
      <c r="BC61">
        <v>0</v>
      </c>
      <c r="BD61">
        <v>1</v>
      </c>
      <c r="BE61">
        <f t="shared" si="3"/>
        <v>9</v>
      </c>
      <c r="BO61">
        <f t="shared" si="4"/>
        <v>0</v>
      </c>
      <c r="CD61">
        <f t="shared" si="5"/>
        <v>0</v>
      </c>
    </row>
    <row r="62" spans="1:82" x14ac:dyDescent="0.25">
      <c r="A62" s="11">
        <v>44327</v>
      </c>
      <c r="B62" t="s">
        <v>465</v>
      </c>
      <c r="C62">
        <v>7579899</v>
      </c>
      <c r="D62" t="s">
        <v>354</v>
      </c>
      <c r="E62">
        <v>2020</v>
      </c>
      <c r="F62" t="s">
        <v>467</v>
      </c>
      <c r="G62" t="b">
        <v>1</v>
      </c>
      <c r="H62" t="s">
        <v>1440</v>
      </c>
      <c r="I62" t="s">
        <v>472</v>
      </c>
      <c r="J62" t="s">
        <v>478</v>
      </c>
      <c r="K62" s="7" t="s">
        <v>1328</v>
      </c>
      <c r="L62" s="7"/>
      <c r="M62" s="7"/>
      <c r="N62" s="7"/>
      <c r="O62" s="7"/>
      <c r="P62" s="24"/>
      <c r="Q62" s="7" t="s">
        <v>1439</v>
      </c>
      <c r="R62" t="s">
        <v>470</v>
      </c>
      <c r="AA62" s="7" t="s">
        <v>471</v>
      </c>
      <c r="AB62" s="7"/>
      <c r="AC62" s="7"/>
      <c r="AD62"/>
      <c r="AG62" t="s">
        <v>253</v>
      </c>
      <c r="AH62" s="7" t="s">
        <v>219</v>
      </c>
      <c r="AI62" t="s">
        <v>469</v>
      </c>
      <c r="AJ62">
        <f>1412+1727</f>
        <v>3139</v>
      </c>
      <c r="AM62" t="s">
        <v>229</v>
      </c>
      <c r="AN62" t="s">
        <v>468</v>
      </c>
      <c r="AO62" s="10"/>
      <c r="AP62" s="10"/>
      <c r="AQ62" s="10" t="s">
        <v>380</v>
      </c>
      <c r="AR62" t="s">
        <v>401</v>
      </c>
      <c r="AS62" t="b">
        <v>1</v>
      </c>
      <c r="BE62">
        <f t="shared" si="3"/>
        <v>0</v>
      </c>
      <c r="BO62">
        <f t="shared" si="4"/>
        <v>0</v>
      </c>
      <c r="BP62">
        <v>1</v>
      </c>
      <c r="BQ62">
        <v>1</v>
      </c>
      <c r="BR62">
        <v>0</v>
      </c>
      <c r="BS62">
        <v>1</v>
      </c>
      <c r="BT62">
        <v>-1</v>
      </c>
      <c r="BU62">
        <v>1</v>
      </c>
      <c r="BV62">
        <v>0</v>
      </c>
      <c r="BW62">
        <v>-1</v>
      </c>
      <c r="BX62">
        <v>1</v>
      </c>
      <c r="BY62">
        <v>0</v>
      </c>
      <c r="BZ62">
        <v>0</v>
      </c>
      <c r="CA62">
        <v>0</v>
      </c>
      <c r="CB62">
        <v>0</v>
      </c>
      <c r="CC62">
        <v>1</v>
      </c>
      <c r="CD62">
        <f t="shared" si="5"/>
        <v>4</v>
      </c>
    </row>
    <row r="63" spans="1:82" x14ac:dyDescent="0.25">
      <c r="A63" s="11">
        <v>44333</v>
      </c>
      <c r="B63" t="s">
        <v>521</v>
      </c>
      <c r="C63">
        <v>6135883</v>
      </c>
      <c r="D63" t="s">
        <v>520</v>
      </c>
      <c r="E63">
        <v>2018</v>
      </c>
      <c r="F63" t="s">
        <v>523</v>
      </c>
      <c r="J63" t="s">
        <v>524</v>
      </c>
      <c r="K63" s="7" t="s">
        <v>1330</v>
      </c>
      <c r="L63" s="7" t="s">
        <v>1350</v>
      </c>
      <c r="M63" t="s">
        <v>1445</v>
      </c>
      <c r="N63" s="7" t="b">
        <v>1</v>
      </c>
      <c r="O63" s="7"/>
      <c r="P63" s="24">
        <v>0</v>
      </c>
      <c r="Q63" s="7" t="s">
        <v>1425</v>
      </c>
      <c r="R63" t="s">
        <v>337</v>
      </c>
      <c r="S63" t="s">
        <v>528</v>
      </c>
      <c r="Z63" t="s">
        <v>1442</v>
      </c>
      <c r="AB63"/>
      <c r="AC63" t="s">
        <v>1441</v>
      </c>
      <c r="AD63"/>
      <c r="AG63" t="s">
        <v>253</v>
      </c>
      <c r="AH63" s="7" t="s">
        <v>219</v>
      </c>
      <c r="AI63" s="7" t="s">
        <v>250</v>
      </c>
      <c r="AJ63">
        <v>180</v>
      </c>
      <c r="AM63" t="s">
        <v>229</v>
      </c>
      <c r="AO63" s="10" t="s">
        <v>525</v>
      </c>
      <c r="AP63" s="10"/>
      <c r="AQ63" s="10" t="s">
        <v>526</v>
      </c>
      <c r="AR63" t="s">
        <v>524</v>
      </c>
      <c r="AS63" t="b">
        <v>0</v>
      </c>
      <c r="AT63">
        <v>1</v>
      </c>
      <c r="AU63">
        <v>1</v>
      </c>
      <c r="AV63">
        <v>1</v>
      </c>
      <c r="AW63">
        <v>1</v>
      </c>
      <c r="AX63">
        <v>1</v>
      </c>
      <c r="AY63">
        <v>0</v>
      </c>
      <c r="AZ63">
        <v>1</v>
      </c>
      <c r="BA63">
        <v>1</v>
      </c>
      <c r="BB63">
        <v>1</v>
      </c>
      <c r="BC63">
        <v>0</v>
      </c>
      <c r="BD63">
        <v>0</v>
      </c>
      <c r="BE63">
        <f t="shared" si="3"/>
        <v>8</v>
      </c>
      <c r="BO63">
        <f t="shared" si="4"/>
        <v>0</v>
      </c>
      <c r="CD63">
        <f t="shared" si="5"/>
        <v>0</v>
      </c>
    </row>
    <row r="64" spans="1:82" x14ac:dyDescent="0.25">
      <c r="A64" s="11">
        <v>44355</v>
      </c>
      <c r="B64" t="s">
        <v>1028</v>
      </c>
      <c r="C64">
        <v>28526543</v>
      </c>
      <c r="D64" t="s">
        <v>944</v>
      </c>
      <c r="E64">
        <v>2017</v>
      </c>
      <c r="F64" t="s">
        <v>1030</v>
      </c>
      <c r="I64" t="s">
        <v>1037</v>
      </c>
      <c r="J64" t="s">
        <v>524</v>
      </c>
      <c r="K64" t="s">
        <v>1330</v>
      </c>
      <c r="L64" s="7" t="s">
        <v>1350</v>
      </c>
      <c r="M64" s="7" t="s">
        <v>1443</v>
      </c>
      <c r="N64" s="7" t="b">
        <v>1</v>
      </c>
      <c r="P64" s="24">
        <v>0</v>
      </c>
      <c r="Q64" s="7" t="s">
        <v>266</v>
      </c>
      <c r="R64" t="s">
        <v>460</v>
      </c>
      <c r="S64" t="s">
        <v>1035</v>
      </c>
      <c r="AB64" t="s">
        <v>1034</v>
      </c>
      <c r="AC64" t="s">
        <v>1033</v>
      </c>
      <c r="AD64"/>
      <c r="AG64" t="s">
        <v>252</v>
      </c>
      <c r="AH64" t="s">
        <v>219</v>
      </c>
      <c r="AI64" t="s">
        <v>651</v>
      </c>
      <c r="AK64">
        <v>8</v>
      </c>
      <c r="AL64">
        <v>8</v>
      </c>
      <c r="AM64" t="s">
        <v>1031</v>
      </c>
      <c r="AN64" t="s">
        <v>1032</v>
      </c>
      <c r="AO64" s="10"/>
      <c r="AP64" s="10"/>
      <c r="AQ64" s="10" t="s">
        <v>1024</v>
      </c>
      <c r="AR64" s="10" t="s">
        <v>266</v>
      </c>
      <c r="AS64" t="b">
        <v>1</v>
      </c>
      <c r="AT64">
        <v>1</v>
      </c>
      <c r="AU64">
        <v>1</v>
      </c>
      <c r="AV64">
        <v>-1</v>
      </c>
      <c r="AW64">
        <v>1</v>
      </c>
      <c r="AX64">
        <v>1</v>
      </c>
      <c r="AY64">
        <v>0</v>
      </c>
      <c r="AZ64">
        <v>1</v>
      </c>
      <c r="BA64">
        <v>1</v>
      </c>
      <c r="BB64">
        <v>0</v>
      </c>
      <c r="BC64">
        <v>0</v>
      </c>
      <c r="BD64">
        <v>0</v>
      </c>
      <c r="BE64">
        <f t="shared" si="3"/>
        <v>5</v>
      </c>
      <c r="BO64">
        <f t="shared" si="4"/>
        <v>0</v>
      </c>
      <c r="CD64">
        <f t="shared" si="5"/>
        <v>0</v>
      </c>
    </row>
    <row r="65" spans="1:81" x14ac:dyDescent="0.25">
      <c r="A65" s="20">
        <v>44376</v>
      </c>
      <c r="B65" t="s">
        <v>60</v>
      </c>
      <c r="C65" s="2" t="s">
        <v>59</v>
      </c>
      <c r="D65" t="s">
        <v>1334</v>
      </c>
      <c r="E65">
        <v>2020</v>
      </c>
      <c r="F65" t="s">
        <v>1335</v>
      </c>
      <c r="J65" t="s">
        <v>401</v>
      </c>
      <c r="K65" t="s">
        <v>401</v>
      </c>
      <c r="L65" s="7" t="s">
        <v>1350</v>
      </c>
      <c r="M65" s="7" t="s">
        <v>1375</v>
      </c>
      <c r="N65" s="7" t="b">
        <v>0</v>
      </c>
      <c r="P65" s="24">
        <v>4</v>
      </c>
      <c r="Q65" t="s">
        <v>1444</v>
      </c>
      <c r="R65" t="s">
        <v>460</v>
      </c>
      <c r="S65" t="s">
        <v>1336</v>
      </c>
      <c r="T65" t="b">
        <v>0</v>
      </c>
      <c r="V65" s="7"/>
      <c r="W65" s="7"/>
      <c r="X65" s="7"/>
      <c r="Y65" s="7"/>
      <c r="Z65" s="7"/>
      <c r="AA65" s="7"/>
      <c r="AB65"/>
      <c r="AC65"/>
      <c r="AD65"/>
      <c r="AG65" t="s">
        <v>640</v>
      </c>
      <c r="AH65" t="s">
        <v>219</v>
      </c>
      <c r="AI65" t="s">
        <v>507</v>
      </c>
      <c r="AJ65">
        <v>1146</v>
      </c>
      <c r="AM65" t="s">
        <v>229</v>
      </c>
      <c r="AN65" t="s">
        <v>312</v>
      </c>
      <c r="AQ65" s="10" t="s">
        <v>316</v>
      </c>
      <c r="AR65" s="10"/>
      <c r="AS65" t="b">
        <v>0</v>
      </c>
    </row>
    <row r="66" spans="1:81" x14ac:dyDescent="0.25">
      <c r="A66" s="20">
        <v>44376</v>
      </c>
      <c r="B66" t="s">
        <v>117</v>
      </c>
      <c r="C66" s="2" t="s">
        <v>118</v>
      </c>
      <c r="D66" t="s">
        <v>1337</v>
      </c>
      <c r="E66">
        <v>2019</v>
      </c>
      <c r="F66" t="s">
        <v>1338</v>
      </c>
      <c r="J66" t="s">
        <v>524</v>
      </c>
      <c r="K66" t="s">
        <v>1330</v>
      </c>
      <c r="L66" s="7" t="s">
        <v>1350</v>
      </c>
      <c r="M66" t="s">
        <v>1445</v>
      </c>
      <c r="N66" s="7" t="b">
        <v>1</v>
      </c>
      <c r="P66" s="24">
        <v>0</v>
      </c>
      <c r="Q66" t="s">
        <v>1425</v>
      </c>
      <c r="R66" t="s">
        <v>337</v>
      </c>
      <c r="S66" t="s">
        <v>1339</v>
      </c>
      <c r="T66" t="b">
        <v>0</v>
      </c>
      <c r="AA66" t="s">
        <v>1446</v>
      </c>
      <c r="AC66"/>
      <c r="AD66"/>
      <c r="AG66" t="s">
        <v>253</v>
      </c>
      <c r="AH66" t="s">
        <v>219</v>
      </c>
      <c r="AI66" t="s">
        <v>250</v>
      </c>
      <c r="AJ66">
        <v>180</v>
      </c>
      <c r="AM66" t="s">
        <v>229</v>
      </c>
      <c r="AN66" t="s">
        <v>312</v>
      </c>
      <c r="AQ66" s="10" t="s">
        <v>312</v>
      </c>
      <c r="AR66" s="10"/>
      <c r="AS66" t="b">
        <v>0</v>
      </c>
    </row>
    <row r="67" spans="1:81" x14ac:dyDescent="0.25">
      <c r="A67" s="20">
        <v>44376</v>
      </c>
      <c r="B67" t="s">
        <v>126</v>
      </c>
      <c r="C67" s="2" t="s">
        <v>125</v>
      </c>
      <c r="D67" t="s">
        <v>1340</v>
      </c>
      <c r="E67">
        <v>2018</v>
      </c>
      <c r="F67" t="s">
        <v>1341</v>
      </c>
      <c r="J67" t="s">
        <v>524</v>
      </c>
      <c r="K67" t="s">
        <v>1330</v>
      </c>
      <c r="L67" s="7" t="s">
        <v>1350</v>
      </c>
      <c r="M67" t="s">
        <v>1445</v>
      </c>
      <c r="N67" s="7" t="b">
        <v>1</v>
      </c>
      <c r="P67" s="24">
        <v>0</v>
      </c>
      <c r="Q67" t="s">
        <v>1425</v>
      </c>
      <c r="R67" t="s">
        <v>337</v>
      </c>
      <c r="S67" t="s">
        <v>1447</v>
      </c>
      <c r="T67" t="b">
        <v>0</v>
      </c>
      <c r="AA67" t="s">
        <v>1342</v>
      </c>
      <c r="AC67"/>
      <c r="AD67"/>
      <c r="AG67" t="s">
        <v>253</v>
      </c>
      <c r="AH67" t="s">
        <v>219</v>
      </c>
      <c r="AI67" t="s">
        <v>250</v>
      </c>
      <c r="AJ67">
        <v>180</v>
      </c>
      <c r="AM67" t="s">
        <v>229</v>
      </c>
      <c r="AN67" t="s">
        <v>312</v>
      </c>
      <c r="AQ67" s="10" t="s">
        <v>312</v>
      </c>
      <c r="AR67" s="10"/>
      <c r="AS67" t="b">
        <v>0</v>
      </c>
    </row>
    <row r="68" spans="1:81" x14ac:dyDescent="0.25">
      <c r="A68" s="16"/>
    </row>
    <row r="69" spans="1:81" x14ac:dyDescent="0.25">
      <c r="A69" s="16"/>
    </row>
    <row r="70" spans="1:81" x14ac:dyDescent="0.25">
      <c r="A70" s="16"/>
      <c r="J70" s="7"/>
      <c r="K70" s="7"/>
      <c r="L70" s="7"/>
      <c r="M70" s="7"/>
      <c r="N70" s="7"/>
      <c r="O70" s="7"/>
      <c r="P70" s="24"/>
      <c r="Q70" s="7"/>
      <c r="S70" s="7"/>
      <c r="T70" s="7"/>
      <c r="U70" s="7"/>
      <c r="V70" s="7"/>
      <c r="W70" s="7"/>
    </row>
    <row r="71" spans="1:81" x14ac:dyDescent="0.25">
      <c r="A71" s="11"/>
      <c r="J71" s="7"/>
      <c r="K71" s="7"/>
      <c r="L71" s="7"/>
      <c r="M71" s="7"/>
      <c r="N71" s="7"/>
      <c r="O71" s="7"/>
      <c r="P71" s="24"/>
      <c r="Q71" s="7"/>
      <c r="S71" s="7"/>
      <c r="T71" s="7"/>
      <c r="U71" s="7"/>
    </row>
    <row r="72" spans="1:81" x14ac:dyDescent="0.25">
      <c r="A72" s="11"/>
      <c r="J72" s="7"/>
      <c r="K72" s="7"/>
      <c r="L72" s="7"/>
      <c r="M72" s="7"/>
      <c r="N72" s="7"/>
      <c r="O72" s="7"/>
      <c r="P72" s="24"/>
      <c r="Q72" s="7"/>
      <c r="S72" s="7"/>
      <c r="T72" s="7"/>
      <c r="U72" s="7"/>
    </row>
    <row r="73" spans="1:81" x14ac:dyDescent="0.25">
      <c r="A73" s="11"/>
      <c r="W73" s="10"/>
      <c r="X73" s="10"/>
      <c r="Y73" s="10"/>
      <c r="AB73"/>
      <c r="AC73"/>
      <c r="AD73"/>
    </row>
    <row r="74" spans="1:81" x14ac:dyDescent="0.25">
      <c r="A74" s="11">
        <v>44721</v>
      </c>
      <c r="B74" s="10" t="s">
        <v>1509</v>
      </c>
      <c r="C74" t="s">
        <v>1512</v>
      </c>
      <c r="D74" s="10" t="s">
        <v>1510</v>
      </c>
      <c r="E74">
        <v>2022</v>
      </c>
      <c r="F74" s="10" t="s">
        <v>1511</v>
      </c>
      <c r="I74" t="s">
        <v>1284</v>
      </c>
      <c r="J74" t="s">
        <v>1513</v>
      </c>
      <c r="M74" s="10" t="s">
        <v>1135</v>
      </c>
      <c r="R74" t="s">
        <v>1128</v>
      </c>
      <c r="S74" t="s">
        <v>458</v>
      </c>
      <c r="Z74" t="s">
        <v>1390</v>
      </c>
      <c r="AA74" t="s">
        <v>1516</v>
      </c>
      <c r="AB74"/>
      <c r="AC74"/>
      <c r="AD74"/>
      <c r="AG74" t="s">
        <v>640</v>
      </c>
      <c r="AH74" t="s">
        <v>219</v>
      </c>
      <c r="AI74" t="s">
        <v>311</v>
      </c>
      <c r="AJ74">
        <v>3205</v>
      </c>
      <c r="AK74">
        <v>648</v>
      </c>
      <c r="AL74">
        <v>2350</v>
      </c>
      <c r="AM74" t="s">
        <v>229</v>
      </c>
      <c r="AN74" t="s">
        <v>1515</v>
      </c>
      <c r="AO74" s="10"/>
      <c r="AP74" s="10"/>
      <c r="AQ74" s="10" t="s">
        <v>1514</v>
      </c>
      <c r="AS74">
        <v>1</v>
      </c>
      <c r="AT74">
        <v>1</v>
      </c>
      <c r="AU74">
        <v>1</v>
      </c>
      <c r="AV74">
        <v>1</v>
      </c>
      <c r="AW74">
        <v>1</v>
      </c>
      <c r="AX74">
        <v>0</v>
      </c>
      <c r="AY74">
        <v>1</v>
      </c>
      <c r="AZ74">
        <v>1</v>
      </c>
      <c r="BA74">
        <v>1</v>
      </c>
      <c r="BB74">
        <v>0</v>
      </c>
      <c r="BC74">
        <v>1</v>
      </c>
      <c r="BD74">
        <f t="shared" ref="BD74:BD112" si="6">SUM(AS74:BC74)</f>
        <v>9</v>
      </c>
      <c r="BN74">
        <f t="shared" ref="BN74:BN112" si="7">SUM(BE74:BM74)</f>
        <v>0</v>
      </c>
      <c r="CC74">
        <f t="shared" ref="CC74:CC112" si="8">SUM(BO74:CB74)</f>
        <v>0</v>
      </c>
    </row>
    <row r="75" spans="1:81" x14ac:dyDescent="0.25">
      <c r="A75" s="11">
        <v>44721</v>
      </c>
      <c r="B75" s="10" t="s">
        <v>1517</v>
      </c>
      <c r="C75" t="s">
        <v>1520</v>
      </c>
      <c r="D75" s="10" t="s">
        <v>1518</v>
      </c>
      <c r="E75">
        <v>2021</v>
      </c>
      <c r="F75" s="10" t="s">
        <v>1519</v>
      </c>
      <c r="J75" t="s">
        <v>1521</v>
      </c>
      <c r="M75" s="10" t="s">
        <v>1521</v>
      </c>
      <c r="R75" t="s">
        <v>337</v>
      </c>
      <c r="S75" t="s">
        <v>1523</v>
      </c>
      <c r="Z75" t="s">
        <v>1522</v>
      </c>
      <c r="AB75"/>
      <c r="AC75"/>
      <c r="AD75"/>
      <c r="AG75" t="s">
        <v>252</v>
      </c>
      <c r="AH75" t="s">
        <v>219</v>
      </c>
      <c r="AI75" t="s">
        <v>651</v>
      </c>
      <c r="AJ75">
        <v>391</v>
      </c>
      <c r="AK75">
        <v>196</v>
      </c>
      <c r="AL75">
        <v>195</v>
      </c>
      <c r="AM75" t="s">
        <v>229</v>
      </c>
      <c r="AN75" t="s">
        <v>874</v>
      </c>
      <c r="AO75" s="10"/>
      <c r="AP75" s="10"/>
      <c r="AQ75" s="10" t="s">
        <v>1524</v>
      </c>
      <c r="AS75">
        <v>1</v>
      </c>
      <c r="AT75">
        <v>1</v>
      </c>
      <c r="AU75">
        <v>1</v>
      </c>
      <c r="AV75">
        <v>1</v>
      </c>
      <c r="AW75">
        <v>1</v>
      </c>
      <c r="AX75">
        <v>0</v>
      </c>
      <c r="AY75">
        <v>0</v>
      </c>
      <c r="AZ75">
        <v>0</v>
      </c>
      <c r="BA75">
        <v>1</v>
      </c>
      <c r="BB75">
        <v>0</v>
      </c>
      <c r="BC75">
        <v>1</v>
      </c>
      <c r="BD75">
        <f t="shared" si="6"/>
        <v>7</v>
      </c>
      <c r="BN75">
        <f t="shared" si="7"/>
        <v>0</v>
      </c>
      <c r="CC75">
        <f t="shared" si="8"/>
        <v>0</v>
      </c>
    </row>
    <row r="76" spans="1:81" x14ac:dyDescent="0.25">
      <c r="A76" s="11">
        <v>44721</v>
      </c>
      <c r="B76" s="10" t="s">
        <v>1529</v>
      </c>
      <c r="C76" t="s">
        <v>1531</v>
      </c>
      <c r="D76" s="10" t="s">
        <v>676</v>
      </c>
      <c r="E76">
        <v>2021</v>
      </c>
      <c r="F76" s="10" t="s">
        <v>1530</v>
      </c>
      <c r="J76" t="s">
        <v>1532</v>
      </c>
      <c r="R76" t="s">
        <v>1128</v>
      </c>
      <c r="S76" t="s">
        <v>1533</v>
      </c>
      <c r="V76" t="s">
        <v>1533</v>
      </c>
      <c r="AB76"/>
      <c r="AC76"/>
      <c r="AD76"/>
      <c r="AG76" t="s">
        <v>640</v>
      </c>
      <c r="AH76" t="s">
        <v>219</v>
      </c>
      <c r="AI76" t="s">
        <v>235</v>
      </c>
      <c r="AJ76">
        <f>AK76+AL76</f>
        <v>83</v>
      </c>
      <c r="AK76">
        <v>55</v>
      </c>
      <c r="AL76">
        <v>28</v>
      </c>
      <c r="AM76" t="s">
        <v>229</v>
      </c>
      <c r="AO76" s="10"/>
      <c r="AP76" s="10"/>
      <c r="AQ76" s="10"/>
      <c r="AS76">
        <v>1</v>
      </c>
      <c r="AT76">
        <v>1</v>
      </c>
      <c r="AU76">
        <v>1</v>
      </c>
      <c r="AV76">
        <v>1</v>
      </c>
      <c r="AW76">
        <v>1</v>
      </c>
      <c r="AX76">
        <v>0</v>
      </c>
      <c r="AY76">
        <v>1</v>
      </c>
      <c r="AZ76">
        <v>0</v>
      </c>
      <c r="BA76">
        <v>0</v>
      </c>
      <c r="BB76">
        <v>0</v>
      </c>
      <c r="BC76">
        <v>1</v>
      </c>
      <c r="BD76">
        <f t="shared" si="6"/>
        <v>7</v>
      </c>
      <c r="BN76">
        <f t="shared" si="7"/>
        <v>0</v>
      </c>
      <c r="CC76">
        <f t="shared" si="8"/>
        <v>0</v>
      </c>
    </row>
    <row r="77" spans="1:81" x14ac:dyDescent="0.25">
      <c r="A77" s="11">
        <v>44721</v>
      </c>
      <c r="B77" s="10" t="s">
        <v>1543</v>
      </c>
      <c r="C77" t="s">
        <v>1546</v>
      </c>
      <c r="D77" s="10" t="s">
        <v>1518</v>
      </c>
      <c r="E77">
        <v>2021</v>
      </c>
      <c r="F77" s="10" t="s">
        <v>1544</v>
      </c>
      <c r="I77" t="s">
        <v>1550</v>
      </c>
      <c r="J77" t="s">
        <v>401</v>
      </c>
      <c r="R77" t="s">
        <v>337</v>
      </c>
      <c r="Z77" t="s">
        <v>1549</v>
      </c>
      <c r="AB77"/>
      <c r="AC77"/>
      <c r="AD77"/>
      <c r="AG77" t="s">
        <v>253</v>
      </c>
      <c r="AH77" t="s">
        <v>219</v>
      </c>
      <c r="AI77" t="s">
        <v>321</v>
      </c>
      <c r="AJ77">
        <v>535</v>
      </c>
      <c r="AM77" t="s">
        <v>229</v>
      </c>
      <c r="AN77" t="s">
        <v>1547</v>
      </c>
      <c r="AO77" s="10"/>
      <c r="AP77" s="10"/>
      <c r="AQ77" s="10" t="s">
        <v>1548</v>
      </c>
      <c r="AS77">
        <v>1</v>
      </c>
      <c r="AT77">
        <v>1</v>
      </c>
      <c r="AU77">
        <v>1</v>
      </c>
      <c r="AV77">
        <v>1</v>
      </c>
      <c r="AW77">
        <v>1</v>
      </c>
      <c r="AX77">
        <v>0</v>
      </c>
      <c r="AY77">
        <v>0</v>
      </c>
      <c r="AZ77">
        <v>0</v>
      </c>
      <c r="BA77">
        <v>0</v>
      </c>
      <c r="BB77">
        <v>0</v>
      </c>
      <c r="BC77">
        <v>1</v>
      </c>
      <c r="BD77">
        <f t="shared" si="6"/>
        <v>6</v>
      </c>
      <c r="BN77">
        <f t="shared" si="7"/>
        <v>0</v>
      </c>
      <c r="CC77">
        <f t="shared" si="8"/>
        <v>0</v>
      </c>
    </row>
    <row r="78" spans="1:81" x14ac:dyDescent="0.25">
      <c r="A78" s="11">
        <v>44721</v>
      </c>
      <c r="B78" s="10" t="s">
        <v>1551</v>
      </c>
      <c r="C78" t="s">
        <v>1305</v>
      </c>
      <c r="D78" s="10" t="s">
        <v>1552</v>
      </c>
      <c r="E78">
        <v>2021</v>
      </c>
      <c r="F78" s="10" t="s">
        <v>1553</v>
      </c>
      <c r="J78" t="s">
        <v>401</v>
      </c>
      <c r="R78" t="s">
        <v>1128</v>
      </c>
      <c r="S78" t="s">
        <v>1554</v>
      </c>
      <c r="V78" t="s">
        <v>1554</v>
      </c>
      <c r="AB78"/>
      <c r="AC78"/>
      <c r="AD78"/>
      <c r="AG78" t="s">
        <v>640</v>
      </c>
      <c r="AH78" t="s">
        <v>219</v>
      </c>
      <c r="AI78" t="s">
        <v>988</v>
      </c>
      <c r="AJ78">
        <v>822</v>
      </c>
      <c r="AM78" t="s">
        <v>229</v>
      </c>
      <c r="AO78" s="10"/>
      <c r="AP78" s="10"/>
      <c r="AQ78" s="10"/>
      <c r="AS78">
        <v>1</v>
      </c>
      <c r="AT78">
        <v>1</v>
      </c>
      <c r="AU78">
        <v>1</v>
      </c>
      <c r="AV78">
        <v>1</v>
      </c>
      <c r="AW78">
        <v>1</v>
      </c>
      <c r="AX78">
        <v>0</v>
      </c>
      <c r="AY78">
        <v>0</v>
      </c>
      <c r="AZ78">
        <v>0</v>
      </c>
      <c r="BA78">
        <v>1</v>
      </c>
      <c r="BB78">
        <v>0</v>
      </c>
      <c r="BC78">
        <v>1</v>
      </c>
      <c r="BD78">
        <f t="shared" si="6"/>
        <v>7</v>
      </c>
      <c r="BN78">
        <f t="shared" si="7"/>
        <v>0</v>
      </c>
      <c r="CC78">
        <f t="shared" si="8"/>
        <v>0</v>
      </c>
    </row>
    <row r="79" spans="1:81" x14ac:dyDescent="0.25">
      <c r="A79" s="11">
        <v>44721</v>
      </c>
      <c r="B79" s="10" t="s">
        <v>1555</v>
      </c>
      <c r="C79" t="s">
        <v>1557</v>
      </c>
      <c r="D79" s="10" t="s">
        <v>1518</v>
      </c>
      <c r="E79">
        <v>2022</v>
      </c>
      <c r="F79" s="10" t="s">
        <v>1556</v>
      </c>
      <c r="I79" s="10" t="s">
        <v>1559</v>
      </c>
      <c r="J79" t="s">
        <v>712</v>
      </c>
      <c r="R79" t="s">
        <v>337</v>
      </c>
      <c r="AB79"/>
      <c r="AC79"/>
      <c r="AD79"/>
      <c r="AG79" t="s">
        <v>253</v>
      </c>
      <c r="AH79" t="s">
        <v>219</v>
      </c>
      <c r="AI79" t="s">
        <v>250</v>
      </c>
      <c r="AJ79">
        <v>968</v>
      </c>
      <c r="AM79" t="s">
        <v>229</v>
      </c>
      <c r="AO79" s="10"/>
      <c r="AP79" s="10"/>
      <c r="AQ79" s="10" t="s">
        <v>1558</v>
      </c>
      <c r="AS79">
        <v>1</v>
      </c>
      <c r="AT79">
        <v>1</v>
      </c>
      <c r="AU79">
        <v>1</v>
      </c>
      <c r="AV79">
        <v>1</v>
      </c>
      <c r="AW79">
        <v>1</v>
      </c>
      <c r="AX79">
        <v>0</v>
      </c>
      <c r="AY79">
        <v>1</v>
      </c>
      <c r="AZ79">
        <v>-1</v>
      </c>
      <c r="BA79">
        <v>1</v>
      </c>
      <c r="BB79">
        <v>0</v>
      </c>
      <c r="BC79">
        <v>-1</v>
      </c>
      <c r="BD79">
        <f t="shared" si="6"/>
        <v>5</v>
      </c>
      <c r="BN79">
        <f t="shared" si="7"/>
        <v>0</v>
      </c>
      <c r="CC79">
        <f t="shared" si="8"/>
        <v>0</v>
      </c>
    </row>
    <row r="80" spans="1:81" x14ac:dyDescent="0.25">
      <c r="A80" s="11">
        <v>44735</v>
      </c>
      <c r="B80" s="10" t="s">
        <v>1560</v>
      </c>
      <c r="C80" t="s">
        <v>1562</v>
      </c>
      <c r="D80" s="10" t="s">
        <v>1561</v>
      </c>
      <c r="E80">
        <v>2022</v>
      </c>
      <c r="F80" s="10" t="s">
        <v>1556</v>
      </c>
      <c r="J80" t="s">
        <v>828</v>
      </c>
      <c r="R80" t="s">
        <v>1128</v>
      </c>
      <c r="S80" t="s">
        <v>458</v>
      </c>
      <c r="T80" t="s">
        <v>458</v>
      </c>
      <c r="Z80" t="s">
        <v>1390</v>
      </c>
      <c r="AB80"/>
      <c r="AC80"/>
      <c r="AD80"/>
      <c r="AG80" t="s">
        <v>1141</v>
      </c>
      <c r="AH80" t="s">
        <v>219</v>
      </c>
      <c r="AI80" t="s">
        <v>235</v>
      </c>
      <c r="AJ80">
        <v>364</v>
      </c>
      <c r="AK80">
        <v>180</v>
      </c>
      <c r="AL80">
        <v>184</v>
      </c>
      <c r="AM80" t="s">
        <v>229</v>
      </c>
      <c r="AO80" s="10" t="s">
        <v>1567</v>
      </c>
      <c r="AP80" s="10" t="s">
        <v>1568</v>
      </c>
      <c r="AQ80" s="10" t="s">
        <v>1566</v>
      </c>
      <c r="AS80">
        <v>1</v>
      </c>
      <c r="AT80">
        <v>1</v>
      </c>
      <c r="AU80">
        <v>-1</v>
      </c>
      <c r="AV80">
        <v>1</v>
      </c>
      <c r="AW80">
        <v>1</v>
      </c>
      <c r="AX80">
        <v>0</v>
      </c>
      <c r="AY80">
        <v>1</v>
      </c>
      <c r="AZ80">
        <v>1</v>
      </c>
      <c r="BA80">
        <v>1</v>
      </c>
      <c r="BB80">
        <v>0</v>
      </c>
      <c r="BC80">
        <v>1</v>
      </c>
      <c r="BD80">
        <f t="shared" si="6"/>
        <v>7</v>
      </c>
      <c r="BN80">
        <f t="shared" si="7"/>
        <v>0</v>
      </c>
      <c r="CC80">
        <f t="shared" si="8"/>
        <v>0</v>
      </c>
    </row>
    <row r="81" spans="1:81" x14ac:dyDescent="0.25">
      <c r="A81" s="11">
        <v>44735</v>
      </c>
      <c r="B81" t="s">
        <v>1570</v>
      </c>
      <c r="C81" t="s">
        <v>1571</v>
      </c>
      <c r="D81" t="s">
        <v>856</v>
      </c>
      <c r="E81">
        <v>2019</v>
      </c>
      <c r="F81" s="10" t="s">
        <v>1569</v>
      </c>
      <c r="I81" t="s">
        <v>1574</v>
      </c>
      <c r="J81" t="s">
        <v>828</v>
      </c>
      <c r="R81" t="s">
        <v>337</v>
      </c>
      <c r="AB81"/>
      <c r="AC81"/>
      <c r="AD81"/>
      <c r="AG81" t="s">
        <v>253</v>
      </c>
      <c r="AH81" t="s">
        <v>219</v>
      </c>
      <c r="AI81" t="s">
        <v>1572</v>
      </c>
      <c r="AJ81">
        <v>11461</v>
      </c>
      <c r="AM81" t="s">
        <v>229</v>
      </c>
      <c r="AO81" s="10"/>
      <c r="AP81" s="10"/>
      <c r="AQ81" s="10" t="s">
        <v>1573</v>
      </c>
      <c r="BD81">
        <f t="shared" si="6"/>
        <v>0</v>
      </c>
      <c r="BN81">
        <f t="shared" si="7"/>
        <v>0</v>
      </c>
      <c r="BO81">
        <v>1</v>
      </c>
      <c r="BP81">
        <v>1</v>
      </c>
      <c r="BQ81">
        <v>1</v>
      </c>
      <c r="BR81">
        <v>1</v>
      </c>
      <c r="BS81">
        <v>-1</v>
      </c>
      <c r="BT81">
        <v>1</v>
      </c>
      <c r="BU81">
        <v>1</v>
      </c>
      <c r="BV81">
        <v>0</v>
      </c>
      <c r="BW81">
        <v>1</v>
      </c>
      <c r="BX81">
        <v>0</v>
      </c>
      <c r="BY81">
        <v>1</v>
      </c>
      <c r="BZ81">
        <v>0</v>
      </c>
      <c r="CA81">
        <v>0</v>
      </c>
      <c r="CB81">
        <v>1</v>
      </c>
      <c r="CC81">
        <f t="shared" si="8"/>
        <v>8</v>
      </c>
    </row>
    <row r="82" spans="1:81" x14ac:dyDescent="0.25">
      <c r="A82" s="11">
        <v>44735</v>
      </c>
      <c r="B82" t="s">
        <v>1575</v>
      </c>
      <c r="C82" t="s">
        <v>1576</v>
      </c>
      <c r="D82" t="s">
        <v>684</v>
      </c>
      <c r="E82">
        <v>2011</v>
      </c>
      <c r="F82" s="10" t="s">
        <v>1577</v>
      </c>
      <c r="J82" t="s">
        <v>684</v>
      </c>
      <c r="R82" t="s">
        <v>451</v>
      </c>
      <c r="AB82"/>
      <c r="AC82"/>
      <c r="AD82"/>
      <c r="AE82" t="s">
        <v>1579</v>
      </c>
      <c r="AG82" t="s">
        <v>640</v>
      </c>
      <c r="AH82" t="s">
        <v>219</v>
      </c>
      <c r="AI82" t="s">
        <v>250</v>
      </c>
      <c r="AJ82">
        <v>600</v>
      </c>
      <c r="AK82">
        <v>300</v>
      </c>
      <c r="AL82">
        <v>300</v>
      </c>
      <c r="AM82" t="s">
        <v>1578</v>
      </c>
      <c r="AO82" s="10"/>
      <c r="AP82" s="10"/>
      <c r="AQ82" s="10"/>
      <c r="AS82">
        <v>1</v>
      </c>
      <c r="AT82">
        <v>1</v>
      </c>
      <c r="AU82">
        <v>-1</v>
      </c>
      <c r="AV82">
        <v>1</v>
      </c>
      <c r="AW82">
        <v>1</v>
      </c>
      <c r="AX82">
        <v>0</v>
      </c>
      <c r="AY82">
        <v>1</v>
      </c>
      <c r="AZ82">
        <v>0</v>
      </c>
      <c r="BA82">
        <v>1</v>
      </c>
      <c r="BB82">
        <v>0</v>
      </c>
      <c r="BC82">
        <v>1</v>
      </c>
      <c r="BD82">
        <f t="shared" si="6"/>
        <v>6</v>
      </c>
      <c r="BN82">
        <f t="shared" si="7"/>
        <v>0</v>
      </c>
      <c r="CC82">
        <f t="shared" si="8"/>
        <v>0</v>
      </c>
    </row>
    <row r="83" spans="1:81" x14ac:dyDescent="0.25">
      <c r="A83" s="11">
        <v>44735</v>
      </c>
      <c r="B83" t="s">
        <v>1580</v>
      </c>
      <c r="C83" t="s">
        <v>1581</v>
      </c>
      <c r="D83" t="s">
        <v>1582</v>
      </c>
      <c r="E83">
        <v>2020</v>
      </c>
      <c r="F83" s="10" t="s">
        <v>1583</v>
      </c>
      <c r="I83" t="s">
        <v>1584</v>
      </c>
      <c r="J83" t="s">
        <v>684</v>
      </c>
      <c r="R83" t="s">
        <v>337</v>
      </c>
      <c r="AB83"/>
      <c r="AC83"/>
      <c r="AD83"/>
      <c r="AG83" t="s">
        <v>253</v>
      </c>
      <c r="AH83" t="s">
        <v>219</v>
      </c>
      <c r="AI83" t="s">
        <v>235</v>
      </c>
      <c r="AJ83">
        <v>30</v>
      </c>
      <c r="AK83">
        <v>15</v>
      </c>
      <c r="AL83">
        <v>15</v>
      </c>
      <c r="AM83" t="s">
        <v>229</v>
      </c>
      <c r="AO83" s="10"/>
      <c r="AP83" s="10"/>
      <c r="AQ83" s="10"/>
      <c r="AS83">
        <v>1</v>
      </c>
      <c r="AT83">
        <v>1</v>
      </c>
      <c r="AU83">
        <v>-1</v>
      </c>
      <c r="AV83">
        <v>1</v>
      </c>
      <c r="AW83">
        <v>1</v>
      </c>
      <c r="AX83">
        <v>0</v>
      </c>
      <c r="AY83">
        <v>0</v>
      </c>
      <c r="AZ83">
        <v>0</v>
      </c>
      <c r="BA83">
        <v>0</v>
      </c>
      <c r="BB83">
        <v>0</v>
      </c>
      <c r="BC83">
        <v>0</v>
      </c>
      <c r="BD83">
        <f t="shared" si="6"/>
        <v>3</v>
      </c>
      <c r="BN83">
        <f t="shared" si="7"/>
        <v>0</v>
      </c>
      <c r="CC83">
        <f t="shared" si="8"/>
        <v>0</v>
      </c>
    </row>
    <row r="84" spans="1:81" x14ac:dyDescent="0.25">
      <c r="A84" s="11">
        <v>44735</v>
      </c>
      <c r="B84" t="s">
        <v>1585</v>
      </c>
      <c r="C84" t="s">
        <v>1586</v>
      </c>
      <c r="D84" t="s">
        <v>846</v>
      </c>
      <c r="E84">
        <v>2019</v>
      </c>
      <c r="F84" s="10" t="s">
        <v>1587</v>
      </c>
      <c r="R84" t="s">
        <v>337</v>
      </c>
      <c r="V84" t="s">
        <v>1588</v>
      </c>
      <c r="Z84" t="s">
        <v>1592</v>
      </c>
      <c r="AB84"/>
      <c r="AC84"/>
      <c r="AD84"/>
      <c r="AG84" t="s">
        <v>253</v>
      </c>
      <c r="AH84" t="s">
        <v>219</v>
      </c>
      <c r="AJ84">
        <v>322</v>
      </c>
      <c r="AK84">
        <v>161</v>
      </c>
      <c r="AL84">
        <v>161</v>
      </c>
      <c r="AM84" t="s">
        <v>229</v>
      </c>
      <c r="AO84" s="10" t="s">
        <v>1590</v>
      </c>
      <c r="AP84" s="10" t="s">
        <v>1589</v>
      </c>
      <c r="AQ84" s="10" t="s">
        <v>1591</v>
      </c>
      <c r="AS84">
        <v>1</v>
      </c>
      <c r="AT84">
        <v>1</v>
      </c>
      <c r="AU84">
        <v>-1</v>
      </c>
      <c r="AV84">
        <v>1</v>
      </c>
      <c r="AW84">
        <v>1</v>
      </c>
      <c r="AX84">
        <v>0</v>
      </c>
      <c r="AY84">
        <v>1</v>
      </c>
      <c r="AZ84">
        <v>1</v>
      </c>
      <c r="BA84">
        <v>1</v>
      </c>
      <c r="BB84">
        <v>0</v>
      </c>
      <c r="BC84">
        <v>1</v>
      </c>
      <c r="BD84">
        <f t="shared" si="6"/>
        <v>7</v>
      </c>
      <c r="BN84">
        <f t="shared" si="7"/>
        <v>0</v>
      </c>
      <c r="CC84">
        <f t="shared" si="8"/>
        <v>0</v>
      </c>
    </row>
    <row r="85" spans="1:81" x14ac:dyDescent="0.25">
      <c r="A85" s="11">
        <v>44735</v>
      </c>
      <c r="B85" t="s">
        <v>1597</v>
      </c>
      <c r="C85" t="s">
        <v>1598</v>
      </c>
      <c r="D85" t="s">
        <v>524</v>
      </c>
      <c r="E85">
        <v>2022</v>
      </c>
      <c r="F85" s="10" t="s">
        <v>1599</v>
      </c>
      <c r="J85" t="s">
        <v>900</v>
      </c>
      <c r="R85" t="s">
        <v>369</v>
      </c>
      <c r="AB85"/>
      <c r="AC85"/>
      <c r="AD85"/>
      <c r="AF85" t="s">
        <v>1603</v>
      </c>
      <c r="AG85" t="s">
        <v>958</v>
      </c>
      <c r="AH85" t="s">
        <v>219</v>
      </c>
      <c r="AI85" t="s">
        <v>651</v>
      </c>
      <c r="AJ85" t="s">
        <v>1602</v>
      </c>
      <c r="AM85" t="s">
        <v>229</v>
      </c>
      <c r="AN85" t="s">
        <v>1600</v>
      </c>
      <c r="AO85" s="10"/>
      <c r="AP85" s="10"/>
      <c r="AQ85" s="10" t="s">
        <v>1601</v>
      </c>
      <c r="BD85">
        <f t="shared" si="6"/>
        <v>0</v>
      </c>
      <c r="BN85">
        <f t="shared" si="7"/>
        <v>0</v>
      </c>
      <c r="BO85">
        <v>1</v>
      </c>
      <c r="BP85">
        <v>1</v>
      </c>
      <c r="BQ85">
        <v>1</v>
      </c>
      <c r="BR85">
        <v>1</v>
      </c>
      <c r="BS85">
        <v>-1</v>
      </c>
      <c r="BT85">
        <v>1</v>
      </c>
      <c r="BU85">
        <v>0</v>
      </c>
      <c r="BV85">
        <v>-1</v>
      </c>
      <c r="BW85">
        <v>1</v>
      </c>
      <c r="BX85">
        <v>0</v>
      </c>
      <c r="BY85">
        <v>1</v>
      </c>
      <c r="BZ85">
        <v>0</v>
      </c>
      <c r="CA85">
        <v>0</v>
      </c>
      <c r="CB85">
        <v>1</v>
      </c>
      <c r="CC85">
        <f t="shared" si="8"/>
        <v>6</v>
      </c>
    </row>
    <row r="86" spans="1:81" x14ac:dyDescent="0.25">
      <c r="A86" s="11">
        <v>44736</v>
      </c>
      <c r="B86" t="s">
        <v>1604</v>
      </c>
      <c r="C86" t="s">
        <v>1605</v>
      </c>
      <c r="D86" t="s">
        <v>1606</v>
      </c>
      <c r="E86">
        <v>2019</v>
      </c>
      <c r="F86" s="10" t="s">
        <v>1607</v>
      </c>
      <c r="J86" t="s">
        <v>1252</v>
      </c>
      <c r="R86" t="s">
        <v>1128</v>
      </c>
      <c r="S86" t="s">
        <v>1608</v>
      </c>
      <c r="AB86"/>
      <c r="AC86"/>
      <c r="AD86"/>
      <c r="AG86" t="s">
        <v>1613</v>
      </c>
      <c r="AH86" t="s">
        <v>219</v>
      </c>
      <c r="AI86" t="s">
        <v>1612</v>
      </c>
      <c r="AJ86">
        <v>100</v>
      </c>
      <c r="AK86">
        <v>50</v>
      </c>
      <c r="AL86">
        <v>50</v>
      </c>
      <c r="AM86" t="s">
        <v>229</v>
      </c>
      <c r="AN86" t="s">
        <v>1610</v>
      </c>
      <c r="AO86" s="10" t="s">
        <v>1611</v>
      </c>
      <c r="AP86" s="10" t="s">
        <v>1611</v>
      </c>
      <c r="AQ86" s="10" t="s">
        <v>1609</v>
      </c>
      <c r="AS86">
        <v>1</v>
      </c>
      <c r="AT86">
        <v>1</v>
      </c>
      <c r="AU86">
        <v>-1</v>
      </c>
      <c r="AV86">
        <v>1</v>
      </c>
      <c r="AW86">
        <v>1</v>
      </c>
      <c r="AX86">
        <v>0</v>
      </c>
      <c r="AY86">
        <v>1</v>
      </c>
      <c r="AZ86">
        <v>1</v>
      </c>
      <c r="BA86">
        <v>1</v>
      </c>
      <c r="BB86">
        <v>0</v>
      </c>
      <c r="BC86">
        <v>-1</v>
      </c>
      <c r="BD86">
        <f t="shared" si="6"/>
        <v>5</v>
      </c>
      <c r="BN86">
        <f t="shared" si="7"/>
        <v>0</v>
      </c>
      <c r="CC86">
        <f t="shared" si="8"/>
        <v>0</v>
      </c>
    </row>
    <row r="87" spans="1:81" x14ac:dyDescent="0.25">
      <c r="A87" s="11">
        <v>44736</v>
      </c>
      <c r="B87" t="s">
        <v>1614</v>
      </c>
      <c r="C87" t="s">
        <v>1615</v>
      </c>
      <c r="D87" t="s">
        <v>1616</v>
      </c>
      <c r="E87">
        <v>2020</v>
      </c>
      <c r="F87" s="10" t="s">
        <v>1617</v>
      </c>
      <c r="J87" t="s">
        <v>1252</v>
      </c>
      <c r="R87" t="s">
        <v>1128</v>
      </c>
      <c r="T87" t="s">
        <v>1618</v>
      </c>
      <c r="AB87"/>
      <c r="AC87"/>
      <c r="AD87"/>
      <c r="AG87" t="s">
        <v>1622</v>
      </c>
      <c r="AH87" t="s">
        <v>219</v>
      </c>
      <c r="AI87" t="s">
        <v>1014</v>
      </c>
      <c r="AJ87">
        <v>574</v>
      </c>
      <c r="AK87">
        <v>207</v>
      </c>
      <c r="AL87">
        <v>367</v>
      </c>
      <c r="AM87" t="s">
        <v>229</v>
      </c>
      <c r="AO87" s="10" t="s">
        <v>1619</v>
      </c>
      <c r="AP87" s="10" t="s">
        <v>1620</v>
      </c>
      <c r="AQ87" s="10" t="s">
        <v>1621</v>
      </c>
      <c r="AS87">
        <v>1</v>
      </c>
      <c r="AT87">
        <v>1</v>
      </c>
      <c r="AU87">
        <v>-1</v>
      </c>
      <c r="AV87">
        <v>1</v>
      </c>
      <c r="AW87">
        <v>1</v>
      </c>
      <c r="AX87">
        <v>0</v>
      </c>
      <c r="AY87">
        <v>1</v>
      </c>
      <c r="AZ87">
        <v>1</v>
      </c>
      <c r="BA87">
        <v>1</v>
      </c>
      <c r="BB87">
        <v>0</v>
      </c>
      <c r="BC87">
        <v>1</v>
      </c>
      <c r="BD87">
        <f t="shared" si="6"/>
        <v>7</v>
      </c>
      <c r="BN87">
        <f t="shared" si="7"/>
        <v>0</v>
      </c>
      <c r="CC87">
        <f t="shared" si="8"/>
        <v>0</v>
      </c>
    </row>
    <row r="88" spans="1:81" x14ac:dyDescent="0.25">
      <c r="A88" s="11">
        <v>44736</v>
      </c>
      <c r="B88" t="s">
        <v>1623</v>
      </c>
      <c r="C88" t="s">
        <v>1624</v>
      </c>
      <c r="D88" t="s">
        <v>1625</v>
      </c>
      <c r="E88">
        <v>2018</v>
      </c>
      <c r="F88" s="10" t="s">
        <v>1626</v>
      </c>
      <c r="H88" t="s">
        <v>1630</v>
      </c>
      <c r="I88" t="s">
        <v>1634</v>
      </c>
      <c r="J88" t="s">
        <v>1302</v>
      </c>
      <c r="R88" t="s">
        <v>337</v>
      </c>
      <c r="S88" t="s">
        <v>1631</v>
      </c>
      <c r="AB88"/>
      <c r="AC88"/>
      <c r="AD88"/>
      <c r="AG88" t="s">
        <v>253</v>
      </c>
      <c r="AH88" t="s">
        <v>219</v>
      </c>
      <c r="AI88" t="s">
        <v>235</v>
      </c>
      <c r="AJ88">
        <v>208</v>
      </c>
      <c r="AM88" t="s">
        <v>229</v>
      </c>
      <c r="AN88" t="s">
        <v>1633</v>
      </c>
      <c r="AO88" s="10"/>
      <c r="AP88" s="10"/>
      <c r="AQ88" s="10" t="s">
        <v>1632</v>
      </c>
      <c r="AS88">
        <v>1</v>
      </c>
      <c r="AT88">
        <v>1</v>
      </c>
      <c r="AU88">
        <v>-1</v>
      </c>
      <c r="AV88">
        <v>1</v>
      </c>
      <c r="AW88">
        <v>1</v>
      </c>
      <c r="AX88">
        <v>0</v>
      </c>
      <c r="AY88">
        <v>1</v>
      </c>
      <c r="AZ88">
        <v>1</v>
      </c>
      <c r="BA88">
        <v>1</v>
      </c>
      <c r="BB88">
        <v>0</v>
      </c>
      <c r="BC88">
        <v>-1</v>
      </c>
      <c r="BD88">
        <f t="shared" si="6"/>
        <v>5</v>
      </c>
      <c r="BN88">
        <f t="shared" si="7"/>
        <v>0</v>
      </c>
      <c r="CC88">
        <f t="shared" si="8"/>
        <v>0</v>
      </c>
    </row>
    <row r="89" spans="1:81" x14ac:dyDescent="0.25">
      <c r="A89" s="11">
        <v>44736</v>
      </c>
      <c r="B89" t="s">
        <v>1627</v>
      </c>
      <c r="C89" t="s">
        <v>1628</v>
      </c>
      <c r="D89" t="s">
        <v>497</v>
      </c>
      <c r="E89">
        <v>2017</v>
      </c>
      <c r="F89" s="10" t="s">
        <v>1629</v>
      </c>
      <c r="I89" t="s">
        <v>1636</v>
      </c>
      <c r="J89" t="s">
        <v>1635</v>
      </c>
      <c r="R89" t="s">
        <v>337</v>
      </c>
      <c r="AB89"/>
      <c r="AC89"/>
      <c r="AD89"/>
      <c r="AG89" t="s">
        <v>253</v>
      </c>
      <c r="AH89" t="s">
        <v>219</v>
      </c>
      <c r="AI89" t="s">
        <v>250</v>
      </c>
      <c r="AJ89">
        <v>2639</v>
      </c>
      <c r="AK89" t="s">
        <v>1637</v>
      </c>
      <c r="AL89">
        <v>2236</v>
      </c>
      <c r="AM89" t="s">
        <v>229</v>
      </c>
      <c r="AO89" s="10" t="s">
        <v>1640</v>
      </c>
      <c r="AP89" s="10" t="s">
        <v>1639</v>
      </c>
      <c r="AQ89" s="10" t="s">
        <v>1638</v>
      </c>
      <c r="AS89">
        <v>1</v>
      </c>
      <c r="AT89">
        <v>1</v>
      </c>
      <c r="AU89">
        <v>1</v>
      </c>
      <c r="AV89">
        <v>1</v>
      </c>
      <c r="AW89">
        <v>1</v>
      </c>
      <c r="AX89">
        <v>0</v>
      </c>
      <c r="AY89">
        <v>1</v>
      </c>
      <c r="AZ89">
        <v>1</v>
      </c>
      <c r="BA89">
        <v>1</v>
      </c>
      <c r="BB89">
        <v>0</v>
      </c>
      <c r="BC89">
        <v>1</v>
      </c>
      <c r="BD89">
        <f t="shared" si="6"/>
        <v>9</v>
      </c>
      <c r="BN89">
        <f t="shared" si="7"/>
        <v>0</v>
      </c>
      <c r="CC89">
        <f t="shared" si="8"/>
        <v>0</v>
      </c>
    </row>
    <row r="90" spans="1:81" x14ac:dyDescent="0.25">
      <c r="A90" s="11">
        <v>44736</v>
      </c>
      <c r="B90" t="s">
        <v>1641</v>
      </c>
      <c r="C90" t="s">
        <v>1642</v>
      </c>
      <c r="D90" t="s">
        <v>1643</v>
      </c>
      <c r="E90">
        <v>2016</v>
      </c>
      <c r="F90" s="10" t="s">
        <v>1644</v>
      </c>
      <c r="J90" t="s">
        <v>684</v>
      </c>
      <c r="R90" t="s">
        <v>1128</v>
      </c>
      <c r="T90" t="s">
        <v>1554</v>
      </c>
      <c r="AB90"/>
      <c r="AC90"/>
      <c r="AD90"/>
      <c r="AG90" t="s">
        <v>640</v>
      </c>
      <c r="AH90" t="s">
        <v>219</v>
      </c>
      <c r="AI90" t="s">
        <v>235</v>
      </c>
      <c r="AJ90">
        <v>210</v>
      </c>
      <c r="AK90">
        <v>105</v>
      </c>
      <c r="AL90">
        <v>105</v>
      </c>
      <c r="AM90" t="s">
        <v>229</v>
      </c>
      <c r="AO90" s="10"/>
      <c r="AP90" s="10"/>
      <c r="AQ90" s="10"/>
      <c r="AS90">
        <v>1</v>
      </c>
      <c r="AT90">
        <v>1</v>
      </c>
      <c r="AU90">
        <v>-1</v>
      </c>
      <c r="AV90">
        <v>1</v>
      </c>
      <c r="AW90">
        <v>1</v>
      </c>
      <c r="AX90">
        <v>0</v>
      </c>
      <c r="AY90">
        <v>1</v>
      </c>
      <c r="AZ90">
        <v>1</v>
      </c>
      <c r="BA90">
        <v>1</v>
      </c>
      <c r="BB90">
        <v>0</v>
      </c>
      <c r="BC90">
        <v>-1</v>
      </c>
      <c r="BD90">
        <f t="shared" si="6"/>
        <v>5</v>
      </c>
      <c r="BN90">
        <f t="shared" si="7"/>
        <v>0</v>
      </c>
      <c r="CC90">
        <f t="shared" si="8"/>
        <v>0</v>
      </c>
    </row>
    <row r="91" spans="1:81" x14ac:dyDescent="0.25">
      <c r="A91" s="11">
        <v>44736</v>
      </c>
      <c r="B91" t="s">
        <v>1649</v>
      </c>
      <c r="C91" t="s">
        <v>1650</v>
      </c>
      <c r="D91" t="s">
        <v>1651</v>
      </c>
      <c r="E91">
        <v>2022</v>
      </c>
      <c r="F91" s="10" t="s">
        <v>1652</v>
      </c>
      <c r="J91" t="s">
        <v>1656</v>
      </c>
      <c r="R91" t="s">
        <v>369</v>
      </c>
      <c r="AB91"/>
      <c r="AC91"/>
      <c r="AD91"/>
      <c r="AF91" t="s">
        <v>1657</v>
      </c>
      <c r="AG91" t="s">
        <v>252</v>
      </c>
      <c r="AH91" t="s">
        <v>219</v>
      </c>
      <c r="AI91" t="s">
        <v>1158</v>
      </c>
      <c r="AJ91">
        <v>306</v>
      </c>
      <c r="AK91">
        <v>129</v>
      </c>
      <c r="AL91">
        <v>177</v>
      </c>
      <c r="AM91" t="s">
        <v>229</v>
      </c>
      <c r="AO91" s="10" t="s">
        <v>1653</v>
      </c>
      <c r="AP91" s="10" t="s">
        <v>1654</v>
      </c>
      <c r="AQ91" s="10" t="s">
        <v>1655</v>
      </c>
      <c r="AS91">
        <v>1</v>
      </c>
      <c r="AT91">
        <v>1</v>
      </c>
      <c r="AU91">
        <v>1</v>
      </c>
      <c r="AV91">
        <v>1</v>
      </c>
      <c r="AW91">
        <v>1</v>
      </c>
      <c r="AX91">
        <v>0</v>
      </c>
      <c r="AY91">
        <v>1</v>
      </c>
      <c r="AZ91">
        <v>1</v>
      </c>
      <c r="BA91">
        <v>1</v>
      </c>
      <c r="BB91">
        <v>0</v>
      </c>
      <c r="BC91">
        <v>1</v>
      </c>
      <c r="BD91">
        <f t="shared" si="6"/>
        <v>9</v>
      </c>
      <c r="BN91">
        <f t="shared" si="7"/>
        <v>0</v>
      </c>
      <c r="CC91">
        <f t="shared" si="8"/>
        <v>0</v>
      </c>
    </row>
    <row r="92" spans="1:81" x14ac:dyDescent="0.25">
      <c r="A92" s="11">
        <v>44747</v>
      </c>
      <c r="B92" t="s">
        <v>1658</v>
      </c>
      <c r="C92" t="s">
        <v>1659</v>
      </c>
      <c r="D92" t="s">
        <v>846</v>
      </c>
      <c r="E92">
        <v>2019</v>
      </c>
      <c r="F92" t="s">
        <v>1660</v>
      </c>
      <c r="J92" t="s">
        <v>1252</v>
      </c>
      <c r="R92" t="s">
        <v>337</v>
      </c>
      <c r="V92" t="s">
        <v>1661</v>
      </c>
      <c r="W92" t="s">
        <v>1666</v>
      </c>
      <c r="AB92" t="s">
        <v>1662</v>
      </c>
      <c r="AC92"/>
      <c r="AD92"/>
      <c r="AG92" t="s">
        <v>253</v>
      </c>
      <c r="AH92" t="s">
        <v>219</v>
      </c>
      <c r="AI92" t="s">
        <v>235</v>
      </c>
      <c r="AK92">
        <v>303</v>
      </c>
      <c r="AL92">
        <v>303</v>
      </c>
      <c r="AM92" t="s">
        <v>229</v>
      </c>
      <c r="AO92" s="10" t="s">
        <v>1663</v>
      </c>
      <c r="AP92" s="10" t="s">
        <v>1664</v>
      </c>
      <c r="AQ92" s="10" t="s">
        <v>1665</v>
      </c>
      <c r="AS92">
        <v>1</v>
      </c>
      <c r="AT92">
        <v>1</v>
      </c>
      <c r="AU92">
        <v>-1</v>
      </c>
      <c r="AV92">
        <v>1</v>
      </c>
      <c r="AW92">
        <v>1</v>
      </c>
      <c r="AX92">
        <v>0</v>
      </c>
      <c r="AY92">
        <v>1</v>
      </c>
      <c r="AZ92">
        <v>1</v>
      </c>
      <c r="BA92">
        <v>1</v>
      </c>
      <c r="BB92">
        <v>0</v>
      </c>
      <c r="BC92">
        <v>-1</v>
      </c>
      <c r="BD92">
        <f t="shared" si="6"/>
        <v>5</v>
      </c>
      <c r="BN92">
        <f t="shared" si="7"/>
        <v>0</v>
      </c>
      <c r="CC92">
        <f t="shared" si="8"/>
        <v>0</v>
      </c>
    </row>
    <row r="93" spans="1:81" x14ac:dyDescent="0.25">
      <c r="A93" s="11">
        <v>44747</v>
      </c>
      <c r="B93" t="s">
        <v>1670</v>
      </c>
      <c r="C93" t="s">
        <v>1669</v>
      </c>
      <c r="D93" t="s">
        <v>1668</v>
      </c>
      <c r="E93">
        <v>2021</v>
      </c>
      <c r="F93" t="s">
        <v>1667</v>
      </c>
      <c r="H93" t="s">
        <v>1671</v>
      </c>
      <c r="J93" t="s">
        <v>1252</v>
      </c>
      <c r="R93" t="s">
        <v>1128</v>
      </c>
      <c r="V93" t="s">
        <v>1677</v>
      </c>
      <c r="AB93" t="s">
        <v>1676</v>
      </c>
      <c r="AC93"/>
      <c r="AD93"/>
      <c r="AG93" t="s">
        <v>640</v>
      </c>
      <c r="AH93" t="s">
        <v>219</v>
      </c>
      <c r="AI93" t="s">
        <v>1158</v>
      </c>
      <c r="AK93">
        <v>66</v>
      </c>
      <c r="AL93">
        <v>16</v>
      </c>
      <c r="AM93" t="s">
        <v>1672</v>
      </c>
      <c r="AO93" s="10" t="s">
        <v>1674</v>
      </c>
      <c r="AP93" s="10" t="s">
        <v>1675</v>
      </c>
      <c r="AQ93" s="10" t="s">
        <v>1673</v>
      </c>
      <c r="AS93">
        <v>1</v>
      </c>
      <c r="AT93">
        <v>1</v>
      </c>
      <c r="AU93">
        <v>-1</v>
      </c>
      <c r="AV93">
        <v>0</v>
      </c>
      <c r="AW93">
        <v>1</v>
      </c>
      <c r="AX93">
        <v>0</v>
      </c>
      <c r="AY93">
        <v>0</v>
      </c>
      <c r="AZ93">
        <v>1</v>
      </c>
      <c r="BA93">
        <v>1</v>
      </c>
      <c r="BB93">
        <v>0</v>
      </c>
      <c r="BC93">
        <v>-1</v>
      </c>
      <c r="BD93">
        <f t="shared" si="6"/>
        <v>3</v>
      </c>
      <c r="BN93">
        <f t="shared" si="7"/>
        <v>0</v>
      </c>
      <c r="CC93">
        <f t="shared" si="8"/>
        <v>0</v>
      </c>
    </row>
    <row r="94" spans="1:81" x14ac:dyDescent="0.25">
      <c r="A94" s="11">
        <v>44747</v>
      </c>
      <c r="B94" t="s">
        <v>1678</v>
      </c>
      <c r="C94" t="s">
        <v>1679</v>
      </c>
      <c r="D94" t="s">
        <v>856</v>
      </c>
      <c r="E94">
        <v>2021</v>
      </c>
      <c r="F94" t="s">
        <v>1680</v>
      </c>
      <c r="I94" t="s">
        <v>1681</v>
      </c>
      <c r="J94" t="s">
        <v>1635</v>
      </c>
      <c r="R94" t="s">
        <v>369</v>
      </c>
      <c r="AB94"/>
      <c r="AC94"/>
      <c r="AD94"/>
      <c r="AF94" t="s">
        <v>1682</v>
      </c>
      <c r="AG94" t="s">
        <v>312</v>
      </c>
      <c r="AH94" t="s">
        <v>219</v>
      </c>
      <c r="AI94" t="s">
        <v>250</v>
      </c>
      <c r="AJ94">
        <v>5600</v>
      </c>
      <c r="AN94" t="s">
        <v>1683</v>
      </c>
      <c r="AO94" s="10"/>
      <c r="AP94" s="10"/>
      <c r="AQ94" s="10" t="s">
        <v>1684</v>
      </c>
      <c r="BD94">
        <f t="shared" si="6"/>
        <v>0</v>
      </c>
      <c r="BN94">
        <f t="shared" si="7"/>
        <v>0</v>
      </c>
      <c r="BO94">
        <v>1</v>
      </c>
      <c r="BP94">
        <v>1</v>
      </c>
      <c r="BQ94">
        <v>0</v>
      </c>
      <c r="BR94">
        <v>1</v>
      </c>
      <c r="BS94">
        <v>-1</v>
      </c>
      <c r="BT94">
        <v>1</v>
      </c>
      <c r="BU94">
        <v>1</v>
      </c>
      <c r="BV94">
        <v>1</v>
      </c>
      <c r="BW94">
        <v>1</v>
      </c>
      <c r="BX94">
        <v>1</v>
      </c>
      <c r="BY94">
        <v>1</v>
      </c>
      <c r="BZ94">
        <v>0</v>
      </c>
      <c r="CA94">
        <v>0</v>
      </c>
      <c r="CB94">
        <v>1</v>
      </c>
      <c r="CC94">
        <f t="shared" si="8"/>
        <v>9</v>
      </c>
    </row>
    <row r="95" spans="1:81" x14ac:dyDescent="0.25">
      <c r="A95" s="11">
        <v>44747</v>
      </c>
      <c r="B95" t="s">
        <v>1690</v>
      </c>
      <c r="C95" t="s">
        <v>1692</v>
      </c>
      <c r="D95" t="s">
        <v>1691</v>
      </c>
      <c r="E95">
        <v>2017</v>
      </c>
      <c r="F95" t="s">
        <v>1693</v>
      </c>
      <c r="J95" t="s">
        <v>1635</v>
      </c>
      <c r="R95" t="s">
        <v>1694</v>
      </c>
      <c r="V95" t="s">
        <v>1697</v>
      </c>
      <c r="AB95"/>
      <c r="AC95"/>
      <c r="AD95"/>
      <c r="AE95" t="s">
        <v>1696</v>
      </c>
      <c r="AG95" t="s">
        <v>542</v>
      </c>
      <c r="AH95" t="s">
        <v>219</v>
      </c>
      <c r="AI95" t="s">
        <v>235</v>
      </c>
      <c r="AK95">
        <v>10</v>
      </c>
      <c r="AL95">
        <v>10</v>
      </c>
      <c r="AM95" t="s">
        <v>1695</v>
      </c>
      <c r="AN95" t="s">
        <v>312</v>
      </c>
      <c r="AO95" s="10"/>
      <c r="AP95" s="10"/>
      <c r="AQ95" s="10"/>
      <c r="AS95">
        <v>1</v>
      </c>
      <c r="AT95">
        <v>1</v>
      </c>
      <c r="AU95">
        <v>-1</v>
      </c>
      <c r="AV95">
        <v>1</v>
      </c>
      <c r="AW95">
        <v>1</v>
      </c>
      <c r="AX95">
        <v>0</v>
      </c>
      <c r="AY95">
        <v>0</v>
      </c>
      <c r="AZ95">
        <v>1</v>
      </c>
      <c r="BA95">
        <v>1</v>
      </c>
      <c r="BB95">
        <v>0</v>
      </c>
      <c r="BC95">
        <v>-1</v>
      </c>
      <c r="BD95">
        <f t="shared" si="6"/>
        <v>4</v>
      </c>
      <c r="BN95">
        <f t="shared" si="7"/>
        <v>0</v>
      </c>
      <c r="CC95">
        <f t="shared" si="8"/>
        <v>0</v>
      </c>
    </row>
    <row r="96" spans="1:81" x14ac:dyDescent="0.25">
      <c r="A96" s="11">
        <v>44747</v>
      </c>
      <c r="B96" t="s">
        <v>1706</v>
      </c>
      <c r="C96" t="s">
        <v>1708</v>
      </c>
      <c r="D96" t="s">
        <v>846</v>
      </c>
      <c r="E96">
        <v>2016</v>
      </c>
      <c r="F96" t="s">
        <v>1707</v>
      </c>
      <c r="I96" t="s">
        <v>1713</v>
      </c>
      <c r="J96" t="s">
        <v>1712</v>
      </c>
      <c r="R96" t="s">
        <v>369</v>
      </c>
      <c r="AB96"/>
      <c r="AC96"/>
      <c r="AD96"/>
      <c r="AF96" t="s">
        <v>1714</v>
      </c>
      <c r="AG96" t="s">
        <v>253</v>
      </c>
      <c r="AH96" t="s">
        <v>219</v>
      </c>
      <c r="AI96" t="s">
        <v>651</v>
      </c>
      <c r="AK96">
        <v>82</v>
      </c>
      <c r="AL96">
        <v>41</v>
      </c>
      <c r="AM96" t="s">
        <v>229</v>
      </c>
      <c r="AO96" s="10" t="s">
        <v>1710</v>
      </c>
      <c r="AP96" s="10" t="s">
        <v>1711</v>
      </c>
      <c r="AQ96" s="10" t="s">
        <v>1709</v>
      </c>
      <c r="AS96">
        <v>1</v>
      </c>
      <c r="AT96">
        <v>1</v>
      </c>
      <c r="AU96">
        <v>-1</v>
      </c>
      <c r="AV96">
        <v>1</v>
      </c>
      <c r="AW96">
        <v>1</v>
      </c>
      <c r="AX96">
        <v>0</v>
      </c>
      <c r="AY96">
        <v>1</v>
      </c>
      <c r="AZ96">
        <v>1</v>
      </c>
      <c r="BA96">
        <v>1</v>
      </c>
      <c r="BB96">
        <v>0</v>
      </c>
      <c r="BC96">
        <v>1</v>
      </c>
      <c r="BD96">
        <f t="shared" si="6"/>
        <v>7</v>
      </c>
      <c r="BN96">
        <f t="shared" si="7"/>
        <v>0</v>
      </c>
      <c r="CC96">
        <f t="shared" si="8"/>
        <v>0</v>
      </c>
    </row>
    <row r="97" spans="1:81" x14ac:dyDescent="0.25">
      <c r="A97" s="11">
        <v>44747</v>
      </c>
      <c r="B97" t="s">
        <v>1717</v>
      </c>
      <c r="C97" t="s">
        <v>1718</v>
      </c>
      <c r="D97" t="s">
        <v>520</v>
      </c>
      <c r="E97">
        <v>2022</v>
      </c>
      <c r="F97" t="s">
        <v>1719</v>
      </c>
      <c r="J97" t="s">
        <v>1712</v>
      </c>
      <c r="R97" t="s">
        <v>337</v>
      </c>
      <c r="S97" s="10" t="s">
        <v>1722</v>
      </c>
      <c r="AB97"/>
      <c r="AC97"/>
      <c r="AD97"/>
      <c r="AG97" t="s">
        <v>252</v>
      </c>
      <c r="AH97" t="s">
        <v>219</v>
      </c>
      <c r="AI97" t="s">
        <v>235</v>
      </c>
      <c r="AK97" t="s">
        <v>1720</v>
      </c>
      <c r="AL97" t="s">
        <v>1720</v>
      </c>
      <c r="AM97" t="s">
        <v>229</v>
      </c>
      <c r="AO97" s="10" t="s">
        <v>1721</v>
      </c>
      <c r="AP97" s="10" t="s">
        <v>1721</v>
      </c>
      <c r="AQ97" s="10" t="s">
        <v>1709</v>
      </c>
      <c r="AS97">
        <v>1</v>
      </c>
      <c r="AT97">
        <v>1</v>
      </c>
      <c r="AU97">
        <v>-1</v>
      </c>
      <c r="AV97">
        <v>1</v>
      </c>
      <c r="AW97">
        <v>1</v>
      </c>
      <c r="AX97">
        <v>0</v>
      </c>
      <c r="AY97">
        <v>1</v>
      </c>
      <c r="AZ97">
        <v>1</v>
      </c>
      <c r="BA97">
        <v>1</v>
      </c>
      <c r="BB97">
        <v>0</v>
      </c>
      <c r="BC97">
        <v>1</v>
      </c>
      <c r="BD97">
        <f t="shared" si="6"/>
        <v>7</v>
      </c>
      <c r="BN97">
        <f t="shared" si="7"/>
        <v>0</v>
      </c>
      <c r="CC97">
        <f t="shared" si="8"/>
        <v>0</v>
      </c>
    </row>
    <row r="98" spans="1:81" x14ac:dyDescent="0.25">
      <c r="A98" s="11">
        <v>44747</v>
      </c>
      <c r="B98" t="s">
        <v>1723</v>
      </c>
      <c r="C98" t="s">
        <v>1724</v>
      </c>
      <c r="D98" t="s">
        <v>1725</v>
      </c>
      <c r="E98">
        <v>2021</v>
      </c>
      <c r="F98" t="s">
        <v>1726</v>
      </c>
      <c r="J98" t="s">
        <v>1712</v>
      </c>
      <c r="R98" t="s">
        <v>1128</v>
      </c>
      <c r="V98" t="s">
        <v>1728</v>
      </c>
      <c r="AB98"/>
      <c r="AC98"/>
      <c r="AD98"/>
      <c r="AG98" t="s">
        <v>1727</v>
      </c>
      <c r="AH98" t="s">
        <v>219</v>
      </c>
      <c r="AI98" t="s">
        <v>235</v>
      </c>
      <c r="AK98">
        <v>101</v>
      </c>
      <c r="AL98">
        <v>101</v>
      </c>
      <c r="AM98" t="s">
        <v>229</v>
      </c>
      <c r="AO98" s="10" t="s">
        <v>1730</v>
      </c>
      <c r="AP98" s="10" t="s">
        <v>1730</v>
      </c>
      <c r="AQ98" s="10" t="s">
        <v>1729</v>
      </c>
      <c r="AS98">
        <v>1</v>
      </c>
      <c r="AT98">
        <v>1</v>
      </c>
      <c r="AU98">
        <v>-1</v>
      </c>
      <c r="AV98">
        <v>1</v>
      </c>
      <c r="AW98">
        <v>1</v>
      </c>
      <c r="AX98">
        <v>0</v>
      </c>
      <c r="AY98">
        <v>1</v>
      </c>
      <c r="AZ98">
        <v>1</v>
      </c>
      <c r="BA98">
        <v>1</v>
      </c>
      <c r="BB98">
        <v>0</v>
      </c>
      <c r="BC98">
        <v>1</v>
      </c>
      <c r="BD98">
        <f t="shared" si="6"/>
        <v>7</v>
      </c>
      <c r="BN98">
        <f t="shared" si="7"/>
        <v>0</v>
      </c>
      <c r="CC98">
        <f t="shared" si="8"/>
        <v>0</v>
      </c>
    </row>
    <row r="99" spans="1:81" x14ac:dyDescent="0.25">
      <c r="A99" s="11">
        <v>44747</v>
      </c>
      <c r="B99" t="s">
        <v>1738</v>
      </c>
      <c r="C99" t="s">
        <v>1741</v>
      </c>
      <c r="D99" t="s">
        <v>1740</v>
      </c>
      <c r="E99">
        <v>2019</v>
      </c>
      <c r="F99" t="s">
        <v>1739</v>
      </c>
      <c r="J99" t="s">
        <v>1712</v>
      </c>
      <c r="R99" t="s">
        <v>1128</v>
      </c>
      <c r="V99" t="s">
        <v>1765</v>
      </c>
      <c r="AB99"/>
      <c r="AC99"/>
      <c r="AD99"/>
      <c r="AG99" t="s">
        <v>1764</v>
      </c>
      <c r="AH99" t="s">
        <v>219</v>
      </c>
      <c r="AI99" t="s">
        <v>235</v>
      </c>
      <c r="AK99">
        <v>78</v>
      </c>
      <c r="AL99">
        <v>86</v>
      </c>
      <c r="AO99" s="10"/>
      <c r="AP99" s="10"/>
      <c r="AQ99" s="10" t="s">
        <v>1763</v>
      </c>
      <c r="AS99">
        <v>1</v>
      </c>
      <c r="AT99">
        <v>1</v>
      </c>
      <c r="AU99">
        <v>-1</v>
      </c>
      <c r="AV99">
        <v>1</v>
      </c>
      <c r="AW99">
        <v>1</v>
      </c>
      <c r="AX99">
        <v>0</v>
      </c>
      <c r="AY99">
        <v>1</v>
      </c>
      <c r="AZ99">
        <v>1</v>
      </c>
      <c r="BA99">
        <v>1</v>
      </c>
      <c r="BB99">
        <v>0</v>
      </c>
      <c r="BC99">
        <v>1</v>
      </c>
      <c r="BD99">
        <f t="shared" si="6"/>
        <v>7</v>
      </c>
      <c r="BN99">
        <f t="shared" si="7"/>
        <v>0</v>
      </c>
      <c r="CC99">
        <f t="shared" si="8"/>
        <v>0</v>
      </c>
    </row>
    <row r="100" spans="1:81" x14ac:dyDescent="0.25">
      <c r="A100" s="11">
        <v>44747</v>
      </c>
      <c r="B100" t="s">
        <v>1742</v>
      </c>
      <c r="C100" t="s">
        <v>1745</v>
      </c>
      <c r="D100" t="s">
        <v>1744</v>
      </c>
      <c r="E100">
        <v>2021</v>
      </c>
      <c r="F100" t="s">
        <v>1743</v>
      </c>
      <c r="J100" t="s">
        <v>1760</v>
      </c>
      <c r="R100" t="s">
        <v>337</v>
      </c>
      <c r="AB100"/>
      <c r="AC100"/>
      <c r="AD100"/>
      <c r="AG100" t="s">
        <v>253</v>
      </c>
      <c r="AH100" t="s">
        <v>219</v>
      </c>
      <c r="AI100" t="s">
        <v>235</v>
      </c>
      <c r="AK100">
        <v>125</v>
      </c>
      <c r="AM100" t="s">
        <v>312</v>
      </c>
      <c r="AN100" t="s">
        <v>1761</v>
      </c>
      <c r="AO100" s="10"/>
      <c r="AP100" s="10"/>
      <c r="AQ100" s="10" t="s">
        <v>1762</v>
      </c>
      <c r="BD100">
        <f t="shared" si="6"/>
        <v>0</v>
      </c>
      <c r="BN100">
        <f t="shared" si="7"/>
        <v>0</v>
      </c>
      <c r="BO100">
        <v>1</v>
      </c>
      <c r="BP100">
        <v>1</v>
      </c>
      <c r="BQ100">
        <v>0</v>
      </c>
      <c r="BR100">
        <v>1</v>
      </c>
      <c r="BS100">
        <v>0</v>
      </c>
      <c r="BT100">
        <v>0</v>
      </c>
      <c r="BU100">
        <v>0</v>
      </c>
      <c r="BV100">
        <v>0</v>
      </c>
      <c r="BW100">
        <v>0</v>
      </c>
      <c r="BX100">
        <v>-1</v>
      </c>
      <c r="BY100">
        <v>1</v>
      </c>
      <c r="BZ100">
        <v>0</v>
      </c>
      <c r="CA100">
        <v>0</v>
      </c>
      <c r="CB100">
        <v>1</v>
      </c>
      <c r="CC100">
        <f t="shared" si="8"/>
        <v>4</v>
      </c>
    </row>
    <row r="101" spans="1:81" x14ac:dyDescent="0.25">
      <c r="A101" s="11">
        <v>44747</v>
      </c>
      <c r="B101" t="s">
        <v>1747</v>
      </c>
      <c r="C101" t="s">
        <v>1748</v>
      </c>
      <c r="D101" t="s">
        <v>846</v>
      </c>
      <c r="E101">
        <v>2018</v>
      </c>
      <c r="F101" t="s">
        <v>1746</v>
      </c>
      <c r="J101" t="s">
        <v>684</v>
      </c>
      <c r="R101" t="s">
        <v>337</v>
      </c>
      <c r="S101" t="s">
        <v>1751</v>
      </c>
      <c r="AB101"/>
      <c r="AC101"/>
      <c r="AD101"/>
      <c r="AG101" t="s">
        <v>253</v>
      </c>
      <c r="AH101" t="s">
        <v>219</v>
      </c>
      <c r="AI101" t="s">
        <v>235</v>
      </c>
      <c r="AK101">
        <v>25</v>
      </c>
      <c r="AL101">
        <v>25</v>
      </c>
      <c r="AO101" s="10" t="s">
        <v>1749</v>
      </c>
      <c r="AP101" s="10"/>
      <c r="AQ101" s="10" t="s">
        <v>1750</v>
      </c>
      <c r="AS101">
        <v>1</v>
      </c>
      <c r="AT101">
        <v>1</v>
      </c>
      <c r="AU101">
        <v>-1</v>
      </c>
      <c r="AV101">
        <v>0</v>
      </c>
      <c r="AW101">
        <v>1</v>
      </c>
      <c r="AX101">
        <v>0</v>
      </c>
      <c r="AY101">
        <v>0</v>
      </c>
      <c r="AZ101">
        <v>1</v>
      </c>
      <c r="BA101">
        <v>1</v>
      </c>
      <c r="BB101">
        <v>0</v>
      </c>
      <c r="BC101">
        <v>-1</v>
      </c>
      <c r="BD101">
        <f t="shared" si="6"/>
        <v>3</v>
      </c>
      <c r="BN101">
        <f t="shared" si="7"/>
        <v>0</v>
      </c>
      <c r="CC101">
        <f t="shared" si="8"/>
        <v>0</v>
      </c>
    </row>
    <row r="102" spans="1:81" x14ac:dyDescent="0.25">
      <c r="A102" s="11">
        <v>44748</v>
      </c>
      <c r="B102" t="s">
        <v>1752</v>
      </c>
      <c r="C102" t="s">
        <v>1754</v>
      </c>
      <c r="D102" t="s">
        <v>1725</v>
      </c>
      <c r="E102">
        <v>2020</v>
      </c>
      <c r="F102" t="s">
        <v>1753</v>
      </c>
      <c r="J102" t="s">
        <v>1712</v>
      </c>
      <c r="R102" t="s">
        <v>1128</v>
      </c>
      <c r="T102" t="s">
        <v>1755</v>
      </c>
      <c r="AB102"/>
      <c r="AC102"/>
      <c r="AD102"/>
      <c r="AG102" t="s">
        <v>1727</v>
      </c>
      <c r="AH102" t="s">
        <v>219</v>
      </c>
      <c r="AI102" t="s">
        <v>235</v>
      </c>
      <c r="AK102">
        <v>164</v>
      </c>
      <c r="AL102">
        <v>345</v>
      </c>
      <c r="AM102" t="s">
        <v>229</v>
      </c>
      <c r="AN102" t="s">
        <v>1756</v>
      </c>
      <c r="AO102" s="10"/>
      <c r="AP102" s="10"/>
      <c r="AQ102" s="10" t="s">
        <v>1684</v>
      </c>
      <c r="AS102">
        <v>1</v>
      </c>
      <c r="AT102">
        <v>1</v>
      </c>
      <c r="AU102">
        <v>-1</v>
      </c>
      <c r="AV102">
        <v>1</v>
      </c>
      <c r="AW102">
        <v>1</v>
      </c>
      <c r="AX102">
        <v>0</v>
      </c>
      <c r="AY102">
        <v>1</v>
      </c>
      <c r="AZ102">
        <v>1</v>
      </c>
      <c r="BA102">
        <v>1</v>
      </c>
      <c r="BB102">
        <v>0</v>
      </c>
      <c r="BC102">
        <v>1</v>
      </c>
      <c r="BD102">
        <f t="shared" si="6"/>
        <v>7</v>
      </c>
      <c r="BN102">
        <f t="shared" si="7"/>
        <v>0</v>
      </c>
      <c r="CC102">
        <f t="shared" si="8"/>
        <v>0</v>
      </c>
    </row>
    <row r="103" spans="1:81" x14ac:dyDescent="0.25">
      <c r="A103" s="11">
        <v>44748</v>
      </c>
      <c r="B103" t="s">
        <v>1757</v>
      </c>
      <c r="C103" t="s">
        <v>1759</v>
      </c>
      <c r="D103" t="s">
        <v>1625</v>
      </c>
      <c r="E103">
        <v>2018</v>
      </c>
      <c r="F103" t="s">
        <v>1758</v>
      </c>
      <c r="I103" t="s">
        <v>1574</v>
      </c>
      <c r="J103" t="s">
        <v>684</v>
      </c>
      <c r="R103" t="s">
        <v>337</v>
      </c>
      <c r="AB103"/>
      <c r="AC103"/>
      <c r="AD103"/>
      <c r="AG103" t="s">
        <v>252</v>
      </c>
      <c r="AH103" t="s">
        <v>219</v>
      </c>
      <c r="AI103" t="s">
        <v>988</v>
      </c>
      <c r="AJ103">
        <v>64</v>
      </c>
      <c r="AM103" t="s">
        <v>1768</v>
      </c>
      <c r="AN103" t="s">
        <v>1767</v>
      </c>
      <c r="AO103" s="10"/>
      <c r="AP103" s="10"/>
      <c r="AQ103" s="10" t="s">
        <v>1766</v>
      </c>
      <c r="AS103">
        <v>1</v>
      </c>
      <c r="AT103">
        <v>1</v>
      </c>
      <c r="AU103">
        <v>-1</v>
      </c>
      <c r="AV103">
        <v>1</v>
      </c>
      <c r="AW103">
        <v>1</v>
      </c>
      <c r="AX103">
        <v>0</v>
      </c>
      <c r="AY103">
        <v>1</v>
      </c>
      <c r="AZ103">
        <v>1</v>
      </c>
      <c r="BA103">
        <v>1</v>
      </c>
      <c r="BB103">
        <v>0</v>
      </c>
      <c r="BC103">
        <v>-1</v>
      </c>
      <c r="BD103">
        <f t="shared" si="6"/>
        <v>5</v>
      </c>
      <c r="BN103">
        <f t="shared" si="7"/>
        <v>0</v>
      </c>
      <c r="CC103">
        <f t="shared" si="8"/>
        <v>0</v>
      </c>
    </row>
    <row r="104" spans="1:81" x14ac:dyDescent="0.25">
      <c r="A104" s="11">
        <v>44748</v>
      </c>
      <c r="B104" t="s">
        <v>1769</v>
      </c>
      <c r="C104" t="s">
        <v>1770</v>
      </c>
      <c r="D104" t="s">
        <v>1625</v>
      </c>
      <c r="E104">
        <v>2014</v>
      </c>
      <c r="F104" t="s">
        <v>1758</v>
      </c>
      <c r="I104" t="s">
        <v>1771</v>
      </c>
      <c r="J104" t="s">
        <v>684</v>
      </c>
      <c r="R104" t="s">
        <v>337</v>
      </c>
      <c r="AB104"/>
      <c r="AC104"/>
      <c r="AD104"/>
      <c r="AG104" t="s">
        <v>253</v>
      </c>
      <c r="AH104" t="s">
        <v>219</v>
      </c>
      <c r="AI104" t="s">
        <v>988</v>
      </c>
      <c r="AJ104">
        <v>24</v>
      </c>
      <c r="AM104" t="s">
        <v>1768</v>
      </c>
      <c r="AO104" s="10"/>
      <c r="AP104" s="10"/>
      <c r="AQ104" s="10" t="s">
        <v>312</v>
      </c>
      <c r="AS104">
        <v>1</v>
      </c>
      <c r="AT104">
        <v>1</v>
      </c>
      <c r="AU104">
        <v>-1</v>
      </c>
      <c r="AV104">
        <v>1</v>
      </c>
      <c r="AW104">
        <v>1</v>
      </c>
      <c r="AX104">
        <v>0</v>
      </c>
      <c r="AY104">
        <v>1</v>
      </c>
      <c r="AZ104">
        <v>1</v>
      </c>
      <c r="BA104">
        <v>1</v>
      </c>
      <c r="BB104">
        <v>0</v>
      </c>
      <c r="BC104">
        <v>-1</v>
      </c>
      <c r="BD104">
        <f t="shared" si="6"/>
        <v>5</v>
      </c>
      <c r="BN104">
        <f t="shared" si="7"/>
        <v>0</v>
      </c>
      <c r="CC104">
        <f t="shared" si="8"/>
        <v>0</v>
      </c>
    </row>
    <row r="105" spans="1:81" x14ac:dyDescent="0.25">
      <c r="A105" s="11">
        <v>44748</v>
      </c>
      <c r="B105" t="s">
        <v>1772</v>
      </c>
      <c r="C105" t="s">
        <v>1774</v>
      </c>
      <c r="D105" t="s">
        <v>308</v>
      </c>
      <c r="E105">
        <v>2022</v>
      </c>
      <c r="F105" t="s">
        <v>1773</v>
      </c>
      <c r="J105" t="s">
        <v>684</v>
      </c>
      <c r="R105" t="s">
        <v>369</v>
      </c>
      <c r="Z105" t="s">
        <v>1776</v>
      </c>
      <c r="AB105"/>
      <c r="AC105"/>
      <c r="AD105"/>
      <c r="AF105" t="s">
        <v>1777</v>
      </c>
      <c r="AG105" t="s">
        <v>253</v>
      </c>
      <c r="AH105" t="s">
        <v>219</v>
      </c>
      <c r="AI105" t="s">
        <v>1775</v>
      </c>
      <c r="AK105">
        <v>15</v>
      </c>
      <c r="AL105">
        <v>15</v>
      </c>
      <c r="AM105" t="s">
        <v>1319</v>
      </c>
      <c r="AO105" s="10"/>
      <c r="AP105" s="10"/>
      <c r="AQ105" s="10" t="s">
        <v>1684</v>
      </c>
      <c r="AS105">
        <v>1</v>
      </c>
      <c r="AT105">
        <v>1</v>
      </c>
      <c r="AU105">
        <v>-1</v>
      </c>
      <c r="AV105">
        <v>1</v>
      </c>
      <c r="AW105">
        <v>1</v>
      </c>
      <c r="AX105">
        <v>0</v>
      </c>
      <c r="AY105">
        <v>1</v>
      </c>
      <c r="AZ105">
        <v>1</v>
      </c>
      <c r="BA105">
        <v>1</v>
      </c>
      <c r="BB105">
        <v>0</v>
      </c>
      <c r="BC105">
        <v>1</v>
      </c>
      <c r="BD105">
        <f t="shared" si="6"/>
        <v>7</v>
      </c>
      <c r="BN105">
        <f t="shared" si="7"/>
        <v>0</v>
      </c>
      <c r="CC105">
        <f t="shared" si="8"/>
        <v>0</v>
      </c>
    </row>
    <row r="106" spans="1:81" x14ac:dyDescent="0.25">
      <c r="A106" s="11">
        <v>44748</v>
      </c>
      <c r="B106" t="s">
        <v>1778</v>
      </c>
      <c r="C106" t="s">
        <v>1781</v>
      </c>
      <c r="D106" t="s">
        <v>1780</v>
      </c>
      <c r="E106">
        <v>2022</v>
      </c>
      <c r="F106" t="s">
        <v>1779</v>
      </c>
      <c r="J106" t="s">
        <v>1712</v>
      </c>
      <c r="R106" t="s">
        <v>1128</v>
      </c>
      <c r="T106" t="s">
        <v>1782</v>
      </c>
      <c r="AB106"/>
      <c r="AC106"/>
      <c r="AD106"/>
      <c r="AG106" t="s">
        <v>1786</v>
      </c>
      <c r="AH106" t="s">
        <v>219</v>
      </c>
      <c r="AI106" t="s">
        <v>235</v>
      </c>
      <c r="AK106">
        <v>271</v>
      </c>
      <c r="AL106">
        <v>323</v>
      </c>
      <c r="AO106" t="s">
        <v>1784</v>
      </c>
      <c r="AP106" s="10" t="s">
        <v>1785</v>
      </c>
      <c r="AQ106" s="10" t="s">
        <v>1783</v>
      </c>
      <c r="AS106">
        <v>1</v>
      </c>
      <c r="AT106">
        <v>1</v>
      </c>
      <c r="AU106">
        <v>-1</v>
      </c>
      <c r="AV106">
        <v>1</v>
      </c>
      <c r="AW106">
        <v>1</v>
      </c>
      <c r="AX106">
        <v>0</v>
      </c>
      <c r="AY106">
        <v>1</v>
      </c>
      <c r="AZ106">
        <v>1</v>
      </c>
      <c r="BA106">
        <v>1</v>
      </c>
      <c r="BB106">
        <v>0</v>
      </c>
      <c r="BC106">
        <v>1</v>
      </c>
      <c r="BD106">
        <f t="shared" si="6"/>
        <v>7</v>
      </c>
      <c r="BN106">
        <f t="shared" si="7"/>
        <v>0</v>
      </c>
      <c r="CC106">
        <f t="shared" si="8"/>
        <v>0</v>
      </c>
    </row>
    <row r="107" spans="1:81" x14ac:dyDescent="0.25">
      <c r="A107" s="11">
        <v>44748</v>
      </c>
      <c r="B107" t="s">
        <v>1787</v>
      </c>
      <c r="C107" t="s">
        <v>1789</v>
      </c>
      <c r="D107" t="s">
        <v>1725</v>
      </c>
      <c r="E107">
        <v>2020</v>
      </c>
      <c r="F107" t="s">
        <v>1788</v>
      </c>
      <c r="J107" t="s">
        <v>1712</v>
      </c>
      <c r="R107" t="s">
        <v>1128</v>
      </c>
      <c r="S107" t="s">
        <v>1790</v>
      </c>
      <c r="AB107"/>
      <c r="AC107"/>
      <c r="AD107"/>
      <c r="AG107" t="s">
        <v>1727</v>
      </c>
      <c r="AH107" t="s">
        <v>219</v>
      </c>
      <c r="AI107" t="s">
        <v>235</v>
      </c>
      <c r="AK107">
        <v>64</v>
      </c>
      <c r="AL107">
        <v>138</v>
      </c>
      <c r="AO107" s="10" t="s">
        <v>1791</v>
      </c>
      <c r="AP107" s="10" t="s">
        <v>1792</v>
      </c>
      <c r="AQ107" s="10" t="s">
        <v>1729</v>
      </c>
      <c r="AS107">
        <v>1</v>
      </c>
      <c r="AT107">
        <v>1</v>
      </c>
      <c r="AU107">
        <v>-1</v>
      </c>
      <c r="AV107">
        <v>1</v>
      </c>
      <c r="AW107">
        <v>1</v>
      </c>
      <c r="AX107">
        <v>0</v>
      </c>
      <c r="AY107">
        <v>1</v>
      </c>
      <c r="AZ107">
        <v>1</v>
      </c>
      <c r="BA107">
        <v>1</v>
      </c>
      <c r="BB107">
        <v>0</v>
      </c>
      <c r="BC107">
        <v>-1</v>
      </c>
      <c r="BD107">
        <f t="shared" si="6"/>
        <v>5</v>
      </c>
      <c r="BN107">
        <f t="shared" si="7"/>
        <v>0</v>
      </c>
      <c r="CC107">
        <f t="shared" si="8"/>
        <v>0</v>
      </c>
    </row>
    <row r="108" spans="1:81" x14ac:dyDescent="0.25">
      <c r="A108" s="11">
        <v>44748</v>
      </c>
      <c r="B108" t="s">
        <v>1793</v>
      </c>
      <c r="C108" t="s">
        <v>1796</v>
      </c>
      <c r="D108" t="s">
        <v>1795</v>
      </c>
      <c r="E108">
        <v>2019</v>
      </c>
      <c r="F108" t="s">
        <v>1794</v>
      </c>
      <c r="J108" t="s">
        <v>828</v>
      </c>
      <c r="R108" t="s">
        <v>1128</v>
      </c>
      <c r="T108" t="s">
        <v>1797</v>
      </c>
      <c r="U108" t="s">
        <v>1798</v>
      </c>
      <c r="AB108"/>
      <c r="AC108"/>
      <c r="AD108"/>
      <c r="AG108" t="s">
        <v>1786</v>
      </c>
      <c r="AH108" t="s">
        <v>219</v>
      </c>
      <c r="AI108" t="s">
        <v>235</v>
      </c>
      <c r="AK108">
        <v>122</v>
      </c>
      <c r="AL108">
        <v>58</v>
      </c>
      <c r="AM108" t="s">
        <v>229</v>
      </c>
      <c r="AO108" s="10" t="s">
        <v>1799</v>
      </c>
      <c r="AP108" s="10" t="s">
        <v>1800</v>
      </c>
      <c r="AQ108" s="10" t="s">
        <v>1801</v>
      </c>
      <c r="AS108">
        <v>1</v>
      </c>
      <c r="AT108">
        <v>1</v>
      </c>
      <c r="AU108">
        <v>-1</v>
      </c>
      <c r="AV108">
        <v>1</v>
      </c>
      <c r="AW108">
        <v>1</v>
      </c>
      <c r="AX108">
        <v>0</v>
      </c>
      <c r="AY108">
        <v>1</v>
      </c>
      <c r="AZ108">
        <v>1</v>
      </c>
      <c r="BA108">
        <v>1</v>
      </c>
      <c r="BB108">
        <v>0</v>
      </c>
      <c r="BC108">
        <v>1</v>
      </c>
      <c r="BD108">
        <f t="shared" si="6"/>
        <v>7</v>
      </c>
      <c r="BN108">
        <f t="shared" si="7"/>
        <v>0</v>
      </c>
      <c r="CC108">
        <f t="shared" si="8"/>
        <v>0</v>
      </c>
    </row>
    <row r="109" spans="1:81" x14ac:dyDescent="0.25">
      <c r="A109" s="11">
        <v>44748</v>
      </c>
      <c r="B109" t="s">
        <v>1802</v>
      </c>
      <c r="C109" t="s">
        <v>1805</v>
      </c>
      <c r="D109" t="s">
        <v>1803</v>
      </c>
      <c r="E109">
        <v>2016</v>
      </c>
      <c r="F109" t="s">
        <v>1804</v>
      </c>
      <c r="J109" t="s">
        <v>828</v>
      </c>
      <c r="R109" t="s">
        <v>1128</v>
      </c>
      <c r="T109" t="s">
        <v>1806</v>
      </c>
      <c r="AB109"/>
      <c r="AC109"/>
      <c r="AD109"/>
      <c r="AG109" t="s">
        <v>640</v>
      </c>
      <c r="AH109" t="s">
        <v>219</v>
      </c>
      <c r="AI109" t="s">
        <v>235</v>
      </c>
      <c r="AK109">
        <v>212</v>
      </c>
      <c r="AL109">
        <v>218</v>
      </c>
      <c r="AO109" s="10" t="s">
        <v>1808</v>
      </c>
      <c r="AP109" s="10" t="s">
        <v>1807</v>
      </c>
      <c r="AQ109" s="10" t="s">
        <v>1684</v>
      </c>
      <c r="AS109">
        <v>1</v>
      </c>
      <c r="AT109">
        <v>1</v>
      </c>
      <c r="AU109">
        <v>-1</v>
      </c>
      <c r="AV109">
        <v>1</v>
      </c>
      <c r="AW109">
        <v>1</v>
      </c>
      <c r="AX109">
        <v>0</v>
      </c>
      <c r="AY109">
        <v>1</v>
      </c>
      <c r="AZ109">
        <v>1</v>
      </c>
      <c r="BA109">
        <v>1</v>
      </c>
      <c r="BB109">
        <v>0</v>
      </c>
      <c r="BC109">
        <v>1</v>
      </c>
      <c r="BD109">
        <f t="shared" si="6"/>
        <v>7</v>
      </c>
      <c r="BN109">
        <f t="shared" si="7"/>
        <v>0</v>
      </c>
      <c r="CC109">
        <f t="shared" si="8"/>
        <v>0</v>
      </c>
    </row>
    <row r="110" spans="1:81" x14ac:dyDescent="0.25">
      <c r="A110" s="11">
        <v>44748</v>
      </c>
      <c r="B110" t="s">
        <v>1715</v>
      </c>
      <c r="C110" t="s">
        <v>1716</v>
      </c>
      <c r="D110" t="s">
        <v>778</v>
      </c>
      <c r="E110">
        <v>2020</v>
      </c>
      <c r="F110" t="s">
        <v>1707</v>
      </c>
      <c r="I110" t="s">
        <v>1813</v>
      </c>
      <c r="J110" t="s">
        <v>1712</v>
      </c>
      <c r="R110" t="s">
        <v>337</v>
      </c>
      <c r="AB110"/>
      <c r="AC110"/>
      <c r="AD110"/>
      <c r="AG110" t="s">
        <v>252</v>
      </c>
      <c r="AH110" t="s">
        <v>219</v>
      </c>
      <c r="AI110" t="s">
        <v>651</v>
      </c>
      <c r="AK110" t="s">
        <v>1809</v>
      </c>
      <c r="AL110" t="s">
        <v>1810</v>
      </c>
      <c r="AM110" t="s">
        <v>229</v>
      </c>
      <c r="AO110" s="10" t="s">
        <v>1811</v>
      </c>
      <c r="AP110" s="10" t="s">
        <v>1812</v>
      </c>
      <c r="AQ110" s="10" t="s">
        <v>1684</v>
      </c>
      <c r="AS110">
        <v>1</v>
      </c>
      <c r="AT110">
        <v>1</v>
      </c>
      <c r="AU110">
        <v>-1</v>
      </c>
      <c r="AV110">
        <v>1</v>
      </c>
      <c r="AW110">
        <v>1</v>
      </c>
      <c r="AX110">
        <v>0</v>
      </c>
      <c r="AY110">
        <v>1</v>
      </c>
      <c r="AZ110">
        <v>1</v>
      </c>
      <c r="BA110">
        <v>1</v>
      </c>
      <c r="BB110">
        <v>0</v>
      </c>
      <c r="BC110">
        <v>1</v>
      </c>
      <c r="BD110">
        <f t="shared" si="6"/>
        <v>7</v>
      </c>
      <c r="BN110">
        <f t="shared" si="7"/>
        <v>0</v>
      </c>
      <c r="CC110">
        <f t="shared" si="8"/>
        <v>0</v>
      </c>
    </row>
    <row r="111" spans="1:81" x14ac:dyDescent="0.25">
      <c r="A111" s="11">
        <v>44748</v>
      </c>
      <c r="B111" t="s">
        <v>1819</v>
      </c>
      <c r="C111" t="s">
        <v>1822</v>
      </c>
      <c r="D111" t="s">
        <v>1821</v>
      </c>
      <c r="E111">
        <v>2019</v>
      </c>
      <c r="F111" t="s">
        <v>1820</v>
      </c>
      <c r="J111" t="s">
        <v>684</v>
      </c>
      <c r="R111" t="s">
        <v>451</v>
      </c>
      <c r="AB111"/>
      <c r="AC111"/>
      <c r="AD111"/>
      <c r="AE111" t="s">
        <v>1823</v>
      </c>
      <c r="AG111" t="s">
        <v>542</v>
      </c>
      <c r="AH111" t="s">
        <v>219</v>
      </c>
      <c r="AI111" t="s">
        <v>235</v>
      </c>
      <c r="AK111">
        <v>44</v>
      </c>
      <c r="AL111">
        <v>42</v>
      </c>
      <c r="AM111" t="s">
        <v>229</v>
      </c>
      <c r="AO111" s="10" t="s">
        <v>1826</v>
      </c>
      <c r="AP111" s="10" t="s">
        <v>1825</v>
      </c>
      <c r="AQ111" s="10" t="s">
        <v>1824</v>
      </c>
      <c r="AS111">
        <v>1</v>
      </c>
      <c r="AT111">
        <v>1</v>
      </c>
      <c r="AU111">
        <v>-1</v>
      </c>
      <c r="AV111">
        <v>1</v>
      </c>
      <c r="AW111">
        <v>1</v>
      </c>
      <c r="AX111">
        <v>0</v>
      </c>
      <c r="AY111">
        <v>1</v>
      </c>
      <c r="AZ111">
        <v>1</v>
      </c>
      <c r="BA111">
        <v>1</v>
      </c>
      <c r="BB111">
        <v>0</v>
      </c>
      <c r="BC111">
        <v>1</v>
      </c>
      <c r="BD111">
        <f t="shared" si="6"/>
        <v>7</v>
      </c>
      <c r="BN111">
        <f t="shared" si="7"/>
        <v>0</v>
      </c>
      <c r="CC111">
        <f t="shared" si="8"/>
        <v>0</v>
      </c>
    </row>
    <row r="112" spans="1:81" x14ac:dyDescent="0.25">
      <c r="A112" s="11">
        <v>44748</v>
      </c>
      <c r="B112" t="s">
        <v>1834</v>
      </c>
      <c r="C112" t="s">
        <v>1836</v>
      </c>
      <c r="D112" t="s">
        <v>710</v>
      </c>
      <c r="E112">
        <v>2021</v>
      </c>
      <c r="F112" t="s">
        <v>1835</v>
      </c>
      <c r="I112" t="s">
        <v>1584</v>
      </c>
      <c r="J112" t="s">
        <v>1838</v>
      </c>
      <c r="R112" t="s">
        <v>337</v>
      </c>
      <c r="AB112"/>
      <c r="AC112"/>
      <c r="AD112"/>
      <c r="AG112" t="s">
        <v>958</v>
      </c>
      <c r="AH112" t="s">
        <v>219</v>
      </c>
      <c r="AI112" t="s">
        <v>250</v>
      </c>
      <c r="AJ112">
        <v>32</v>
      </c>
      <c r="AM112" t="s">
        <v>1837</v>
      </c>
      <c r="AO112" s="10"/>
      <c r="AP112" s="10"/>
      <c r="AQ112" s="10"/>
      <c r="AS112">
        <v>1</v>
      </c>
      <c r="AT112">
        <v>1</v>
      </c>
      <c r="AU112">
        <v>-1</v>
      </c>
      <c r="AV112">
        <v>1</v>
      </c>
      <c r="AW112">
        <v>1</v>
      </c>
      <c r="AX112">
        <v>0</v>
      </c>
      <c r="AY112">
        <v>1</v>
      </c>
      <c r="AZ112">
        <v>1</v>
      </c>
      <c r="BA112">
        <v>1</v>
      </c>
      <c r="BB112">
        <v>0</v>
      </c>
      <c r="BC112">
        <v>1</v>
      </c>
      <c r="BD112">
        <f t="shared" si="6"/>
        <v>7</v>
      </c>
      <c r="BN112">
        <f t="shared" si="7"/>
        <v>0</v>
      </c>
      <c r="CC112">
        <f t="shared" si="8"/>
        <v>0</v>
      </c>
    </row>
    <row r="113" spans="1:30" x14ac:dyDescent="0.25">
      <c r="A113" s="11"/>
      <c r="B113" s="10"/>
      <c r="D113" s="10"/>
      <c r="F113" s="10"/>
      <c r="H113" s="10"/>
      <c r="P113"/>
      <c r="T113" s="10"/>
      <c r="U113" s="10"/>
      <c r="V113" s="10"/>
      <c r="AB113"/>
      <c r="AC113"/>
      <c r="AD113"/>
    </row>
    <row r="114" spans="1:30" x14ac:dyDescent="0.25">
      <c r="A114" s="11"/>
      <c r="B114" s="10"/>
      <c r="D114" s="10"/>
      <c r="F114" s="10"/>
      <c r="H114" s="10"/>
      <c r="P114"/>
      <c r="T114" s="10"/>
      <c r="U114" s="10"/>
      <c r="V114" s="10"/>
      <c r="AB114"/>
      <c r="AC114"/>
      <c r="AD114"/>
    </row>
    <row r="115" spans="1:30" x14ac:dyDescent="0.25">
      <c r="A115" s="11"/>
      <c r="B115" s="10"/>
      <c r="D115" s="10"/>
      <c r="F115" s="10"/>
      <c r="H115" s="10"/>
      <c r="P115"/>
      <c r="T115" s="10"/>
      <c r="U115" s="10"/>
      <c r="V115" s="10"/>
      <c r="AB115"/>
      <c r="AC115"/>
      <c r="AD115"/>
    </row>
    <row r="116" spans="1:30" x14ac:dyDescent="0.25">
      <c r="A116" s="11"/>
      <c r="F116" s="10"/>
      <c r="P116"/>
      <c r="T116" s="10"/>
      <c r="U116" s="10"/>
      <c r="V116" s="10"/>
      <c r="AB116"/>
      <c r="AC116"/>
      <c r="AD116"/>
    </row>
    <row r="117" spans="1:30" x14ac:dyDescent="0.25">
      <c r="A117" s="11"/>
      <c r="F117" s="10"/>
      <c r="P117"/>
      <c r="T117" s="10"/>
      <c r="U117" s="10"/>
      <c r="V117" s="10"/>
      <c r="AB117"/>
      <c r="AC117"/>
      <c r="AD117"/>
    </row>
    <row r="118" spans="1:30" x14ac:dyDescent="0.25">
      <c r="A118" s="11"/>
      <c r="P118"/>
      <c r="T118" s="10"/>
      <c r="U118" s="10"/>
      <c r="V118" s="10"/>
      <c r="AB118"/>
      <c r="AC118"/>
      <c r="AD118"/>
    </row>
    <row r="119" spans="1:30" x14ac:dyDescent="0.25">
      <c r="A119" s="11"/>
      <c r="P119"/>
    </row>
    <row r="120" spans="1:30" x14ac:dyDescent="0.25">
      <c r="A120" s="11"/>
      <c r="P120"/>
    </row>
    <row r="121" spans="1:30" x14ac:dyDescent="0.25">
      <c r="A121" s="11"/>
      <c r="P121"/>
      <c r="AD121"/>
    </row>
    <row r="122" spans="1:30" x14ac:dyDescent="0.25">
      <c r="A122" s="11"/>
      <c r="P122"/>
      <c r="AD122"/>
    </row>
    <row r="123" spans="1:30" x14ac:dyDescent="0.25">
      <c r="A123" s="11"/>
      <c r="P123"/>
      <c r="AD123"/>
    </row>
    <row r="124" spans="1:30" x14ac:dyDescent="0.25">
      <c r="A124" s="11"/>
      <c r="P124"/>
      <c r="AD124"/>
    </row>
    <row r="125" spans="1:30" x14ac:dyDescent="0.25">
      <c r="A125" s="11"/>
      <c r="AD125"/>
    </row>
    <row r="126" spans="1:30" x14ac:dyDescent="0.25">
      <c r="A126" s="11"/>
      <c r="AD126"/>
    </row>
    <row r="127" spans="1:30" x14ac:dyDescent="0.25">
      <c r="A127" s="11"/>
      <c r="AD127"/>
    </row>
    <row r="128" spans="1:30" x14ac:dyDescent="0.25">
      <c r="A128" s="11"/>
      <c r="AD128"/>
    </row>
    <row r="129" spans="1:30" x14ac:dyDescent="0.25">
      <c r="A129" s="11"/>
      <c r="AD129"/>
    </row>
    <row r="130" spans="1:30" x14ac:dyDescent="0.25">
      <c r="A130" s="11"/>
      <c r="AD130"/>
    </row>
    <row r="131" spans="1:30" x14ac:dyDescent="0.25">
      <c r="A131" s="11"/>
      <c r="AD131"/>
    </row>
    <row r="132" spans="1:30" x14ac:dyDescent="0.25">
      <c r="A132" s="11"/>
      <c r="AD132"/>
    </row>
    <row r="133" spans="1:30" x14ac:dyDescent="0.25">
      <c r="A133" s="11"/>
      <c r="AD133"/>
    </row>
    <row r="134" spans="1:30" x14ac:dyDescent="0.25">
      <c r="A134" s="11"/>
      <c r="AD134"/>
    </row>
    <row r="135" spans="1:30" x14ac:dyDescent="0.25">
      <c r="A135" s="11"/>
      <c r="AD135"/>
    </row>
    <row r="136" spans="1:30" x14ac:dyDescent="0.25">
      <c r="A136" s="11"/>
      <c r="AD136"/>
    </row>
    <row r="137" spans="1:30" x14ac:dyDescent="0.25">
      <c r="A137" s="11"/>
      <c r="AD137"/>
    </row>
    <row r="138" spans="1:30" x14ac:dyDescent="0.25">
      <c r="A138" s="11"/>
      <c r="AD138"/>
    </row>
    <row r="139" spans="1:30" x14ac:dyDescent="0.25">
      <c r="A139" s="11"/>
      <c r="AD139"/>
    </row>
    <row r="140" spans="1:30" x14ac:dyDescent="0.25">
      <c r="A140" s="11"/>
      <c r="AD140"/>
    </row>
    <row r="141" spans="1:30" x14ac:dyDescent="0.25">
      <c r="A141" s="11"/>
      <c r="AD141"/>
    </row>
    <row r="142" spans="1:30" x14ac:dyDescent="0.25">
      <c r="A142" s="11"/>
      <c r="AD142"/>
    </row>
    <row r="143" spans="1:30" x14ac:dyDescent="0.25">
      <c r="A143" s="11"/>
      <c r="AD143"/>
    </row>
    <row r="144" spans="1:30" x14ac:dyDescent="0.25">
      <c r="A144" s="1"/>
      <c r="AD144"/>
    </row>
    <row r="145" spans="30:30" x14ac:dyDescent="0.25">
      <c r="AD145"/>
    </row>
    <row r="146" spans="30:30" x14ac:dyDescent="0.25">
      <c r="AD146"/>
    </row>
    <row r="147" spans="30:30" x14ac:dyDescent="0.25">
      <c r="AD147"/>
    </row>
    <row r="148" spans="30:30" x14ac:dyDescent="0.25">
      <c r="AD148"/>
    </row>
    <row r="149" spans="30:30" x14ac:dyDescent="0.25">
      <c r="AD149"/>
    </row>
    <row r="150" spans="30:30" x14ac:dyDescent="0.25">
      <c r="AD150"/>
    </row>
    <row r="151" spans="30:30" x14ac:dyDescent="0.25">
      <c r="AD151"/>
    </row>
    <row r="152" spans="30:30" x14ac:dyDescent="0.25">
      <c r="AD152"/>
    </row>
    <row r="153" spans="30:30" x14ac:dyDescent="0.25">
      <c r="AD153"/>
    </row>
    <row r="154" spans="30:30" x14ac:dyDescent="0.25">
      <c r="AD154"/>
    </row>
    <row r="155" spans="30:30" x14ac:dyDescent="0.25">
      <c r="AD155"/>
    </row>
    <row r="156" spans="30:30" x14ac:dyDescent="0.25">
      <c r="AD156"/>
    </row>
    <row r="157" spans="30:30" x14ac:dyDescent="0.25">
      <c r="AD157"/>
    </row>
  </sheetData>
  <sortState ref="A74:BV124">
    <sortCondition descending="1" ref="G74:G124"/>
  </sortState>
  <mergeCells count="3">
    <mergeCell ref="AT1:BE1"/>
    <mergeCell ref="BF1:BO1"/>
    <mergeCell ref="BP1:CD1"/>
  </mergeCells>
  <conditionalFormatting sqref="I29 I132">
    <cfRule type="cellIs" dxfId="11" priority="26" operator="equal">
      <formula>FALSE</formula>
    </cfRule>
  </conditionalFormatting>
  <conditionalFormatting sqref="I29 I132">
    <cfRule type="cellIs" dxfId="10" priority="25" operator="equal">
      <formula>TRUE</formula>
    </cfRule>
  </conditionalFormatting>
  <conditionalFormatting sqref="I40">
    <cfRule type="cellIs" dxfId="9" priority="24" operator="equal">
      <formula>FALSE</formula>
    </cfRule>
  </conditionalFormatting>
  <conditionalFormatting sqref="I40">
    <cfRule type="cellIs" dxfId="8" priority="23" operator="equal">
      <formula>TRUE</formula>
    </cfRule>
  </conditionalFormatting>
  <conditionalFormatting sqref="H92:I92 H95 H98 H100 H107:H109 G74:G124 H122">
    <cfRule type="cellIs" dxfId="7" priority="8" operator="equal">
      <formula>FALSE</formula>
    </cfRule>
  </conditionalFormatting>
  <conditionalFormatting sqref="H92:I92 H95 H98 H100 H107:H109 G74:G124 H122">
    <cfRule type="cellIs" dxfId="6" priority="7" operator="equal">
      <formula>TRUE</formula>
    </cfRule>
  </conditionalFormatting>
  <conditionalFormatting sqref="H102">
    <cfRule type="cellIs" dxfId="5" priority="6" operator="equal">
      <formula>FALSE</formula>
    </cfRule>
  </conditionalFormatting>
  <conditionalFormatting sqref="H102">
    <cfRule type="cellIs" dxfId="4" priority="5" operator="equal">
      <formula>TRUE</formula>
    </cfRule>
  </conditionalFormatting>
  <conditionalFormatting sqref="H103">
    <cfRule type="cellIs" dxfId="3" priority="4" operator="equal">
      <formula>FALSE</formula>
    </cfRule>
  </conditionalFormatting>
  <conditionalFormatting sqref="H103">
    <cfRule type="cellIs" dxfId="2" priority="3" operator="equal">
      <formula>TRUE</formula>
    </cfRule>
  </conditionalFormatting>
  <conditionalFormatting sqref="H123">
    <cfRule type="cellIs" dxfId="1" priority="2" operator="equal">
      <formula>FALSE</formula>
    </cfRule>
  </conditionalFormatting>
  <conditionalFormatting sqref="H123">
    <cfRule type="cellIs" dxfId="0" priority="1" operator="equal">
      <formula>TRUE</formula>
    </cfRule>
  </conditionalFormatting>
  <hyperlinks>
    <hyperlink ref="C65" r:id="rId1"/>
    <hyperlink ref="C66" r:id="rId2"/>
    <hyperlink ref="C67" r:id="rId3"/>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6"/>
  <sheetViews>
    <sheetView topLeftCell="C70" workbookViewId="0">
      <selection activeCell="I16" sqref="I16"/>
    </sheetView>
  </sheetViews>
  <sheetFormatPr defaultRowHeight="15" x14ac:dyDescent="0.25"/>
  <cols>
    <col min="2" max="2" width="85" customWidth="1"/>
    <col min="3" max="3" width="42.140625" customWidth="1"/>
    <col min="9" max="9" width="38.85546875" customWidth="1"/>
    <col min="10" max="10" width="27.7109375" customWidth="1"/>
    <col min="11" max="11" width="14.140625" customWidth="1"/>
    <col min="12" max="12" width="18.5703125" customWidth="1"/>
  </cols>
  <sheetData>
    <row r="1" spans="1:82" ht="90" x14ac:dyDescent="0.25">
      <c r="A1" s="6" t="s">
        <v>342</v>
      </c>
      <c r="B1" s="6" t="s">
        <v>203</v>
      </c>
      <c r="C1" s="6" t="s">
        <v>215</v>
      </c>
      <c r="D1" s="6" t="s">
        <v>204</v>
      </c>
      <c r="E1" s="6" t="s">
        <v>0</v>
      </c>
      <c r="F1" s="6" t="s">
        <v>205</v>
      </c>
      <c r="G1" s="6" t="s">
        <v>1356</v>
      </c>
      <c r="H1" s="6" t="s">
        <v>30</v>
      </c>
      <c r="I1" s="6" t="s">
        <v>213</v>
      </c>
      <c r="J1" s="6" t="s">
        <v>781</v>
      </c>
      <c r="K1" s="6" t="s">
        <v>1325</v>
      </c>
      <c r="L1" s="6" t="s">
        <v>1348</v>
      </c>
      <c r="M1" s="6" t="s">
        <v>1349</v>
      </c>
      <c r="N1" s="6" t="s">
        <v>1351</v>
      </c>
      <c r="O1" s="6" t="s">
        <v>1382</v>
      </c>
      <c r="P1" s="23" t="s">
        <v>1388</v>
      </c>
      <c r="Q1" s="6" t="s">
        <v>1385</v>
      </c>
      <c r="R1" s="6" t="s">
        <v>211</v>
      </c>
      <c r="S1" s="6" t="s">
        <v>422</v>
      </c>
      <c r="T1" s="6" t="s">
        <v>221</v>
      </c>
      <c r="U1" s="6" t="s">
        <v>213</v>
      </c>
      <c r="V1" s="6" t="s">
        <v>222</v>
      </c>
      <c r="W1" s="6" t="s">
        <v>213</v>
      </c>
      <c r="X1" s="6" t="s">
        <v>226</v>
      </c>
      <c r="Y1" s="6" t="s">
        <v>1353</v>
      </c>
      <c r="Z1" s="6" t="s">
        <v>236</v>
      </c>
      <c r="AA1" s="6" t="s">
        <v>411</v>
      </c>
      <c r="AB1" s="6" t="s">
        <v>412</v>
      </c>
      <c r="AC1" s="6" t="s">
        <v>413</v>
      </c>
      <c r="AD1" s="6" t="s">
        <v>313</v>
      </c>
      <c r="AE1" s="6" t="s">
        <v>358</v>
      </c>
      <c r="AF1" s="6" t="s">
        <v>811</v>
      </c>
      <c r="AG1" s="6" t="s">
        <v>220</v>
      </c>
      <c r="AH1" s="6" t="s">
        <v>206</v>
      </c>
      <c r="AI1" s="6" t="s">
        <v>207</v>
      </c>
      <c r="AJ1" s="6" t="s">
        <v>208</v>
      </c>
      <c r="AK1" s="6" t="s">
        <v>263</v>
      </c>
      <c r="AL1" s="6" t="s">
        <v>264</v>
      </c>
      <c r="AM1" s="6" t="s">
        <v>228</v>
      </c>
      <c r="AN1" s="6" t="s">
        <v>239</v>
      </c>
      <c r="AO1" s="12" t="s">
        <v>301</v>
      </c>
      <c r="AP1" s="12" t="s">
        <v>302</v>
      </c>
      <c r="AQ1" s="12" t="s">
        <v>209</v>
      </c>
      <c r="AR1" s="6" t="s">
        <v>210</v>
      </c>
      <c r="AS1" s="6" t="s">
        <v>244</v>
      </c>
      <c r="AT1" s="35" t="s">
        <v>298</v>
      </c>
      <c r="AU1" s="35"/>
      <c r="AV1" s="35"/>
      <c r="AW1" s="35"/>
      <c r="AX1" s="35"/>
      <c r="AY1" s="35"/>
      <c r="AZ1" s="35"/>
      <c r="BA1" s="35"/>
      <c r="BB1" s="35"/>
      <c r="BC1" s="35"/>
      <c r="BD1" s="35"/>
      <c r="BE1" s="35"/>
      <c r="BF1" s="35" t="s">
        <v>299</v>
      </c>
      <c r="BG1" s="35"/>
      <c r="BH1" s="35"/>
      <c r="BI1" s="35"/>
      <c r="BJ1" s="35"/>
      <c r="BK1" s="35"/>
      <c r="BL1" s="35"/>
      <c r="BM1" s="35"/>
      <c r="BN1" s="35"/>
      <c r="BO1" s="35"/>
      <c r="BP1" s="35" t="s">
        <v>286</v>
      </c>
      <c r="BQ1" s="35"/>
      <c r="BR1" s="35"/>
      <c r="BS1" s="35"/>
      <c r="BT1" s="35"/>
      <c r="BU1" s="35"/>
      <c r="BV1" s="35"/>
      <c r="BW1" s="35"/>
      <c r="BX1" s="35"/>
      <c r="BY1" s="35"/>
      <c r="BZ1" s="35"/>
      <c r="CA1" s="35"/>
      <c r="CB1" s="35"/>
      <c r="CC1" s="35"/>
      <c r="CD1" s="35"/>
    </row>
    <row r="2" spans="1:82" ht="120" x14ac:dyDescent="0.25">
      <c r="A2" s="6"/>
      <c r="B2" s="6"/>
      <c r="C2" s="6"/>
      <c r="D2" s="6"/>
      <c r="E2" s="6"/>
      <c r="F2" s="6"/>
      <c r="G2" s="6"/>
      <c r="H2" s="6"/>
      <c r="I2" s="6"/>
      <c r="J2" s="6"/>
      <c r="K2" s="6"/>
      <c r="L2" s="6"/>
      <c r="M2" s="6"/>
      <c r="N2" s="6"/>
      <c r="O2" s="6"/>
      <c r="P2" s="23"/>
      <c r="Q2" s="6"/>
      <c r="R2" s="6"/>
      <c r="S2" s="6"/>
      <c r="T2" s="6"/>
      <c r="U2" s="6"/>
      <c r="V2" s="6"/>
      <c r="W2" s="6"/>
      <c r="X2" s="6"/>
      <c r="Y2" s="6"/>
      <c r="Z2" s="6"/>
      <c r="AA2" s="6"/>
      <c r="AB2" s="6"/>
      <c r="AC2" s="6"/>
      <c r="AD2" s="6"/>
      <c r="AE2" s="6"/>
      <c r="AF2" s="6"/>
      <c r="AG2" s="6"/>
      <c r="AH2" s="6"/>
      <c r="AI2" s="6"/>
      <c r="AJ2" s="6"/>
      <c r="AK2" s="6"/>
      <c r="AL2" s="6"/>
      <c r="AM2" s="6"/>
      <c r="AN2" s="6"/>
      <c r="AO2" s="12"/>
      <c r="AP2" s="12"/>
      <c r="AQ2" s="12"/>
      <c r="AR2" s="6"/>
      <c r="AS2" s="6"/>
      <c r="AT2" s="6" t="s">
        <v>267</v>
      </c>
      <c r="AU2" s="6" t="s">
        <v>268</v>
      </c>
      <c r="AV2" s="6" t="s">
        <v>269</v>
      </c>
      <c r="AW2" s="6" t="s">
        <v>270</v>
      </c>
      <c r="AX2" s="6" t="s">
        <v>271</v>
      </c>
      <c r="AY2" s="6" t="s">
        <v>272</v>
      </c>
      <c r="AZ2" s="6" t="s">
        <v>273</v>
      </c>
      <c r="BA2" s="6" t="s">
        <v>274</v>
      </c>
      <c r="BB2" s="6" t="s">
        <v>275</v>
      </c>
      <c r="BC2" s="6" t="s">
        <v>276</v>
      </c>
      <c r="BD2" s="6" t="s">
        <v>277</v>
      </c>
      <c r="BE2" s="6" t="s">
        <v>278</v>
      </c>
      <c r="BF2" s="6" t="s">
        <v>267</v>
      </c>
      <c r="BG2" s="6" t="s">
        <v>268</v>
      </c>
      <c r="BH2" s="6" t="s">
        <v>279</v>
      </c>
      <c r="BI2" s="6" t="s">
        <v>280</v>
      </c>
      <c r="BJ2" s="6" t="s">
        <v>281</v>
      </c>
      <c r="BK2" s="6" t="s">
        <v>282</v>
      </c>
      <c r="BL2" s="6" t="s">
        <v>283</v>
      </c>
      <c r="BM2" s="6" t="s">
        <v>284</v>
      </c>
      <c r="BN2" s="6" t="s">
        <v>285</v>
      </c>
      <c r="BO2" s="6" t="s">
        <v>278</v>
      </c>
      <c r="BP2" s="6" t="s">
        <v>267</v>
      </c>
      <c r="BQ2" s="6" t="s">
        <v>268</v>
      </c>
      <c r="BR2" s="6" t="s">
        <v>287</v>
      </c>
      <c r="BS2" s="6" t="s">
        <v>288</v>
      </c>
      <c r="BT2" s="6" t="s">
        <v>289</v>
      </c>
      <c r="BU2" s="6" t="s">
        <v>290</v>
      </c>
      <c r="BV2" s="6" t="s">
        <v>291</v>
      </c>
      <c r="BW2" s="6" t="s">
        <v>292</v>
      </c>
      <c r="BX2" s="6" t="s">
        <v>293</v>
      </c>
      <c r="BY2" s="6" t="s">
        <v>294</v>
      </c>
      <c r="BZ2" s="6" t="s">
        <v>295</v>
      </c>
      <c r="CA2" s="6" t="s">
        <v>296</v>
      </c>
      <c r="CB2" s="6" t="s">
        <v>297</v>
      </c>
      <c r="CC2" s="6" t="s">
        <v>277</v>
      </c>
      <c r="CD2" s="6" t="s">
        <v>278</v>
      </c>
    </row>
    <row r="3" spans="1:82" x14ac:dyDescent="0.25">
      <c r="A3" s="11">
        <v>44364</v>
      </c>
      <c r="B3" t="s">
        <v>1295</v>
      </c>
      <c r="C3">
        <v>33069663</v>
      </c>
      <c r="D3" t="s">
        <v>1296</v>
      </c>
      <c r="E3">
        <v>2020</v>
      </c>
      <c r="F3" t="s">
        <v>1298</v>
      </c>
      <c r="I3" t="s">
        <v>1301</v>
      </c>
      <c r="J3" t="s">
        <v>234</v>
      </c>
      <c r="K3" t="s">
        <v>1327</v>
      </c>
      <c r="L3" t="s">
        <v>1355</v>
      </c>
      <c r="M3" t="s">
        <v>234</v>
      </c>
      <c r="N3" t="b">
        <v>1</v>
      </c>
      <c r="P3" s="19"/>
      <c r="R3" t="s">
        <v>451</v>
      </c>
      <c r="AE3" t="s">
        <v>1299</v>
      </c>
      <c r="AG3" t="s">
        <v>1300</v>
      </c>
      <c r="AH3" t="s">
        <v>219</v>
      </c>
      <c r="AI3" t="s">
        <v>540</v>
      </c>
      <c r="AK3">
        <v>190</v>
      </c>
      <c r="AL3">
        <v>75</v>
      </c>
      <c r="AM3" t="s">
        <v>312</v>
      </c>
      <c r="AN3" t="s">
        <v>312</v>
      </c>
      <c r="AO3" s="10"/>
      <c r="AP3" s="10"/>
      <c r="AQ3" s="10" t="s">
        <v>380</v>
      </c>
      <c r="AR3" s="10" t="s">
        <v>1302</v>
      </c>
      <c r="AS3" t="b">
        <v>1</v>
      </c>
      <c r="AT3">
        <v>1</v>
      </c>
      <c r="AU3">
        <v>1</v>
      </c>
      <c r="AV3">
        <v>1</v>
      </c>
      <c r="AW3">
        <v>1</v>
      </c>
      <c r="AX3">
        <v>1</v>
      </c>
      <c r="AY3">
        <v>0</v>
      </c>
      <c r="AZ3">
        <v>1</v>
      </c>
      <c r="BA3">
        <v>1</v>
      </c>
      <c r="BB3">
        <v>1</v>
      </c>
      <c r="BC3">
        <v>0</v>
      </c>
      <c r="BD3">
        <v>1</v>
      </c>
      <c r="BE3">
        <f t="shared" ref="BE3:BE7" si="0">SUM(AT3:BD3)</f>
        <v>9</v>
      </c>
      <c r="BO3">
        <f t="shared" ref="BO3:BO7" si="1">SUM(BF3:BN3)</f>
        <v>0</v>
      </c>
      <c r="CD3">
        <f t="shared" ref="CD3:CD7" si="2">SUM(BP3:CC3)</f>
        <v>0</v>
      </c>
    </row>
    <row r="4" spans="1:82" x14ac:dyDescent="0.25">
      <c r="A4" s="11">
        <v>44336</v>
      </c>
      <c r="B4" t="s">
        <v>679</v>
      </c>
      <c r="C4">
        <v>12881445</v>
      </c>
      <c r="D4" t="s">
        <v>681</v>
      </c>
      <c r="E4">
        <v>2003</v>
      </c>
      <c r="F4" t="s">
        <v>682</v>
      </c>
      <c r="I4" t="s">
        <v>690</v>
      </c>
      <c r="J4" t="s">
        <v>684</v>
      </c>
      <c r="K4" t="s">
        <v>1326</v>
      </c>
      <c r="L4" t="s">
        <v>1355</v>
      </c>
      <c r="M4" t="s">
        <v>684</v>
      </c>
      <c r="N4" t="b">
        <v>1</v>
      </c>
      <c r="P4" s="19"/>
      <c r="R4" t="s">
        <v>451</v>
      </c>
      <c r="AE4" t="s">
        <v>689</v>
      </c>
      <c r="AG4" t="s">
        <v>1470</v>
      </c>
      <c r="AH4" s="7" t="s">
        <v>219</v>
      </c>
      <c r="AI4" s="7" t="s">
        <v>683</v>
      </c>
      <c r="AK4">
        <v>17</v>
      </c>
      <c r="AL4">
        <v>15</v>
      </c>
      <c r="AM4" t="s">
        <v>229</v>
      </c>
      <c r="AO4" s="10" t="s">
        <v>687</v>
      </c>
      <c r="AP4" s="10" t="s">
        <v>688</v>
      </c>
      <c r="AQ4" s="10" t="s">
        <v>316</v>
      </c>
      <c r="AR4" t="s">
        <v>685</v>
      </c>
      <c r="AS4" t="b">
        <v>0</v>
      </c>
      <c r="AT4">
        <v>1</v>
      </c>
      <c r="AU4">
        <v>1</v>
      </c>
      <c r="AV4">
        <v>-1</v>
      </c>
      <c r="AW4">
        <v>1</v>
      </c>
      <c r="AX4">
        <v>1</v>
      </c>
      <c r="AY4">
        <v>0</v>
      </c>
      <c r="AZ4">
        <v>1</v>
      </c>
      <c r="BA4">
        <v>1</v>
      </c>
      <c r="BB4">
        <v>1</v>
      </c>
      <c r="BC4">
        <v>0</v>
      </c>
      <c r="BD4">
        <v>0</v>
      </c>
      <c r="BE4">
        <f t="shared" si="0"/>
        <v>6</v>
      </c>
      <c r="BO4">
        <f t="shared" si="1"/>
        <v>0</v>
      </c>
      <c r="CD4">
        <f t="shared" si="2"/>
        <v>0</v>
      </c>
    </row>
    <row r="5" spans="1:82" x14ac:dyDescent="0.25">
      <c r="A5" s="11">
        <v>44363</v>
      </c>
      <c r="B5" t="s">
        <v>1244</v>
      </c>
      <c r="C5">
        <v>18613790</v>
      </c>
      <c r="D5" t="s">
        <v>1245</v>
      </c>
      <c r="E5">
        <v>2008</v>
      </c>
      <c r="F5" t="s">
        <v>1247</v>
      </c>
      <c r="I5" t="s">
        <v>1251</v>
      </c>
      <c r="J5" t="s">
        <v>1248</v>
      </c>
      <c r="K5" t="s">
        <v>1326</v>
      </c>
      <c r="L5" t="s">
        <v>1355</v>
      </c>
      <c r="M5" t="s">
        <v>1252</v>
      </c>
      <c r="N5" t="b">
        <v>0</v>
      </c>
      <c r="P5" s="19"/>
      <c r="R5" t="s">
        <v>451</v>
      </c>
      <c r="AE5" t="s">
        <v>1249</v>
      </c>
      <c r="AG5" t="s">
        <v>1470</v>
      </c>
      <c r="AH5" t="s">
        <v>219</v>
      </c>
      <c r="AI5" t="s">
        <v>1014</v>
      </c>
      <c r="AK5">
        <v>137</v>
      </c>
      <c r="AL5">
        <v>150</v>
      </c>
      <c r="AM5" t="s">
        <v>229</v>
      </c>
      <c r="AN5" t="s">
        <v>312</v>
      </c>
      <c r="AO5" s="10"/>
      <c r="AP5" s="10"/>
      <c r="AQ5" s="10" t="s">
        <v>746</v>
      </c>
      <c r="AR5" s="10" t="s">
        <v>1252</v>
      </c>
      <c r="AS5" t="b">
        <v>1</v>
      </c>
      <c r="AT5">
        <v>1</v>
      </c>
      <c r="AU5">
        <v>1</v>
      </c>
      <c r="AV5">
        <v>1</v>
      </c>
      <c r="AW5">
        <v>1</v>
      </c>
      <c r="AX5">
        <v>1</v>
      </c>
      <c r="AY5">
        <v>0</v>
      </c>
      <c r="AZ5">
        <v>1</v>
      </c>
      <c r="BA5">
        <v>0</v>
      </c>
      <c r="BB5">
        <v>1</v>
      </c>
      <c r="BC5">
        <v>0</v>
      </c>
      <c r="BD5">
        <v>1</v>
      </c>
      <c r="BE5">
        <f t="shared" si="0"/>
        <v>8</v>
      </c>
      <c r="BO5">
        <f t="shared" si="1"/>
        <v>0</v>
      </c>
      <c r="CD5">
        <f t="shared" si="2"/>
        <v>0</v>
      </c>
    </row>
    <row r="6" spans="1:82" x14ac:dyDescent="0.25">
      <c r="A6" s="11">
        <v>44363</v>
      </c>
      <c r="B6" t="s">
        <v>1253</v>
      </c>
      <c r="C6">
        <v>7160509</v>
      </c>
      <c r="D6" t="s">
        <v>757</v>
      </c>
      <c r="E6">
        <v>2020</v>
      </c>
      <c r="F6" t="s">
        <v>1255</v>
      </c>
      <c r="I6" t="s">
        <v>1261</v>
      </c>
      <c r="J6" t="s">
        <v>694</v>
      </c>
      <c r="K6" s="7" t="s">
        <v>1330</v>
      </c>
      <c r="L6" s="7" t="s">
        <v>1355</v>
      </c>
      <c r="M6" s="7" t="s">
        <v>1379</v>
      </c>
      <c r="N6" s="7" t="b">
        <v>0</v>
      </c>
      <c r="O6" s="7"/>
      <c r="P6" s="24"/>
      <c r="Q6" s="7"/>
      <c r="R6" t="s">
        <v>451</v>
      </c>
      <c r="AE6" t="s">
        <v>1260</v>
      </c>
      <c r="AG6" t="s">
        <v>1258</v>
      </c>
      <c r="AH6" t="s">
        <v>219</v>
      </c>
      <c r="AI6" t="s">
        <v>988</v>
      </c>
      <c r="AK6">
        <v>75</v>
      </c>
      <c r="AL6">
        <v>20</v>
      </c>
      <c r="AM6" t="s">
        <v>1256</v>
      </c>
      <c r="AO6" s="10" t="s">
        <v>1257</v>
      </c>
      <c r="AP6" s="10" t="s">
        <v>1259</v>
      </c>
      <c r="AQ6" s="10" t="s">
        <v>439</v>
      </c>
      <c r="AR6" s="10" t="s">
        <v>859</v>
      </c>
      <c r="AS6" t="b">
        <v>1</v>
      </c>
      <c r="AT6">
        <v>1</v>
      </c>
      <c r="AU6">
        <v>1</v>
      </c>
      <c r="AV6">
        <v>1</v>
      </c>
      <c r="AW6">
        <v>1</v>
      </c>
      <c r="AX6">
        <v>1</v>
      </c>
      <c r="AY6">
        <v>0</v>
      </c>
      <c r="AZ6">
        <v>1</v>
      </c>
      <c r="BA6">
        <v>1</v>
      </c>
      <c r="BB6">
        <v>1</v>
      </c>
      <c r="BC6">
        <v>0</v>
      </c>
      <c r="BD6">
        <v>1</v>
      </c>
      <c r="BE6">
        <f t="shared" si="0"/>
        <v>9</v>
      </c>
      <c r="BO6">
        <f t="shared" si="1"/>
        <v>0</v>
      </c>
      <c r="CD6">
        <f t="shared" si="2"/>
        <v>0</v>
      </c>
    </row>
    <row r="7" spans="1:82" x14ac:dyDescent="0.25">
      <c r="A7" s="11">
        <v>44327</v>
      </c>
      <c r="B7" t="s">
        <v>444</v>
      </c>
      <c r="C7">
        <v>2837739</v>
      </c>
      <c r="D7" t="s">
        <v>308</v>
      </c>
      <c r="E7">
        <v>2010</v>
      </c>
      <c r="F7" t="s">
        <v>446</v>
      </c>
      <c r="I7" t="s">
        <v>453</v>
      </c>
      <c r="J7" t="s">
        <v>447</v>
      </c>
      <c r="K7" s="7" t="s">
        <v>1331</v>
      </c>
      <c r="L7" s="7" t="s">
        <v>1355</v>
      </c>
      <c r="M7" s="7" t="s">
        <v>1375</v>
      </c>
      <c r="N7" s="7" t="b">
        <v>0</v>
      </c>
      <c r="O7" s="7"/>
      <c r="P7" s="24"/>
      <c r="Q7" s="7"/>
      <c r="R7" t="s">
        <v>451</v>
      </c>
      <c r="AE7" t="s">
        <v>452</v>
      </c>
      <c r="AG7" s="7" t="s">
        <v>449</v>
      </c>
      <c r="AH7" s="7" t="s">
        <v>219</v>
      </c>
      <c r="AI7" s="7" t="s">
        <v>448</v>
      </c>
      <c r="AJ7">
        <f>129+157</f>
        <v>286</v>
      </c>
      <c r="AM7" t="s">
        <v>229</v>
      </c>
      <c r="AN7" t="s">
        <v>450</v>
      </c>
      <c r="AO7" s="10"/>
      <c r="AP7" s="10"/>
      <c r="AQ7" s="10" t="s">
        <v>262</v>
      </c>
      <c r="AR7" t="s">
        <v>401</v>
      </c>
      <c r="AS7" t="b">
        <v>1</v>
      </c>
      <c r="BE7">
        <f t="shared" si="0"/>
        <v>0</v>
      </c>
      <c r="BO7">
        <f t="shared" si="1"/>
        <v>0</v>
      </c>
      <c r="BP7">
        <v>1</v>
      </c>
      <c r="BQ7">
        <v>1</v>
      </c>
      <c r="BR7">
        <v>0</v>
      </c>
      <c r="BS7">
        <v>1</v>
      </c>
      <c r="BT7">
        <v>-1</v>
      </c>
      <c r="BU7">
        <v>0</v>
      </c>
      <c r="BV7">
        <v>0</v>
      </c>
      <c r="BW7">
        <v>0</v>
      </c>
      <c r="BX7">
        <v>0</v>
      </c>
      <c r="BY7">
        <v>0</v>
      </c>
      <c r="BZ7">
        <v>1</v>
      </c>
      <c r="CA7">
        <v>0</v>
      </c>
      <c r="CB7">
        <v>0</v>
      </c>
      <c r="CC7">
        <v>1</v>
      </c>
      <c r="CD7">
        <f t="shared" si="2"/>
        <v>4</v>
      </c>
    </row>
    <row r="12" spans="1:82" x14ac:dyDescent="0.25">
      <c r="I12" t="s">
        <v>1454</v>
      </c>
    </row>
    <row r="13" spans="1:82" x14ac:dyDescent="0.25">
      <c r="C13" s="6" t="s">
        <v>781</v>
      </c>
      <c r="D13" s="6" t="s">
        <v>1325</v>
      </c>
      <c r="F13" s="6" t="s">
        <v>220</v>
      </c>
      <c r="I13" t="s">
        <v>1455</v>
      </c>
      <c r="J13" t="s">
        <v>1457</v>
      </c>
      <c r="K13" t="s">
        <v>1461</v>
      </c>
      <c r="L13" t="s">
        <v>1463</v>
      </c>
      <c r="M13" t="s">
        <v>1459</v>
      </c>
      <c r="O13" t="s">
        <v>1460</v>
      </c>
    </row>
    <row r="14" spans="1:82" x14ac:dyDescent="0.25">
      <c r="B14" t="s">
        <v>1295</v>
      </c>
      <c r="C14" t="s">
        <v>234</v>
      </c>
      <c r="D14" t="s">
        <v>1327</v>
      </c>
      <c r="F14" t="s">
        <v>1300</v>
      </c>
      <c r="I14" t="s">
        <v>1456</v>
      </c>
      <c r="J14" t="s">
        <v>1458</v>
      </c>
      <c r="K14" t="s">
        <v>1462</v>
      </c>
      <c r="L14" t="s">
        <v>1464</v>
      </c>
      <c r="M14" t="s">
        <v>1150</v>
      </c>
      <c r="O14" t="s">
        <v>1465</v>
      </c>
    </row>
    <row r="15" spans="1:82" x14ac:dyDescent="0.25">
      <c r="B15" t="s">
        <v>679</v>
      </c>
      <c r="C15" t="s">
        <v>684</v>
      </c>
      <c r="D15" t="s">
        <v>1326</v>
      </c>
      <c r="F15" t="s">
        <v>1470</v>
      </c>
      <c r="I15" t="s">
        <v>1466</v>
      </c>
      <c r="J15" t="s">
        <v>1467</v>
      </c>
      <c r="K15" t="s">
        <v>1468</v>
      </c>
      <c r="L15" t="s">
        <v>1469</v>
      </c>
      <c r="M15" t="s">
        <v>312</v>
      </c>
      <c r="O15" t="s">
        <v>312</v>
      </c>
    </row>
    <row r="16" spans="1:82" x14ac:dyDescent="0.25">
      <c r="B16" t="s">
        <v>1244</v>
      </c>
      <c r="C16" t="s">
        <v>1248</v>
      </c>
      <c r="D16" t="s">
        <v>1326</v>
      </c>
      <c r="F16" t="s">
        <v>1470</v>
      </c>
      <c r="I16" t="s">
        <v>1471</v>
      </c>
      <c r="J16" t="s">
        <v>1472</v>
      </c>
      <c r="K16" t="s">
        <v>1468</v>
      </c>
      <c r="L16" t="s">
        <v>1464</v>
      </c>
      <c r="M16" t="s">
        <v>312</v>
      </c>
      <c r="O16" t="s">
        <v>1473</v>
      </c>
    </row>
    <row r="17" spans="2:15" x14ac:dyDescent="0.25">
      <c r="B17" t="s">
        <v>1253</v>
      </c>
      <c r="C17" t="s">
        <v>694</v>
      </c>
      <c r="D17" s="7" t="s">
        <v>1330</v>
      </c>
      <c r="F17" t="s">
        <v>1258</v>
      </c>
      <c r="I17" t="s">
        <v>1474</v>
      </c>
      <c r="J17" t="s">
        <v>1475</v>
      </c>
      <c r="K17" t="s">
        <v>1476</v>
      </c>
      <c r="L17" t="s">
        <v>1469</v>
      </c>
      <c r="M17" t="s">
        <v>312</v>
      </c>
      <c r="O17" t="s">
        <v>312</v>
      </c>
    </row>
    <row r="18" spans="2:15" x14ac:dyDescent="0.25">
      <c r="B18" t="s">
        <v>444</v>
      </c>
      <c r="C18" t="s">
        <v>447</v>
      </c>
      <c r="D18" s="7" t="s">
        <v>1331</v>
      </c>
      <c r="F18" s="7" t="s">
        <v>449</v>
      </c>
      <c r="I18" t="s">
        <v>1479</v>
      </c>
      <c r="J18" t="s">
        <v>1480</v>
      </c>
      <c r="K18" t="s">
        <v>1478</v>
      </c>
      <c r="L18" t="s">
        <v>1481</v>
      </c>
      <c r="M18" t="s">
        <v>1477</v>
      </c>
      <c r="O18" t="s">
        <v>312</v>
      </c>
    </row>
    <row r="21" spans="2:15" x14ac:dyDescent="0.25">
      <c r="C21" t="s">
        <v>1455</v>
      </c>
      <c r="D21" t="s">
        <v>1457</v>
      </c>
      <c r="E21" t="s">
        <v>1461</v>
      </c>
      <c r="F21" t="s">
        <v>1463</v>
      </c>
      <c r="G21" t="s">
        <v>1459</v>
      </c>
      <c r="I21" t="s">
        <v>1460</v>
      </c>
    </row>
    <row r="22" spans="2:15" x14ac:dyDescent="0.25">
      <c r="B22" t="s">
        <v>1295</v>
      </c>
      <c r="C22" t="s">
        <v>1456</v>
      </c>
      <c r="D22" t="s">
        <v>1458</v>
      </c>
      <c r="E22" t="s">
        <v>1462</v>
      </c>
      <c r="F22" t="s">
        <v>1464</v>
      </c>
      <c r="G22" t="s">
        <v>1150</v>
      </c>
      <c r="I22" t="s">
        <v>1465</v>
      </c>
    </row>
    <row r="23" spans="2:15" x14ac:dyDescent="0.25">
      <c r="B23" t="s">
        <v>679</v>
      </c>
      <c r="C23" t="s">
        <v>1466</v>
      </c>
      <c r="D23" t="s">
        <v>1467</v>
      </c>
      <c r="E23" t="s">
        <v>1468</v>
      </c>
      <c r="F23" t="s">
        <v>1469</v>
      </c>
      <c r="G23" t="s">
        <v>312</v>
      </c>
      <c r="I23" t="s">
        <v>312</v>
      </c>
    </row>
    <row r="24" spans="2:15" x14ac:dyDescent="0.25">
      <c r="B24" t="s">
        <v>1244</v>
      </c>
      <c r="C24" t="s">
        <v>1471</v>
      </c>
      <c r="D24" t="s">
        <v>1472</v>
      </c>
      <c r="E24" t="s">
        <v>1468</v>
      </c>
      <c r="F24" t="s">
        <v>1464</v>
      </c>
      <c r="G24" t="s">
        <v>312</v>
      </c>
      <c r="I24" t="s">
        <v>1473</v>
      </c>
    </row>
    <row r="25" spans="2:15" x14ac:dyDescent="0.25">
      <c r="B25" t="s">
        <v>1253</v>
      </c>
      <c r="C25" t="s">
        <v>1474</v>
      </c>
      <c r="D25" t="s">
        <v>1475</v>
      </c>
      <c r="E25" t="s">
        <v>1476</v>
      </c>
      <c r="F25" t="s">
        <v>1469</v>
      </c>
      <c r="G25" t="s">
        <v>312</v>
      </c>
      <c r="I25" t="s">
        <v>312</v>
      </c>
    </row>
    <row r="26" spans="2:15" x14ac:dyDescent="0.25">
      <c r="B26" t="s">
        <v>444</v>
      </c>
      <c r="C26" t="s">
        <v>1479</v>
      </c>
      <c r="D26" t="s">
        <v>1480</v>
      </c>
      <c r="E26" t="s">
        <v>1478</v>
      </c>
      <c r="F26" t="s">
        <v>1481</v>
      </c>
      <c r="G26" t="s">
        <v>1477</v>
      </c>
      <c r="I26" t="s">
        <v>312</v>
      </c>
    </row>
  </sheetData>
  <mergeCells count="3">
    <mergeCell ref="AT1:BE1"/>
    <mergeCell ref="BF1:BO1"/>
    <mergeCell ref="BP1:C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Search dates and keys</vt:lpstr>
      <vt:lpstr>ArticlesEvaluation</vt:lpstr>
      <vt:lpstr>Cohrane trials</vt:lpstr>
      <vt:lpstr>Accepted after second reading</vt:lpstr>
      <vt:lpstr>Global Methylation Papers</vt:lpstr>
      <vt:lpstr>Accepted after first reading</vt:lpstr>
      <vt:lpstr>GlobalMethAnalysis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2023-03-23T02:54:00Z</dcterms:modified>
</cp:coreProperties>
</file>