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annailcikova/Desktop/"/>
    </mc:Choice>
  </mc:AlternateContent>
  <xr:revisionPtr revIDLastSave="0" documentId="8_{360B8C36-D157-9C40-941B-68E4E4A1B195}" xr6:coauthVersionLast="47" xr6:coauthVersionMax="47" xr10:uidLastSave="{00000000-0000-0000-0000-000000000000}"/>
  <bookViews>
    <workbookView xWindow="6300" yWindow="500" windowWidth="15100" windowHeight="14500" tabRatio="877" firstSheet="11" activeTab="15" xr2:uid="{06B20019-2099-41F4-9B3C-6CCED56BD80F}"/>
  </bookViews>
  <sheets>
    <sheet name="QR list of studies" sheetId="17" r:id="rId1"/>
    <sheet name="Guidance &gt;&gt;" sheetId="1" r:id="rId2"/>
    <sheet name="CLAIM_Master" sheetId="2" r:id="rId3"/>
    <sheet name="RQS_Master" sheetId="3" r:id="rId4"/>
    <sheet name="Complete Quality Results &gt;&gt;" sheetId="4" r:id="rId5"/>
    <sheet name="CLAIM_Summary" sheetId="5" r:id="rId6"/>
    <sheet name="RQS_Summary" sheetId="6" r:id="rId7"/>
    <sheet name="Quality Passes &gt;&gt;" sheetId="7" r:id="rId8"/>
    <sheet name="CLAIM" sheetId="8" r:id="rId9"/>
    <sheet name="RQS" sheetId="9" r:id="rId10"/>
    <sheet name="Summaries &gt;&gt;" sheetId="10" r:id="rId11"/>
    <sheet name="Summary_CLAIM" sheetId="11" r:id="rId12"/>
    <sheet name="Summary_RQS" sheetId="12" r:id="rId13"/>
    <sheet name="QUADAS-2 &gt;&gt;" sheetId="13" r:id="rId14"/>
    <sheet name="QUADAS-2_Master" sheetId="14" r:id="rId15"/>
    <sheet name="QUADAS-2" sheetId="15"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8" i="6" l="1"/>
  <c r="C18" i="6"/>
  <c r="H9" i="8" l="1"/>
  <c r="I9" i="8"/>
  <c r="J9" i="8"/>
  <c r="K9" i="8"/>
  <c r="L9" i="8"/>
  <c r="M9" i="8"/>
  <c r="N9" i="8"/>
  <c r="O9" i="8"/>
  <c r="P9" i="8"/>
  <c r="Q9" i="8"/>
  <c r="R9" i="8"/>
  <c r="S9" i="8"/>
  <c r="T9" i="8"/>
  <c r="U9" i="8"/>
  <c r="V9" i="8"/>
  <c r="W9" i="8"/>
  <c r="X9" i="8"/>
  <c r="Y9" i="8"/>
  <c r="Z9" i="8"/>
  <c r="AA9" i="8"/>
  <c r="AB9" i="8"/>
  <c r="AC9" i="8"/>
  <c r="AD9" i="8"/>
  <c r="AE9" i="8"/>
  <c r="AF9" i="8"/>
  <c r="AG9" i="8"/>
  <c r="AH9" i="8"/>
  <c r="AI9" i="8"/>
  <c r="AJ9" i="8"/>
  <c r="AK9" i="8"/>
  <c r="AL9" i="8"/>
  <c r="AM9" i="8"/>
  <c r="AN9" i="8"/>
  <c r="AO9" i="8"/>
  <c r="AP9" i="8"/>
  <c r="AQ9" i="8"/>
  <c r="AR9" i="8"/>
  <c r="AS9" i="8"/>
  <c r="AT9" i="8"/>
  <c r="AU9" i="8"/>
  <c r="AV9" i="8"/>
  <c r="G9" i="8"/>
  <c r="S13" i="8"/>
  <c r="Y10" i="8"/>
  <c r="Z10" i="8"/>
  <c r="AA10" i="8"/>
  <c r="AB10" i="8"/>
  <c r="AC10" i="8"/>
  <c r="AD10" i="8"/>
  <c r="AE10" i="8"/>
  <c r="AF10" i="8"/>
  <c r="AG10" i="8"/>
  <c r="AH10" i="8"/>
  <c r="AI10" i="8"/>
  <c r="AJ10" i="8"/>
  <c r="AK10" i="8"/>
  <c r="AL10" i="8"/>
  <c r="AM10" i="8"/>
  <c r="AN10" i="8"/>
  <c r="AO10" i="8"/>
  <c r="AP10" i="8"/>
  <c r="AQ10" i="8"/>
  <c r="AR10" i="8"/>
  <c r="AS10" i="8"/>
  <c r="AT10" i="8"/>
  <c r="AU10" i="8"/>
  <c r="AV10" i="8"/>
  <c r="H10" i="8"/>
  <c r="I10" i="8"/>
  <c r="J10" i="8"/>
  <c r="K10" i="8"/>
  <c r="L10" i="8"/>
  <c r="M10" i="8"/>
  <c r="N10" i="8"/>
  <c r="O10" i="8"/>
  <c r="P10" i="8"/>
  <c r="Q10" i="8"/>
  <c r="R10" i="8"/>
  <c r="S10" i="8"/>
  <c r="T10" i="8"/>
  <c r="U10" i="8"/>
  <c r="V10" i="8"/>
  <c r="W10" i="8"/>
  <c r="X10" i="8"/>
  <c r="G10" i="8"/>
  <c r="U19" i="9"/>
  <c r="U18" i="9"/>
  <c r="U17" i="9"/>
  <c r="U16" i="9"/>
  <c r="U15" i="9"/>
  <c r="T17" i="9"/>
  <c r="T16" i="9"/>
  <c r="T15" i="9"/>
  <c r="S18" i="9"/>
  <c r="S17" i="9"/>
  <c r="S16" i="9"/>
  <c r="S15" i="9"/>
  <c r="R18" i="9"/>
  <c r="R17" i="9"/>
  <c r="R16" i="9"/>
  <c r="R15" i="9"/>
  <c r="Q21" i="9"/>
  <c r="Q20" i="9"/>
  <c r="Q19" i="9"/>
  <c r="Q18" i="9"/>
  <c r="Q17" i="9"/>
  <c r="Q16" i="9"/>
  <c r="Q15" i="9"/>
  <c r="P17" i="9"/>
  <c r="P16" i="9"/>
  <c r="O18" i="9"/>
  <c r="N18" i="9"/>
  <c r="O17" i="9"/>
  <c r="O16" i="9"/>
  <c r="O15" i="9"/>
  <c r="N17" i="9"/>
  <c r="N16" i="9"/>
  <c r="N15" i="9"/>
  <c r="M17" i="9"/>
  <c r="M16" i="9"/>
  <c r="M15" i="9"/>
  <c r="L17" i="9"/>
  <c r="L16" i="9"/>
  <c r="L15" i="9"/>
  <c r="K17" i="9"/>
  <c r="K16" i="9"/>
  <c r="K15" i="9"/>
  <c r="J19" i="9"/>
  <c r="J17" i="9"/>
  <c r="I17" i="9"/>
  <c r="I16" i="9"/>
  <c r="I15" i="9"/>
  <c r="H17" i="9"/>
  <c r="H16" i="9"/>
  <c r="H15" i="9"/>
  <c r="G17" i="9"/>
  <c r="G16" i="9"/>
  <c r="G15" i="9"/>
  <c r="F18" i="9"/>
  <c r="F17" i="9"/>
  <c r="F16" i="9"/>
  <c r="F15" i="9"/>
  <c r="V9" i="9"/>
  <c r="V14" i="9"/>
  <c r="V13" i="9"/>
  <c r="V12" i="9"/>
  <c r="V11" i="9"/>
  <c r="V4" i="9"/>
  <c r="V5" i="9"/>
  <c r="V6" i="9"/>
  <c r="V7" i="9"/>
  <c r="V8" i="9"/>
  <c r="V10" i="9"/>
  <c r="V3" i="9"/>
  <c r="J8" i="8"/>
  <c r="K8" i="8"/>
  <c r="L8" i="8"/>
  <c r="M8" i="8"/>
  <c r="N8" i="8"/>
  <c r="O8" i="8"/>
  <c r="P8" i="8"/>
  <c r="Q8" i="8"/>
  <c r="R8" i="8"/>
  <c r="S8" i="8"/>
  <c r="T8" i="8"/>
  <c r="U8" i="8"/>
  <c r="V8" i="8"/>
  <c r="W8" i="8"/>
  <c r="X8" i="8"/>
  <c r="Y8" i="8"/>
  <c r="Z8" i="8"/>
  <c r="AA8" i="8"/>
  <c r="AB8" i="8"/>
  <c r="AC8" i="8"/>
  <c r="AD8" i="8"/>
  <c r="AE8" i="8"/>
  <c r="AF8" i="8"/>
  <c r="AG8" i="8"/>
  <c r="AH8" i="8"/>
  <c r="AI8" i="8"/>
  <c r="AJ8" i="8"/>
  <c r="AK8" i="8"/>
  <c r="AL8" i="8"/>
  <c r="AM8" i="8"/>
  <c r="AN8" i="8"/>
  <c r="AO8" i="8"/>
  <c r="AP8" i="8"/>
  <c r="AQ8" i="8"/>
  <c r="AR8" i="8"/>
  <c r="AS8" i="8"/>
  <c r="AT8" i="8"/>
  <c r="AU8" i="8"/>
  <c r="AV8" i="8"/>
  <c r="H8" i="8"/>
  <c r="I8" i="8"/>
  <c r="G8" i="8"/>
  <c r="K12" i="6"/>
  <c r="K17" i="6"/>
  <c r="C17" i="6" s="1"/>
  <c r="K16" i="6"/>
  <c r="C16" i="6" s="1"/>
  <c r="K15" i="6"/>
  <c r="K13" i="6"/>
  <c r="K11" i="6"/>
  <c r="K10" i="6"/>
  <c r="K14" i="6"/>
  <c r="K9" i="6"/>
  <c r="K8" i="6"/>
  <c r="K7" i="6"/>
  <c r="K6" i="6"/>
  <c r="K5" i="6"/>
  <c r="K4" i="6"/>
  <c r="F29" i="11"/>
  <c r="F27" i="11"/>
  <c r="F26" i="11"/>
  <c r="F23" i="11"/>
  <c r="F21" i="11"/>
  <c r="F10" i="11"/>
  <c r="F8" i="11"/>
  <c r="F15" i="11"/>
  <c r="F11" i="11"/>
  <c r="F9" i="11"/>
  <c r="F22" i="11"/>
  <c r="F7" i="11"/>
  <c r="F5" i="11"/>
  <c r="F4" i="11"/>
  <c r="F6" i="11"/>
  <c r="F14" i="11"/>
  <c r="F40" i="11"/>
  <c r="F18" i="11"/>
  <c r="F3" i="11"/>
  <c r="F2" i="11"/>
  <c r="F25" i="11"/>
  <c r="F36" i="11"/>
  <c r="F28" i="11"/>
  <c r="F19" i="11"/>
  <c r="F17" i="11"/>
  <c r="F12" i="11"/>
  <c r="F43" i="11"/>
  <c r="F24" i="11"/>
  <c r="F16" i="11"/>
  <c r="F20" i="11"/>
  <c r="F41" i="11"/>
  <c r="F34" i="11"/>
  <c r="F38" i="11"/>
  <c r="F13" i="11"/>
  <c r="F32" i="11"/>
  <c r="F42" i="11"/>
  <c r="F39" i="11"/>
  <c r="F37" i="11"/>
  <c r="F30" i="11"/>
  <c r="F35" i="11"/>
  <c r="F33" i="11"/>
  <c r="F31" i="11"/>
  <c r="E29" i="9"/>
  <c r="E27" i="9"/>
  <c r="E26" i="9"/>
  <c r="E25" i="9"/>
  <c r="E24" i="9"/>
  <c r="K3" i="6"/>
  <c r="C3" i="6"/>
  <c r="K22" i="9" l="1"/>
  <c r="M14" i="8"/>
  <c r="Q14" i="8"/>
  <c r="U14" i="8"/>
  <c r="Y14" i="8"/>
  <c r="AG14" i="8"/>
  <c r="AO14" i="8"/>
  <c r="AC14" i="8"/>
  <c r="AK14" i="8"/>
  <c r="AS14" i="8"/>
  <c r="I14" i="8"/>
  <c r="R22" i="9"/>
  <c r="S22" i="9"/>
  <c r="N22" i="9"/>
  <c r="Q22" i="9"/>
  <c r="O22" i="9"/>
  <c r="L22" i="9"/>
  <c r="U22" i="9"/>
  <c r="M22" i="9"/>
  <c r="T22" i="9"/>
  <c r="P22" i="9"/>
  <c r="AJ12" i="8"/>
  <c r="R13" i="8"/>
  <c r="Z12" i="8"/>
  <c r="AD12" i="8"/>
  <c r="AL13" i="8"/>
  <c r="AP13" i="8"/>
  <c r="AT13" i="8"/>
  <c r="AJ13" i="8"/>
  <c r="O13" i="8"/>
  <c r="S14" i="8"/>
  <c r="W14" i="8"/>
  <c r="AA13" i="8"/>
  <c r="AI14" i="8"/>
  <c r="AM14" i="8"/>
  <c r="AU14" i="8"/>
  <c r="AP12" i="8"/>
  <c r="AD13" i="8"/>
  <c r="T12" i="8"/>
  <c r="X13" i="8"/>
  <c r="AF12" i="8"/>
  <c r="AN12" i="8"/>
  <c r="AR12" i="8"/>
  <c r="AV13" i="8"/>
  <c r="AM13" i="8"/>
  <c r="AR13" i="8"/>
  <c r="X12" i="8"/>
  <c r="AL12" i="8"/>
  <c r="AU13" i="8"/>
  <c r="AT12" i="8"/>
  <c r="AV12" i="8"/>
  <c r="J14" i="8"/>
  <c r="N14" i="8"/>
  <c r="R14" i="8"/>
  <c r="V14" i="8"/>
  <c r="Z14" i="8"/>
  <c r="AD14" i="8"/>
  <c r="AH14" i="8"/>
  <c r="AL14" i="8"/>
  <c r="AP14" i="8"/>
  <c r="AT14" i="8"/>
  <c r="Z13" i="8"/>
  <c r="AF13" i="8"/>
  <c r="W13" i="8"/>
  <c r="G12" i="8"/>
  <c r="K12" i="8"/>
  <c r="O12" i="8"/>
  <c r="S12" i="8"/>
  <c r="W12" i="8"/>
  <c r="AA12" i="8"/>
  <c r="AE12" i="8"/>
  <c r="AM12" i="8"/>
  <c r="AQ12" i="8"/>
  <c r="AU12" i="8"/>
  <c r="AI13" i="8"/>
  <c r="H14" i="8"/>
  <c r="L14" i="8"/>
  <c r="P14" i="8"/>
  <c r="T14" i="8"/>
  <c r="X14" i="8"/>
  <c r="AB14" i="8"/>
  <c r="AF14" i="8"/>
  <c r="AJ14" i="8"/>
  <c r="AN14" i="8"/>
  <c r="AR14" i="8"/>
  <c r="AV14" i="8"/>
  <c r="K13" i="8"/>
  <c r="I12" i="8"/>
  <c r="M12" i="8"/>
  <c r="Y12" i="8"/>
  <c r="AK12" i="8"/>
  <c r="AG12" i="8"/>
  <c r="R12" i="8"/>
  <c r="J12" i="8"/>
  <c r="N12" i="8"/>
  <c r="V13" i="8"/>
  <c r="AH13" i="8"/>
  <c r="Q12" i="8"/>
  <c r="AO12" i="8"/>
  <c r="AI12" i="8"/>
  <c r="G14" i="8"/>
  <c r="K14" i="8"/>
  <c r="O14" i="8"/>
  <c r="AA14" i="8"/>
  <c r="AE14" i="8"/>
  <c r="AQ14" i="8"/>
  <c r="U12" i="8"/>
  <c r="H13" i="8"/>
  <c r="L13" i="8"/>
  <c r="AS12" i="8"/>
  <c r="H12" i="8"/>
  <c r="P12" i="8"/>
  <c r="T13" i="8"/>
  <c r="AB12" i="8"/>
  <c r="AN13" i="8"/>
  <c r="AC12" i="8"/>
  <c r="I13" i="8"/>
  <c r="M13" i="8"/>
  <c r="Q13" i="8"/>
  <c r="U13" i="8"/>
  <c r="Y13" i="8"/>
  <c r="AC13" i="8"/>
  <c r="AG13" i="8"/>
  <c r="AK13" i="8"/>
  <c r="AO13" i="8"/>
  <c r="AS13" i="8"/>
  <c r="J13" i="8"/>
  <c r="N13" i="8"/>
  <c r="V12" i="8"/>
  <c r="AB13" i="8"/>
  <c r="AH12" i="8"/>
  <c r="P13" i="8"/>
  <c r="L12" i="8"/>
  <c r="AQ13" i="8"/>
  <c r="G13" i="8"/>
  <c r="AE13" i="8"/>
  <c r="G22" i="9" l="1"/>
  <c r="J22" i="9" l="1"/>
  <c r="H22" i="9"/>
  <c r="F22" i="9" l="1"/>
  <c r="I22" i="9"/>
  <c r="N24" i="9" l="1"/>
  <c r="L25" i="9"/>
  <c r="G24" i="9"/>
  <c r="Q29" i="9"/>
  <c r="F24" i="9"/>
  <c r="S25" i="9"/>
  <c r="I25" i="9"/>
  <c r="M25" i="9"/>
  <c r="M24" i="9"/>
  <c r="H25" i="9"/>
  <c r="U25" i="9"/>
  <c r="R26" i="9"/>
  <c r="Q27" i="9"/>
  <c r="Q24" i="9"/>
  <c r="Q28" i="9"/>
  <c r="U27" i="9"/>
  <c r="I24" i="9"/>
  <c r="Q26" i="9"/>
  <c r="O25" i="9"/>
  <c r="N25" i="9"/>
  <c r="S26" i="9"/>
  <c r="L24" i="9"/>
  <c r="L30" i="9" s="1"/>
  <c r="T24" i="9"/>
  <c r="T30" i="9" s="1"/>
  <c r="N26" i="9"/>
  <c r="K25" i="9"/>
  <c r="R25" i="9"/>
  <c r="F26" i="9"/>
  <c r="K24" i="9"/>
  <c r="K30" i="9" s="1"/>
  <c r="G25" i="9"/>
  <c r="U24" i="9"/>
  <c r="O24" i="9"/>
  <c r="H24" i="9"/>
  <c r="U26" i="9"/>
  <c r="J27" i="9"/>
  <c r="J30" i="9" s="1"/>
  <c r="F25" i="9"/>
  <c r="T25" i="9"/>
  <c r="O26" i="9"/>
  <c r="P25" i="9"/>
  <c r="P30" i="9" s="1"/>
  <c r="U30" i="9" l="1"/>
  <c r="S30" i="9"/>
  <c r="R30" i="9"/>
  <c r="Q30" i="9"/>
  <c r="O30" i="9"/>
  <c r="N30" i="9"/>
  <c r="M30" i="9"/>
  <c r="I30" i="9"/>
  <c r="H30" i="9"/>
  <c r="F30" i="9"/>
  <c r="G30" i="9"/>
</calcChain>
</file>

<file path=xl/sharedStrings.xml><?xml version="1.0" encoding="utf-8"?>
<sst xmlns="http://schemas.openxmlformats.org/spreadsheetml/2006/main" count="1385" uniqueCount="346">
  <si>
    <t>Our Reference</t>
  </si>
  <si>
    <t>Authors</t>
  </si>
  <si>
    <t>Title</t>
  </si>
  <si>
    <t>Quality Checklist</t>
  </si>
  <si>
    <t>Reviewer team</t>
  </si>
  <si>
    <t>#132 – Antonelli 2019</t>
  </si>
  <si>
    <t>Antonelli, M; Johnston, EW; Dikaios, N; Cheung, KK; Sidhu, HS; Appayya, MB; Giganti, F; Simmons, LAM; Freeman, A; Allen, C; Ahmed, HU; Atkinson, D; Ourselin, S; Punwani, S</t>
  </si>
  <si>
    <t>Machine learning classifiers can predict Gleason pattern 4 prostate cancer with greater accuracy than experienced radiologists.</t>
  </si>
  <si>
    <t>CLAIM</t>
  </si>
  <si>
    <t>LM</t>
  </si>
  <si>
    <t>#142 – Zabihollahy 2019</t>
  </si>
  <si>
    <t>Zabihollahy, F; Ukwatta, E; Krishna, S; Schieda, N</t>
  </si>
  <si>
    <t>Fully automated localization of prostate peripheral zone tumors on apparent diffusion coefficient map MR images using an ensemble learning method.</t>
  </si>
  <si>
    <t>#150 – Schelb 2019</t>
  </si>
  <si>
    <t>Schelb, P; Kohl, S; Radtke, JP; Wiesenfarth, M; Kickingereder, P; Bickelhaupt, S; Kuder, TA; Stenzinger, A; Hohenfellner, M; Schlemmer, HP; Maier-Hein, KH; Bonekamp, D</t>
  </si>
  <si>
    <t>Classification of Cancer at Prostate MRI: Deep Learning versus Clinical PI-RADS Assessment.</t>
  </si>
  <si>
    <t>#161 – Yoo 2019</t>
  </si>
  <si>
    <t>Yoo, S; Gujrathi, I; Haider, MA; Khalvati, F</t>
  </si>
  <si>
    <t>Prostate Cancer Detection using Deep Convolutional Neural Networks.</t>
  </si>
  <si>
    <t>#174 – Winkel 2020</t>
  </si>
  <si>
    <t>Winkel, DJ; Breit, HC; Shi, B; Boll, DT; Seifert, HH; Wetterauer, C</t>
  </si>
  <si>
    <t>Predicting clinically significant prostate cancer from quantitative image features including compressed sensing radial MRI of prostate perfusion using machine learning: comparison with PI-RADS v2 assessment scores.</t>
  </si>
  <si>
    <t>#193 – Deniffel 2020</t>
  </si>
  <si>
    <t>Deniffel, D; Abraham, N; Namdar, K; Dong, X; Salinas, E; Milot, L; Khalvati, F; Haider, MA</t>
  </si>
  <si>
    <t>Using decision curve analysis to benchmark performance of a magnetic resonance imaging-based deep learning model for prostate cancer risk assessment.</t>
  </si>
  <si>
    <t>#273 – Seetharaman 2021</t>
  </si>
  <si>
    <t>Seetharaman, A; Bhattacharya, I; Chen, LC; Kunder, CA; Shao, W; Soerensen, SJC; Wang, JB; Teslovich, NC; Fan, RE; Ghanouni, P; Brooks, JD; Too, KJ; Sonn, GA; Rusu, M</t>
  </si>
  <si>
    <t>Automated detection of aggressive and indolent prostate cancer on magnetic resonance imaging.</t>
  </si>
  <si>
    <t>#303 – Hiremath 2021</t>
  </si>
  <si>
    <t>Hiremath, A; Shiradkar, R; Fu, P; Mahran, A; Rastinehad, AR; Tewari, A; Tirumani, SH; Purysko, A; Ponsky, L; Madabhushi, A</t>
  </si>
  <si>
    <t>An integrated nomogram combining deep learning, Prostate Imaging-Reporting and Data System (PI-RADS) scoring, and clinical variables for identification of clinically significant prostate cancer on biparametric MRI: a retrospective multicentre study.</t>
  </si>
  <si>
    <t>#57 – RuqianHao 2020</t>
  </si>
  <si>
    <t>Ruqian Hao; Khashayar Namdar; Lin Liu; Masoom A. Haider; Farzad Khalvati</t>
  </si>
  <si>
    <t>A Comprehensive Study of Data Augmentation Strategies for Prostate Cancer Detection in Diffusion-weighted MRI using Convolutional Neural Networks</t>
  </si>
  <si>
    <t>#105 – Chen 2018</t>
  </si>
  <si>
    <t>Chen, T; Li, M; Gu, Y; Zhang, Y; Yang, S; Wei, C; Wu, J; Li, X; Zhao, W; Shen, J</t>
  </si>
  <si>
    <t>Prostate Cancer Differentiation and Aggressiveness: Assessment With a Radiomic-Based Model vs. PI-RADS v2.</t>
  </si>
  <si>
    <t>RQS</t>
  </si>
  <si>
    <t>#123 – Kwon 2019</t>
  </si>
  <si>
    <t>Kwon, D; Reis, IM; Breto, AL; Tschudi, Y; Gautney, N; Zavala-Romero, O; Lopez, C; Ford, JC; Punnen, S; Pollack, A; Stoyanova, R</t>
  </si>
  <si>
    <t>Classification of suspicious lesions on prostate multiparametric MRI using machine learning.</t>
  </si>
  <si>
    <t>#208 – Algohary 2020</t>
  </si>
  <si>
    <t>Algohary, A; Shiradkar, R; Pahwa, S; Purysko, A; Verma, S; Moses, D; Shnier, R; Haynes, AM; Delprado, W; Thompson, J; Tirumani, S; Mahran, A; Rastinehad, AR; Ponsky, L; Stricker, PD; Madabhushi, A</t>
  </si>
  <si>
    <t>Combination of Peri-Tumoral and Intra-Tumoral Radiomic Features on Bi-Parametric MRI Accurately Stratifies Prostate Cancer Risk: A Multi-Site Study.</t>
  </si>
  <si>
    <t>#256 – Castillo 2021</t>
  </si>
  <si>
    <t>Castillo T, JM; Starmans, MPA; Arif, M; Niessen, WJ; Klein, S; Bangma, CH; Schoots, IG; Veenland, JF</t>
  </si>
  <si>
    <t>A Multi-Center, Multi-Vendor Study to Evaluate the Generalizability of a Radiomics Model for Classifying Prostate cancer: High Grade vs. Low Grade.</t>
  </si>
  <si>
    <t>#111 – Zhong 2018</t>
  </si>
  <si>
    <t>Zhong, X; Cao, R; Shakeri, S; Scalzo, F; Lee, Y; Enzmann, DR; Wu, HH; Raman, SS; Sung, K</t>
  </si>
  <si>
    <t>Deep transfer learning-based prostate cancer classification using 3 Tesla multi-parametric MRI.</t>
  </si>
  <si>
    <t>NN</t>
  </si>
  <si>
    <t>#143 – Aldoj 2019</t>
  </si>
  <si>
    <t>Aldoj, N; Lukas, S; Dewey, M; Penzkofer, T</t>
  </si>
  <si>
    <t>Semi-automatic classification of prostate cancer on multi-parametric MR imaging using a multi-channel 3D convolutional neural network.</t>
  </si>
  <si>
    <t>#181 – Sanyal 2020</t>
  </si>
  <si>
    <t>Sanyal, J; Banerjee, I; Hahn, L; Rubin, D</t>
  </si>
  <si>
    <t>An Automated Two-step Pipeline for Aggressive Prostate Lesion Detection from Multi-parametric MR Sequence.</t>
  </si>
  <si>
    <t>#226 – Wang 2020</t>
  </si>
  <si>
    <t>Wang, Y; Wang, M</t>
  </si>
  <si>
    <t>Selecting proper combination of mpMRI sequences for prostate cancer classification using multi-input convolutional neuronal network.</t>
  </si>
  <si>
    <t>#259 – Cao 2021</t>
  </si>
  <si>
    <t>Cao, R; Zhong, X; Afshari, S; Felker, E; Suvannarerg, V; Tubtawee, T; Vangala, S; Scalzo, F; Raman, S; Sung, K</t>
  </si>
  <si>
    <t>Performance of Deep Learning and Genitourinary Radiologists in Detection of Prostate Cancer Using 3-T Multiparametric Magnetic Resonance Imaging.</t>
  </si>
  <si>
    <t>#299 – Giannini 2021</t>
  </si>
  <si>
    <t>Giannini, V; Mazzetti, S; Cappello, G; Doronzio, VM; Vassallo, L; Russo, F; Giacobbe, A; Muto, G; Regge, D</t>
  </si>
  <si>
    <t>Computer-Aided Diagnosis Improves the Detection of Clinically Significant Prostate Cancer on Multiparametric-MRI: A Multi-Observer Performance Study Involving Inexperienced Readers.</t>
  </si>
  <si>
    <t>#44 – SimonKohl 2017</t>
  </si>
  <si>
    <t>Simon Kohl; David Bonekamp; Heinz-Peter Schlemmer; Kaneschka Yaqubi; Markus Hohenfellner; Boris Hadaschik; Jan-Philipp Radtke; Klaus Maier-Hein</t>
  </si>
  <si>
    <t>Adversarial Networks for the Detection of Aggressive Prostate Cancer</t>
  </si>
  <si>
    <t>#71 – AlvaroFernandez-Quilez 2021</t>
  </si>
  <si>
    <t>Alvaro Fernandez-Quilez; Trygve Eftestøl; Morten Goodwin; Svein Reidar Kjosavik; Ketil Oppedal</t>
  </si>
  <si>
    <t>Self-transfer learning via patches: A prostate cancer triage approach based on bi-parametric MRI</t>
  </si>
  <si>
    <t>#102 – Bonekamp 2018</t>
  </si>
  <si>
    <t>Bonekamp, D; Kohl, S; Wiesenfarth, M; Schelb, P; Radtke, JP; Götz, M; Kickingereder, P; Yaqubi, K; Hitthaler, B; Gählert, N; Kuder, TA; Deister, F; Freitag, M; Hohenfellner, M; Hadaschik, BA; Schlemmer, HP; Maier-Hein, KH</t>
  </si>
  <si>
    <t>Radiomic Machine Learning for Characterization of Prostate Lesions with MRI: Comparison to ADC Values.</t>
  </si>
  <si>
    <t>#129 – Min 2019</t>
  </si>
  <si>
    <t>Min, X; Li, M; Dong, D; Feng, Z; Zhang, P; Ke, Z; You, H; Han, F; Ma, H; Tian, J; Wang, L</t>
  </si>
  <si>
    <t>Multi-parametric MRI-based radiomics signature for discriminating between clinically significant and insignificant prostate cancer: Cross-validation of a machine learning method.</t>
  </si>
  <si>
    <t>#137 – Toivonen 2019</t>
  </si>
  <si>
    <t>Toivonen, J; Montoya Perez, I; Movahedi, P; Merisaari, H; Pesola, M; Taimen, P; Boström, PJ; Pohjankukka, J; Kiviniemi, A; Pahikkala, T; Aronen, HJ; Jambor, I</t>
  </si>
  <si>
    <t>Radiomics and machine learning of multisequence multiparametric prostate MRI: Towards improved non-invasive prostate cancer characterization.</t>
  </si>
  <si>
    <t>#159 – Bleker 2019</t>
  </si>
  <si>
    <t>Bleker, J; Kwee, TC; Dierckx, RAJO; de Jong, IJ; Huisman, H; Yakar, D</t>
  </si>
  <si>
    <t>Multiparametric MRI and auto-fixed volume of interest-based radiomics signature for clinically significant peripheral zone prostate cancer.</t>
  </si>
  <si>
    <t>#167 – Li 2020</t>
  </si>
  <si>
    <t>Li, M; Chen, T; Zhao, W; Wei, C; Li, X; Duan, S; Ji, L; Lu, Z; Shen, J</t>
  </si>
  <si>
    <t>Radiomics prediction model for the improved diagnosis of clinically significant prostate cancer on biparametric MRI.</t>
  </si>
  <si>
    <t>#197 – Woźnicki 2020</t>
  </si>
  <si>
    <t>Woźnicki, P; Westhoff, N; Huber, T; Riffel, P; Froelich, MF; Gresser, E; von Hardenberg, J; Mühlberg, A; Michel, MS; Schoenberg, SO; Nörenberg, D</t>
  </si>
  <si>
    <t>Multiparametric MRI for Prostate Cancer Characterization: Combined Use of Radiomics Model with PI-RADS and Clinical Parameters.</t>
  </si>
  <si>
    <t>#285 – Bevilacqua 2021</t>
  </si>
  <si>
    <t>Bevilacqua, A; Mottola, M; Ferroni, F; Rossi, A; Gavelli, G; Barone, D</t>
  </si>
  <si>
    <t>The Primacy of High B-Value 3T-DWI Radiomics in the Prediction of Clinically Significant Prostate Cancer.</t>
  </si>
  <si>
    <t>MUST HAVE</t>
  </si>
  <si>
    <t>COMMENTS</t>
  </si>
  <si>
    <t xml:space="preserve">TITLE or ABSTRACT </t>
  </si>
  <si>
    <t xml:space="preserve">1 Identification as a study of AI methodology, specifying the category of technology used (eg, deep learning) </t>
  </si>
  <si>
    <t xml:space="preserve">ABSTRACT </t>
  </si>
  <si>
    <t>2 Structured summary of study design, methods, results, and conclusions</t>
  </si>
  <si>
    <t>INTRODUCTION</t>
  </si>
  <si>
    <t xml:space="preserve">3 Scientific and clinical background, including the intended use and clinical role of the AI approach </t>
  </si>
  <si>
    <t xml:space="preserve">4 Study objectives and hypotheses </t>
  </si>
  <si>
    <t>METHODS</t>
  </si>
  <si>
    <t>Study Design</t>
  </si>
  <si>
    <t xml:space="preserve">5 Prospective or retrospective study </t>
  </si>
  <si>
    <t>If it can be inferred from the paper, e.g. the title or abstract, then it needs not to be explicitly mentioned.</t>
  </si>
  <si>
    <t xml:space="preserve">6 Study goal, such as model creation, exploratory study, feasibility study, noninferiority trial </t>
  </si>
  <si>
    <t>This can just be a sentence in the abstract or introduction.</t>
  </si>
  <si>
    <t>Data</t>
  </si>
  <si>
    <t>7 Data Sources</t>
  </si>
  <si>
    <t>*</t>
  </si>
  <si>
    <t>Must be clear where the data has come from in enough detail to reproduce (centre-specific or open data).</t>
  </si>
  <si>
    <t xml:space="preserve">8 Eligibility criteria: how, where, and when potentially eligible participants or studies were identified (eg, symptoms, results from previous tests, inclusion in registry, patient-care setting, location, dates) </t>
  </si>
  <si>
    <t>N/A if open data</t>
  </si>
  <si>
    <t>9 Data preprocessing steps</t>
  </si>
  <si>
    <t>We expect some discussion of MR imaging protocol, the use of normalisation, resampling of image size, adjustment of window/level settings, data standardisation, and other details that allow for reproducibility.</t>
  </si>
  <si>
    <t xml:space="preserve">10 Selection of data subsets, if applicable </t>
  </si>
  <si>
    <t>11 Definitions of data elements, with references to common data elements</t>
  </si>
  <si>
    <t>In our case this refers to the images, the clinical data and the outcomes. If just using images as input as N/A, if using clinical variables then YES/NO. As long as we have images linked to the ground truth (histopathologically-confirmed indolent vs clinically significant PCa) then this is satisfied.</t>
  </si>
  <si>
    <t xml:space="preserve">12 De-identification methods </t>
  </si>
  <si>
    <t>Open Source data - N/A</t>
  </si>
  <si>
    <t>13 How missing data were handled</t>
  </si>
  <si>
    <t>If a paper doesn't mention missing data, we must infer that their clinical data was complete and put N/A here. If they have incomplete data they must discuss how it was handled to get a YES.</t>
  </si>
  <si>
    <t>Ground Truth</t>
  </si>
  <si>
    <t xml:space="preserve">14 Definition of ground truth reference standard, in sufficient detail to allow replication </t>
  </si>
  <si>
    <t>For our purposes, this is the OUTCOME variable, which is histopathologically-confirmed (from either prostatectomy or biopsy) indolent or clinically significant prostate cancer. Open source indicating these parameters = YES.</t>
  </si>
  <si>
    <t>15 Rationale for choosing the reference standard (if alternatives exist)</t>
  </si>
  <si>
    <t>In this case, papers with PI-RADS as an alternative have been excluded at previous stages.</t>
  </si>
  <si>
    <t xml:space="preserve">16 Source of ground truth annotations; qualifications and preparation of annotators </t>
  </si>
  <si>
    <t>For our purposes, this is the OUTCOME variable source. Histopathological assessment must have been performed by a board-certified pathologist.</t>
  </si>
  <si>
    <t>17 Annotation tools</t>
  </si>
  <si>
    <t>Specify the software used for image annotation, including the version number.</t>
  </si>
  <si>
    <t xml:space="preserve">18 Measurement of inter- and intrarater variability; methods to mitigate variability and/or resolve discrepancies </t>
  </si>
  <si>
    <t>This is relevant for manual image segmentation in training sets.</t>
  </si>
  <si>
    <t>Data Partitions</t>
  </si>
  <si>
    <t>19 Intended sample size and how it was determined</t>
  </si>
  <si>
    <t>This seems inappropriate for our study as it is for estimating how many patients should be in a trial. In our case the sample size is restricted by  the available data. I think this should be NA for us for all papers unless discussing a prospective study and uses a power calculation [unlikely].</t>
  </si>
  <si>
    <t>20 How data were assigned to partitions; specify proportions</t>
  </si>
  <si>
    <t>Assigning of data to train/val/test and associated proportions. The authors must mention HOW people are assigned to each partition (random, temporal split etc), we can infer the proportions if not explicitly stated and numbers are given.</t>
  </si>
  <si>
    <t>21 Level at which partitions are disjoint (e.g. image, study, patient, institution)</t>
  </si>
  <si>
    <t>This step is crucial, as if we only have one image per patient then all splits are ok. But if e.g. we have multiple images for one patient, then we must ensure the individual scans can't appear in the training and test set. This can typically be inferred. An example when it would fail is in the case that a sample could appear in more than one of the training/validation/test sets.</t>
  </si>
  <si>
    <t>Model</t>
  </si>
  <si>
    <t>22 Detailed description of model, including inputs, outputs, all intermediate layers and connections</t>
  </si>
  <si>
    <t>YES if this references an established model in another paper.</t>
  </si>
  <si>
    <t>23 Software libraries, frameworks, and packages</t>
  </si>
  <si>
    <t>24 Initialization of model parameters (eg, randomization, transfer learning)</t>
  </si>
  <si>
    <t xml:space="preserve">If initialisation is not mentioned, we will infer that it is randomly initialised and mark as NA just to keep an audit trail of how many do/don't mention how they initialise their models. It is anticipated most models will be pretrained. </t>
  </si>
  <si>
    <t>Training</t>
  </si>
  <si>
    <t>25 Details of training approach, including data augmentation, hyperparameters, number of models trained</t>
  </si>
  <si>
    <t>This includes the optimiser, initial learning rate, momentum etc, i.e. conditions we would need to know to reproduce the experiments.</t>
  </si>
  <si>
    <t>26 Method of selecting the final model</t>
  </si>
  <si>
    <t>We expect a mention of early stopping on validation loss/accuracy/AUC. Or some concrete method to end training. Not just "the best model was chosen".</t>
  </si>
  <si>
    <t>27 Ensembling techniques, if applicable</t>
  </si>
  <si>
    <t>If they only consider one architecture in their paper, then set this to NA. If they use multiple models to compare, we should expect them to test an ensemble.</t>
  </si>
  <si>
    <t>Evaluation</t>
  </si>
  <si>
    <t>28 Metrics of model performance</t>
  </si>
  <si>
    <t>Note: this is just requires a description of the metrics they are using to determine performance. NOT a quoting of the results.</t>
  </si>
  <si>
    <t>29 Statistical measures of significance and uncertainty (e.g. condfidence intervals)</t>
  </si>
  <si>
    <t>Statement of the statistical test used to obtain the p-value or CI.</t>
  </si>
  <si>
    <t>30 Robustness or sensitivity analysis</t>
  </si>
  <si>
    <t>If there is evidence the paper has considered the robustness/sensitivity of their trained model to pertubations in data input, or considers how e.g. slice thickness affects the output and has a discussion of the limitations of their sensitivity analysis then mark this YES. If they only discuss the lack of sensitivity analysis mark as NO.</t>
  </si>
  <si>
    <t>31 Methods for explainability or interpretability (e.g. saliency maps) and how they were validated</t>
  </si>
  <si>
    <t>If there is a saliency map and some discussion of how this relates to the pathology mark as YES. A simple saliency map with no discussion what it highlights would be a NO.</t>
  </si>
  <si>
    <t>32 Validation or testing on external data</t>
  </si>
  <si>
    <t>In the event that an external dataset hasn't been used this must be commented on, and justified, showing the results of an appropriate alternative validation method.</t>
  </si>
  <si>
    <t>RESULTS</t>
  </si>
  <si>
    <t>33 Flow of participants or cases, using a diagram to indicate inclusion and exclusion</t>
  </si>
  <si>
    <t xml:space="preserve">It's not necessary to have a CONSORT diagram, however, they must be clear about what criteria led to inclusion/exclusion in the study. If they use a public dataset mark this YES. </t>
  </si>
  <si>
    <t>34 Demographic and clinical characteristics of cases in each partition</t>
  </si>
  <si>
    <t>YES if a table / discussion of demographics for each partition. NO if nothing at all.</t>
  </si>
  <si>
    <t>Model Performance</t>
  </si>
  <si>
    <t>35 Performance metrics for optimal model(s) on all data partitions</t>
  </si>
  <si>
    <t>This requires evaluation of the trained model on the test datasets and reporting results.</t>
  </si>
  <si>
    <t>36 Estimates of diagnostic accuracy and their precision (such as 95% confidence intervals)</t>
  </si>
  <si>
    <t>This requires e.g. ROC curves and confidence intervals. If CIs are not provided, then we expect identification of the most prognostic factors in their trained model.</t>
  </si>
  <si>
    <t>37 Failure analysis of incorrectly classified cases</t>
  </si>
  <si>
    <t>A confusion matrix and /or discussion of incorrectly classified samples.</t>
  </si>
  <si>
    <t>DISCUSSION</t>
  </si>
  <si>
    <t xml:space="preserve">38 Study limitations, including potential bias, statistical uncertainty, and generalizability </t>
  </si>
  <si>
    <t>39 Implications for practice, including the intended use and/or clinical role</t>
  </si>
  <si>
    <t>OTHER INFORMATION</t>
  </si>
  <si>
    <t>40 Registration number and name of registry</t>
  </si>
  <si>
    <t>This is N/A unless the study is prospective and there is a registered clinical trial [unlikely].</t>
  </si>
  <si>
    <t xml:space="preserve">41 Where the full study protocol can be accessed </t>
  </si>
  <si>
    <t>This refers to the paper under review. Is the paper sufficiently detailed to allow reproduction, or is enough detail in the supplementaries or a linked e.g. GitHub.</t>
  </si>
  <si>
    <t>42 Sources of funding and other support; role of funders</t>
  </si>
  <si>
    <t>#</t>
  </si>
  <si>
    <t xml:space="preserve">Criteria </t>
  </si>
  <si>
    <t xml:space="preserve">Points </t>
  </si>
  <si>
    <t>Notes</t>
  </si>
  <si>
    <t xml:space="preserve">Image protocol quality - well-documented image protocols (for example, contrast, slice thickness, energy, etc.) and/or usage of public image protocols allow reproducibility/replicability </t>
  </si>
  <si>
    <t xml:space="preserve">+ 1 (if protocols are well-documented) + 1 (if public protocol is used) </t>
  </si>
  <si>
    <t xml:space="preserve">2 </t>
  </si>
  <si>
    <t xml:space="preserve">Multiple segmentations - possible actions are: segmentation by different physicians/algorithms/software, perturbing segmentations by (random) noise, segmentation at different breathing cycles. Analyse feature robustness to segmentation variabilities </t>
  </si>
  <si>
    <t>Remember that if they don't have multiple readers segmenting each training image, they must have an extra test to assess variability in features due to the segmentation, e.g. assessing feature robustness against ROI morphological perturbations.</t>
  </si>
  <si>
    <t xml:space="preserve">Phantom study on all scanners - detect inter-scanner differences and vendor-dependent features. Analyse feature robustness to these sources of variability </t>
  </si>
  <si>
    <t xml:space="preserve">Imaging at multiple time points - collect images of individuals at additional time points. Analyse feature robustness to temporal variabilities (for example, organ movement, organ expansion/ shrinkage) </t>
  </si>
  <si>
    <t xml:space="preserve">Feature reduction or adjustment for multiple testing - decreases the risk of overfitting. Overfitting is inevitable if the number of features exceeds the number of samples. Consider feature robustness when selecting features </t>
  </si>
  <si>
    <t xml:space="preserve">- 3 (if neither measure is implemented) + 3 (if either measure is implemented) </t>
  </si>
  <si>
    <t xml:space="preserve">6 </t>
  </si>
  <si>
    <t xml:space="preserve">Multivariable analysis with non radiomics features (for example, EGFR mutation) - is expected to provide a more holistic model. Permits correlating/inferencing between radiomics and non radiomics features </t>
  </si>
  <si>
    <t xml:space="preserve">Detect and discuss biological correlates - demonstration of phenotypic differences (possibly associated with underlying gene–protein expression patterns) deepens understanding of radiomics and biology </t>
  </si>
  <si>
    <t xml:space="preserve">Cut-off analyses - determine risk groups by either the median, a previously published cut-off or report a continuous risk variable. Reduces the risk of reporting overly optimistic results </t>
  </si>
  <si>
    <t xml:space="preserve">Discrimination statistics - report discrimination statistics (for example, C-statistic, ROC curve, AUC) and their statistical significance (for example, p-values, confidence intervals). One can also apply resampling method (for example, bootstrapping, cross-validation) </t>
  </si>
  <si>
    <t xml:space="preserve">+ 1 (if a discrimination statistic and its statistical significance are reported) + 1 (if a resampling method technique is also applied) </t>
  </si>
  <si>
    <t xml:space="preserve">AUC for discrimination between indolent and clinically significant prostate cancer is critical. </t>
  </si>
  <si>
    <t xml:space="preserve">10 </t>
  </si>
  <si>
    <r>
      <t xml:space="preserve">Calibration statistics - report calibration statistics (for example, Calibration-in-the-large/slope, calibration plots) and their statistical significance (for example, </t>
    </r>
    <r>
      <rPr>
        <i/>
        <sz val="9"/>
        <color theme="1"/>
        <rFont val="DiverdaSansCom"/>
      </rPr>
      <t>P</t>
    </r>
    <r>
      <rPr>
        <sz val="9"/>
        <color theme="1"/>
        <rFont val="DiverdaSansCom"/>
      </rPr>
      <t xml:space="preserve">-values, confidence intervals). One can also apply resampling method (for example, bootstrapping, cross-validation) </t>
    </r>
  </si>
  <si>
    <t xml:space="preserve">+ 1 (if a calibration statistic and its statistical significance are reported) + 1 (if a resampling method technique is also applied) </t>
  </si>
  <si>
    <t xml:space="preserve">11 </t>
  </si>
  <si>
    <t xml:space="preserve">Prospective study registered in a trial database - provides the highest level of evidence supporting the clinical validity and usefulness of the radiomics biomarker </t>
  </si>
  <si>
    <t xml:space="preserve">+ 7 (for prospective validation of a radiomics signature in an appropriate trial) </t>
  </si>
  <si>
    <t xml:space="preserve">12 </t>
  </si>
  <si>
    <t xml:space="preserve">Validation - the validation is performed without retraining and without adaptation of the cut-off value, provides crucial information with regard to credible clinical performance </t>
  </si>
  <si>
    <t xml:space="preserve">- 5 (if validation is missing) + 2 (if validation is based on a dataset from the same institute) + 3 (if validation is based on a dataset from another institute) + 4 (if validation is based on two datasets from two distinct institutes) + 4 (if the study validates a previously published signature) + 5 (if validation is based on three or more datasets from distinct institutes) 
*Datasets should be of comparable size and should have at least 10 events per model feature </t>
  </si>
  <si>
    <t xml:space="preserve">For this one, leave-one-out cross validation (LOOCV) or k-fold CV should be scored +2. </t>
  </si>
  <si>
    <t xml:space="preserve">Comparison to ‘gold standard’ - assess the extent to which the model agrees with/is superior to the current ‘gold standard’ method (for example, TNM-staging for survival prediction). This comparison shows the added value of radiomics </t>
  </si>
  <si>
    <t>In case of this review, the 'gold standard' refers to PI-RADS image assessment (i.e. current radiology practice), NOT the ground truth (histopathological confirmation).</t>
  </si>
  <si>
    <t xml:space="preserve">Potential clinical utility - report on the current and potential application of the model in a clinical setting (for example, decision curve analysis). </t>
  </si>
  <si>
    <t xml:space="preserve">Cost-effectiveness analysis - report on the cost-effectiveness of the clinical application (for example, QALYs generated) </t>
  </si>
  <si>
    <t xml:space="preserve">Open science and data - make code and data publicly available. Open science facilitates knowledge transfer and reproducibility of the study </t>
  </si>
  <si>
    <t xml:space="preserve">+ 1 (if scans are open source) + 1 (if region of interest segmentations are open source) + 1 (if code is open source)
+ 1 (if radiomics features are calculated on a set of representative ROIs and the calculated features and representative ROIs are open source) </t>
  </si>
  <si>
    <t>REFERENCE</t>
  </si>
  <si>
    <t>ACCEPTED/REJECTED</t>
  </si>
  <si>
    <t>CHECKLIST</t>
  </si>
  <si>
    <t>Q7</t>
  </si>
  <si>
    <t>Q8</t>
  </si>
  <si>
    <t>Q9</t>
  </si>
  <si>
    <t>Q14</t>
  </si>
  <si>
    <t>Q20</t>
  </si>
  <si>
    <t>Q22</t>
  </si>
  <si>
    <t>Q25</t>
  </si>
  <si>
    <t>Q26</t>
  </si>
  <si>
    <t>Q28</t>
  </si>
  <si>
    <t>TOTAL</t>
  </si>
  <si>
    <t>#111</t>
  </si>
  <si>
    <t>YES</t>
  </si>
  <si>
    <t>NO</t>
  </si>
  <si>
    <t>#132</t>
  </si>
  <si>
    <t>#142</t>
  </si>
  <si>
    <t>#143</t>
  </si>
  <si>
    <t>#150</t>
  </si>
  <si>
    <t>#161</t>
  </si>
  <si>
    <t>#181</t>
  </si>
  <si>
    <t>#193</t>
  </si>
  <si>
    <t>#226</t>
  </si>
  <si>
    <t>#259</t>
  </si>
  <si>
    <t>#273</t>
  </si>
  <si>
    <t>#299</t>
  </si>
  <si>
    <t>#303</t>
  </si>
  <si>
    <t>#44</t>
  </si>
  <si>
    <t>#57</t>
  </si>
  <si>
    <t>#71</t>
  </si>
  <si>
    <t>Total</t>
  </si>
  <si>
    <t>#102</t>
  </si>
  <si>
    <t>#105</t>
  </si>
  <si>
    <t>#123</t>
  </si>
  <si>
    <t>#129</t>
  </si>
  <si>
    <t>#137</t>
  </si>
  <si>
    <t>#159</t>
  </si>
  <si>
    <t>#167</t>
  </si>
  <si>
    <t>#197</t>
  </si>
  <si>
    <t>#208</t>
  </si>
  <si>
    <t>#256</t>
  </si>
  <si>
    <t>#285</t>
  </si>
  <si>
    <t>Supplementary reference number</t>
  </si>
  <si>
    <t>Bibtex Reference</t>
  </si>
  <si>
    <t>N/A</t>
  </si>
  <si>
    <t>NUMBER Y</t>
  </si>
  <si>
    <t>NUMBER N</t>
  </si>
  <si>
    <t>NUMBER N/A</t>
  </si>
  <si>
    <t>% Y</t>
  </si>
  <si>
    <t>% N</t>
  </si>
  <si>
    <t>% N/A</t>
  </si>
  <si>
    <r>
      <t xml:space="preserve">Calibration statistics - report calibration statistics (for example, Calibration-in-the-large/slope, calibration plots) and their statistical significance (for example, </t>
    </r>
    <r>
      <rPr>
        <i/>
        <sz val="12"/>
        <rFont val="Calibri"/>
        <family val="2"/>
      </rPr>
      <t>P</t>
    </r>
    <r>
      <rPr>
        <sz val="12"/>
        <rFont val="Calibri"/>
        <family val="2"/>
      </rPr>
      <t xml:space="preserve">-values, confidence intervals). One can also apply resampling method (for example, bootstrapping, cross-validation) </t>
    </r>
  </si>
  <si>
    <t xml:space="preserve"> == 1</t>
  </si>
  <si>
    <t xml:space="preserve"> == 0</t>
  </si>
  <si>
    <t>&lt;0</t>
  </si>
  <si>
    <t xml:space="preserve"> == 2</t>
  </si>
  <si>
    <t xml:space="preserve"> == 3</t>
  </si>
  <si>
    <t xml:space="preserve"> == 4</t>
  </si>
  <si>
    <t xml:space="preserve"> == 5</t>
  </si>
  <si>
    <t xml:space="preserve"> </t>
  </si>
  <si>
    <t>CLAIM ITEM</t>
  </si>
  <si>
    <t>No paper performed a phantom study to detect scanner dependent features.</t>
  </si>
  <si>
    <t>Domain</t>
  </si>
  <si>
    <t>Risk of bias / Applicability</t>
  </si>
  <si>
    <t>Answer</t>
  </si>
  <si>
    <t>1. Patient selection</t>
  </si>
  <si>
    <t>Risk of bias:  Could the selection of patients have introduced bias?</t>
  </si>
  <si>
    <t>Low/High/Unclear</t>
  </si>
  <si>
    <t>Signalling question 1: Was a consecutive or random sample of patients enrolled?</t>
  </si>
  <si>
    <t>Yes/No/Unclear</t>
  </si>
  <si>
    <t>This should be clear from the methods section.</t>
  </si>
  <si>
    <t>Signalling question 2: Was a case-control design avoided?</t>
  </si>
  <si>
    <t>Signalling question 3: Did the study avoid inappropriate exclusions?</t>
  </si>
  <si>
    <t xml:space="preserve">One important example of an inappropriate exclusion is restricting the sample to specific patient subgroups, e.g. surgical patients or low-risk patients. Most of these studies will have been excluded at an earlier stage. </t>
  </si>
  <si>
    <t>Applicability: Are there concerns that the included patients and setting do not match the review question?</t>
  </si>
  <si>
    <t>2. Index test</t>
  </si>
  <si>
    <t>Risk of Bias: Could the conduct or interpretation of the index test have introduced bias?</t>
  </si>
  <si>
    <t>Applicability: Are there concerns that the index test, its conduct, or interpretation differ from the review question?</t>
  </si>
  <si>
    <t>3. Reference standard</t>
  </si>
  <si>
    <t>Risk of Bias: Could the reference standard, its conduct, or its interpretation have introduced bias?</t>
  </si>
  <si>
    <t>Signalling question 1: Is the reference standard likely to correctly classify the target condition?</t>
  </si>
  <si>
    <t>Signalling question 2: Were the reference standard results interpreted without knowledge of the results of the index test?</t>
  </si>
  <si>
    <t>YES because biopsy results are always interpreted independently as part of clinical workflow (unless prospective study, which is unlikely).</t>
  </si>
  <si>
    <t>Applicability: Are there concerns that the target condition as defined by the reference standard does not match the question?</t>
  </si>
  <si>
    <t>4. Flow and timing</t>
  </si>
  <si>
    <t>Risk of Bias: Could the patient flow have introduced bias?</t>
  </si>
  <si>
    <t>Signalling question 1: Was there an appropriate interval between index test and reference standard?</t>
  </si>
  <si>
    <t>Signalling question 2: Did all patients receive the same reference standard?</t>
  </si>
  <si>
    <t>Signalling question 3: Were all patients included in the analysis?</t>
  </si>
  <si>
    <t>Domain 1. Patient selection</t>
  </si>
  <si>
    <t>Risk of bias: Could the selection of patients have introduced bias?</t>
  </si>
  <si>
    <t>Domain 2. Index test</t>
  </si>
  <si>
    <t>Domain 3. Reference standard</t>
  </si>
  <si>
    <t>Domain 4. Flow and timing</t>
  </si>
  <si>
    <t>REVIEWING TEAM</t>
  </si>
  <si>
    <t>Y</t>
  </si>
  <si>
    <t>N</t>
  </si>
  <si>
    <t>Signalling question 1: If a threshold was used, was it specified prior to evaluation on the test set?</t>
  </si>
  <si>
    <t>Low</t>
  </si>
  <si>
    <t>Yes</t>
  </si>
  <si>
    <t xml:space="preserve">Yes </t>
  </si>
  <si>
    <t>Unclear</t>
  </si>
  <si>
    <t>High</t>
  </si>
  <si>
    <t>No</t>
  </si>
  <si>
    <t>YES if MRI-targeted biopsy, UNCLEAR if systematic biopsy without target cores.</t>
  </si>
  <si>
    <t>YES if biopsy performed at least 6 months before or within 6 months after MRI.</t>
  </si>
  <si>
    <t xml:space="preserve">Unclear </t>
  </si>
  <si>
    <t xml:space="preserve">UNCLEAR if not explicitly stated. </t>
  </si>
  <si>
    <t xml:space="preserve">Low </t>
  </si>
  <si>
    <t xml:space="preserve">No </t>
  </si>
  <si>
    <t>UNCLEAR if no threshold was used and LOW risk of bias.</t>
  </si>
  <si>
    <t xml:space="preserve">Key findings from RQS </t>
  </si>
  <si>
    <t>Only one paper discussed a potential biological correlate for some radiomic features included in the final model.</t>
  </si>
  <si>
    <t>No paper reported calibration statistics.</t>
  </si>
  <si>
    <t>Only two papers performed external validation of their models.</t>
  </si>
  <si>
    <t>No paper registered a prospective study.</t>
  </si>
  <si>
    <t>67% (8 papers) of studies do not release any images, code or feature values used to train the models.</t>
  </si>
  <si>
    <t>Only 50% (6 papers) of studies had image segmentation performed my multiple radiologists or instead assessed the robustness of radiomic features to morphological ROI perturbation.</t>
  </si>
  <si>
    <t>33% (4 papers) of studies incorporated non-radiomic features into the multivariable analysis.</t>
  </si>
  <si>
    <t>MANDATORY ITEMS</t>
  </si>
  <si>
    <t>#174</t>
  </si>
  <si>
    <t xml:space="preserve">No paper conducted a cost-effectiveness analysis of the radiomic models proposed. </t>
  </si>
  <si>
    <t>Covidence reference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</si>
</sst>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30">
    <font>
      <sz val="11"/>
      <color theme="1"/>
      <name val="Calibri"/>
      <family val="2"/>
      <scheme val="minor"/>
    </font>
    <font>
      <sz val="11"/>
      <color theme="1"/>
      <name val="Calibri"/>
      <family val="2"/>
      <scheme val="minor"/>
    </font>
    <font>
      <b/>
      <sz val="11"/>
      <color theme="1"/>
      <name val="Calibri"/>
      <family val="2"/>
      <scheme val="minor"/>
    </font>
    <font>
      <sz val="9"/>
      <color theme="1"/>
      <name val="AGaramondPro"/>
    </font>
    <font>
      <b/>
      <u/>
      <sz val="12"/>
      <color theme="0"/>
      <name val="Calibri"/>
      <family val="2"/>
      <scheme val="minor"/>
    </font>
    <font>
      <b/>
      <u/>
      <sz val="12"/>
      <color theme="1"/>
      <name val="Calibri"/>
      <family val="2"/>
      <scheme val="minor"/>
    </font>
    <font>
      <b/>
      <u/>
      <sz val="9"/>
      <color theme="1"/>
      <name val="AGaramondPro"/>
    </font>
    <font>
      <b/>
      <sz val="12"/>
      <color rgb="FFFF0000"/>
      <name val="Calibri"/>
      <family val="2"/>
      <scheme val="minor"/>
    </font>
    <font>
      <b/>
      <sz val="9"/>
      <color theme="1"/>
      <name val="DiverdaSansCom"/>
    </font>
    <font>
      <sz val="9"/>
      <color theme="1"/>
      <name val="DiverdaSansCom"/>
    </font>
    <font>
      <i/>
      <sz val="9"/>
      <color theme="1"/>
      <name val="DiverdaSansCom"/>
    </font>
    <font>
      <b/>
      <sz val="12"/>
      <color theme="1"/>
      <name val="Calibri"/>
      <family val="2"/>
      <scheme val="minor"/>
    </font>
    <font>
      <sz val="12"/>
      <color theme="1"/>
      <name val="Calibri"/>
      <family val="2"/>
    </font>
    <font>
      <sz val="11"/>
      <color rgb="FF000000"/>
      <name val="Calibri"/>
      <family val="2"/>
    </font>
    <font>
      <sz val="11"/>
      <name val="Calibri"/>
      <family val="2"/>
    </font>
    <font>
      <sz val="12"/>
      <name val="Calibri"/>
      <family val="2"/>
      <scheme val="minor"/>
    </font>
    <font>
      <sz val="9"/>
      <name val="AGaramondPro"/>
    </font>
    <font>
      <u/>
      <sz val="12"/>
      <color theme="10"/>
      <name val="Calibri"/>
      <family val="2"/>
      <scheme val="minor"/>
    </font>
    <font>
      <sz val="12"/>
      <name val="Calibri"/>
      <family val="2"/>
    </font>
    <font>
      <u/>
      <sz val="12"/>
      <name val="Calibri"/>
      <family val="2"/>
    </font>
    <font>
      <b/>
      <sz val="12"/>
      <name val="Calibri"/>
      <family val="2"/>
      <scheme val="minor"/>
    </font>
    <font>
      <i/>
      <sz val="12"/>
      <name val="Calibri"/>
      <family val="2"/>
    </font>
    <font>
      <b/>
      <sz val="12"/>
      <name val="Calibri"/>
      <family val="2"/>
    </font>
    <font>
      <sz val="11"/>
      <color rgb="FFFF0000"/>
      <name val="Calibri"/>
      <family val="2"/>
      <scheme val="minor"/>
    </font>
    <font>
      <b/>
      <sz val="11"/>
      <color rgb="FFFF0000"/>
      <name val="Calibri"/>
      <family val="2"/>
      <scheme val="minor"/>
    </font>
    <font>
      <sz val="12"/>
      <color theme="1"/>
      <name val="Calibri"/>
      <family val="2"/>
      <scheme val="minor"/>
    </font>
    <font>
      <sz val="11"/>
      <color theme="0"/>
      <name val="Calibri"/>
      <family val="2"/>
      <scheme val="minor"/>
    </font>
    <font>
      <b/>
      <sz val="11"/>
      <color theme="0"/>
      <name val="Calibri"/>
      <family val="2"/>
    </font>
    <font>
      <b/>
      <sz val="11"/>
      <color rgb="FF000000"/>
      <name val="Calibri"/>
      <family val="2"/>
    </font>
    <font>
      <sz val="11"/>
      <color rgb="FF000000"/>
      <name val="Calibri"/>
      <family val="2"/>
      <scheme val="minor"/>
    </font>
  </fonts>
  <fills count="9">
    <fill>
      <patternFill patternType="none"/>
    </fill>
    <fill>
      <patternFill patternType="gray125"/>
    </fill>
    <fill>
      <patternFill patternType="solid">
        <fgColor rgb="FFFF0000"/>
        <bgColor indexed="64"/>
      </patternFill>
    </fill>
    <fill>
      <patternFill patternType="solid">
        <fgColor theme="2" tint="-9.9978637043366805E-2"/>
        <bgColor indexed="64"/>
      </patternFill>
    </fill>
    <fill>
      <patternFill patternType="solid">
        <fgColor theme="0"/>
        <bgColor indexed="64"/>
      </patternFill>
    </fill>
    <fill>
      <patternFill patternType="solid">
        <fgColor rgb="FFD9D9D9"/>
        <bgColor rgb="FF000000"/>
      </patternFill>
    </fill>
    <fill>
      <patternFill patternType="solid">
        <fgColor rgb="FFFFFF00"/>
        <bgColor rgb="FF000000"/>
      </patternFill>
    </fill>
    <fill>
      <patternFill patternType="solid">
        <fgColor rgb="FF00B050"/>
        <bgColor indexed="64"/>
      </patternFill>
    </fill>
    <fill>
      <patternFill patternType="solid">
        <fgColor rgb="FFC00000"/>
        <bgColor indexed="64"/>
      </patternFill>
    </fill>
  </fills>
  <borders count="1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7" fillId="0" borderId="0" applyNumberFormat="0" applyFill="0" applyBorder="0" applyAlignment="0" applyProtection="0"/>
  </cellStyleXfs>
  <cellXfs count="117">
    <xf numFmtId="0" fontId="0" fillId="0" borderId="0" xfId="0"/>
    <xf numFmtId="0" fontId="0" fillId="0" borderId="0" xfId="0" applyAlignment="1">
      <alignment horizontal="center" vertical="center"/>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0" fillId="0" borderId="0" xfId="0" applyAlignment="1">
      <alignment horizontal="center" vertical="center" wrapText="1"/>
    </xf>
    <xf numFmtId="0" fontId="4" fillId="2" borderId="0" xfId="0" applyFont="1" applyFill="1" applyAlignment="1">
      <alignment horizontal="center" vertical="center"/>
    </xf>
    <xf numFmtId="0" fontId="5" fillId="0" borderId="0" xfId="0" applyFont="1" applyAlignment="1">
      <alignment horizontal="center" vertical="center"/>
    </xf>
    <xf numFmtId="0" fontId="9" fillId="0" borderId="0" xfId="0" applyFont="1" applyAlignment="1">
      <alignment horizontal="center" vertical="center" wrapText="1"/>
    </xf>
    <xf numFmtId="0" fontId="8" fillId="0" borderId="0" xfId="0" applyFont="1" applyAlignment="1">
      <alignment horizontal="center" vertical="center" wrapText="1"/>
    </xf>
    <xf numFmtId="0" fontId="9" fillId="0" borderId="0" xfId="0" quotePrefix="1" applyFont="1" applyAlignment="1">
      <alignment horizontal="center" vertical="center" wrapText="1"/>
    </xf>
    <xf numFmtId="0" fontId="12" fillId="0" borderId="0" xfId="0" applyFont="1"/>
    <xf numFmtId="0" fontId="12" fillId="0" borderId="4" xfId="0" applyFont="1" applyBorder="1"/>
    <xf numFmtId="0" fontId="12" fillId="0" borderId="13" xfId="0" applyFont="1" applyBorder="1"/>
    <xf numFmtId="0" fontId="12" fillId="0" borderId="5" xfId="0" applyFont="1" applyBorder="1"/>
    <xf numFmtId="0" fontId="12" fillId="0" borderId="11" xfId="0" applyFont="1" applyBorder="1"/>
    <xf numFmtId="0" fontId="2" fillId="0" borderId="0" xfId="0" applyFont="1"/>
    <xf numFmtId="49" fontId="14" fillId="0" borderId="0" xfId="0" applyNumberFormat="1" applyFont="1" applyAlignment="1">
      <alignment vertical="center" wrapText="1"/>
    </xf>
    <xf numFmtId="0" fontId="13" fillId="0" borderId="0" xfId="0" applyFont="1" applyAlignment="1">
      <alignment vertical="center" wrapText="1"/>
    </xf>
    <xf numFmtId="0" fontId="14" fillId="0" borderId="0" xfId="0" applyFont="1" applyAlignment="1">
      <alignment horizontal="left" vertical="center" wrapText="1"/>
    </xf>
    <xf numFmtId="49" fontId="14" fillId="0" borderId="0" xfId="0" applyNumberFormat="1" applyFont="1" applyAlignment="1">
      <alignment horizontal="left" vertical="center" wrapText="1"/>
    </xf>
    <xf numFmtId="0" fontId="13" fillId="0" borderId="0" xfId="0" applyFont="1" applyAlignment="1">
      <alignment wrapText="1"/>
    </xf>
    <xf numFmtId="0" fontId="13" fillId="0" borderId="0" xfId="0" applyFont="1"/>
    <xf numFmtId="0" fontId="16" fillId="0" borderId="0" xfId="0" applyFont="1" applyAlignment="1">
      <alignment vertical="center" wrapText="1"/>
    </xf>
    <xf numFmtId="0" fontId="15" fillId="0" borderId="0" xfId="0" applyFont="1"/>
    <xf numFmtId="0" fontId="15" fillId="0" borderId="0" xfId="0" applyFont="1" applyAlignment="1">
      <alignment horizontal="center"/>
    </xf>
    <xf numFmtId="9" fontId="16" fillId="0" borderId="0" xfId="2" applyFont="1" applyFill="1" applyBorder="1" applyAlignment="1">
      <alignment vertical="center" wrapText="1"/>
    </xf>
    <xf numFmtId="165" fontId="16" fillId="0" borderId="0" xfId="1" applyNumberFormat="1" applyFont="1" applyFill="1" applyBorder="1" applyAlignment="1">
      <alignment vertical="center" wrapText="1"/>
    </xf>
    <xf numFmtId="0" fontId="18" fillId="0" borderId="0" xfId="0" applyFont="1" applyAlignment="1">
      <alignment horizontal="left" vertical="center" wrapText="1"/>
    </xf>
    <xf numFmtId="0" fontId="18" fillId="0" borderId="0" xfId="0" applyFont="1" applyAlignment="1">
      <alignment horizontal="left" vertical="center"/>
    </xf>
    <xf numFmtId="0" fontId="18" fillId="0" borderId="0" xfId="0" applyFont="1"/>
    <xf numFmtId="0" fontId="18" fillId="0" borderId="0" xfId="0" applyFont="1" applyAlignment="1">
      <alignment wrapText="1"/>
    </xf>
    <xf numFmtId="0" fontId="18" fillId="0" borderId="0" xfId="0" applyFont="1" applyAlignment="1">
      <alignment horizontal="left" vertical="top"/>
    </xf>
    <xf numFmtId="0" fontId="18" fillId="0" borderId="0" xfId="0" applyFont="1" applyAlignment="1">
      <alignment horizontal="left" vertical="top" wrapText="1"/>
    </xf>
    <xf numFmtId="0" fontId="18" fillId="0" borderId="0" xfId="0" applyFont="1" applyAlignment="1">
      <alignment horizontal="center"/>
    </xf>
    <xf numFmtId="0" fontId="18" fillId="0" borderId="0" xfId="0" quotePrefix="1" applyFont="1" applyAlignment="1">
      <alignment horizontal="center" vertical="top"/>
    </xf>
    <xf numFmtId="0" fontId="18" fillId="0" borderId="0" xfId="0" quotePrefix="1" applyFont="1" applyAlignment="1">
      <alignment wrapText="1"/>
    </xf>
    <xf numFmtId="0" fontId="19" fillId="0" borderId="0" xfId="3" applyFont="1" applyFill="1" applyBorder="1" applyAlignment="1">
      <alignment horizontal="left" vertical="top"/>
    </xf>
    <xf numFmtId="0" fontId="18" fillId="6" borderId="0" xfId="0" quotePrefix="1" applyFont="1" applyFill="1"/>
    <xf numFmtId="0" fontId="18" fillId="0" borderId="0" xfId="0" applyFont="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left" vertical="center" wrapText="1"/>
    </xf>
    <xf numFmtId="0" fontId="18" fillId="0" borderId="0" xfId="0" quotePrefix="1" applyFont="1" applyAlignment="1">
      <alignment horizontal="center" vertical="top" wrapText="1"/>
    </xf>
    <xf numFmtId="3" fontId="18" fillId="0" borderId="0" xfId="1" applyNumberFormat="1" applyFont="1" applyFill="1" applyBorder="1" applyAlignment="1">
      <alignment vertical="center" wrapText="1"/>
    </xf>
    <xf numFmtId="165" fontId="22" fillId="0" borderId="0" xfId="1" applyNumberFormat="1" applyFont="1" applyFill="1" applyBorder="1" applyAlignment="1">
      <alignment vertical="center" wrapText="1"/>
    </xf>
    <xf numFmtId="0" fontId="12" fillId="0" borderId="0" xfId="0" quotePrefix="1" applyFont="1" applyAlignment="1">
      <alignment horizontal="center" vertical="top" wrapText="1"/>
    </xf>
    <xf numFmtId="0" fontId="18" fillId="5" borderId="0" xfId="0" applyFont="1" applyFill="1" applyAlignment="1">
      <alignment wrapText="1"/>
    </xf>
    <xf numFmtId="0" fontId="18" fillId="0" borderId="0" xfId="0" quotePrefix="1" applyFont="1" applyAlignment="1">
      <alignment vertical="center" wrapText="1"/>
    </xf>
    <xf numFmtId="0" fontId="22" fillId="0" borderId="0" xfId="0" applyFont="1" applyAlignment="1">
      <alignment wrapText="1"/>
    </xf>
    <xf numFmtId="0" fontId="22" fillId="0" borderId="14" xfId="0" applyFont="1" applyBorder="1" applyAlignment="1">
      <alignment wrapText="1"/>
    </xf>
    <xf numFmtId="9" fontId="18" fillId="0" borderId="0" xfId="2" applyFont="1" applyFill="1" applyBorder="1" applyAlignment="1">
      <alignment wrapText="1"/>
    </xf>
    <xf numFmtId="9" fontId="18" fillId="5" borderId="0" xfId="2" applyFont="1" applyFill="1" applyBorder="1" applyAlignment="1">
      <alignment wrapText="1"/>
    </xf>
    <xf numFmtId="9" fontId="22" fillId="0" borderId="14" xfId="0" applyNumberFormat="1" applyFont="1" applyBorder="1" applyAlignment="1">
      <alignment wrapText="1"/>
    </xf>
    <xf numFmtId="0" fontId="0" fillId="0" borderId="0" xfId="0" applyAlignment="1">
      <alignment wrapText="1"/>
    </xf>
    <xf numFmtId="165" fontId="0" fillId="0" borderId="0" xfId="1" applyNumberFormat="1" applyFont="1"/>
    <xf numFmtId="0" fontId="20" fillId="0" borderId="0" xfId="0" applyFont="1"/>
    <xf numFmtId="0" fontId="18" fillId="0" borderId="0" xfId="0" applyFont="1" applyAlignment="1">
      <alignment horizontal="center" vertical="center" wrapText="1"/>
    </xf>
    <xf numFmtId="49" fontId="22" fillId="0" borderId="0" xfId="0" applyNumberFormat="1" applyFont="1" applyAlignment="1">
      <alignment horizontal="center" vertical="center" wrapText="1"/>
    </xf>
    <xf numFmtId="49" fontId="18" fillId="0" borderId="0" xfId="0" applyNumberFormat="1" applyFont="1" applyAlignment="1">
      <alignment horizontal="center" vertical="center" wrapText="1"/>
    </xf>
    <xf numFmtId="0" fontId="22" fillId="0" borderId="0" xfId="0" applyFont="1" applyAlignment="1">
      <alignment horizontal="center" vertical="center" wrapText="1"/>
    </xf>
    <xf numFmtId="0" fontId="24" fillId="0" borderId="0" xfId="0" applyFont="1" applyAlignment="1">
      <alignment vertical="center"/>
    </xf>
    <xf numFmtId="0" fontId="23" fillId="0" borderId="0" xfId="0" applyFont="1" applyAlignment="1">
      <alignment vertical="center"/>
    </xf>
    <xf numFmtId="0" fontId="2" fillId="0" borderId="0" xfId="0" applyFont="1" applyAlignment="1">
      <alignment wrapText="1"/>
    </xf>
    <xf numFmtId="165" fontId="2" fillId="0" borderId="0" xfId="1" applyNumberFormat="1" applyFont="1"/>
    <xf numFmtId="0" fontId="11" fillId="0" borderId="0" xfId="0" applyFont="1" applyAlignment="1">
      <alignment horizontal="center"/>
    </xf>
    <xf numFmtId="0" fontId="25" fillId="0" borderId="0" xfId="0" applyFont="1" applyAlignment="1">
      <alignment horizontal="center"/>
    </xf>
    <xf numFmtId="0" fontId="25" fillId="0" borderId="0" xfId="0" applyFont="1"/>
    <xf numFmtId="0" fontId="11" fillId="0" borderId="0" xfId="0" applyFont="1" applyAlignment="1">
      <alignment horizontal="center" vertical="center" wrapText="1"/>
    </xf>
    <xf numFmtId="0" fontId="25" fillId="0" borderId="0" xfId="0" applyFont="1" applyAlignment="1">
      <alignment vertical="center" wrapText="1"/>
    </xf>
    <xf numFmtId="0" fontId="27" fillId="0" borderId="0" xfId="0" applyFont="1"/>
    <xf numFmtId="0" fontId="26" fillId="7" borderId="0" xfId="0" applyFont="1" applyFill="1"/>
    <xf numFmtId="0" fontId="26" fillId="8" borderId="0" xfId="0" applyFont="1" applyFill="1"/>
    <xf numFmtId="0" fontId="28" fillId="0" borderId="0" xfId="0" applyFont="1"/>
    <xf numFmtId="0" fontId="29" fillId="0" borderId="0" xfId="0" applyFont="1"/>
    <xf numFmtId="0" fontId="25" fillId="0" borderId="0" xfId="0" applyFont="1" applyFill="1" applyAlignment="1">
      <alignment vertical="center" wrapText="1"/>
    </xf>
    <xf numFmtId="0" fontId="0" fillId="0" borderId="0" xfId="0" applyFill="1"/>
    <xf numFmtId="0" fontId="29" fillId="0" borderId="0" xfId="0" applyFont="1" applyFill="1"/>
    <xf numFmtId="0" fontId="12" fillId="0" borderId="13" xfId="0" applyFont="1" applyFill="1" applyBorder="1"/>
    <xf numFmtId="3" fontId="12" fillId="0" borderId="0" xfId="1" applyNumberFormat="1" applyFont="1" applyFill="1" applyBorder="1" applyAlignment="1">
      <alignment vertical="center" wrapText="1"/>
    </xf>
    <xf numFmtId="0" fontId="18" fillId="0" borderId="0" xfId="0" applyFont="1" applyAlignment="1"/>
    <xf numFmtId="0" fontId="15" fillId="0" borderId="0" xfId="0" applyFont="1" applyAlignment="1"/>
    <xf numFmtId="0" fontId="29" fillId="0" borderId="0" xfId="0" applyFont="1" applyAlignment="1">
      <alignment horizontal="center" vertical="center"/>
    </xf>
    <xf numFmtId="9" fontId="16" fillId="0" borderId="0" xfId="1" applyNumberFormat="1" applyFont="1" applyFill="1" applyBorder="1" applyAlignment="1">
      <alignment vertical="center" wrapText="1"/>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10" xfId="0" applyFont="1" applyFill="1"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horizontal="center"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8" fillId="0" borderId="0" xfId="0" applyFont="1" applyAlignment="1">
      <alignment horizontal="center" vertical="center" wrapText="1"/>
    </xf>
    <xf numFmtId="0" fontId="4" fillId="2" borderId="0" xfId="0" applyFont="1" applyFill="1" applyAlignment="1">
      <alignment horizontal="center" vertical="center"/>
    </xf>
    <xf numFmtId="0" fontId="7" fillId="0" borderId="0" xfId="0" applyFont="1" applyAlignment="1">
      <alignment horizontal="center" vertical="center" wrapText="1"/>
    </xf>
    <xf numFmtId="0" fontId="13" fillId="0" borderId="0" xfId="0" applyFont="1" applyAlignment="1">
      <alignment horizontal="center" vertical="center" wrapText="1"/>
    </xf>
    <xf numFmtId="0" fontId="22" fillId="0" borderId="0" xfId="0" applyFont="1" applyAlignment="1">
      <alignment horizontal="center" wrapText="1"/>
    </xf>
  </cellXfs>
  <cellStyles count="4">
    <cellStyle name="Comma" xfId="1" builtinId="3"/>
    <cellStyle name="Hyperlink" xfId="3" builtinId="8"/>
    <cellStyle name="Normal" xfId="0" builtinId="0"/>
    <cellStyle name="Per cent" xfId="2" builtinId="5"/>
  </cellStyles>
  <dxfs count="4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00B050"/>
        </patternFill>
      </fill>
    </dxf>
    <dxf>
      <font>
        <color rgb="FFFFFFFF"/>
      </font>
      <fill>
        <patternFill>
          <bgColor rgb="FFFF0000"/>
        </patternFill>
      </fill>
    </dxf>
    <dxf>
      <font>
        <color rgb="FFFFFFFF"/>
      </font>
      <fill>
        <patternFill>
          <bgColor rgb="FF00B050"/>
        </patternFill>
      </fill>
    </dxf>
    <dxf>
      <font>
        <color rgb="FFFFFFFF"/>
      </font>
      <fill>
        <patternFill>
          <bgColor rgb="FFFF0000"/>
        </patternFill>
      </fill>
    </dxf>
    <dxf>
      <font>
        <color rgb="FFFFFFFF"/>
      </font>
      <fill>
        <patternFill>
          <bgColor rgb="FF00B050"/>
        </patternFill>
      </fill>
    </dxf>
    <dxf>
      <font>
        <color rgb="FFFFFFFF"/>
      </font>
      <fill>
        <patternFill>
          <bgColor rgb="FFFF0000"/>
        </patternFill>
      </fill>
    </dxf>
    <dxf>
      <font>
        <color rgb="FFFFFFFF"/>
      </font>
      <fill>
        <patternFill>
          <bgColor rgb="FF00B050"/>
        </patternFill>
      </fill>
    </dxf>
    <dxf>
      <font>
        <color rgb="FFFFFFFF"/>
      </font>
      <fill>
        <patternFill>
          <bgColor rgb="FFFF0000"/>
        </patternFill>
      </fill>
    </dxf>
    <dxf>
      <font>
        <color rgb="FFFFFFFF"/>
      </font>
      <fill>
        <patternFill>
          <bgColor rgb="FF00B050"/>
        </patternFill>
      </fill>
    </dxf>
    <dxf>
      <font>
        <color rgb="FFFFFFFF"/>
      </font>
      <fill>
        <patternFill>
          <bgColor rgb="FFFF0000"/>
        </patternFill>
      </fill>
    </dxf>
    <dxf>
      <font>
        <color rgb="FFFFFFFF"/>
      </font>
      <fill>
        <patternFill>
          <bgColor rgb="FF00B050"/>
        </patternFill>
      </fill>
    </dxf>
    <dxf>
      <font>
        <color rgb="FFFFFFFF"/>
      </font>
      <fill>
        <patternFill>
          <bgColor rgb="FFFF0000"/>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BFBFBF"/>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ill>
        <patternFill>
          <bgColor rgb="FFBFBFBF"/>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06308-9DED-48A2-9C22-B65CCDB8E59F}">
  <sheetPr>
    <tabColor theme="0" tint="-0.34998626667073579"/>
  </sheetPr>
  <dimension ref="A1:E30"/>
  <sheetViews>
    <sheetView workbookViewId="0">
      <selection activeCell="B4" sqref="B4"/>
    </sheetView>
  </sheetViews>
  <sheetFormatPr baseColWidth="10" defaultColWidth="9.1640625" defaultRowHeight="16"/>
  <cols>
    <col min="1" max="1" width="23.5" style="67" bestFit="1" customWidth="1"/>
    <col min="2" max="2" width="41.5" style="67" bestFit="1" customWidth="1"/>
    <col min="3" max="3" width="9.1640625" style="67"/>
    <col min="4" max="4" width="19.83203125" style="67" customWidth="1"/>
    <col min="5" max="5" width="15.6640625" style="67" bestFit="1" customWidth="1"/>
    <col min="6" max="16384" width="9.1640625" style="67"/>
  </cols>
  <sheetData>
    <row r="1" spans="1:5" s="66" customFormat="1" ht="17">
      <c r="A1" s="68" t="s">
        <v>345</v>
      </c>
      <c r="B1" s="68" t="s">
        <v>1</v>
      </c>
      <c r="C1" s="68" t="s">
        <v>2</v>
      </c>
      <c r="D1" s="68" t="s">
        <v>3</v>
      </c>
      <c r="E1" s="65" t="s">
        <v>4</v>
      </c>
    </row>
    <row r="2" spans="1:5" ht="17">
      <c r="A2" s="69" t="s">
        <v>47</v>
      </c>
      <c r="B2" s="67" t="s">
        <v>48</v>
      </c>
      <c r="C2" s="67" t="s">
        <v>49</v>
      </c>
      <c r="D2" s="67" t="s">
        <v>8</v>
      </c>
      <c r="E2" s="67" t="s">
        <v>50</v>
      </c>
    </row>
    <row r="3" spans="1:5" ht="34">
      <c r="A3" s="69" t="s">
        <v>10</v>
      </c>
      <c r="B3" s="69" t="s">
        <v>11</v>
      </c>
      <c r="C3" s="67" t="s">
        <v>12</v>
      </c>
      <c r="D3" s="67" t="s">
        <v>8</v>
      </c>
      <c r="E3" s="67" t="s">
        <v>9</v>
      </c>
    </row>
    <row r="4" spans="1:5">
      <c r="A4" s="67" t="s">
        <v>51</v>
      </c>
      <c r="B4" s="67" t="s">
        <v>52</v>
      </c>
      <c r="C4" s="66" t="s">
        <v>53</v>
      </c>
      <c r="D4" s="67" t="s">
        <v>8</v>
      </c>
      <c r="E4" s="67" t="s">
        <v>50</v>
      </c>
    </row>
    <row r="5" spans="1:5" ht="68">
      <c r="A5" s="69" t="s">
        <v>13</v>
      </c>
      <c r="B5" s="69" t="s">
        <v>14</v>
      </c>
      <c r="C5" s="67" t="s">
        <v>15</v>
      </c>
      <c r="D5" s="67" t="s">
        <v>8</v>
      </c>
      <c r="E5" s="67" t="s">
        <v>9</v>
      </c>
    </row>
    <row r="6" spans="1:5" ht="17">
      <c r="A6" s="69" t="s">
        <v>54</v>
      </c>
      <c r="B6" s="69" t="s">
        <v>55</v>
      </c>
      <c r="C6" s="67" t="s">
        <v>56</v>
      </c>
      <c r="D6" s="67" t="s">
        <v>8</v>
      </c>
      <c r="E6" s="67" t="s">
        <v>50</v>
      </c>
    </row>
    <row r="7" spans="1:5" ht="34">
      <c r="A7" s="69" t="s">
        <v>22</v>
      </c>
      <c r="B7" s="69" t="s">
        <v>23</v>
      </c>
      <c r="C7" s="67" t="s">
        <v>24</v>
      </c>
      <c r="D7" s="67" t="s">
        <v>8</v>
      </c>
      <c r="E7" s="67" t="s">
        <v>9</v>
      </c>
    </row>
    <row r="8" spans="1:5" ht="17">
      <c r="A8" s="69" t="s">
        <v>57</v>
      </c>
      <c r="B8" s="69" t="s">
        <v>58</v>
      </c>
      <c r="C8" s="67" t="s">
        <v>59</v>
      </c>
      <c r="D8" s="67" t="s">
        <v>8</v>
      </c>
      <c r="E8" s="67" t="s">
        <v>50</v>
      </c>
    </row>
    <row r="9" spans="1:5" ht="17">
      <c r="A9" s="69" t="s">
        <v>60</v>
      </c>
      <c r="B9" s="67" t="s">
        <v>61</v>
      </c>
      <c r="C9" s="67" t="s">
        <v>62</v>
      </c>
      <c r="D9" s="67" t="s">
        <v>8</v>
      </c>
      <c r="E9" s="67" t="s">
        <v>50</v>
      </c>
    </row>
    <row r="10" spans="1:5" ht="68">
      <c r="A10" s="69" t="s">
        <v>25</v>
      </c>
      <c r="B10" s="69" t="s">
        <v>26</v>
      </c>
      <c r="C10" s="67" t="s">
        <v>27</v>
      </c>
      <c r="D10" s="67" t="s">
        <v>8</v>
      </c>
      <c r="E10" s="67" t="s">
        <v>9</v>
      </c>
    </row>
    <row r="11" spans="1:5" ht="51">
      <c r="A11" s="69" t="s">
        <v>63</v>
      </c>
      <c r="B11" s="69" t="s">
        <v>64</v>
      </c>
      <c r="C11" s="67" t="s">
        <v>65</v>
      </c>
      <c r="D11" s="67" t="s">
        <v>8</v>
      </c>
      <c r="E11" s="67" t="s">
        <v>50</v>
      </c>
    </row>
    <row r="12" spans="1:5" ht="51">
      <c r="A12" s="69" t="s">
        <v>28</v>
      </c>
      <c r="B12" s="69" t="s">
        <v>29</v>
      </c>
      <c r="C12" s="67" t="s">
        <v>30</v>
      </c>
      <c r="D12" s="67" t="s">
        <v>37</v>
      </c>
      <c r="E12" s="67" t="s">
        <v>9</v>
      </c>
    </row>
    <row r="13" spans="1:5" ht="68">
      <c r="A13" s="69" t="s">
        <v>66</v>
      </c>
      <c r="B13" s="69" t="s">
        <v>67</v>
      </c>
      <c r="C13" s="67" t="s">
        <v>68</v>
      </c>
      <c r="D13" s="67" t="s">
        <v>8</v>
      </c>
      <c r="E13" s="67" t="s">
        <v>50</v>
      </c>
    </row>
    <row r="14" spans="1:5" ht="34">
      <c r="A14" s="69" t="s">
        <v>31</v>
      </c>
      <c r="B14" s="69" t="s">
        <v>32</v>
      </c>
      <c r="C14" s="67" t="s">
        <v>33</v>
      </c>
      <c r="D14" s="67" t="s">
        <v>8</v>
      </c>
      <c r="E14" s="67" t="s">
        <v>9</v>
      </c>
    </row>
    <row r="15" spans="1:5" ht="34">
      <c r="A15" s="69" t="s">
        <v>69</v>
      </c>
      <c r="B15" s="67" t="s">
        <v>70</v>
      </c>
      <c r="C15" s="67" t="s">
        <v>71</v>
      </c>
      <c r="D15" s="67" t="s">
        <v>8</v>
      </c>
      <c r="E15" s="67" t="s">
        <v>50</v>
      </c>
    </row>
    <row r="16" spans="1:5" ht="17">
      <c r="A16" s="69" t="s">
        <v>72</v>
      </c>
      <c r="B16" s="67" t="s">
        <v>73</v>
      </c>
      <c r="C16" s="67" t="s">
        <v>74</v>
      </c>
      <c r="D16" s="67" t="s">
        <v>37</v>
      </c>
      <c r="E16" s="67" t="s">
        <v>50</v>
      </c>
    </row>
    <row r="17" spans="1:5" ht="34">
      <c r="A17" s="69" t="s">
        <v>34</v>
      </c>
      <c r="B17" s="69" t="s">
        <v>35</v>
      </c>
      <c r="C17" s="67" t="s">
        <v>36</v>
      </c>
      <c r="D17" s="67" t="s">
        <v>37</v>
      </c>
      <c r="E17" s="67" t="s">
        <v>9</v>
      </c>
    </row>
    <row r="18" spans="1:5" ht="51">
      <c r="A18" s="69" t="s">
        <v>38</v>
      </c>
      <c r="B18" s="69" t="s">
        <v>39</v>
      </c>
      <c r="C18" s="67" t="s">
        <v>40</v>
      </c>
      <c r="D18" s="67" t="s">
        <v>37</v>
      </c>
      <c r="E18" s="67" t="s">
        <v>9</v>
      </c>
    </row>
    <row r="19" spans="1:5" ht="34">
      <c r="A19" s="69" t="s">
        <v>75</v>
      </c>
      <c r="B19" s="69" t="s">
        <v>76</v>
      </c>
      <c r="C19" s="67" t="s">
        <v>77</v>
      </c>
      <c r="D19" s="67" t="s">
        <v>37</v>
      </c>
      <c r="E19" s="67" t="s">
        <v>50</v>
      </c>
    </row>
    <row r="20" spans="1:5" ht="17">
      <c r="A20" s="69" t="s">
        <v>5</v>
      </c>
      <c r="B20" s="67" t="s">
        <v>6</v>
      </c>
      <c r="C20" s="67" t="s">
        <v>7</v>
      </c>
      <c r="D20" s="67" t="s">
        <v>37</v>
      </c>
      <c r="E20" s="67" t="s">
        <v>9</v>
      </c>
    </row>
    <row r="21" spans="1:5" ht="68">
      <c r="A21" s="69" t="s">
        <v>78</v>
      </c>
      <c r="B21" s="69" t="s">
        <v>79</v>
      </c>
      <c r="C21" s="67" t="s">
        <v>80</v>
      </c>
      <c r="D21" s="67" t="s">
        <v>37</v>
      </c>
      <c r="E21" s="67" t="s">
        <v>50</v>
      </c>
    </row>
    <row r="22" spans="1:5" ht="17">
      <c r="A22" s="69" t="s">
        <v>81</v>
      </c>
      <c r="B22" s="67" t="s">
        <v>82</v>
      </c>
      <c r="C22" s="67" t="s">
        <v>83</v>
      </c>
      <c r="D22" s="67" t="s">
        <v>37</v>
      </c>
      <c r="E22" s="67" t="s">
        <v>50</v>
      </c>
    </row>
    <row r="23" spans="1:5" ht="17">
      <c r="A23" s="69" t="s">
        <v>16</v>
      </c>
      <c r="B23" s="69" t="s">
        <v>17</v>
      </c>
      <c r="C23" s="67" t="s">
        <v>18</v>
      </c>
      <c r="D23" s="67" t="s">
        <v>37</v>
      </c>
      <c r="E23" s="67" t="s">
        <v>9</v>
      </c>
    </row>
    <row r="24" spans="1:5" ht="34">
      <c r="A24" s="69" t="s">
        <v>84</v>
      </c>
      <c r="B24" s="69" t="s">
        <v>85</v>
      </c>
      <c r="C24" s="67" t="s">
        <v>86</v>
      </c>
      <c r="D24" s="67" t="s">
        <v>37</v>
      </c>
      <c r="E24" s="67" t="s">
        <v>50</v>
      </c>
    </row>
    <row r="25" spans="1:5" ht="34">
      <c r="A25" s="69" t="s">
        <v>19</v>
      </c>
      <c r="B25" s="69" t="s">
        <v>20</v>
      </c>
      <c r="C25" s="67" t="s">
        <v>21</v>
      </c>
      <c r="D25" s="67" t="s">
        <v>37</v>
      </c>
      <c r="E25" s="67" t="s">
        <v>9</v>
      </c>
    </row>
    <row r="26" spans="1:5" ht="68">
      <c r="A26" s="69" t="s">
        <v>87</v>
      </c>
      <c r="B26" s="69" t="s">
        <v>88</v>
      </c>
      <c r="C26" s="67" t="s">
        <v>89</v>
      </c>
      <c r="D26" s="67" t="s">
        <v>37</v>
      </c>
      <c r="E26" s="67" t="s">
        <v>50</v>
      </c>
    </row>
    <row r="27" spans="1:5" ht="17">
      <c r="A27" s="69" t="s">
        <v>41</v>
      </c>
      <c r="B27" s="67" t="s">
        <v>42</v>
      </c>
      <c r="C27" s="67" t="s">
        <v>43</v>
      </c>
      <c r="D27" s="67" t="s">
        <v>37</v>
      </c>
      <c r="E27" s="67" t="s">
        <v>9</v>
      </c>
    </row>
    <row r="28" spans="1:5" ht="17">
      <c r="A28" s="69" t="s">
        <v>44</v>
      </c>
      <c r="B28" s="67" t="s">
        <v>45</v>
      </c>
      <c r="C28" s="67" t="s">
        <v>46</v>
      </c>
      <c r="D28" s="67" t="s">
        <v>37</v>
      </c>
      <c r="E28" s="67" t="s">
        <v>9</v>
      </c>
    </row>
    <row r="29" spans="1:5">
      <c r="A29" s="67" t="s">
        <v>90</v>
      </c>
      <c r="B29" s="67" t="s">
        <v>91</v>
      </c>
      <c r="C29" s="67" t="s">
        <v>92</v>
      </c>
      <c r="D29" s="67" t="s">
        <v>37</v>
      </c>
      <c r="E29" s="67" t="s">
        <v>50</v>
      </c>
    </row>
    <row r="30" spans="1:5">
      <c r="A30" s="69"/>
    </row>
  </sheetData>
  <sortState xmlns:xlrd2="http://schemas.microsoft.com/office/spreadsheetml/2017/richdata2" ref="A2:E31">
    <sortCondition ref="D2:D31"/>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7492-4243-4219-A9ED-97A36945DF6F}">
  <sheetPr>
    <tabColor theme="9" tint="-0.249977111117893"/>
  </sheetPr>
  <dimension ref="A1:V30"/>
  <sheetViews>
    <sheetView topLeftCell="N1" zoomScale="50" zoomScaleNormal="87" workbookViewId="0">
      <selection activeCell="V3" sqref="V3:V14"/>
    </sheetView>
  </sheetViews>
  <sheetFormatPr baseColWidth="10" defaultColWidth="12.5" defaultRowHeight="16"/>
  <cols>
    <col min="1" max="1" width="17.6640625" style="32" customWidth="1"/>
    <col min="2" max="2" width="30.5" style="40" bestFit="1" customWidth="1"/>
    <col min="3" max="3" width="70.6640625" style="40" customWidth="1"/>
    <col min="4" max="4" width="41" style="40" customWidth="1"/>
    <col min="5" max="5" width="16.6640625" style="40" bestFit="1" customWidth="1"/>
    <col min="6" max="16" width="28.1640625" style="32" customWidth="1"/>
    <col min="17" max="17" width="58.6640625" style="32" customWidth="1"/>
    <col min="18" max="20" width="28.1640625" style="32" customWidth="1"/>
    <col min="21" max="21" width="43.5" style="32" customWidth="1"/>
    <col min="22" max="22" width="12.5" style="49"/>
    <col min="23" max="16384" width="12.5" style="32"/>
  </cols>
  <sheetData>
    <row r="1" spans="1:22" ht="126.75" customHeight="1">
      <c r="F1" s="41" t="s">
        <v>190</v>
      </c>
      <c r="G1" s="41" t="s">
        <v>193</v>
      </c>
      <c r="H1" s="41" t="s">
        <v>195</v>
      </c>
      <c r="I1" s="41" t="s">
        <v>196</v>
      </c>
      <c r="J1" s="41" t="s">
        <v>197</v>
      </c>
      <c r="K1" s="41" t="s">
        <v>200</v>
      </c>
      <c r="L1" s="41" t="s">
        <v>201</v>
      </c>
      <c r="M1" s="41" t="s">
        <v>202</v>
      </c>
      <c r="N1" s="41" t="s">
        <v>203</v>
      </c>
      <c r="O1" s="41" t="s">
        <v>274</v>
      </c>
      <c r="P1" s="41" t="s">
        <v>210</v>
      </c>
      <c r="Q1" s="41" t="s">
        <v>213</v>
      </c>
      <c r="R1" s="41" t="s">
        <v>216</v>
      </c>
      <c r="S1" s="41" t="s">
        <v>218</v>
      </c>
      <c r="T1" s="41" t="s">
        <v>219</v>
      </c>
      <c r="U1" s="41" t="s">
        <v>220</v>
      </c>
      <c r="V1" s="116" t="s">
        <v>234</v>
      </c>
    </row>
    <row r="2" spans="1:22" ht="92" customHeight="1">
      <c r="A2" s="29" t="s">
        <v>265</v>
      </c>
      <c r="B2" s="29" t="s">
        <v>0</v>
      </c>
      <c r="C2" s="29" t="s">
        <v>1</v>
      </c>
      <c r="D2" s="29" t="s">
        <v>2</v>
      </c>
      <c r="E2" s="29" t="s">
        <v>3</v>
      </c>
      <c r="F2" s="41" t="s">
        <v>191</v>
      </c>
      <c r="G2" s="29">
        <v>1</v>
      </c>
      <c r="H2" s="29">
        <v>1</v>
      </c>
      <c r="I2" s="29">
        <v>1</v>
      </c>
      <c r="J2" s="41" t="s">
        <v>198</v>
      </c>
      <c r="K2" s="29">
        <v>1</v>
      </c>
      <c r="L2" s="29">
        <v>1</v>
      </c>
      <c r="M2" s="29">
        <v>1</v>
      </c>
      <c r="N2" s="41" t="s">
        <v>204</v>
      </c>
      <c r="O2" s="41" t="s">
        <v>208</v>
      </c>
      <c r="P2" s="41" t="s">
        <v>211</v>
      </c>
      <c r="Q2" s="42" t="s">
        <v>214</v>
      </c>
      <c r="R2" s="29">
        <v>2</v>
      </c>
      <c r="S2" s="29">
        <v>2</v>
      </c>
      <c r="T2" s="29">
        <v>1</v>
      </c>
      <c r="U2" s="42" t="s">
        <v>221</v>
      </c>
      <c r="V2" s="116"/>
    </row>
    <row r="3" spans="1:22" ht="17">
      <c r="A3" s="43"/>
      <c r="B3" s="69" t="s">
        <v>72</v>
      </c>
      <c r="C3" s="67" t="s">
        <v>73</v>
      </c>
      <c r="D3" s="67" t="s">
        <v>74</v>
      </c>
      <c r="E3" s="67" t="s">
        <v>37</v>
      </c>
      <c r="F3" s="44">
        <v>1</v>
      </c>
      <c r="G3" s="44">
        <v>1</v>
      </c>
      <c r="H3" s="44">
        <v>0</v>
      </c>
      <c r="I3" s="44">
        <v>0</v>
      </c>
      <c r="J3" s="44">
        <v>3</v>
      </c>
      <c r="K3" s="44">
        <v>0</v>
      </c>
      <c r="L3" s="44">
        <v>0</v>
      </c>
      <c r="M3" s="44">
        <v>1</v>
      </c>
      <c r="N3" s="44">
        <v>1</v>
      </c>
      <c r="O3" s="44">
        <v>0</v>
      </c>
      <c r="P3" s="44">
        <v>0</v>
      </c>
      <c r="Q3" s="44">
        <v>2</v>
      </c>
      <c r="R3" s="44">
        <v>2</v>
      </c>
      <c r="S3" s="44">
        <v>0</v>
      </c>
      <c r="T3" s="44">
        <v>0</v>
      </c>
      <c r="U3" s="44">
        <v>0</v>
      </c>
      <c r="V3" s="45">
        <f>SUM(F3:U3)</f>
        <v>11</v>
      </c>
    </row>
    <row r="4" spans="1:22" ht="34">
      <c r="A4" s="43"/>
      <c r="B4" s="69" t="s">
        <v>75</v>
      </c>
      <c r="C4" s="69" t="s">
        <v>76</v>
      </c>
      <c r="D4" s="67" t="s">
        <v>77</v>
      </c>
      <c r="E4" s="67" t="s">
        <v>37</v>
      </c>
      <c r="F4" s="44">
        <v>1</v>
      </c>
      <c r="G4" s="44">
        <v>1</v>
      </c>
      <c r="H4" s="44">
        <v>0</v>
      </c>
      <c r="I4" s="44">
        <v>0</v>
      </c>
      <c r="J4" s="44">
        <v>3</v>
      </c>
      <c r="K4" s="44">
        <v>0</v>
      </c>
      <c r="L4" s="44">
        <v>0</v>
      </c>
      <c r="M4" s="44">
        <v>0</v>
      </c>
      <c r="N4" s="44">
        <v>2</v>
      </c>
      <c r="O4" s="44">
        <v>0</v>
      </c>
      <c r="P4" s="44">
        <v>0</v>
      </c>
      <c r="Q4" s="44">
        <v>2</v>
      </c>
      <c r="R4" s="44">
        <v>0</v>
      </c>
      <c r="S4" s="44">
        <v>0</v>
      </c>
      <c r="T4" s="44">
        <v>0</v>
      </c>
      <c r="U4" s="44">
        <v>0</v>
      </c>
      <c r="V4" s="45">
        <f t="shared" ref="V4:V10" si="0">SUM(F4:U4)</f>
        <v>9</v>
      </c>
    </row>
    <row r="5" spans="1:22" ht="17">
      <c r="A5" s="43"/>
      <c r="B5" s="69" t="s">
        <v>81</v>
      </c>
      <c r="C5" s="67" t="s">
        <v>82</v>
      </c>
      <c r="D5" s="67" t="s">
        <v>83</v>
      </c>
      <c r="E5" s="67" t="s">
        <v>37</v>
      </c>
      <c r="F5" s="44">
        <v>2</v>
      </c>
      <c r="G5" s="44">
        <v>1</v>
      </c>
      <c r="H5" s="44">
        <v>0</v>
      </c>
      <c r="I5" s="44">
        <v>0</v>
      </c>
      <c r="J5" s="44">
        <v>3</v>
      </c>
      <c r="K5" s="44">
        <v>0</v>
      </c>
      <c r="L5" s="44">
        <v>0</v>
      </c>
      <c r="M5" s="44">
        <v>0</v>
      </c>
      <c r="N5" s="44">
        <v>2</v>
      </c>
      <c r="O5" s="44">
        <v>0</v>
      </c>
      <c r="P5" s="44">
        <v>0</v>
      </c>
      <c r="Q5" s="44">
        <v>2</v>
      </c>
      <c r="R5" s="44">
        <v>0</v>
      </c>
      <c r="S5" s="44">
        <v>0</v>
      </c>
      <c r="T5" s="44">
        <v>0</v>
      </c>
      <c r="U5" s="44">
        <v>2</v>
      </c>
      <c r="V5" s="45">
        <f t="shared" si="0"/>
        <v>12</v>
      </c>
    </row>
    <row r="6" spans="1:22" ht="17">
      <c r="A6" s="43"/>
      <c r="B6" s="69" t="s">
        <v>84</v>
      </c>
      <c r="C6" s="69" t="s">
        <v>85</v>
      </c>
      <c r="D6" s="67" t="s">
        <v>86</v>
      </c>
      <c r="E6" s="67" t="s">
        <v>37</v>
      </c>
      <c r="F6" s="44">
        <v>1</v>
      </c>
      <c r="G6" s="44">
        <v>1</v>
      </c>
      <c r="H6" s="44">
        <v>0</v>
      </c>
      <c r="I6" s="44">
        <v>0</v>
      </c>
      <c r="J6" s="44">
        <v>3</v>
      </c>
      <c r="K6" s="44">
        <v>1</v>
      </c>
      <c r="L6" s="44">
        <v>0</v>
      </c>
      <c r="M6" s="44">
        <v>0</v>
      </c>
      <c r="N6" s="44">
        <v>1</v>
      </c>
      <c r="O6" s="44">
        <v>0</v>
      </c>
      <c r="P6" s="44">
        <v>0</v>
      </c>
      <c r="Q6" s="44">
        <v>2</v>
      </c>
      <c r="R6" s="44">
        <v>0</v>
      </c>
      <c r="S6" s="79">
        <v>2</v>
      </c>
      <c r="T6" s="44">
        <v>0</v>
      </c>
      <c r="U6" s="44">
        <v>0</v>
      </c>
      <c r="V6" s="45">
        <f t="shared" si="0"/>
        <v>11</v>
      </c>
    </row>
    <row r="7" spans="1:22" ht="34">
      <c r="A7" s="43"/>
      <c r="B7" s="69" t="s">
        <v>87</v>
      </c>
      <c r="C7" s="69" t="s">
        <v>88</v>
      </c>
      <c r="D7" s="67" t="s">
        <v>89</v>
      </c>
      <c r="E7" s="67" t="s">
        <v>37</v>
      </c>
      <c r="F7" s="44">
        <v>0</v>
      </c>
      <c r="G7" s="44">
        <v>1</v>
      </c>
      <c r="H7" s="44">
        <v>0</v>
      </c>
      <c r="I7" s="44">
        <v>0</v>
      </c>
      <c r="J7" s="44">
        <v>3</v>
      </c>
      <c r="K7" s="44">
        <v>1</v>
      </c>
      <c r="L7" s="44">
        <v>0</v>
      </c>
      <c r="M7" s="44">
        <v>1</v>
      </c>
      <c r="N7" s="44">
        <v>2</v>
      </c>
      <c r="O7" s="44">
        <v>0</v>
      </c>
      <c r="P7" s="44">
        <v>0</v>
      </c>
      <c r="Q7" s="44">
        <v>2</v>
      </c>
      <c r="R7" s="44">
        <v>2</v>
      </c>
      <c r="S7" s="44">
        <v>0</v>
      </c>
      <c r="T7" s="44">
        <v>0</v>
      </c>
      <c r="U7" s="44">
        <v>0</v>
      </c>
      <c r="V7" s="45">
        <f t="shared" si="0"/>
        <v>12</v>
      </c>
    </row>
    <row r="8" spans="1:22">
      <c r="A8" s="43"/>
      <c r="B8" s="67" t="s">
        <v>90</v>
      </c>
      <c r="C8" s="67" t="s">
        <v>91</v>
      </c>
      <c r="D8" s="67" t="s">
        <v>92</v>
      </c>
      <c r="E8" s="67" t="s">
        <v>37</v>
      </c>
      <c r="F8" s="44">
        <v>1</v>
      </c>
      <c r="G8" s="44">
        <v>1</v>
      </c>
      <c r="H8" s="44">
        <v>0</v>
      </c>
      <c r="I8" s="44">
        <v>0</v>
      </c>
      <c r="J8" s="44">
        <v>3</v>
      </c>
      <c r="K8" s="44">
        <v>0</v>
      </c>
      <c r="L8" s="44">
        <v>1</v>
      </c>
      <c r="M8" s="44">
        <v>1</v>
      </c>
      <c r="N8" s="44">
        <v>2</v>
      </c>
      <c r="O8" s="44">
        <v>0</v>
      </c>
      <c r="P8" s="44">
        <v>0</v>
      </c>
      <c r="Q8" s="44">
        <v>2</v>
      </c>
      <c r="R8" s="44">
        <v>0</v>
      </c>
      <c r="S8" s="44">
        <v>0</v>
      </c>
      <c r="T8" s="44">
        <v>0</v>
      </c>
      <c r="U8" s="44">
        <v>0</v>
      </c>
      <c r="V8" s="45">
        <f t="shared" si="0"/>
        <v>11</v>
      </c>
    </row>
    <row r="9" spans="1:22" ht="34">
      <c r="A9" s="43"/>
      <c r="B9" s="69" t="s">
        <v>78</v>
      </c>
      <c r="C9" s="69" t="s">
        <v>79</v>
      </c>
      <c r="D9" s="67" t="s">
        <v>80</v>
      </c>
      <c r="E9" s="67" t="s">
        <v>37</v>
      </c>
      <c r="F9" s="44">
        <v>1</v>
      </c>
      <c r="G9" s="44">
        <v>0</v>
      </c>
      <c r="H9" s="44">
        <v>0</v>
      </c>
      <c r="I9" s="44">
        <v>0</v>
      </c>
      <c r="J9" s="44">
        <v>3</v>
      </c>
      <c r="K9" s="44">
        <v>0</v>
      </c>
      <c r="L9" s="44">
        <v>0</v>
      </c>
      <c r="M9" s="44">
        <v>0</v>
      </c>
      <c r="N9" s="44">
        <v>2</v>
      </c>
      <c r="O9" s="44">
        <v>0</v>
      </c>
      <c r="P9" s="44">
        <v>0</v>
      </c>
      <c r="Q9" s="44">
        <v>2</v>
      </c>
      <c r="R9" s="44">
        <v>0</v>
      </c>
      <c r="S9" s="44">
        <v>0</v>
      </c>
      <c r="T9" s="44">
        <v>0</v>
      </c>
      <c r="U9" s="44">
        <v>1</v>
      </c>
      <c r="V9" s="45">
        <f t="shared" ref="V9" si="1">SUM(F9:U9)</f>
        <v>9</v>
      </c>
    </row>
    <row r="10" spans="1:22" ht="34">
      <c r="A10" s="43"/>
      <c r="B10" s="69" t="s">
        <v>28</v>
      </c>
      <c r="C10" s="69" t="s">
        <v>29</v>
      </c>
      <c r="D10" s="67" t="s">
        <v>30</v>
      </c>
      <c r="E10" s="67" t="s">
        <v>37</v>
      </c>
      <c r="F10" s="44">
        <v>2</v>
      </c>
      <c r="G10" s="44">
        <v>0</v>
      </c>
      <c r="H10" s="44">
        <v>0</v>
      </c>
      <c r="I10" s="44">
        <v>0</v>
      </c>
      <c r="J10" s="44">
        <v>3</v>
      </c>
      <c r="K10" s="44">
        <v>1</v>
      </c>
      <c r="L10" s="44">
        <v>0</v>
      </c>
      <c r="M10" s="44">
        <v>0</v>
      </c>
      <c r="N10" s="44">
        <v>2</v>
      </c>
      <c r="O10" s="44">
        <v>0</v>
      </c>
      <c r="P10" s="44">
        <v>0</v>
      </c>
      <c r="Q10" s="44">
        <v>4</v>
      </c>
      <c r="R10" s="44">
        <v>0</v>
      </c>
      <c r="S10" s="44">
        <v>2</v>
      </c>
      <c r="T10" s="44">
        <v>0</v>
      </c>
      <c r="U10" s="44">
        <v>1</v>
      </c>
      <c r="V10" s="45">
        <f t="shared" si="0"/>
        <v>15</v>
      </c>
    </row>
    <row r="11" spans="1:22" ht="34">
      <c r="A11" s="43"/>
      <c r="B11" s="69" t="s">
        <v>38</v>
      </c>
      <c r="C11" s="69" t="s">
        <v>39</v>
      </c>
      <c r="D11" s="67" t="s">
        <v>40</v>
      </c>
      <c r="E11" s="67" t="s">
        <v>37</v>
      </c>
      <c r="F11" s="44">
        <v>2</v>
      </c>
      <c r="G11" s="44">
        <v>0</v>
      </c>
      <c r="H11" s="44">
        <v>0</v>
      </c>
      <c r="I11" s="44">
        <v>0</v>
      </c>
      <c r="J11" s="44">
        <v>3</v>
      </c>
      <c r="K11" s="44">
        <v>0</v>
      </c>
      <c r="L11" s="44">
        <v>0</v>
      </c>
      <c r="M11" s="44">
        <v>0</v>
      </c>
      <c r="N11" s="44">
        <v>2</v>
      </c>
      <c r="O11" s="44">
        <v>0</v>
      </c>
      <c r="P11" s="44">
        <v>0</v>
      </c>
      <c r="Q11" s="44">
        <v>2</v>
      </c>
      <c r="R11" s="44">
        <v>0</v>
      </c>
      <c r="S11" s="44">
        <v>0</v>
      </c>
      <c r="T11" s="44">
        <v>0</v>
      </c>
      <c r="U11" s="44">
        <v>0</v>
      </c>
      <c r="V11" s="45">
        <f t="shared" ref="V11:V14" si="2">SUM(F11:U11)</f>
        <v>9</v>
      </c>
    </row>
    <row r="12" spans="1:22" ht="17">
      <c r="A12" s="43"/>
      <c r="B12" s="69" t="s">
        <v>5</v>
      </c>
      <c r="C12" s="67" t="s">
        <v>6</v>
      </c>
      <c r="D12" s="67" t="s">
        <v>7</v>
      </c>
      <c r="E12" s="67" t="s">
        <v>37</v>
      </c>
      <c r="F12" s="44">
        <v>2</v>
      </c>
      <c r="G12" s="44">
        <v>0</v>
      </c>
      <c r="H12" s="44">
        <v>0</v>
      </c>
      <c r="I12" s="44">
        <v>0</v>
      </c>
      <c r="J12" s="44">
        <v>3</v>
      </c>
      <c r="K12" s="44">
        <v>1</v>
      </c>
      <c r="L12" s="44">
        <v>0</v>
      </c>
      <c r="M12" s="44">
        <v>1</v>
      </c>
      <c r="N12" s="44">
        <v>2</v>
      </c>
      <c r="O12" s="44">
        <v>0</v>
      </c>
      <c r="P12" s="44">
        <v>0</v>
      </c>
      <c r="Q12" s="44">
        <v>2</v>
      </c>
      <c r="R12" s="44">
        <v>2</v>
      </c>
      <c r="S12" s="44">
        <v>0</v>
      </c>
      <c r="T12" s="44">
        <v>0</v>
      </c>
      <c r="U12" s="44">
        <v>0</v>
      </c>
      <c r="V12" s="45">
        <f t="shared" si="2"/>
        <v>13</v>
      </c>
    </row>
    <row r="13" spans="1:22" ht="17">
      <c r="A13" s="43"/>
      <c r="B13" s="69" t="s">
        <v>16</v>
      </c>
      <c r="C13" s="69" t="s">
        <v>17</v>
      </c>
      <c r="D13" s="67" t="s">
        <v>18</v>
      </c>
      <c r="E13" s="67" t="s">
        <v>37</v>
      </c>
      <c r="F13" s="44">
        <v>1</v>
      </c>
      <c r="G13" s="44">
        <v>0</v>
      </c>
      <c r="H13" s="44">
        <v>0</v>
      </c>
      <c r="I13" s="44">
        <v>0</v>
      </c>
      <c r="J13" s="44">
        <v>3</v>
      </c>
      <c r="K13" s="44">
        <v>0</v>
      </c>
      <c r="L13" s="44">
        <v>0</v>
      </c>
      <c r="M13" s="44">
        <v>0</v>
      </c>
      <c r="N13" s="44">
        <v>2</v>
      </c>
      <c r="O13" s="44">
        <v>0</v>
      </c>
      <c r="P13" s="44">
        <v>0</v>
      </c>
      <c r="Q13" s="44">
        <v>2</v>
      </c>
      <c r="R13" s="44">
        <v>0</v>
      </c>
      <c r="S13" s="44">
        <v>0</v>
      </c>
      <c r="T13" s="44">
        <v>0</v>
      </c>
      <c r="U13" s="44">
        <v>0</v>
      </c>
      <c r="V13" s="45">
        <f t="shared" si="2"/>
        <v>8</v>
      </c>
    </row>
    <row r="14" spans="1:22" ht="17">
      <c r="A14" s="43"/>
      <c r="B14" s="69" t="s">
        <v>44</v>
      </c>
      <c r="C14" s="67" t="s">
        <v>45</v>
      </c>
      <c r="D14" s="67" t="s">
        <v>46</v>
      </c>
      <c r="E14" s="67" t="s">
        <v>37</v>
      </c>
      <c r="F14" s="44">
        <v>0</v>
      </c>
      <c r="G14" s="44">
        <v>0</v>
      </c>
      <c r="H14" s="44">
        <v>0</v>
      </c>
      <c r="I14" s="44">
        <v>0</v>
      </c>
      <c r="J14" s="44">
        <v>3</v>
      </c>
      <c r="K14" s="44">
        <v>0</v>
      </c>
      <c r="L14" s="44">
        <v>0</v>
      </c>
      <c r="M14" s="44">
        <v>0</v>
      </c>
      <c r="N14" s="44">
        <v>2</v>
      </c>
      <c r="O14" s="44">
        <v>0</v>
      </c>
      <c r="P14" s="44">
        <v>0</v>
      </c>
      <c r="Q14" s="44">
        <v>3</v>
      </c>
      <c r="R14" s="44">
        <v>2</v>
      </c>
      <c r="S14" s="44">
        <v>0</v>
      </c>
      <c r="T14" s="44">
        <v>0</v>
      </c>
      <c r="U14" s="44">
        <v>1</v>
      </c>
      <c r="V14" s="45">
        <f t="shared" si="2"/>
        <v>11</v>
      </c>
    </row>
    <row r="15" spans="1:22" ht="17">
      <c r="A15" s="46"/>
      <c r="E15" s="48" t="s">
        <v>275</v>
      </c>
      <c r="F15" s="32">
        <f>COUNTIF(F3:F14,1)</f>
        <v>6</v>
      </c>
      <c r="G15" s="32">
        <f>COUNTIF(G3:G14,1)</f>
        <v>6</v>
      </c>
      <c r="H15" s="32">
        <f>COUNTIF(H3:H14,1)</f>
        <v>0</v>
      </c>
      <c r="I15" s="32">
        <f>COUNTIF(I3:I14,1)</f>
        <v>0</v>
      </c>
      <c r="J15" s="47"/>
      <c r="K15" s="32">
        <f>COUNTIF(K3:K14,1)</f>
        <v>4</v>
      </c>
      <c r="L15" s="32">
        <f>COUNTIF(L3:L14,1)</f>
        <v>1</v>
      </c>
      <c r="M15" s="32">
        <f>COUNTIF(M3:M14,1)</f>
        <v>4</v>
      </c>
      <c r="N15" s="32">
        <f>COUNTIF(N3:N14,1)</f>
        <v>2</v>
      </c>
      <c r="O15" s="32">
        <f>COUNTIF(O3:O14,1)</f>
        <v>0</v>
      </c>
      <c r="P15" s="47"/>
      <c r="Q15" s="32">
        <f>COUNTIF(Q3:Q14,1)</f>
        <v>0</v>
      </c>
      <c r="R15" s="32">
        <f>COUNTIF(R3:R14,1)</f>
        <v>0</v>
      </c>
      <c r="S15" s="32">
        <f>COUNTIF(S3:S14,1)</f>
        <v>0</v>
      </c>
      <c r="T15" s="32">
        <f>COUNTIF(T3:T14,1)</f>
        <v>0</v>
      </c>
      <c r="U15" s="32">
        <f>COUNTIF(U3:U14,1)</f>
        <v>3</v>
      </c>
    </row>
    <row r="16" spans="1:22" ht="17">
      <c r="E16" s="48" t="s">
        <v>276</v>
      </c>
      <c r="F16" s="32">
        <f>COUNTIF(F3:F14,0)</f>
        <v>2</v>
      </c>
      <c r="G16" s="32">
        <f>COUNTIF(G3:G14,0)</f>
        <v>6</v>
      </c>
      <c r="H16" s="32">
        <f>COUNTIF(H3:H14,0)</f>
        <v>12</v>
      </c>
      <c r="I16" s="32">
        <f>COUNTIF(I3:I14,0)</f>
        <v>12</v>
      </c>
      <c r="J16" s="47"/>
      <c r="K16" s="32">
        <f t="shared" ref="K16:U16" si="3">COUNTIF(K3:K14,0)</f>
        <v>8</v>
      </c>
      <c r="L16" s="32">
        <f t="shared" si="3"/>
        <v>11</v>
      </c>
      <c r="M16" s="32">
        <f t="shared" si="3"/>
        <v>8</v>
      </c>
      <c r="N16" s="32">
        <f t="shared" si="3"/>
        <v>0</v>
      </c>
      <c r="O16" s="32">
        <f t="shared" si="3"/>
        <v>12</v>
      </c>
      <c r="P16" s="32">
        <f t="shared" si="3"/>
        <v>12</v>
      </c>
      <c r="Q16" s="32">
        <f t="shared" si="3"/>
        <v>0</v>
      </c>
      <c r="R16" s="32">
        <f t="shared" si="3"/>
        <v>8</v>
      </c>
      <c r="S16" s="32">
        <f t="shared" si="3"/>
        <v>10</v>
      </c>
      <c r="T16" s="32">
        <f t="shared" si="3"/>
        <v>12</v>
      </c>
      <c r="U16" s="32">
        <f t="shared" si="3"/>
        <v>8</v>
      </c>
    </row>
    <row r="17" spans="5:21" ht="17">
      <c r="E17" s="48" t="s">
        <v>277</v>
      </c>
      <c r="F17" s="32">
        <f t="shared" ref="F17:U17" si="4">COUNTIF(F3:F14,"&lt;0")</f>
        <v>0</v>
      </c>
      <c r="G17" s="32">
        <f t="shared" si="4"/>
        <v>0</v>
      </c>
      <c r="H17" s="32">
        <f t="shared" si="4"/>
        <v>0</v>
      </c>
      <c r="I17" s="32">
        <f t="shared" si="4"/>
        <v>0</v>
      </c>
      <c r="J17" s="32">
        <f t="shared" si="4"/>
        <v>0</v>
      </c>
      <c r="K17" s="32">
        <f t="shared" si="4"/>
        <v>0</v>
      </c>
      <c r="L17" s="32">
        <f t="shared" si="4"/>
        <v>0</v>
      </c>
      <c r="M17" s="32">
        <f t="shared" si="4"/>
        <v>0</v>
      </c>
      <c r="N17" s="32">
        <f t="shared" si="4"/>
        <v>0</v>
      </c>
      <c r="O17" s="32">
        <f t="shared" si="4"/>
        <v>0</v>
      </c>
      <c r="P17" s="32">
        <f t="shared" si="4"/>
        <v>0</v>
      </c>
      <c r="Q17" s="32">
        <f t="shared" si="4"/>
        <v>0</v>
      </c>
      <c r="R17" s="32">
        <f t="shared" si="4"/>
        <v>0</v>
      </c>
      <c r="S17" s="32">
        <f t="shared" si="4"/>
        <v>0</v>
      </c>
      <c r="T17" s="32">
        <f t="shared" si="4"/>
        <v>0</v>
      </c>
      <c r="U17" s="32">
        <f t="shared" si="4"/>
        <v>0</v>
      </c>
    </row>
    <row r="18" spans="5:21" ht="17">
      <c r="E18" s="48" t="s">
        <v>278</v>
      </c>
      <c r="F18" s="32">
        <f>COUNTIF(F3:F14,2)</f>
        <v>4</v>
      </c>
      <c r="G18" s="47"/>
      <c r="H18" s="47"/>
      <c r="I18" s="47"/>
      <c r="J18" s="47"/>
      <c r="K18" s="47"/>
      <c r="L18" s="47"/>
      <c r="M18" s="47"/>
      <c r="N18" s="32">
        <f>COUNTIF(N3:N14,2)</f>
        <v>10</v>
      </c>
      <c r="O18" s="32">
        <f>COUNTIF(O3:O14,2)</f>
        <v>0</v>
      </c>
      <c r="P18" s="47"/>
      <c r="Q18" s="32">
        <f>COUNTIF(Q3:Q14,2)</f>
        <v>10</v>
      </c>
      <c r="R18" s="32">
        <f>COUNTIF(R3:R14,2)</f>
        <v>4</v>
      </c>
      <c r="S18" s="32">
        <f>COUNTIF(S3:S14,2)</f>
        <v>2</v>
      </c>
      <c r="T18" s="47"/>
      <c r="U18" s="32">
        <f>COUNTIF(U3:U14,2)</f>
        <v>1</v>
      </c>
    </row>
    <row r="19" spans="5:21" ht="17">
      <c r="E19" s="48" t="s">
        <v>279</v>
      </c>
      <c r="F19" s="47"/>
      <c r="G19" s="47"/>
      <c r="H19" s="47"/>
      <c r="I19" s="47"/>
      <c r="J19" s="32">
        <f>COUNTIF(J3:J14,3)</f>
        <v>12</v>
      </c>
      <c r="K19" s="47"/>
      <c r="L19" s="47"/>
      <c r="M19" s="47"/>
      <c r="N19" s="47"/>
      <c r="O19" s="47"/>
      <c r="P19" s="47"/>
      <c r="Q19" s="32">
        <f>COUNTIF(Q3:Q14,3)</f>
        <v>1</v>
      </c>
      <c r="R19" s="47"/>
      <c r="S19" s="47"/>
      <c r="T19" s="47"/>
      <c r="U19" s="32">
        <f>COUNTIF(U3:U14,3)</f>
        <v>0</v>
      </c>
    </row>
    <row r="20" spans="5:21" ht="17">
      <c r="E20" s="48" t="s">
        <v>280</v>
      </c>
      <c r="F20" s="47"/>
      <c r="G20" s="47"/>
      <c r="H20" s="47"/>
      <c r="I20" s="47"/>
      <c r="J20" s="47"/>
      <c r="K20" s="47"/>
      <c r="L20" s="47"/>
      <c r="M20" s="47"/>
      <c r="N20" s="47"/>
      <c r="O20" s="47"/>
      <c r="P20" s="47"/>
      <c r="Q20" s="32">
        <f>COUNTIF(Q3:Q14,4)</f>
        <v>1</v>
      </c>
      <c r="R20" s="47"/>
      <c r="S20" s="47"/>
      <c r="T20" s="47"/>
      <c r="U20" s="47"/>
    </row>
    <row r="21" spans="5:21" ht="17">
      <c r="E21" s="48" t="s">
        <v>281</v>
      </c>
      <c r="F21" s="47"/>
      <c r="G21" s="47"/>
      <c r="H21" s="47"/>
      <c r="I21" s="47"/>
      <c r="J21" s="47"/>
      <c r="K21" s="47"/>
      <c r="L21" s="47"/>
      <c r="M21" s="47"/>
      <c r="N21" s="47"/>
      <c r="O21" s="47"/>
      <c r="P21" s="47"/>
      <c r="Q21" s="32">
        <f>COUNTIF(Q3:Q14,5)</f>
        <v>0</v>
      </c>
      <c r="R21" s="47"/>
      <c r="S21" s="47"/>
      <c r="T21" s="47"/>
      <c r="U21" s="47"/>
    </row>
    <row r="22" spans="5:21" ht="17" thickBot="1">
      <c r="F22" s="50">
        <f t="shared" ref="F22:U22" si="5">SUM(F15:F21)</f>
        <v>12</v>
      </c>
      <c r="G22" s="50">
        <f t="shared" si="5"/>
        <v>12</v>
      </c>
      <c r="H22" s="50">
        <f t="shared" si="5"/>
        <v>12</v>
      </c>
      <c r="I22" s="50">
        <f t="shared" si="5"/>
        <v>12</v>
      </c>
      <c r="J22" s="50">
        <f t="shared" si="5"/>
        <v>12</v>
      </c>
      <c r="K22" s="50">
        <f t="shared" si="5"/>
        <v>12</v>
      </c>
      <c r="L22" s="50">
        <f t="shared" si="5"/>
        <v>12</v>
      </c>
      <c r="M22" s="50">
        <f t="shared" si="5"/>
        <v>12</v>
      </c>
      <c r="N22" s="50">
        <f t="shared" si="5"/>
        <v>12</v>
      </c>
      <c r="O22" s="50">
        <f t="shared" si="5"/>
        <v>12</v>
      </c>
      <c r="P22" s="50">
        <f t="shared" si="5"/>
        <v>12</v>
      </c>
      <c r="Q22" s="50">
        <f t="shared" si="5"/>
        <v>12</v>
      </c>
      <c r="R22" s="50">
        <f t="shared" si="5"/>
        <v>12</v>
      </c>
      <c r="S22" s="50">
        <f t="shared" si="5"/>
        <v>12</v>
      </c>
      <c r="T22" s="50">
        <f t="shared" si="5"/>
        <v>12</v>
      </c>
      <c r="U22" s="50">
        <f t="shared" si="5"/>
        <v>12</v>
      </c>
    </row>
    <row r="24" spans="5:21" ht="17">
      <c r="E24" s="40" t="str">
        <f>E15</f>
        <v xml:space="preserve"> == 1</v>
      </c>
      <c r="F24" s="51">
        <f t="shared" ref="F24:I25" si="6">F15/$F$22</f>
        <v>0.5</v>
      </c>
      <c r="G24" s="51">
        <f t="shared" si="6"/>
        <v>0.5</v>
      </c>
      <c r="H24" s="51">
        <f t="shared" si="6"/>
        <v>0</v>
      </c>
      <c r="I24" s="51">
        <f t="shared" si="6"/>
        <v>0</v>
      </c>
      <c r="J24" s="52"/>
      <c r="K24" s="51">
        <f t="shared" ref="K24:O25" si="7">K15/$F$22</f>
        <v>0.33333333333333331</v>
      </c>
      <c r="L24" s="51">
        <f t="shared" si="7"/>
        <v>8.3333333333333329E-2</v>
      </c>
      <c r="M24" s="51">
        <f t="shared" si="7"/>
        <v>0.33333333333333331</v>
      </c>
      <c r="N24" s="51">
        <f t="shared" si="7"/>
        <v>0.16666666666666666</v>
      </c>
      <c r="O24" s="51">
        <f t="shared" si="7"/>
        <v>0</v>
      </c>
      <c r="P24" s="52"/>
      <c r="Q24" s="51">
        <f>Q15/$F$22</f>
        <v>0</v>
      </c>
      <c r="R24" s="52"/>
      <c r="S24" s="52"/>
      <c r="T24" s="51">
        <f>T15/$F$22</f>
        <v>0</v>
      </c>
      <c r="U24" s="51">
        <f>U15/$F$22</f>
        <v>0.25</v>
      </c>
    </row>
    <row r="25" spans="5:21" ht="17">
      <c r="E25" s="40" t="str">
        <f>E16</f>
        <v xml:space="preserve"> == 0</v>
      </c>
      <c r="F25" s="51">
        <f t="shared" si="6"/>
        <v>0.16666666666666666</v>
      </c>
      <c r="G25" s="51">
        <f t="shared" si="6"/>
        <v>0.5</v>
      </c>
      <c r="H25" s="51">
        <f t="shared" si="6"/>
        <v>1</v>
      </c>
      <c r="I25" s="51">
        <f t="shared" si="6"/>
        <v>1</v>
      </c>
      <c r="J25" s="52"/>
      <c r="K25" s="51">
        <f t="shared" si="7"/>
        <v>0.66666666666666663</v>
      </c>
      <c r="L25" s="51">
        <f t="shared" si="7"/>
        <v>0.91666666666666663</v>
      </c>
      <c r="M25" s="51">
        <f t="shared" si="7"/>
        <v>0.66666666666666663</v>
      </c>
      <c r="N25" s="51">
        <f t="shared" si="7"/>
        <v>0</v>
      </c>
      <c r="O25" s="51">
        <f t="shared" si="7"/>
        <v>1</v>
      </c>
      <c r="P25" s="51">
        <f>P16/$F$22</f>
        <v>1</v>
      </c>
      <c r="Q25" s="52"/>
      <c r="R25" s="51">
        <f>R16/$F$22</f>
        <v>0.66666666666666663</v>
      </c>
      <c r="S25" s="51">
        <f>S16/$F$22</f>
        <v>0.83333333333333337</v>
      </c>
      <c r="T25" s="51">
        <f>T16/$F$22</f>
        <v>1</v>
      </c>
      <c r="U25" s="51">
        <f>U16/$F$22</f>
        <v>0.66666666666666663</v>
      </c>
    </row>
    <row r="26" spans="5:21" ht="17">
      <c r="E26" s="40" t="str">
        <f>E18</f>
        <v xml:space="preserve"> == 2</v>
      </c>
      <c r="F26" s="51">
        <f>F18/$F$22</f>
        <v>0.33333333333333331</v>
      </c>
      <c r="G26" s="52"/>
      <c r="H26" s="52"/>
      <c r="I26" s="52"/>
      <c r="J26" s="52"/>
      <c r="K26" s="52"/>
      <c r="L26" s="52"/>
      <c r="M26" s="52"/>
      <c r="N26" s="51">
        <f>N18/$F$22</f>
        <v>0.83333333333333337</v>
      </c>
      <c r="O26" s="51">
        <f>O18/$F$22</f>
        <v>0</v>
      </c>
      <c r="P26" s="52"/>
      <c r="Q26" s="51">
        <f>Q18/$F$22</f>
        <v>0.83333333333333337</v>
      </c>
      <c r="R26" s="51">
        <f>R18/$F$22</f>
        <v>0.33333333333333331</v>
      </c>
      <c r="S26" s="51">
        <f>S18/$F$22</f>
        <v>0.16666666666666666</v>
      </c>
      <c r="T26" s="52"/>
      <c r="U26" s="51">
        <f>U18/$F$22</f>
        <v>8.3333333333333329E-2</v>
      </c>
    </row>
    <row r="27" spans="5:21" ht="17">
      <c r="E27" s="40" t="str">
        <f>E19</f>
        <v xml:space="preserve"> == 3</v>
      </c>
      <c r="F27" s="52"/>
      <c r="G27" s="52"/>
      <c r="H27" s="52"/>
      <c r="I27" s="52"/>
      <c r="J27" s="51">
        <f>J19/$F$22</f>
        <v>1</v>
      </c>
      <c r="K27" s="52"/>
      <c r="L27" s="52"/>
      <c r="M27" s="52"/>
      <c r="N27" s="52"/>
      <c r="O27" s="52"/>
      <c r="P27" s="52"/>
      <c r="Q27" s="51">
        <f>Q19/$F$22</f>
        <v>8.3333333333333329E-2</v>
      </c>
      <c r="R27" s="52"/>
      <c r="S27" s="52"/>
      <c r="T27" s="52"/>
      <c r="U27" s="51">
        <f>U19/$F$22</f>
        <v>0</v>
      </c>
    </row>
    <row r="28" spans="5:21" ht="17">
      <c r="E28" s="48" t="s">
        <v>280</v>
      </c>
      <c r="F28" s="52"/>
      <c r="G28" s="52"/>
      <c r="H28" s="52"/>
      <c r="I28" s="52"/>
      <c r="J28" s="52" t="s">
        <v>282</v>
      </c>
      <c r="K28" s="52" t="s">
        <v>282</v>
      </c>
      <c r="L28" s="52"/>
      <c r="M28" s="52"/>
      <c r="N28" s="52"/>
      <c r="O28" s="52"/>
      <c r="P28" s="52"/>
      <c r="Q28" s="51">
        <f>Q20/$F$22</f>
        <v>8.3333333333333329E-2</v>
      </c>
      <c r="R28" s="52"/>
      <c r="S28" s="52"/>
      <c r="T28" s="52"/>
      <c r="U28" s="52"/>
    </row>
    <row r="29" spans="5:21" ht="17">
      <c r="E29" s="40" t="str">
        <f>E21</f>
        <v xml:space="preserve"> == 5</v>
      </c>
      <c r="F29" s="52"/>
      <c r="G29" s="52"/>
      <c r="H29" s="52"/>
      <c r="I29" s="52"/>
      <c r="J29" s="52"/>
      <c r="K29" s="52"/>
      <c r="L29" s="52"/>
      <c r="M29" s="52"/>
      <c r="N29" s="52"/>
      <c r="O29" s="52"/>
      <c r="P29" s="52"/>
      <c r="Q29" s="51">
        <f>Q21/$F$22</f>
        <v>0</v>
      </c>
      <c r="R29" s="52"/>
      <c r="S29" s="52"/>
      <c r="T29" s="52"/>
      <c r="U29" s="52"/>
    </row>
    <row r="30" spans="5:21" ht="17" thickBot="1">
      <c r="F30" s="53">
        <f t="shared" ref="F30:U30" si="8">SUM(F24:F29)</f>
        <v>1</v>
      </c>
      <c r="G30" s="53">
        <f t="shared" si="8"/>
        <v>1</v>
      </c>
      <c r="H30" s="53">
        <f t="shared" si="8"/>
        <v>1</v>
      </c>
      <c r="I30" s="53">
        <f t="shared" si="8"/>
        <v>1</v>
      </c>
      <c r="J30" s="53">
        <f t="shared" si="8"/>
        <v>1</v>
      </c>
      <c r="K30" s="53">
        <f t="shared" si="8"/>
        <v>1</v>
      </c>
      <c r="L30" s="53">
        <f t="shared" si="8"/>
        <v>1</v>
      </c>
      <c r="M30" s="53">
        <f t="shared" si="8"/>
        <v>1</v>
      </c>
      <c r="N30" s="53">
        <f t="shared" si="8"/>
        <v>1</v>
      </c>
      <c r="O30" s="53">
        <f t="shared" si="8"/>
        <v>1</v>
      </c>
      <c r="P30" s="53">
        <f t="shared" si="8"/>
        <v>1</v>
      </c>
      <c r="Q30" s="53">
        <f t="shared" si="8"/>
        <v>1</v>
      </c>
      <c r="R30" s="53">
        <f t="shared" si="8"/>
        <v>1</v>
      </c>
      <c r="S30" s="53">
        <f t="shared" si="8"/>
        <v>1</v>
      </c>
      <c r="T30" s="53">
        <f t="shared" si="8"/>
        <v>1</v>
      </c>
      <c r="U30" s="53">
        <f t="shared" si="8"/>
        <v>1</v>
      </c>
    </row>
  </sheetData>
  <mergeCells count="1">
    <mergeCell ref="V1:V2"/>
  </mergeCells>
  <conditionalFormatting sqref="F24:U29">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09AD6-59CF-43E5-8485-ECBD8B8D9FDB}">
  <sheetPr>
    <tabColor theme="5" tint="-0.249977111117893"/>
  </sheetPr>
  <dimension ref="A1"/>
  <sheetViews>
    <sheetView workbookViewId="0">
      <selection activeCell="K28" sqref="K28"/>
    </sheetView>
  </sheetViews>
  <sheetFormatPr baseColWidth="10" defaultColWidth="8.83203125" defaultRowHeight="1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5F1C9-1196-4ECA-A0F7-0CA3052D12E8}">
  <sheetPr>
    <tabColor theme="5" tint="-0.249977111117893"/>
  </sheetPr>
  <dimension ref="A1:J54"/>
  <sheetViews>
    <sheetView topLeftCell="A10" zoomScale="80" zoomScaleNormal="80" workbookViewId="0">
      <selection activeCell="D38" sqref="D38"/>
    </sheetView>
  </sheetViews>
  <sheetFormatPr baseColWidth="10" defaultColWidth="12.5" defaultRowHeight="15"/>
  <cols>
    <col min="1" max="1" width="93" style="54" bestFit="1" customWidth="1"/>
    <col min="2" max="2" width="13.1640625" style="54" customWidth="1"/>
    <col min="3" max="5" width="12.5" style="55"/>
  </cols>
  <sheetData>
    <row r="1" spans="1:10" ht="16">
      <c r="A1" s="63" t="s">
        <v>283</v>
      </c>
      <c r="B1" s="17" t="s">
        <v>93</v>
      </c>
      <c r="C1" s="64" t="s">
        <v>271</v>
      </c>
      <c r="D1" s="64" t="s">
        <v>272</v>
      </c>
      <c r="E1" s="64" t="s">
        <v>273</v>
      </c>
      <c r="F1" s="64" t="s">
        <v>186</v>
      </c>
    </row>
    <row r="2" spans="1:10" ht="16">
      <c r="A2" s="24" t="s">
        <v>96</v>
      </c>
      <c r="B2" s="26"/>
      <c r="C2" s="83">
        <v>1</v>
      </c>
      <c r="D2" s="83">
        <v>0</v>
      </c>
      <c r="E2" s="83">
        <v>0</v>
      </c>
      <c r="F2">
        <f t="shared" ref="F2:F43" si="0">VALUE(LEFT(A2,FIND(" ",A2,1)))</f>
        <v>1</v>
      </c>
      <c r="H2" s="83"/>
      <c r="I2" s="83"/>
      <c r="J2" s="83"/>
    </row>
    <row r="3" spans="1:10" ht="16">
      <c r="A3" s="24" t="s">
        <v>98</v>
      </c>
      <c r="B3" s="26"/>
      <c r="C3" s="83">
        <v>1</v>
      </c>
      <c r="D3" s="83">
        <v>0</v>
      </c>
      <c r="E3" s="83">
        <v>0</v>
      </c>
      <c r="F3">
        <f t="shared" si="0"/>
        <v>2</v>
      </c>
      <c r="H3" s="83"/>
      <c r="I3" s="83"/>
      <c r="J3" s="83"/>
    </row>
    <row r="4" spans="1:10" ht="16">
      <c r="A4" s="24" t="s">
        <v>100</v>
      </c>
      <c r="B4" s="26"/>
      <c r="C4" s="83">
        <v>1</v>
      </c>
      <c r="D4" s="83">
        <v>0</v>
      </c>
      <c r="E4" s="83">
        <v>0</v>
      </c>
      <c r="F4">
        <f t="shared" si="0"/>
        <v>3</v>
      </c>
      <c r="H4" s="83"/>
      <c r="I4" s="83"/>
      <c r="J4" s="83"/>
    </row>
    <row r="5" spans="1:10" ht="16">
      <c r="A5" s="24" t="s">
        <v>101</v>
      </c>
      <c r="B5" s="26"/>
      <c r="C5" s="83">
        <v>1</v>
      </c>
      <c r="D5" s="83">
        <v>0</v>
      </c>
      <c r="E5" s="83">
        <v>0</v>
      </c>
      <c r="F5">
        <f t="shared" si="0"/>
        <v>4</v>
      </c>
    </row>
    <row r="6" spans="1:10" ht="16">
      <c r="A6" s="24" t="s">
        <v>104</v>
      </c>
      <c r="B6" s="26"/>
      <c r="C6" s="83">
        <v>1</v>
      </c>
      <c r="D6" s="83">
        <v>0</v>
      </c>
      <c r="E6" s="83">
        <v>0</v>
      </c>
      <c r="F6">
        <f t="shared" si="0"/>
        <v>5</v>
      </c>
    </row>
    <row r="7" spans="1:10" ht="16">
      <c r="A7" s="24" t="s">
        <v>106</v>
      </c>
      <c r="B7" s="26"/>
      <c r="C7" s="83">
        <v>1</v>
      </c>
      <c r="D7" s="83">
        <v>0</v>
      </c>
      <c r="E7" s="83">
        <v>0</v>
      </c>
      <c r="F7">
        <f t="shared" si="0"/>
        <v>6</v>
      </c>
    </row>
    <row r="8" spans="1:10" ht="16">
      <c r="A8" s="24" t="s">
        <v>109</v>
      </c>
      <c r="B8" s="26" t="s">
        <v>110</v>
      </c>
      <c r="C8" s="83">
        <v>1</v>
      </c>
      <c r="D8" s="83">
        <v>0</v>
      </c>
      <c r="E8" s="83">
        <v>0</v>
      </c>
      <c r="F8">
        <f t="shared" si="0"/>
        <v>7</v>
      </c>
    </row>
    <row r="9" spans="1:10" ht="26">
      <c r="A9" s="24" t="s">
        <v>112</v>
      </c>
      <c r="B9" s="26" t="s">
        <v>110</v>
      </c>
      <c r="C9" s="83">
        <v>0.6</v>
      </c>
      <c r="D9" s="83">
        <v>0</v>
      </c>
      <c r="E9" s="83">
        <v>0.4</v>
      </c>
      <c r="F9">
        <f t="shared" si="0"/>
        <v>8</v>
      </c>
    </row>
    <row r="10" spans="1:10" ht="16">
      <c r="A10" s="24" t="s">
        <v>114</v>
      </c>
      <c r="B10" s="26" t="s">
        <v>110</v>
      </c>
      <c r="C10" s="83">
        <v>1</v>
      </c>
      <c r="D10" s="83">
        <v>0</v>
      </c>
      <c r="E10" s="83">
        <v>0</v>
      </c>
      <c r="F10">
        <f t="shared" si="0"/>
        <v>9</v>
      </c>
    </row>
    <row r="11" spans="1:10" ht="16">
      <c r="A11" s="24" t="s">
        <v>116</v>
      </c>
      <c r="B11" s="26"/>
      <c r="C11" s="83">
        <v>0</v>
      </c>
      <c r="D11" s="83">
        <v>1</v>
      </c>
      <c r="E11" s="83">
        <v>0</v>
      </c>
      <c r="F11">
        <f t="shared" si="0"/>
        <v>10</v>
      </c>
    </row>
    <row r="12" spans="1:10" ht="16">
      <c r="A12" s="24" t="s">
        <v>117</v>
      </c>
      <c r="B12" s="26"/>
      <c r="C12" s="83">
        <v>1</v>
      </c>
      <c r="D12" s="83">
        <v>0</v>
      </c>
      <c r="E12" s="83">
        <v>0</v>
      </c>
      <c r="F12">
        <f t="shared" si="0"/>
        <v>11</v>
      </c>
    </row>
    <row r="13" spans="1:10" ht="16">
      <c r="A13" s="24" t="s">
        <v>119</v>
      </c>
      <c r="B13" s="26"/>
      <c r="C13" s="83">
        <v>0</v>
      </c>
      <c r="D13" s="83">
        <v>0.6</v>
      </c>
      <c r="E13" s="83">
        <v>0.4</v>
      </c>
      <c r="F13">
        <f t="shared" si="0"/>
        <v>12</v>
      </c>
    </row>
    <row r="14" spans="1:10" ht="16">
      <c r="A14" s="24" t="s">
        <v>121</v>
      </c>
      <c r="B14" s="26"/>
      <c r="C14" s="83">
        <v>0.2</v>
      </c>
      <c r="D14" s="83">
        <v>0.4</v>
      </c>
      <c r="E14" s="83">
        <v>0.4</v>
      </c>
      <c r="F14">
        <f t="shared" si="0"/>
        <v>13</v>
      </c>
    </row>
    <row r="15" spans="1:10" ht="16">
      <c r="A15" s="24" t="s">
        <v>124</v>
      </c>
      <c r="B15" s="26" t="s">
        <v>110</v>
      </c>
      <c r="C15" s="83">
        <v>1</v>
      </c>
      <c r="D15" s="83">
        <v>0</v>
      </c>
      <c r="E15" s="83">
        <v>0</v>
      </c>
      <c r="F15">
        <f t="shared" si="0"/>
        <v>14</v>
      </c>
      <c r="H15" s="27"/>
      <c r="I15" s="27"/>
      <c r="J15" s="27"/>
    </row>
    <row r="16" spans="1:10" ht="16">
      <c r="A16" s="24" t="s">
        <v>126</v>
      </c>
      <c r="B16" s="26"/>
      <c r="C16" s="83">
        <v>1</v>
      </c>
      <c r="D16" s="83">
        <v>0</v>
      </c>
      <c r="E16" s="83">
        <v>0</v>
      </c>
      <c r="F16">
        <f t="shared" si="0"/>
        <v>15</v>
      </c>
      <c r="H16" s="27"/>
      <c r="I16" s="27"/>
      <c r="J16" s="27"/>
    </row>
    <row r="17" spans="1:10" ht="16">
      <c r="A17" s="24" t="s">
        <v>128</v>
      </c>
      <c r="B17" s="26"/>
      <c r="C17" s="83">
        <v>0.6</v>
      </c>
      <c r="D17" s="83">
        <v>0.4</v>
      </c>
      <c r="E17" s="83">
        <v>0</v>
      </c>
      <c r="F17">
        <f t="shared" si="0"/>
        <v>16</v>
      </c>
      <c r="H17" s="27"/>
      <c r="I17" s="27"/>
      <c r="J17" s="27"/>
    </row>
    <row r="18" spans="1:10" ht="16">
      <c r="A18" s="24" t="s">
        <v>130</v>
      </c>
      <c r="B18" s="26"/>
      <c r="C18" s="83">
        <v>0.2</v>
      </c>
      <c r="D18" s="83">
        <v>0.4</v>
      </c>
      <c r="E18" s="83">
        <v>0.4</v>
      </c>
      <c r="F18">
        <f t="shared" si="0"/>
        <v>17</v>
      </c>
    </row>
    <row r="19" spans="1:10" ht="16">
      <c r="A19" s="24" t="s">
        <v>132</v>
      </c>
      <c r="B19" s="26"/>
      <c r="C19" s="83">
        <v>0</v>
      </c>
      <c r="D19" s="83">
        <v>0.6</v>
      </c>
      <c r="E19" s="83">
        <v>0.4</v>
      </c>
      <c r="F19">
        <f t="shared" si="0"/>
        <v>18</v>
      </c>
    </row>
    <row r="20" spans="1:10" ht="16">
      <c r="A20" s="24" t="s">
        <v>135</v>
      </c>
      <c r="B20" s="26"/>
      <c r="C20" s="83">
        <v>0</v>
      </c>
      <c r="D20" s="83">
        <v>0.6</v>
      </c>
      <c r="E20" s="83">
        <v>0.4</v>
      </c>
      <c r="F20">
        <f t="shared" si="0"/>
        <v>19</v>
      </c>
    </row>
    <row r="21" spans="1:10" ht="16">
      <c r="A21" s="24" t="s">
        <v>137</v>
      </c>
      <c r="B21" s="26" t="s">
        <v>110</v>
      </c>
      <c r="C21" s="83">
        <v>1</v>
      </c>
      <c r="D21" s="83">
        <v>0</v>
      </c>
      <c r="E21" s="83">
        <v>0</v>
      </c>
      <c r="F21">
        <f t="shared" si="0"/>
        <v>20</v>
      </c>
    </row>
    <row r="22" spans="1:10" ht="16">
      <c r="A22" s="24" t="s">
        <v>139</v>
      </c>
      <c r="B22" s="26"/>
      <c r="C22" s="83">
        <v>1</v>
      </c>
      <c r="D22" s="83">
        <v>0</v>
      </c>
      <c r="E22" s="83">
        <v>0</v>
      </c>
      <c r="F22">
        <f t="shared" si="0"/>
        <v>21</v>
      </c>
    </row>
    <row r="23" spans="1:10" ht="16">
      <c r="A23" s="24" t="s">
        <v>142</v>
      </c>
      <c r="B23" s="26" t="s">
        <v>110</v>
      </c>
      <c r="C23" s="83">
        <v>1</v>
      </c>
      <c r="D23" s="83">
        <v>0</v>
      </c>
      <c r="E23" s="83">
        <v>0</v>
      </c>
      <c r="F23">
        <f t="shared" si="0"/>
        <v>22</v>
      </c>
    </row>
    <row r="24" spans="1:10" ht="16">
      <c r="A24" s="24" t="s">
        <v>144</v>
      </c>
      <c r="B24" s="26"/>
      <c r="C24" s="83">
        <v>0.6</v>
      </c>
      <c r="D24" s="83">
        <v>0.4</v>
      </c>
      <c r="E24" s="83">
        <v>0</v>
      </c>
      <c r="F24">
        <f t="shared" si="0"/>
        <v>23</v>
      </c>
    </row>
    <row r="25" spans="1:10" ht="16">
      <c r="A25" s="24" t="s">
        <v>145</v>
      </c>
      <c r="B25" s="26"/>
      <c r="C25" s="83">
        <v>0.6</v>
      </c>
      <c r="D25" s="83">
        <v>0.2</v>
      </c>
      <c r="E25" s="83">
        <v>0.2</v>
      </c>
      <c r="F25">
        <f t="shared" si="0"/>
        <v>24</v>
      </c>
    </row>
    <row r="26" spans="1:10" ht="16">
      <c r="A26" s="24" t="s">
        <v>148</v>
      </c>
      <c r="B26" s="26" t="s">
        <v>110</v>
      </c>
      <c r="C26" s="83">
        <v>1</v>
      </c>
      <c r="D26" s="83">
        <v>0</v>
      </c>
      <c r="E26" s="83">
        <v>0</v>
      </c>
      <c r="F26">
        <f t="shared" si="0"/>
        <v>25</v>
      </c>
    </row>
    <row r="27" spans="1:10" ht="16">
      <c r="A27" s="24" t="s">
        <v>150</v>
      </c>
      <c r="B27" s="26" t="s">
        <v>110</v>
      </c>
      <c r="C27" s="83">
        <v>1</v>
      </c>
      <c r="D27" s="83">
        <v>0</v>
      </c>
      <c r="E27" s="83">
        <v>0</v>
      </c>
      <c r="F27">
        <f t="shared" si="0"/>
        <v>26</v>
      </c>
    </row>
    <row r="28" spans="1:10" ht="16">
      <c r="A28" s="24" t="s">
        <v>152</v>
      </c>
      <c r="B28" s="26"/>
      <c r="C28" s="83">
        <v>0.4</v>
      </c>
      <c r="D28" s="83">
        <v>0.2</v>
      </c>
      <c r="E28" s="83">
        <v>0.4</v>
      </c>
      <c r="F28">
        <f t="shared" si="0"/>
        <v>27</v>
      </c>
    </row>
    <row r="29" spans="1:10" ht="16">
      <c r="A29" s="24" t="s">
        <v>155</v>
      </c>
      <c r="B29" s="26" t="s">
        <v>110</v>
      </c>
      <c r="C29" s="83">
        <v>1</v>
      </c>
      <c r="D29" s="83">
        <v>0</v>
      </c>
      <c r="E29" s="83">
        <v>0</v>
      </c>
      <c r="F29">
        <f t="shared" si="0"/>
        <v>28</v>
      </c>
    </row>
    <row r="30" spans="1:10" ht="16">
      <c r="A30" s="24" t="s">
        <v>157</v>
      </c>
      <c r="B30" s="26"/>
      <c r="C30" s="83">
        <v>0.6</v>
      </c>
      <c r="D30" s="83">
        <v>0.4</v>
      </c>
      <c r="E30" s="83">
        <v>0</v>
      </c>
      <c r="F30">
        <f t="shared" si="0"/>
        <v>29</v>
      </c>
    </row>
    <row r="31" spans="1:10" ht="16">
      <c r="A31" s="24" t="s">
        <v>159</v>
      </c>
      <c r="B31" s="26"/>
      <c r="C31" s="83">
        <v>0</v>
      </c>
      <c r="D31" s="83">
        <v>1</v>
      </c>
      <c r="E31" s="83">
        <v>0</v>
      </c>
      <c r="F31">
        <f t="shared" si="0"/>
        <v>30</v>
      </c>
    </row>
    <row r="32" spans="1:10" ht="16">
      <c r="A32" s="24" t="s">
        <v>161</v>
      </c>
      <c r="B32" s="26"/>
      <c r="C32" s="83">
        <v>0.2</v>
      </c>
      <c r="D32" s="83">
        <v>0.8</v>
      </c>
      <c r="E32" s="83">
        <v>0</v>
      </c>
      <c r="F32">
        <f t="shared" si="0"/>
        <v>31</v>
      </c>
    </row>
    <row r="33" spans="1:6" ht="16">
      <c r="A33" s="24" t="s">
        <v>163</v>
      </c>
      <c r="B33" s="26"/>
      <c r="C33" s="83">
        <v>0</v>
      </c>
      <c r="D33" s="83">
        <v>1</v>
      </c>
      <c r="E33" s="83">
        <v>0</v>
      </c>
      <c r="F33">
        <f t="shared" si="0"/>
        <v>32</v>
      </c>
    </row>
    <row r="34" spans="1:6" ht="16">
      <c r="A34" s="24" t="s">
        <v>166</v>
      </c>
      <c r="B34" s="26"/>
      <c r="C34" s="83">
        <v>0.4</v>
      </c>
      <c r="D34" s="83">
        <v>0.2</v>
      </c>
      <c r="E34" s="83">
        <v>0.4</v>
      </c>
      <c r="F34">
        <f t="shared" si="0"/>
        <v>33</v>
      </c>
    </row>
    <row r="35" spans="1:6">
      <c r="A35" s="24" t="s">
        <v>168</v>
      </c>
      <c r="B35" s="24"/>
      <c r="C35" s="83">
        <v>1</v>
      </c>
      <c r="D35" s="83">
        <v>0</v>
      </c>
      <c r="E35" s="83">
        <v>0</v>
      </c>
      <c r="F35">
        <f t="shared" si="0"/>
        <v>34</v>
      </c>
    </row>
    <row r="36" spans="1:6">
      <c r="A36" s="24" t="s">
        <v>171</v>
      </c>
      <c r="B36" s="24"/>
      <c r="C36" s="83">
        <v>1</v>
      </c>
      <c r="D36" s="83">
        <v>0</v>
      </c>
      <c r="E36" s="83">
        <v>0</v>
      </c>
      <c r="F36">
        <f t="shared" si="0"/>
        <v>35</v>
      </c>
    </row>
    <row r="37" spans="1:6">
      <c r="A37" s="24" t="s">
        <v>173</v>
      </c>
      <c r="B37" s="24"/>
      <c r="C37" s="83">
        <v>0.6</v>
      </c>
      <c r="D37" s="83">
        <v>0.4</v>
      </c>
      <c r="E37" s="83">
        <v>0</v>
      </c>
      <c r="F37">
        <f t="shared" si="0"/>
        <v>36</v>
      </c>
    </row>
    <row r="38" spans="1:6">
      <c r="A38" s="24" t="s">
        <v>175</v>
      </c>
      <c r="B38" s="24"/>
      <c r="C38" s="83">
        <v>0</v>
      </c>
      <c r="D38" s="83">
        <v>1</v>
      </c>
      <c r="E38" s="83">
        <v>0</v>
      </c>
      <c r="F38">
        <f t="shared" si="0"/>
        <v>37</v>
      </c>
    </row>
    <row r="39" spans="1:6">
      <c r="A39" s="24" t="s">
        <v>178</v>
      </c>
      <c r="B39" s="24"/>
      <c r="C39" s="83">
        <v>1</v>
      </c>
      <c r="D39" s="83">
        <v>0</v>
      </c>
      <c r="E39" s="83">
        <v>0</v>
      </c>
      <c r="F39">
        <f t="shared" si="0"/>
        <v>38</v>
      </c>
    </row>
    <row r="40" spans="1:6">
      <c r="A40" s="24" t="s">
        <v>179</v>
      </c>
      <c r="B40" s="24"/>
      <c r="C40" s="83">
        <v>1</v>
      </c>
      <c r="D40" s="83">
        <v>0</v>
      </c>
      <c r="E40" s="83">
        <v>0</v>
      </c>
      <c r="F40">
        <f t="shared" si="0"/>
        <v>39</v>
      </c>
    </row>
    <row r="41" spans="1:6">
      <c r="A41" s="24" t="s">
        <v>181</v>
      </c>
      <c r="B41" s="24"/>
      <c r="C41" s="83">
        <v>0</v>
      </c>
      <c r="D41" s="83">
        <v>0</v>
      </c>
      <c r="E41" s="83">
        <v>1</v>
      </c>
      <c r="F41">
        <f t="shared" si="0"/>
        <v>40</v>
      </c>
    </row>
    <row r="42" spans="1:6">
      <c r="A42" s="24" t="s">
        <v>183</v>
      </c>
      <c r="B42" s="24"/>
      <c r="C42" s="83">
        <v>0.4</v>
      </c>
      <c r="D42" s="83">
        <v>0.6</v>
      </c>
      <c r="E42" s="83">
        <v>0</v>
      </c>
      <c r="F42">
        <f t="shared" si="0"/>
        <v>41</v>
      </c>
    </row>
    <row r="43" spans="1:6">
      <c r="A43" s="24" t="s">
        <v>185</v>
      </c>
      <c r="B43" s="24"/>
      <c r="C43" s="83">
        <v>0.8</v>
      </c>
      <c r="D43" s="83">
        <v>0.2</v>
      </c>
      <c r="E43" s="83">
        <v>0</v>
      </c>
      <c r="F43">
        <f t="shared" si="0"/>
        <v>42</v>
      </c>
    </row>
    <row r="52" spans="3:7">
      <c r="C52" s="28"/>
      <c r="D52" s="28"/>
      <c r="E52" s="28"/>
      <c r="F52" s="27"/>
      <c r="G52" s="27"/>
    </row>
    <row r="53" spans="3:7">
      <c r="C53" s="28"/>
      <c r="D53" s="28"/>
      <c r="E53" s="28"/>
      <c r="F53" s="27"/>
      <c r="G53" s="27"/>
    </row>
    <row r="54" spans="3:7">
      <c r="C54" s="28"/>
      <c r="D54" s="28"/>
      <c r="E54" s="28"/>
      <c r="F54" s="27"/>
      <c r="G54" s="27"/>
    </row>
  </sheetData>
  <sortState xmlns:xlrd2="http://schemas.microsoft.com/office/spreadsheetml/2017/richdata2" ref="A2:F55">
    <sortCondition ref="F2:F55"/>
  </sortState>
  <conditionalFormatting sqref="C52:G54 H5:J7 H34:J36">
    <cfRule type="beginsWith" dxfId="0" priority="20" operator="beginsWith" text="D">
      <formula>LEFT(C5,LEN("D"))="D"</formula>
    </cfRule>
  </conditionalFormatting>
  <conditionalFormatting sqref="C52:G54">
    <cfRule type="colorScale" priority="672">
      <colorScale>
        <cfvo type="min"/>
        <cfvo type="percentile" val="50"/>
        <cfvo type="max"/>
        <color rgb="FFF8696B"/>
        <color rgb="FFFFEB84"/>
        <color rgb="FF63BE7B"/>
      </colorScale>
    </cfRule>
  </conditionalFormatting>
  <conditionalFormatting sqref="H5:J7">
    <cfRule type="colorScale" priority="677">
      <colorScale>
        <cfvo type="min"/>
        <cfvo type="percentile" val="50"/>
        <cfvo type="max"/>
        <color rgb="FFF8696B"/>
        <color rgb="FFFFEB84"/>
        <color rgb="FF63BE7B"/>
      </colorScale>
    </cfRule>
  </conditionalFormatting>
  <conditionalFormatting sqref="H34:J36">
    <cfRule type="colorScale" priority="678">
      <colorScale>
        <cfvo type="min"/>
        <cfvo type="percentile" val="50"/>
        <cfvo type="max"/>
        <color rgb="FFF8696B"/>
        <color rgb="FFFFEB84"/>
        <color rgb="FF63BE7B"/>
      </colorScale>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D6885-E625-42B9-8829-9914BF478C9C}">
  <sheetPr>
    <tabColor theme="5" tint="-0.249977111117893"/>
  </sheetPr>
  <dimension ref="A2:A11"/>
  <sheetViews>
    <sheetView zoomScale="80" zoomScaleNormal="80" workbookViewId="0">
      <selection activeCell="A9" sqref="A9"/>
    </sheetView>
  </sheetViews>
  <sheetFormatPr baseColWidth="10" defaultColWidth="8.83203125" defaultRowHeight="15"/>
  <cols>
    <col min="1" max="1" width="213.6640625" bestFit="1" customWidth="1"/>
  </cols>
  <sheetData>
    <row r="2" spans="1:1" ht="16">
      <c r="A2" s="56" t="s">
        <v>334</v>
      </c>
    </row>
    <row r="3" spans="1:1" ht="16">
      <c r="A3" s="25" t="s">
        <v>284</v>
      </c>
    </row>
    <row r="4" spans="1:1" ht="16">
      <c r="A4" s="25" t="s">
        <v>340</v>
      </c>
    </row>
    <row r="5" spans="1:1" ht="16">
      <c r="A5" s="25" t="s">
        <v>341</v>
      </c>
    </row>
    <row r="6" spans="1:1" ht="16">
      <c r="A6" s="25" t="s">
        <v>335</v>
      </c>
    </row>
    <row r="7" spans="1:1" ht="16">
      <c r="A7" s="25" t="s">
        <v>336</v>
      </c>
    </row>
    <row r="8" spans="1:1" ht="16">
      <c r="A8" s="25" t="s">
        <v>338</v>
      </c>
    </row>
    <row r="9" spans="1:1" ht="16">
      <c r="A9" s="25" t="s">
        <v>344</v>
      </c>
    </row>
    <row r="10" spans="1:1" ht="16">
      <c r="A10" s="25" t="s">
        <v>337</v>
      </c>
    </row>
    <row r="11" spans="1:1" ht="16">
      <c r="A11" s="25" t="s">
        <v>339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6BD1B-DD0F-4C66-A67C-46A641149C72}">
  <dimension ref="A1"/>
  <sheetViews>
    <sheetView workbookViewId="0">
      <selection activeCell="M31" sqref="M31"/>
    </sheetView>
  </sheetViews>
  <sheetFormatPr baseColWidth="10" defaultColWidth="8.83203125" defaultRowHeight="1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8C86E-4C69-4A5C-BD14-D4BE7859E86D}">
  <dimension ref="D1:G17"/>
  <sheetViews>
    <sheetView topLeftCell="D1" workbookViewId="0">
      <selection activeCell="G8" sqref="G8"/>
    </sheetView>
  </sheetViews>
  <sheetFormatPr baseColWidth="10" defaultColWidth="8.83203125" defaultRowHeight="15"/>
  <cols>
    <col min="4" max="4" width="20.5" bestFit="1" customWidth="1"/>
    <col min="5" max="5" width="112.33203125" bestFit="1" customWidth="1"/>
    <col min="6" max="6" width="17.33203125" bestFit="1" customWidth="1"/>
    <col min="7" max="7" width="198.33203125" bestFit="1" customWidth="1"/>
  </cols>
  <sheetData>
    <row r="1" spans="4:7">
      <c r="D1" s="17" t="s">
        <v>285</v>
      </c>
      <c r="E1" s="17" t="s">
        <v>286</v>
      </c>
      <c r="F1" s="17" t="s">
        <v>287</v>
      </c>
      <c r="G1" s="17" t="s">
        <v>189</v>
      </c>
    </row>
    <row r="2" spans="4:7">
      <c r="D2" s="17" t="s">
        <v>288</v>
      </c>
      <c r="E2" s="17" t="s">
        <v>289</v>
      </c>
      <c r="F2" s="17" t="s">
        <v>290</v>
      </c>
    </row>
    <row r="3" spans="4:7">
      <c r="E3" t="s">
        <v>291</v>
      </c>
      <c r="F3" t="s">
        <v>292</v>
      </c>
      <c r="G3" s="61" t="s">
        <v>330</v>
      </c>
    </row>
    <row r="4" spans="4:7">
      <c r="E4" t="s">
        <v>294</v>
      </c>
      <c r="F4" t="s">
        <v>292</v>
      </c>
      <c r="G4" s="61" t="s">
        <v>293</v>
      </c>
    </row>
    <row r="5" spans="4:7">
      <c r="E5" t="s">
        <v>295</v>
      </c>
      <c r="F5" t="s">
        <v>292</v>
      </c>
      <c r="G5" s="61" t="s">
        <v>296</v>
      </c>
    </row>
    <row r="6" spans="4:7">
      <c r="E6" s="17" t="s">
        <v>297</v>
      </c>
      <c r="F6" s="17" t="s">
        <v>290</v>
      </c>
      <c r="G6" s="62"/>
    </row>
    <row r="7" spans="4:7">
      <c r="D7" s="17" t="s">
        <v>298</v>
      </c>
      <c r="E7" s="17" t="s">
        <v>299</v>
      </c>
      <c r="F7" s="17" t="s">
        <v>290</v>
      </c>
      <c r="G7" s="62"/>
    </row>
    <row r="8" spans="4:7">
      <c r="E8" t="s">
        <v>320</v>
      </c>
      <c r="F8" t="s">
        <v>292</v>
      </c>
      <c r="G8" s="61" t="s">
        <v>333</v>
      </c>
    </row>
    <row r="9" spans="4:7">
      <c r="E9" s="17" t="s">
        <v>300</v>
      </c>
      <c r="F9" s="17" t="s">
        <v>290</v>
      </c>
      <c r="G9" s="62"/>
    </row>
    <row r="10" spans="4:7">
      <c r="D10" s="17" t="s">
        <v>301</v>
      </c>
      <c r="E10" s="17" t="s">
        <v>302</v>
      </c>
      <c r="F10" s="17" t="s">
        <v>290</v>
      </c>
      <c r="G10" s="62"/>
    </row>
    <row r="11" spans="4:7">
      <c r="E11" t="s">
        <v>303</v>
      </c>
      <c r="F11" t="s">
        <v>292</v>
      </c>
      <c r="G11" s="61" t="s">
        <v>327</v>
      </c>
    </row>
    <row r="12" spans="4:7">
      <c r="E12" t="s">
        <v>304</v>
      </c>
      <c r="F12" t="s">
        <v>292</v>
      </c>
      <c r="G12" s="61" t="s">
        <v>305</v>
      </c>
    </row>
    <row r="13" spans="4:7">
      <c r="E13" s="17" t="s">
        <v>306</v>
      </c>
      <c r="F13" s="17" t="s">
        <v>290</v>
      </c>
      <c r="G13" s="62"/>
    </row>
    <row r="14" spans="4:7">
      <c r="D14" s="17" t="s">
        <v>307</v>
      </c>
      <c r="E14" s="17" t="s">
        <v>308</v>
      </c>
      <c r="F14" s="17" t="s">
        <v>290</v>
      </c>
      <c r="G14" s="62"/>
    </row>
    <row r="15" spans="4:7">
      <c r="E15" t="s">
        <v>309</v>
      </c>
      <c r="F15" t="s">
        <v>292</v>
      </c>
      <c r="G15" s="61" t="s">
        <v>328</v>
      </c>
    </row>
    <row r="16" spans="4:7">
      <c r="E16" t="s">
        <v>310</v>
      </c>
      <c r="F16" t="s">
        <v>292</v>
      </c>
      <c r="G16" s="62"/>
    </row>
    <row r="17" spans="5:7">
      <c r="E17" t="s">
        <v>311</v>
      </c>
      <c r="F17" t="s">
        <v>292</v>
      </c>
      <c r="G17" s="62"/>
    </row>
  </sheetData>
  <pageMargins left="0.7" right="0.7" top="0.75" bottom="0.75" header="0.3" footer="0.3"/>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C6C76-2D7C-4F06-80B8-B92A8B62AE84}">
  <dimension ref="A1:Y19"/>
  <sheetViews>
    <sheetView tabSelected="1" topLeftCell="Q4" zoomScale="60" zoomScaleNormal="60" workbookViewId="0">
      <selection activeCell="Q11" sqref="Q11"/>
    </sheetView>
  </sheetViews>
  <sheetFormatPr baseColWidth="10" defaultColWidth="9.1640625" defaultRowHeight="15"/>
  <cols>
    <col min="1" max="1" width="15.5" style="1" customWidth="1"/>
    <col min="2" max="2" width="30.5" style="1" bestFit="1" customWidth="1"/>
    <col min="3" max="3" width="20.5" style="1" customWidth="1"/>
    <col min="4" max="4" width="15.6640625" style="1" customWidth="1"/>
    <col min="5" max="5" width="16.6640625" style="1" bestFit="1" customWidth="1"/>
    <col min="6" max="7" width="19.1640625" style="1" customWidth="1"/>
    <col min="8" max="10" width="15.1640625" style="1" bestFit="1" customWidth="1"/>
    <col min="11" max="11" width="18.6640625" style="1" customWidth="1"/>
    <col min="12" max="12" width="11.1640625" style="1" customWidth="1"/>
    <col min="13" max="13" width="17.83203125" style="1" bestFit="1" customWidth="1"/>
    <col min="14" max="14" width="15.1640625" style="1" bestFit="1" customWidth="1"/>
    <col min="15" max="15" width="19.33203125" style="1" customWidth="1"/>
    <col min="16" max="16" width="11.5" style="1" customWidth="1"/>
    <col min="17" max="17" width="18.5" style="1" customWidth="1"/>
    <col min="18" max="18" width="15.1640625" style="1" customWidth="1"/>
    <col min="19" max="19" width="17.6640625" style="1" customWidth="1"/>
    <col min="20" max="20" width="20" style="1" customWidth="1"/>
    <col min="21" max="21" width="12.5" style="1" customWidth="1"/>
    <col min="22" max="22" width="18.5" style="1" customWidth="1"/>
    <col min="23" max="23" width="16.1640625" style="1" customWidth="1"/>
    <col min="24" max="25" width="15.1640625" style="1" bestFit="1" customWidth="1"/>
    <col min="26" max="16384" width="9.1640625" style="1"/>
  </cols>
  <sheetData>
    <row r="1" spans="1:25" s="57" customFormat="1" ht="150" customHeight="1">
      <c r="F1" s="58" t="s">
        <v>312</v>
      </c>
      <c r="G1" s="58" t="s">
        <v>313</v>
      </c>
      <c r="H1" s="59" t="s">
        <v>291</v>
      </c>
      <c r="I1" s="59" t="s">
        <v>294</v>
      </c>
      <c r="J1" s="59" t="s">
        <v>295</v>
      </c>
      <c r="K1" s="58" t="s">
        <v>297</v>
      </c>
      <c r="L1" s="58" t="s">
        <v>314</v>
      </c>
      <c r="M1" s="58" t="s">
        <v>299</v>
      </c>
      <c r="N1" s="59" t="s">
        <v>320</v>
      </c>
      <c r="O1" s="58" t="s">
        <v>300</v>
      </c>
      <c r="P1" s="58" t="s">
        <v>315</v>
      </c>
      <c r="Q1" s="58" t="s">
        <v>302</v>
      </c>
      <c r="R1" s="59" t="s">
        <v>303</v>
      </c>
      <c r="S1" s="59" t="s">
        <v>304</v>
      </c>
      <c r="T1" s="58" t="s">
        <v>306</v>
      </c>
      <c r="U1" s="58" t="s">
        <v>316</v>
      </c>
      <c r="V1" s="60" t="s">
        <v>308</v>
      </c>
      <c r="W1" s="57" t="s">
        <v>309</v>
      </c>
      <c r="X1" s="57" t="s">
        <v>310</v>
      </c>
      <c r="Y1" s="57" t="s">
        <v>311</v>
      </c>
    </row>
    <row r="2" spans="1:25" s="57" customFormat="1" ht="102" customHeight="1">
      <c r="A2" s="57" t="s">
        <v>265</v>
      </c>
      <c r="B2" s="57" t="s">
        <v>0</v>
      </c>
      <c r="C2" s="57" t="s">
        <v>1</v>
      </c>
      <c r="D2" s="57" t="s">
        <v>2</v>
      </c>
      <c r="E2" s="57" t="s">
        <v>3</v>
      </c>
      <c r="F2" s="59"/>
      <c r="G2" s="57" t="s">
        <v>290</v>
      </c>
      <c r="H2" s="1" t="s">
        <v>292</v>
      </c>
      <c r="I2" s="1" t="s">
        <v>292</v>
      </c>
      <c r="J2" s="1" t="s">
        <v>292</v>
      </c>
      <c r="K2" s="57" t="s">
        <v>290</v>
      </c>
      <c r="M2" s="57" t="s">
        <v>290</v>
      </c>
      <c r="N2" s="1" t="s">
        <v>292</v>
      </c>
      <c r="O2" s="57" t="s">
        <v>290</v>
      </c>
      <c r="P2" s="59"/>
      <c r="Q2" s="57" t="s">
        <v>290</v>
      </c>
      <c r="R2" s="1" t="s">
        <v>292</v>
      </c>
      <c r="S2" s="1" t="s">
        <v>292</v>
      </c>
      <c r="T2" s="57" t="s">
        <v>290</v>
      </c>
      <c r="V2" s="57" t="s">
        <v>290</v>
      </c>
      <c r="W2" s="1" t="s">
        <v>292</v>
      </c>
      <c r="X2" s="1" t="s">
        <v>292</v>
      </c>
      <c r="Y2" s="1" t="s">
        <v>292</v>
      </c>
    </row>
    <row r="3" spans="1:25" ht="16.5" customHeight="1">
      <c r="B3" s="69" t="s">
        <v>57</v>
      </c>
      <c r="C3" s="69" t="s">
        <v>58</v>
      </c>
      <c r="D3" s="67" t="s">
        <v>59</v>
      </c>
      <c r="E3" s="67" t="s">
        <v>8</v>
      </c>
      <c r="G3" s="1" t="s">
        <v>321</v>
      </c>
      <c r="H3" s="1" t="s">
        <v>322</v>
      </c>
      <c r="I3" s="1" t="s">
        <v>323</v>
      </c>
      <c r="J3" s="1" t="s">
        <v>322</v>
      </c>
      <c r="K3" s="1" t="s">
        <v>321</v>
      </c>
      <c r="M3" s="1" t="s">
        <v>321</v>
      </c>
      <c r="N3" s="1" t="s">
        <v>324</v>
      </c>
      <c r="O3" s="1" t="s">
        <v>321</v>
      </c>
      <c r="Q3" s="1" t="s">
        <v>321</v>
      </c>
      <c r="R3" s="1" t="s">
        <v>322</v>
      </c>
      <c r="S3" s="1" t="s">
        <v>322</v>
      </c>
      <c r="T3" s="1" t="s">
        <v>321</v>
      </c>
      <c r="V3" s="1" t="s">
        <v>321</v>
      </c>
      <c r="W3" s="1" t="s">
        <v>324</v>
      </c>
      <c r="X3" s="1" t="s">
        <v>322</v>
      </c>
      <c r="Y3" s="1" t="s">
        <v>322</v>
      </c>
    </row>
    <row r="4" spans="1:25" ht="34">
      <c r="B4" s="69" t="s">
        <v>69</v>
      </c>
      <c r="C4" s="67" t="s">
        <v>70</v>
      </c>
      <c r="D4" s="67" t="s">
        <v>71</v>
      </c>
      <c r="E4" s="67" t="s">
        <v>8</v>
      </c>
      <c r="G4" s="1" t="s">
        <v>321</v>
      </c>
      <c r="H4" s="1" t="s">
        <v>322</v>
      </c>
      <c r="I4" s="1" t="s">
        <v>323</v>
      </c>
      <c r="J4" s="1" t="s">
        <v>322</v>
      </c>
      <c r="K4" s="1" t="s">
        <v>321</v>
      </c>
      <c r="M4" s="1" t="s">
        <v>321</v>
      </c>
      <c r="N4" s="1" t="s">
        <v>322</v>
      </c>
      <c r="O4" s="1" t="s">
        <v>321</v>
      </c>
      <c r="Q4" s="1" t="s">
        <v>321</v>
      </c>
      <c r="R4" s="1" t="s">
        <v>322</v>
      </c>
      <c r="S4" s="1" t="s">
        <v>322</v>
      </c>
      <c r="T4" s="1" t="s">
        <v>321</v>
      </c>
      <c r="V4" s="1" t="s">
        <v>321</v>
      </c>
      <c r="W4" s="1" t="s">
        <v>324</v>
      </c>
      <c r="X4" s="1" t="s">
        <v>322</v>
      </c>
      <c r="Y4" s="1" t="s">
        <v>322</v>
      </c>
    </row>
    <row r="5" spans="1:25" ht="24.75" customHeight="1">
      <c r="B5" s="69" t="s">
        <v>13</v>
      </c>
      <c r="C5" s="69" t="s">
        <v>14</v>
      </c>
      <c r="D5" s="67" t="s">
        <v>15</v>
      </c>
      <c r="E5" s="67" t="s">
        <v>8</v>
      </c>
      <c r="G5" s="1" t="s">
        <v>321</v>
      </c>
      <c r="H5" s="1" t="s">
        <v>322</v>
      </c>
      <c r="I5" s="1" t="s">
        <v>322</v>
      </c>
      <c r="J5" s="1" t="s">
        <v>322</v>
      </c>
      <c r="K5" s="1" t="s">
        <v>321</v>
      </c>
      <c r="M5" s="1" t="s">
        <v>321</v>
      </c>
      <c r="N5" s="1" t="s">
        <v>322</v>
      </c>
      <c r="O5" s="1" t="s">
        <v>321</v>
      </c>
      <c r="Q5" s="1" t="s">
        <v>321</v>
      </c>
      <c r="R5" s="1" t="s">
        <v>322</v>
      </c>
      <c r="S5" s="1" t="s">
        <v>322</v>
      </c>
      <c r="T5" s="1" t="s">
        <v>321</v>
      </c>
      <c r="V5" s="1" t="s">
        <v>321</v>
      </c>
      <c r="W5" s="1" t="s">
        <v>324</v>
      </c>
      <c r="X5" s="1" t="s">
        <v>322</v>
      </c>
      <c r="Y5" s="1" t="s">
        <v>322</v>
      </c>
    </row>
    <row r="6" spans="1:25" ht="68">
      <c r="B6" s="69" t="s">
        <v>22</v>
      </c>
      <c r="C6" s="69" t="s">
        <v>23</v>
      </c>
      <c r="D6" s="67" t="s">
        <v>24</v>
      </c>
      <c r="E6" s="67" t="s">
        <v>8</v>
      </c>
      <c r="G6" s="1" t="s">
        <v>321</v>
      </c>
      <c r="H6" s="1" t="s">
        <v>322</v>
      </c>
      <c r="I6" s="1" t="s">
        <v>322</v>
      </c>
      <c r="J6" s="1" t="s">
        <v>322</v>
      </c>
      <c r="K6" s="1" t="s">
        <v>321</v>
      </c>
      <c r="M6" s="1" t="s">
        <v>321</v>
      </c>
      <c r="N6" s="1" t="s">
        <v>322</v>
      </c>
      <c r="O6" s="1" t="s">
        <v>321</v>
      </c>
      <c r="Q6" s="1" t="s">
        <v>321</v>
      </c>
      <c r="R6" s="1" t="s">
        <v>322</v>
      </c>
      <c r="S6" s="1" t="s">
        <v>322</v>
      </c>
      <c r="T6" s="1" t="s">
        <v>321</v>
      </c>
      <c r="V6" s="1" t="s">
        <v>321</v>
      </c>
      <c r="W6" s="1" t="s">
        <v>322</v>
      </c>
      <c r="X6" s="1" t="s">
        <v>322</v>
      </c>
      <c r="Y6" s="1" t="s">
        <v>322</v>
      </c>
    </row>
    <row r="7" spans="1:25" ht="136">
      <c r="B7" s="69" t="s">
        <v>25</v>
      </c>
      <c r="C7" s="69" t="s">
        <v>26</v>
      </c>
      <c r="D7" s="67" t="s">
        <v>27</v>
      </c>
      <c r="E7" s="67" t="s">
        <v>8</v>
      </c>
      <c r="G7" s="1" t="s">
        <v>321</v>
      </c>
      <c r="H7" s="1" t="s">
        <v>324</v>
      </c>
      <c r="I7" s="1" t="s">
        <v>322</v>
      </c>
      <c r="J7" s="1" t="s">
        <v>322</v>
      </c>
      <c r="K7" s="1" t="s">
        <v>321</v>
      </c>
      <c r="M7" s="1" t="s">
        <v>321</v>
      </c>
      <c r="N7" s="1" t="s">
        <v>324</v>
      </c>
      <c r="O7" s="1" t="s">
        <v>321</v>
      </c>
      <c r="Q7" s="1" t="s">
        <v>321</v>
      </c>
      <c r="R7" s="1" t="s">
        <v>322</v>
      </c>
      <c r="S7" s="1" t="s">
        <v>322</v>
      </c>
      <c r="T7" s="1" t="s">
        <v>321</v>
      </c>
      <c r="V7" s="1" t="s">
        <v>325</v>
      </c>
      <c r="W7" s="1" t="s">
        <v>324</v>
      </c>
      <c r="X7" s="1" t="s">
        <v>326</v>
      </c>
      <c r="Y7" s="1" t="s">
        <v>322</v>
      </c>
    </row>
    <row r="8" spans="1:25" ht="17">
      <c r="B8" s="69" t="s">
        <v>72</v>
      </c>
      <c r="C8" s="67" t="s">
        <v>73</v>
      </c>
      <c r="D8" s="67" t="s">
        <v>74</v>
      </c>
      <c r="E8" s="67" t="s">
        <v>37</v>
      </c>
      <c r="G8" s="1" t="s">
        <v>321</v>
      </c>
      <c r="H8" s="1" t="s">
        <v>322</v>
      </c>
      <c r="I8" s="1" t="s">
        <v>322</v>
      </c>
      <c r="J8" s="1" t="s">
        <v>322</v>
      </c>
      <c r="K8" s="1" t="s">
        <v>321</v>
      </c>
      <c r="M8" s="1" t="s">
        <v>321</v>
      </c>
      <c r="N8" s="1" t="s">
        <v>322</v>
      </c>
      <c r="O8" s="1" t="s">
        <v>321</v>
      </c>
      <c r="Q8" s="1" t="s">
        <v>321</v>
      </c>
      <c r="R8" s="1" t="s">
        <v>322</v>
      </c>
      <c r="S8" s="1" t="s">
        <v>322</v>
      </c>
      <c r="T8" s="1" t="s">
        <v>321</v>
      </c>
      <c r="V8" s="1" t="s">
        <v>321</v>
      </c>
      <c r="W8" s="1" t="s">
        <v>324</v>
      </c>
      <c r="X8" s="1" t="s">
        <v>322</v>
      </c>
      <c r="Y8" s="1" t="s">
        <v>322</v>
      </c>
    </row>
    <row r="9" spans="1:25" ht="68">
      <c r="B9" s="69" t="s">
        <v>75</v>
      </c>
      <c r="C9" s="69" t="s">
        <v>76</v>
      </c>
      <c r="D9" s="67" t="s">
        <v>77</v>
      </c>
      <c r="E9" s="67" t="s">
        <v>37</v>
      </c>
      <c r="G9" s="1" t="s">
        <v>321</v>
      </c>
      <c r="H9" s="1" t="s">
        <v>322</v>
      </c>
      <c r="I9" s="1" t="s">
        <v>322</v>
      </c>
      <c r="J9" s="1" t="s">
        <v>322</v>
      </c>
      <c r="K9" s="1" t="s">
        <v>321</v>
      </c>
      <c r="M9" s="1" t="s">
        <v>321</v>
      </c>
      <c r="N9" s="1" t="s">
        <v>324</v>
      </c>
      <c r="O9" s="1" t="s">
        <v>321</v>
      </c>
      <c r="Q9" s="1" t="s">
        <v>321</v>
      </c>
      <c r="R9" s="1" t="s">
        <v>322</v>
      </c>
      <c r="S9" s="1" t="s">
        <v>322</v>
      </c>
      <c r="T9" s="1" t="s">
        <v>321</v>
      </c>
      <c r="V9" s="1" t="s">
        <v>321</v>
      </c>
      <c r="W9" s="1" t="s">
        <v>324</v>
      </c>
      <c r="X9" s="1" t="s">
        <v>322</v>
      </c>
      <c r="Y9" s="1" t="s">
        <v>322</v>
      </c>
    </row>
    <row r="10" spans="1:25" ht="17">
      <c r="B10" s="69" t="s">
        <v>81</v>
      </c>
      <c r="C10" s="67" t="s">
        <v>82</v>
      </c>
      <c r="D10" s="67" t="s">
        <v>83</v>
      </c>
      <c r="E10" s="67" t="s">
        <v>37</v>
      </c>
      <c r="G10" s="1" t="s">
        <v>321</v>
      </c>
      <c r="H10" s="1" t="s">
        <v>322</v>
      </c>
      <c r="I10" s="1" t="s">
        <v>322</v>
      </c>
      <c r="J10" s="1" t="s">
        <v>322</v>
      </c>
      <c r="K10" s="1" t="s">
        <v>321</v>
      </c>
      <c r="M10" s="1" t="s">
        <v>321</v>
      </c>
      <c r="N10" s="1" t="s">
        <v>324</v>
      </c>
      <c r="O10" s="1" t="s">
        <v>321</v>
      </c>
      <c r="Q10" s="1" t="s">
        <v>321</v>
      </c>
      <c r="R10" s="1" t="s">
        <v>322</v>
      </c>
      <c r="S10" s="1" t="s">
        <v>322</v>
      </c>
      <c r="T10" s="1" t="s">
        <v>321</v>
      </c>
      <c r="V10" s="1" t="s">
        <v>321</v>
      </c>
      <c r="W10" s="1" t="s">
        <v>324</v>
      </c>
      <c r="X10" s="1" t="s">
        <v>322</v>
      </c>
      <c r="Y10" s="1" t="s">
        <v>322</v>
      </c>
    </row>
    <row r="11" spans="1:25" ht="51">
      <c r="B11" s="69" t="s">
        <v>84</v>
      </c>
      <c r="C11" s="69" t="s">
        <v>85</v>
      </c>
      <c r="D11" s="67" t="s">
        <v>86</v>
      </c>
      <c r="E11" s="67" t="s">
        <v>37</v>
      </c>
      <c r="G11" s="1" t="s">
        <v>325</v>
      </c>
      <c r="H11" s="1" t="s">
        <v>324</v>
      </c>
      <c r="I11" s="1" t="s">
        <v>322</v>
      </c>
      <c r="J11" s="1" t="s">
        <v>326</v>
      </c>
      <c r="K11" s="1" t="s">
        <v>321</v>
      </c>
      <c r="M11" s="1" t="s">
        <v>325</v>
      </c>
      <c r="N11" s="1" t="s">
        <v>326</v>
      </c>
      <c r="O11" s="1" t="s">
        <v>321</v>
      </c>
      <c r="Q11" s="1" t="s">
        <v>321</v>
      </c>
      <c r="R11" s="1" t="s">
        <v>322</v>
      </c>
      <c r="S11" s="1" t="s">
        <v>322</v>
      </c>
      <c r="T11" s="1" t="s">
        <v>321</v>
      </c>
      <c r="V11" s="1" t="s">
        <v>321</v>
      </c>
      <c r="W11" s="1" t="s">
        <v>324</v>
      </c>
      <c r="X11" s="1" t="s">
        <v>322</v>
      </c>
      <c r="Y11" s="1" t="s">
        <v>322</v>
      </c>
    </row>
    <row r="12" spans="1:25" ht="119">
      <c r="B12" s="69" t="s">
        <v>87</v>
      </c>
      <c r="C12" s="69" t="s">
        <v>88</v>
      </c>
      <c r="D12" s="67" t="s">
        <v>89</v>
      </c>
      <c r="E12" s="67" t="s">
        <v>37</v>
      </c>
      <c r="G12" s="1" t="s">
        <v>321</v>
      </c>
      <c r="H12" s="1" t="s">
        <v>324</v>
      </c>
      <c r="I12" s="1" t="s">
        <v>322</v>
      </c>
      <c r="J12" s="1" t="s">
        <v>322</v>
      </c>
      <c r="K12" s="1" t="s">
        <v>321</v>
      </c>
      <c r="M12" s="1" t="s">
        <v>321</v>
      </c>
      <c r="N12" s="1" t="s">
        <v>322</v>
      </c>
      <c r="O12" s="1" t="s">
        <v>321</v>
      </c>
      <c r="Q12" s="1" t="s">
        <v>321</v>
      </c>
      <c r="R12" s="1" t="s">
        <v>322</v>
      </c>
      <c r="S12" s="1" t="s">
        <v>322</v>
      </c>
      <c r="T12" s="1" t="s">
        <v>321</v>
      </c>
      <c r="V12" s="1" t="s">
        <v>321</v>
      </c>
      <c r="W12" s="1" t="s">
        <v>322</v>
      </c>
      <c r="X12" s="1" t="s">
        <v>322</v>
      </c>
      <c r="Y12" s="1" t="s">
        <v>322</v>
      </c>
    </row>
    <row r="13" spans="1:25" ht="16">
      <c r="B13" s="67" t="s">
        <v>90</v>
      </c>
      <c r="C13" s="67" t="s">
        <v>91</v>
      </c>
      <c r="D13" s="67" t="s">
        <v>92</v>
      </c>
      <c r="E13" s="67" t="s">
        <v>37</v>
      </c>
      <c r="G13" s="1" t="s">
        <v>329</v>
      </c>
      <c r="H13" s="1" t="s">
        <v>324</v>
      </c>
      <c r="I13" s="1" t="s">
        <v>322</v>
      </c>
      <c r="J13" s="1" t="s">
        <v>322</v>
      </c>
      <c r="K13" s="1" t="s">
        <v>321</v>
      </c>
      <c r="M13" s="1" t="s">
        <v>321</v>
      </c>
      <c r="N13" s="1" t="s">
        <v>322</v>
      </c>
      <c r="O13" s="1" t="s">
        <v>321</v>
      </c>
      <c r="Q13" s="1" t="s">
        <v>325</v>
      </c>
      <c r="R13" s="1" t="s">
        <v>324</v>
      </c>
      <c r="S13" s="1" t="s">
        <v>322</v>
      </c>
      <c r="T13" s="1" t="s">
        <v>321</v>
      </c>
      <c r="V13" s="1" t="s">
        <v>325</v>
      </c>
      <c r="W13" s="1" t="s">
        <v>326</v>
      </c>
      <c r="X13" s="1" t="s">
        <v>322</v>
      </c>
      <c r="Y13" s="1" t="s">
        <v>322</v>
      </c>
    </row>
    <row r="14" spans="1:25" ht="153">
      <c r="B14" s="69" t="s">
        <v>78</v>
      </c>
      <c r="C14" s="69" t="s">
        <v>79</v>
      </c>
      <c r="D14" s="67" t="s">
        <v>80</v>
      </c>
      <c r="E14" s="67" t="s">
        <v>37</v>
      </c>
      <c r="G14" s="1" t="s">
        <v>325</v>
      </c>
      <c r="H14" s="1" t="s">
        <v>322</v>
      </c>
      <c r="I14" s="1" t="s">
        <v>322</v>
      </c>
      <c r="J14" s="1" t="s">
        <v>326</v>
      </c>
      <c r="K14" s="1" t="s">
        <v>321</v>
      </c>
      <c r="M14" s="1" t="s">
        <v>321</v>
      </c>
      <c r="N14" s="1" t="s">
        <v>324</v>
      </c>
      <c r="O14" s="1" t="s">
        <v>321</v>
      </c>
      <c r="Q14" s="1" t="s">
        <v>321</v>
      </c>
      <c r="R14" s="1" t="s">
        <v>322</v>
      </c>
      <c r="S14" s="1" t="s">
        <v>322</v>
      </c>
      <c r="T14" s="1" t="s">
        <v>321</v>
      </c>
      <c r="V14" s="1" t="s">
        <v>321</v>
      </c>
      <c r="W14" s="1" t="s">
        <v>324</v>
      </c>
      <c r="X14" s="1" t="s">
        <v>322</v>
      </c>
      <c r="Y14" s="1" t="s">
        <v>322</v>
      </c>
    </row>
    <row r="15" spans="1:25" ht="119">
      <c r="B15" s="69" t="s">
        <v>28</v>
      </c>
      <c r="C15" s="69" t="s">
        <v>29</v>
      </c>
      <c r="D15" s="67" t="s">
        <v>30</v>
      </c>
      <c r="E15" s="67" t="s">
        <v>37</v>
      </c>
      <c r="G15" s="1" t="s">
        <v>321</v>
      </c>
      <c r="H15" s="1" t="s">
        <v>322</v>
      </c>
      <c r="I15" s="1" t="s">
        <v>322</v>
      </c>
      <c r="J15" s="1" t="s">
        <v>322</v>
      </c>
      <c r="K15" s="1" t="s">
        <v>321</v>
      </c>
      <c r="M15" s="1" t="s">
        <v>321</v>
      </c>
      <c r="N15" s="1" t="s">
        <v>322</v>
      </c>
      <c r="O15" s="1" t="s">
        <v>321</v>
      </c>
      <c r="Q15" s="1" t="s">
        <v>321</v>
      </c>
      <c r="R15" s="1" t="s">
        <v>322</v>
      </c>
      <c r="S15" s="1" t="s">
        <v>322</v>
      </c>
      <c r="T15" s="1" t="s">
        <v>321</v>
      </c>
      <c r="V15" s="1" t="s">
        <v>321</v>
      </c>
      <c r="W15" s="1" t="s">
        <v>324</v>
      </c>
      <c r="X15" s="1" t="s">
        <v>326</v>
      </c>
      <c r="Y15" s="1" t="s">
        <v>322</v>
      </c>
    </row>
    <row r="16" spans="1:25" ht="119">
      <c r="B16" s="69" t="s">
        <v>38</v>
      </c>
      <c r="C16" s="69" t="s">
        <v>39</v>
      </c>
      <c r="D16" s="67" t="s">
        <v>40</v>
      </c>
      <c r="E16" s="67" t="s">
        <v>37</v>
      </c>
      <c r="G16" s="1" t="s">
        <v>325</v>
      </c>
      <c r="H16" s="1" t="s">
        <v>322</v>
      </c>
      <c r="I16" s="1" t="s">
        <v>326</v>
      </c>
      <c r="J16" s="1" t="s">
        <v>322</v>
      </c>
      <c r="K16" s="1" t="s">
        <v>321</v>
      </c>
      <c r="M16" s="1" t="s">
        <v>321</v>
      </c>
      <c r="N16" s="1" t="s">
        <v>324</v>
      </c>
      <c r="O16" s="1" t="s">
        <v>321</v>
      </c>
      <c r="Q16" s="1" t="s">
        <v>321</v>
      </c>
      <c r="R16" s="1" t="s">
        <v>323</v>
      </c>
      <c r="S16" s="1" t="s">
        <v>322</v>
      </c>
      <c r="T16" s="1" t="s">
        <v>321</v>
      </c>
      <c r="V16" s="1" t="s">
        <v>324</v>
      </c>
      <c r="W16" s="1" t="s">
        <v>324</v>
      </c>
      <c r="X16" s="1" t="s">
        <v>322</v>
      </c>
      <c r="Y16" s="1" t="s">
        <v>322</v>
      </c>
    </row>
    <row r="17" spans="2:25" ht="17">
      <c r="B17" s="69" t="s">
        <v>5</v>
      </c>
      <c r="C17" s="67" t="s">
        <v>6</v>
      </c>
      <c r="D17" s="67" t="s">
        <v>7</v>
      </c>
      <c r="E17" s="67" t="s">
        <v>37</v>
      </c>
      <c r="G17" s="57" t="s">
        <v>321</v>
      </c>
      <c r="H17" s="1" t="s">
        <v>322</v>
      </c>
      <c r="I17" s="1" t="s">
        <v>322</v>
      </c>
      <c r="J17" s="1" t="s">
        <v>322</v>
      </c>
      <c r="K17" s="57" t="s">
        <v>321</v>
      </c>
      <c r="L17" s="57"/>
      <c r="M17" s="57" t="s">
        <v>331</v>
      </c>
      <c r="N17" s="1" t="s">
        <v>322</v>
      </c>
      <c r="O17" s="57" t="s">
        <v>321</v>
      </c>
      <c r="P17" s="59"/>
      <c r="Q17" s="1" t="s">
        <v>321</v>
      </c>
      <c r="R17" s="1" t="s">
        <v>322</v>
      </c>
      <c r="S17" s="1" t="s">
        <v>322</v>
      </c>
      <c r="T17" s="1" t="s">
        <v>321</v>
      </c>
      <c r="U17" s="57"/>
      <c r="V17" s="1" t="s">
        <v>321</v>
      </c>
      <c r="W17" s="1" t="s">
        <v>324</v>
      </c>
      <c r="X17" s="1" t="s">
        <v>322</v>
      </c>
      <c r="Y17" s="1" t="s">
        <v>322</v>
      </c>
    </row>
    <row r="18" spans="2:25" ht="34">
      <c r="B18" s="69" t="s">
        <v>16</v>
      </c>
      <c r="C18" s="69" t="s">
        <v>17</v>
      </c>
      <c r="D18" s="67" t="s">
        <v>18</v>
      </c>
      <c r="E18" s="67" t="s">
        <v>37</v>
      </c>
      <c r="G18" s="1" t="s">
        <v>321</v>
      </c>
      <c r="H18" s="1" t="s">
        <v>322</v>
      </c>
      <c r="I18" s="1" t="s">
        <v>322</v>
      </c>
      <c r="J18" s="1" t="s">
        <v>324</v>
      </c>
      <c r="K18" s="1" t="s">
        <v>321</v>
      </c>
      <c r="M18" s="1" t="s">
        <v>321</v>
      </c>
      <c r="N18" s="1" t="s">
        <v>332</v>
      </c>
      <c r="O18" s="1" t="s">
        <v>321</v>
      </c>
      <c r="Q18" s="1" t="s">
        <v>321</v>
      </c>
      <c r="R18" s="1" t="s">
        <v>322</v>
      </c>
      <c r="S18" s="1" t="s">
        <v>322</v>
      </c>
      <c r="T18" s="1" t="s">
        <v>321</v>
      </c>
      <c r="V18" s="1" t="s">
        <v>324</v>
      </c>
      <c r="W18" s="1" t="s">
        <v>324</v>
      </c>
      <c r="X18" s="1" t="s">
        <v>324</v>
      </c>
      <c r="Y18" s="1" t="s">
        <v>322</v>
      </c>
    </row>
    <row r="19" spans="2:25" ht="17">
      <c r="B19" s="69" t="s">
        <v>44</v>
      </c>
      <c r="C19" s="67" t="s">
        <v>45</v>
      </c>
      <c r="D19" s="67" t="s">
        <v>46</v>
      </c>
      <c r="E19" s="67" t="s">
        <v>37</v>
      </c>
      <c r="G19" s="1" t="s">
        <v>321</v>
      </c>
      <c r="H19" s="1" t="s">
        <v>322</v>
      </c>
      <c r="I19" s="1" t="s">
        <v>322</v>
      </c>
      <c r="J19" s="1" t="s">
        <v>324</v>
      </c>
      <c r="K19" s="1" t="s">
        <v>321</v>
      </c>
      <c r="M19" s="1" t="s">
        <v>321</v>
      </c>
      <c r="N19" s="1" t="s">
        <v>324</v>
      </c>
      <c r="O19" s="1" t="s">
        <v>321</v>
      </c>
      <c r="Q19" s="1" t="s">
        <v>321</v>
      </c>
      <c r="R19" s="1" t="s">
        <v>322</v>
      </c>
      <c r="S19" s="1" t="s">
        <v>322</v>
      </c>
      <c r="T19" s="1" t="s">
        <v>321</v>
      </c>
      <c r="V19" s="1" t="s">
        <v>321</v>
      </c>
      <c r="W19" s="82" t="s">
        <v>324</v>
      </c>
      <c r="X19" s="82" t="s">
        <v>322</v>
      </c>
      <c r="Y19" s="1" t="s">
        <v>322</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E8FD2-F982-402D-B510-81DEF37A660E}">
  <sheetPr>
    <tabColor rgb="FF0070C0"/>
  </sheetPr>
  <dimension ref="A1"/>
  <sheetViews>
    <sheetView workbookViewId="0">
      <selection activeCell="E28" sqref="E28"/>
    </sheetView>
  </sheetViews>
  <sheetFormatPr baseColWidth="10" defaultColWidth="8.83203125"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1194F-8BB2-4D6F-80FC-353582E567B4}">
  <sheetPr>
    <tabColor rgb="FF0070C0"/>
  </sheetPr>
  <dimension ref="A1:F106"/>
  <sheetViews>
    <sheetView topLeftCell="C1" zoomScale="70" zoomScaleNormal="70" workbookViewId="0">
      <selection activeCell="D9" sqref="D9"/>
    </sheetView>
  </sheetViews>
  <sheetFormatPr baseColWidth="10" defaultColWidth="12.5" defaultRowHeight="15"/>
  <cols>
    <col min="1" max="1" width="25.83203125" style="1" customWidth="1"/>
    <col min="2" max="2" width="13.5" style="1" customWidth="1"/>
    <col min="3" max="3" width="83.83203125" style="6" customWidth="1"/>
    <col min="4" max="4" width="20.83203125" style="1" bestFit="1" customWidth="1"/>
    <col min="5" max="5" width="39.83203125" style="1" customWidth="1"/>
    <col min="6" max="16384" width="12.5" style="1"/>
  </cols>
  <sheetData>
    <row r="1" spans="1:6" ht="16" customHeight="1">
      <c r="C1" s="2"/>
      <c r="D1" s="7" t="s">
        <v>342</v>
      </c>
      <c r="E1" s="8" t="s">
        <v>94</v>
      </c>
    </row>
    <row r="2" spans="1:6">
      <c r="C2" s="2"/>
    </row>
    <row r="3" spans="1:6">
      <c r="A3" s="90" t="s">
        <v>95</v>
      </c>
      <c r="B3" s="91"/>
      <c r="C3" s="3" t="s">
        <v>96</v>
      </c>
    </row>
    <row r="4" spans="1:6">
      <c r="A4" s="92" t="s">
        <v>97</v>
      </c>
      <c r="B4" s="93"/>
      <c r="C4" s="3" t="s">
        <v>98</v>
      </c>
    </row>
    <row r="5" spans="1:6">
      <c r="A5" s="94" t="s">
        <v>99</v>
      </c>
      <c r="B5" s="95"/>
      <c r="C5" s="3" t="s">
        <v>100</v>
      </c>
    </row>
    <row r="6" spans="1:6">
      <c r="A6" s="96"/>
      <c r="B6" s="97"/>
      <c r="C6" s="3" t="s">
        <v>101</v>
      </c>
    </row>
    <row r="7" spans="1:6" ht="51">
      <c r="A7" s="98" t="s">
        <v>102</v>
      </c>
      <c r="B7" s="101" t="s">
        <v>103</v>
      </c>
      <c r="C7" s="3" t="s">
        <v>104</v>
      </c>
      <c r="E7" s="4" t="s">
        <v>105</v>
      </c>
    </row>
    <row r="8" spans="1:6" ht="34">
      <c r="A8" s="99"/>
      <c r="B8" s="101"/>
      <c r="C8" s="3" t="s">
        <v>106</v>
      </c>
      <c r="E8" s="4" t="s">
        <v>107</v>
      </c>
    </row>
    <row r="9" spans="1:6" ht="51">
      <c r="A9" s="99"/>
      <c r="B9" s="102" t="s">
        <v>108</v>
      </c>
      <c r="C9" s="3" t="s">
        <v>109</v>
      </c>
      <c r="D9" s="1" t="s">
        <v>110</v>
      </c>
      <c r="E9" s="4" t="s">
        <v>111</v>
      </c>
    </row>
    <row r="10" spans="1:6" ht="26">
      <c r="A10" s="99"/>
      <c r="B10" s="102"/>
      <c r="C10" s="3" t="s">
        <v>112</v>
      </c>
      <c r="D10" s="1" t="s">
        <v>110</v>
      </c>
      <c r="E10" s="5" t="s">
        <v>113</v>
      </c>
    </row>
    <row r="11" spans="1:6" ht="102">
      <c r="A11" s="99"/>
      <c r="B11" s="102"/>
      <c r="C11" s="3" t="s">
        <v>114</v>
      </c>
      <c r="D11" s="1" t="s">
        <v>110</v>
      </c>
      <c r="E11" s="4" t="s">
        <v>115</v>
      </c>
    </row>
    <row r="12" spans="1:6" ht="16">
      <c r="A12" s="99"/>
      <c r="B12" s="102"/>
      <c r="C12" s="3" t="s">
        <v>116</v>
      </c>
      <c r="E12" s="4"/>
    </row>
    <row r="13" spans="1:6" ht="136">
      <c r="A13" s="99"/>
      <c r="B13" s="102"/>
      <c r="C13" s="3" t="s">
        <v>117</v>
      </c>
      <c r="E13" s="4" t="s">
        <v>118</v>
      </c>
      <c r="F13" s="4"/>
    </row>
    <row r="14" spans="1:6" ht="16">
      <c r="A14" s="99"/>
      <c r="B14" s="102"/>
      <c r="C14" s="3" t="s">
        <v>119</v>
      </c>
      <c r="E14" s="5" t="s">
        <v>120</v>
      </c>
    </row>
    <row r="15" spans="1:6" ht="85">
      <c r="A15" s="99"/>
      <c r="B15" s="102"/>
      <c r="C15" s="3" t="s">
        <v>121</v>
      </c>
      <c r="E15" s="4" t="s">
        <v>122</v>
      </c>
    </row>
    <row r="16" spans="1:6" ht="102">
      <c r="A16" s="99"/>
      <c r="B16" s="101" t="s">
        <v>123</v>
      </c>
      <c r="C16" s="3" t="s">
        <v>124</v>
      </c>
      <c r="D16" s="1" t="s">
        <v>110</v>
      </c>
      <c r="E16" s="4" t="s">
        <v>125</v>
      </c>
      <c r="F16" s="4"/>
    </row>
    <row r="17" spans="1:6" ht="51">
      <c r="A17" s="99"/>
      <c r="B17" s="101"/>
      <c r="C17" s="3" t="s">
        <v>126</v>
      </c>
      <c r="E17" s="4" t="s">
        <v>127</v>
      </c>
      <c r="F17" s="4"/>
    </row>
    <row r="18" spans="1:6" ht="68">
      <c r="A18" s="99"/>
      <c r="B18" s="101"/>
      <c r="C18" s="3" t="s">
        <v>128</v>
      </c>
      <c r="E18" s="4" t="s">
        <v>129</v>
      </c>
      <c r="F18" s="4"/>
    </row>
    <row r="19" spans="1:6" ht="34">
      <c r="A19" s="99"/>
      <c r="B19" s="101"/>
      <c r="C19" s="3" t="s">
        <v>130</v>
      </c>
      <c r="E19" s="4" t="s">
        <v>131</v>
      </c>
      <c r="F19" s="4"/>
    </row>
    <row r="20" spans="1:6" ht="34">
      <c r="A20" s="99"/>
      <c r="B20" s="101"/>
      <c r="C20" s="3" t="s">
        <v>132</v>
      </c>
      <c r="E20" s="4" t="s">
        <v>133</v>
      </c>
      <c r="F20" s="4"/>
    </row>
    <row r="21" spans="1:6" ht="119">
      <c r="A21" s="99"/>
      <c r="B21" s="101" t="s">
        <v>134</v>
      </c>
      <c r="C21" s="3" t="s">
        <v>135</v>
      </c>
      <c r="E21" s="4" t="s">
        <v>136</v>
      </c>
    </row>
    <row r="22" spans="1:6" ht="102">
      <c r="A22" s="99"/>
      <c r="B22" s="101"/>
      <c r="C22" s="3" t="s">
        <v>137</v>
      </c>
      <c r="D22" s="1" t="s">
        <v>110</v>
      </c>
      <c r="E22" s="4" t="s">
        <v>138</v>
      </c>
      <c r="F22" s="4"/>
    </row>
    <row r="23" spans="1:6" ht="153">
      <c r="A23" s="99"/>
      <c r="B23" s="101"/>
      <c r="C23" s="3" t="s">
        <v>139</v>
      </c>
      <c r="E23" s="4" t="s">
        <v>140</v>
      </c>
      <c r="F23" s="4"/>
    </row>
    <row r="24" spans="1:6" ht="34">
      <c r="A24" s="99"/>
      <c r="B24" s="102" t="s">
        <v>141</v>
      </c>
      <c r="C24" s="3" t="s">
        <v>142</v>
      </c>
      <c r="D24" s="1" t="s">
        <v>110</v>
      </c>
      <c r="E24" s="4" t="s">
        <v>143</v>
      </c>
    </row>
    <row r="25" spans="1:6">
      <c r="A25" s="99"/>
      <c r="B25" s="102"/>
      <c r="C25" s="3" t="s">
        <v>144</v>
      </c>
    </row>
    <row r="26" spans="1:6" ht="102">
      <c r="A26" s="99"/>
      <c r="B26" s="102"/>
      <c r="C26" s="3" t="s">
        <v>145</v>
      </c>
      <c r="E26" s="4" t="s">
        <v>146</v>
      </c>
    </row>
    <row r="27" spans="1:6" ht="68">
      <c r="A27" s="99"/>
      <c r="B27" s="102" t="s">
        <v>147</v>
      </c>
      <c r="C27" s="3" t="s">
        <v>148</v>
      </c>
      <c r="D27" s="1" t="s">
        <v>110</v>
      </c>
      <c r="E27" s="4" t="s">
        <v>149</v>
      </c>
    </row>
    <row r="28" spans="1:6" ht="68">
      <c r="A28" s="99"/>
      <c r="B28" s="102"/>
      <c r="C28" s="3" t="s">
        <v>150</v>
      </c>
      <c r="D28" s="1" t="s">
        <v>110</v>
      </c>
      <c r="E28" s="4" t="s">
        <v>151</v>
      </c>
    </row>
    <row r="29" spans="1:6" ht="68">
      <c r="A29" s="99"/>
      <c r="B29" s="102"/>
      <c r="C29" s="3" t="s">
        <v>152</v>
      </c>
      <c r="E29" s="4" t="s">
        <v>153</v>
      </c>
    </row>
    <row r="30" spans="1:6" ht="51">
      <c r="A30" s="99"/>
      <c r="B30" s="102" t="s">
        <v>154</v>
      </c>
      <c r="C30" s="3" t="s">
        <v>155</v>
      </c>
      <c r="D30" s="1" t="s">
        <v>110</v>
      </c>
      <c r="E30" s="4" t="s">
        <v>156</v>
      </c>
    </row>
    <row r="31" spans="1:6" ht="34">
      <c r="A31" s="99"/>
      <c r="B31" s="102"/>
      <c r="C31" s="3" t="s">
        <v>157</v>
      </c>
      <c r="E31" s="4" t="s">
        <v>158</v>
      </c>
      <c r="F31" s="4"/>
    </row>
    <row r="32" spans="1:6" ht="136">
      <c r="A32" s="99"/>
      <c r="B32" s="102"/>
      <c r="C32" s="3" t="s">
        <v>159</v>
      </c>
      <c r="E32" s="4" t="s">
        <v>160</v>
      </c>
    </row>
    <row r="33" spans="1:5" ht="85">
      <c r="A33" s="99"/>
      <c r="B33" s="102"/>
      <c r="C33" s="3" t="s">
        <v>161</v>
      </c>
      <c r="E33" s="4" t="s">
        <v>162</v>
      </c>
    </row>
    <row r="34" spans="1:5" ht="68">
      <c r="A34" s="100"/>
      <c r="B34" s="102"/>
      <c r="C34" s="3" t="s">
        <v>163</v>
      </c>
      <c r="E34" s="4" t="s">
        <v>164</v>
      </c>
    </row>
    <row r="35" spans="1:5" ht="85">
      <c r="A35" s="103" t="s">
        <v>165</v>
      </c>
      <c r="B35" s="102" t="s">
        <v>108</v>
      </c>
      <c r="C35" s="3" t="s">
        <v>166</v>
      </c>
      <c r="E35" s="4" t="s">
        <v>167</v>
      </c>
    </row>
    <row r="36" spans="1:5" ht="34">
      <c r="A36" s="104"/>
      <c r="B36" s="102"/>
      <c r="C36" s="3" t="s">
        <v>168</v>
      </c>
      <c r="E36" s="4" t="s">
        <v>169</v>
      </c>
    </row>
    <row r="37" spans="1:5" ht="34">
      <c r="A37" s="104"/>
      <c r="B37" s="101" t="s">
        <v>170</v>
      </c>
      <c r="C37" s="3" t="s">
        <v>171</v>
      </c>
      <c r="E37" s="4" t="s">
        <v>172</v>
      </c>
    </row>
    <row r="38" spans="1:5" ht="68">
      <c r="A38" s="104"/>
      <c r="B38" s="101"/>
      <c r="C38" s="3" t="s">
        <v>173</v>
      </c>
      <c r="E38" s="4" t="s">
        <v>174</v>
      </c>
    </row>
    <row r="39" spans="1:5" ht="34">
      <c r="A39" s="105"/>
      <c r="B39" s="101"/>
      <c r="C39" s="3" t="s">
        <v>175</v>
      </c>
      <c r="E39" s="4" t="s">
        <v>176</v>
      </c>
    </row>
    <row r="40" spans="1:5">
      <c r="A40" s="106" t="s">
        <v>177</v>
      </c>
      <c r="B40" s="107"/>
      <c r="C40" s="3" t="s">
        <v>178</v>
      </c>
    </row>
    <row r="41" spans="1:5">
      <c r="A41" s="108"/>
      <c r="B41" s="109"/>
      <c r="C41" s="3" t="s">
        <v>179</v>
      </c>
    </row>
    <row r="42" spans="1:5" ht="51">
      <c r="A42" s="84" t="s">
        <v>180</v>
      </c>
      <c r="B42" s="85"/>
      <c r="C42" s="3" t="s">
        <v>181</v>
      </c>
      <c r="E42" s="4" t="s">
        <v>182</v>
      </c>
    </row>
    <row r="43" spans="1:5" ht="68">
      <c r="A43" s="86"/>
      <c r="B43" s="87"/>
      <c r="C43" s="3" t="s">
        <v>183</v>
      </c>
      <c r="E43" s="4" t="s">
        <v>184</v>
      </c>
    </row>
    <row r="44" spans="1:5">
      <c r="A44" s="88"/>
      <c r="B44" s="89"/>
      <c r="C44" s="3" t="s">
        <v>185</v>
      </c>
    </row>
    <row r="45" spans="1:5">
      <c r="C45" s="2"/>
    </row>
    <row r="46" spans="1:5">
      <c r="C46" s="2"/>
    </row>
    <row r="47" spans="1:5">
      <c r="C47" s="2"/>
    </row>
    <row r="48" spans="1:5">
      <c r="C48" s="2"/>
    </row>
    <row r="49" spans="3:3">
      <c r="C49" s="2"/>
    </row>
    <row r="50" spans="3:3">
      <c r="C50" s="2"/>
    </row>
    <row r="53" spans="3:3">
      <c r="C53" s="2"/>
    </row>
    <row r="54" spans="3:3">
      <c r="C54" s="2"/>
    </row>
    <row r="55" spans="3:3">
      <c r="C55" s="111"/>
    </row>
    <row r="56" spans="3:3">
      <c r="C56" s="111"/>
    </row>
    <row r="57" spans="3:3">
      <c r="C57" s="110"/>
    </row>
    <row r="58" spans="3:3">
      <c r="C58" s="110"/>
    </row>
    <row r="59" spans="3:3">
      <c r="C59" s="110"/>
    </row>
    <row r="60" spans="3:3">
      <c r="C60" s="110"/>
    </row>
    <row r="61" spans="3:3">
      <c r="C61" s="110"/>
    </row>
    <row r="62" spans="3:3">
      <c r="C62" s="110"/>
    </row>
    <row r="64" spans="3:3">
      <c r="C64" s="2"/>
    </row>
    <row r="66" spans="3:3">
      <c r="C66" s="2"/>
    </row>
    <row r="68" spans="3:3">
      <c r="C68" s="2"/>
    </row>
    <row r="70" spans="3:3">
      <c r="C70" s="2"/>
    </row>
    <row r="71" spans="3:3">
      <c r="C71" s="2"/>
    </row>
    <row r="73" spans="3:3">
      <c r="C73" s="2"/>
    </row>
    <row r="75" spans="3:3">
      <c r="C75" s="110"/>
    </row>
    <row r="76" spans="3:3">
      <c r="C76" s="110"/>
    </row>
    <row r="77" spans="3:3">
      <c r="C77" s="110"/>
    </row>
    <row r="78" spans="3:3">
      <c r="C78" s="110"/>
    </row>
    <row r="79" spans="3:3">
      <c r="C79" s="111"/>
    </row>
    <row r="80" spans="3:3">
      <c r="C80" s="111"/>
    </row>
    <row r="81" spans="3:3">
      <c r="C81" s="110"/>
    </row>
    <row r="82" spans="3:3">
      <c r="C82" s="110"/>
    </row>
    <row r="83" spans="3:3">
      <c r="C83" s="110"/>
    </row>
    <row r="84" spans="3:3">
      <c r="C84" s="110"/>
    </row>
    <row r="85" spans="3:3">
      <c r="C85" s="111"/>
    </row>
    <row r="86" spans="3:3">
      <c r="C86" s="111"/>
    </row>
    <row r="87" spans="3:3">
      <c r="C87" s="110"/>
    </row>
    <row r="88" spans="3:3">
      <c r="C88" s="110"/>
    </row>
    <row r="89" spans="3:3">
      <c r="C89" s="110"/>
    </row>
    <row r="90" spans="3:3">
      <c r="C90" s="110"/>
    </row>
    <row r="91" spans="3:3">
      <c r="C91" s="110"/>
    </row>
    <row r="92" spans="3:3">
      <c r="C92" s="110"/>
    </row>
    <row r="93" spans="3:3">
      <c r="C93" s="111"/>
    </row>
    <row r="94" spans="3:3">
      <c r="C94" s="111"/>
    </row>
    <row r="95" spans="3:3">
      <c r="C95" s="110"/>
    </row>
    <row r="96" spans="3:3">
      <c r="C96" s="110"/>
    </row>
    <row r="97" spans="3:3">
      <c r="C97" s="110"/>
    </row>
    <row r="98" spans="3:3">
      <c r="C98" s="110"/>
    </row>
    <row r="99" spans="3:3">
      <c r="C99" s="111"/>
    </row>
    <row r="100" spans="3:3">
      <c r="C100" s="111"/>
    </row>
    <row r="101" spans="3:3">
      <c r="C101" s="110"/>
    </row>
    <row r="102" spans="3:3">
      <c r="C102" s="110"/>
    </row>
    <row r="103" spans="3:3">
      <c r="C103" s="110"/>
    </row>
    <row r="104" spans="3:3">
      <c r="C104" s="110"/>
    </row>
    <row r="105" spans="3:3">
      <c r="C105" s="110"/>
    </row>
    <row r="106" spans="3:3">
      <c r="C106" s="110"/>
    </row>
  </sheetData>
  <mergeCells count="36">
    <mergeCell ref="C103:C104"/>
    <mergeCell ref="C105:C106"/>
    <mergeCell ref="C91:C92"/>
    <mergeCell ref="C93:C94"/>
    <mergeCell ref="C95:C96"/>
    <mergeCell ref="C97:C98"/>
    <mergeCell ref="C99:C100"/>
    <mergeCell ref="C101:C102"/>
    <mergeCell ref="C89:C90"/>
    <mergeCell ref="C55:C56"/>
    <mergeCell ref="C57:C58"/>
    <mergeCell ref="C59:C60"/>
    <mergeCell ref="C61:C62"/>
    <mergeCell ref="C75:C76"/>
    <mergeCell ref="C77:C78"/>
    <mergeCell ref="C79:C80"/>
    <mergeCell ref="C81:C82"/>
    <mergeCell ref="C83:C84"/>
    <mergeCell ref="C85:C86"/>
    <mergeCell ref="C87:C88"/>
    <mergeCell ref="A42:B44"/>
    <mergeCell ref="A3:B3"/>
    <mergeCell ref="A4:B4"/>
    <mergeCell ref="A5:B6"/>
    <mergeCell ref="A7:A34"/>
    <mergeCell ref="B7:B8"/>
    <mergeCell ref="B9:B15"/>
    <mergeCell ref="B16:B20"/>
    <mergeCell ref="B21:B23"/>
    <mergeCell ref="B24:B26"/>
    <mergeCell ref="B27:B29"/>
    <mergeCell ref="B30:B34"/>
    <mergeCell ref="A35:A39"/>
    <mergeCell ref="B35:B36"/>
    <mergeCell ref="B37:B39"/>
    <mergeCell ref="A40:B4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BF143-56FA-461F-BA4B-3D6B21A948BB}">
  <sheetPr>
    <tabColor rgb="FF0070C0"/>
  </sheetPr>
  <dimension ref="A1:E20"/>
  <sheetViews>
    <sheetView topLeftCell="A7" workbookViewId="0">
      <selection activeCell="D14" sqref="D14"/>
    </sheetView>
  </sheetViews>
  <sheetFormatPr baseColWidth="10" defaultColWidth="12.5" defaultRowHeight="16"/>
  <cols>
    <col min="1" max="1" width="8.1640625" style="6" bestFit="1" customWidth="1"/>
    <col min="2" max="2" width="88.5" style="6" customWidth="1"/>
    <col min="3" max="4" width="44.1640625" style="6" customWidth="1"/>
    <col min="5" max="5" width="97.33203125" style="4" customWidth="1"/>
    <col min="6" max="16384" width="12.5" style="6"/>
  </cols>
  <sheetData>
    <row r="1" spans="1:5" ht="15">
      <c r="A1" s="110" t="s">
        <v>186</v>
      </c>
      <c r="B1" s="112" t="s">
        <v>187</v>
      </c>
      <c r="C1" s="112" t="s">
        <v>188</v>
      </c>
      <c r="D1" s="113" t="s">
        <v>93</v>
      </c>
      <c r="E1" s="114" t="s">
        <v>189</v>
      </c>
    </row>
    <row r="2" spans="1:5" ht="15">
      <c r="A2" s="110"/>
      <c r="B2" s="112"/>
      <c r="C2" s="112"/>
      <c r="D2" s="113"/>
      <c r="E2" s="114"/>
    </row>
    <row r="3" spans="1:5" ht="26">
      <c r="A3" s="9">
        <v>1</v>
      </c>
      <c r="B3" s="9" t="s">
        <v>190</v>
      </c>
      <c r="C3" s="9" t="s">
        <v>191</v>
      </c>
      <c r="D3" s="10" t="s">
        <v>110</v>
      </c>
    </row>
    <row r="4" spans="1:5" ht="51">
      <c r="A4" s="9" t="s">
        <v>192</v>
      </c>
      <c r="B4" s="9" t="s">
        <v>193</v>
      </c>
      <c r="C4" s="9">
        <v>1</v>
      </c>
      <c r="D4" s="10" t="s">
        <v>110</v>
      </c>
      <c r="E4" s="4" t="s">
        <v>194</v>
      </c>
    </row>
    <row r="5" spans="1:5" ht="26">
      <c r="A5" s="9">
        <v>3</v>
      </c>
      <c r="B5" s="9" t="s">
        <v>195</v>
      </c>
      <c r="C5" s="9">
        <v>1</v>
      </c>
      <c r="D5" s="9"/>
    </row>
    <row r="6" spans="1:5" ht="26">
      <c r="A6" s="9">
        <v>4</v>
      </c>
      <c r="B6" s="9" t="s">
        <v>196</v>
      </c>
      <c r="C6" s="9">
        <v>1</v>
      </c>
      <c r="D6" s="9"/>
    </row>
    <row r="7" spans="1:5" ht="26">
      <c r="A7" s="9">
        <v>5</v>
      </c>
      <c r="B7" s="9" t="s">
        <v>197</v>
      </c>
      <c r="C7" s="9" t="s">
        <v>198</v>
      </c>
      <c r="D7" s="10" t="s">
        <v>110</v>
      </c>
    </row>
    <row r="8" spans="1:5" ht="26">
      <c r="A8" s="9" t="s">
        <v>199</v>
      </c>
      <c r="B8" s="9" t="s">
        <v>200</v>
      </c>
      <c r="C8" s="9">
        <v>1</v>
      </c>
      <c r="D8" s="9"/>
    </row>
    <row r="9" spans="1:5" ht="26">
      <c r="A9" s="9">
        <v>7</v>
      </c>
      <c r="B9" s="9" t="s">
        <v>201</v>
      </c>
      <c r="C9" s="9">
        <v>1</v>
      </c>
      <c r="D9" s="9"/>
    </row>
    <row r="10" spans="1:5" ht="26">
      <c r="A10" s="9">
        <v>8</v>
      </c>
      <c r="B10" s="9" t="s">
        <v>202</v>
      </c>
      <c r="C10" s="9">
        <v>1</v>
      </c>
      <c r="D10" s="9"/>
    </row>
    <row r="11" spans="1:5" ht="26">
      <c r="A11" s="9">
        <v>9</v>
      </c>
      <c r="B11" s="9" t="s">
        <v>203</v>
      </c>
      <c r="C11" s="9" t="s">
        <v>204</v>
      </c>
      <c r="D11" s="10" t="s">
        <v>110</v>
      </c>
      <c r="E11" s="4" t="s">
        <v>205</v>
      </c>
    </row>
    <row r="12" spans="1:5" ht="39">
      <c r="A12" s="9" t="s">
        <v>206</v>
      </c>
      <c r="B12" s="9" t="s">
        <v>207</v>
      </c>
      <c r="C12" s="9" t="s">
        <v>208</v>
      </c>
      <c r="D12" s="9"/>
    </row>
    <row r="13" spans="1:5" ht="26">
      <c r="A13" s="9" t="s">
        <v>209</v>
      </c>
      <c r="B13" s="9" t="s">
        <v>210</v>
      </c>
      <c r="C13" s="9" t="s">
        <v>211</v>
      </c>
      <c r="D13" s="9"/>
    </row>
    <row r="14" spans="1:5" ht="117">
      <c r="A14" s="9" t="s">
        <v>212</v>
      </c>
      <c r="B14" s="9" t="s">
        <v>213</v>
      </c>
      <c r="C14" s="11" t="s">
        <v>214</v>
      </c>
      <c r="D14" s="10" t="s">
        <v>110</v>
      </c>
      <c r="E14" s="4" t="s">
        <v>215</v>
      </c>
    </row>
    <row r="15" spans="1:5" ht="34">
      <c r="A15" s="9">
        <v>13</v>
      </c>
      <c r="B15" s="9" t="s">
        <v>216</v>
      </c>
      <c r="C15" s="9">
        <v>2</v>
      </c>
      <c r="D15" s="9"/>
      <c r="E15" s="4" t="s">
        <v>217</v>
      </c>
    </row>
    <row r="16" spans="1:5" ht="26">
      <c r="A16" s="9">
        <v>14</v>
      </c>
      <c r="B16" s="9" t="s">
        <v>218</v>
      </c>
      <c r="C16" s="9">
        <v>2</v>
      </c>
      <c r="D16" s="9"/>
    </row>
    <row r="17" spans="1:4">
      <c r="A17" s="9">
        <v>15</v>
      </c>
      <c r="B17" s="9" t="s">
        <v>219</v>
      </c>
      <c r="C17" s="9">
        <v>1</v>
      </c>
      <c r="D17" s="9"/>
    </row>
    <row r="18" spans="1:4" ht="78">
      <c r="A18" s="9">
        <v>16</v>
      </c>
      <c r="B18" s="9" t="s">
        <v>220</v>
      </c>
      <c r="C18" s="11" t="s">
        <v>221</v>
      </c>
      <c r="D18" s="11"/>
    </row>
    <row r="19" spans="1:4">
      <c r="A19" s="9"/>
      <c r="B19" s="9"/>
      <c r="C19" s="9"/>
      <c r="D19" s="9"/>
    </row>
    <row r="20" spans="1:4">
      <c r="A20" s="9"/>
      <c r="B20" s="9"/>
    </row>
  </sheetData>
  <mergeCells count="5">
    <mergeCell ref="A1:A2"/>
    <mergeCell ref="B1:B2"/>
    <mergeCell ref="C1:C2"/>
    <mergeCell ref="D1:D2"/>
    <mergeCell ref="E1:E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A5E6C-BF82-4B25-A461-09EF0D806C1C}">
  <sheetPr>
    <tabColor theme="7" tint="-0.249977111117893"/>
  </sheetPr>
  <dimension ref="A1"/>
  <sheetViews>
    <sheetView workbookViewId="0">
      <selection activeCell="H24" sqref="H24"/>
    </sheetView>
  </sheetViews>
  <sheetFormatPr baseColWidth="10" defaultColWidth="8.83203125"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5A3C5-15EC-457F-A4D6-BAD4CE3EC9BE}">
  <sheetPr>
    <tabColor theme="7" tint="-0.249977111117893"/>
  </sheetPr>
  <dimension ref="A1:N34"/>
  <sheetViews>
    <sheetView workbookViewId="0">
      <selection activeCell="I13" sqref="I13"/>
    </sheetView>
  </sheetViews>
  <sheetFormatPr baseColWidth="10" defaultColWidth="8.83203125" defaultRowHeight="15"/>
  <cols>
    <col min="1" max="1" width="18.5" bestFit="1" customWidth="1"/>
    <col min="2" max="2" width="18.5" customWidth="1"/>
    <col min="3" max="3" width="21.5" bestFit="1" customWidth="1"/>
    <col min="4" max="4" width="11.83203125" bestFit="1" customWidth="1"/>
    <col min="5" max="5" width="11" bestFit="1" customWidth="1"/>
  </cols>
  <sheetData>
    <row r="1" spans="1:14" s="12" customFormat="1" ht="16">
      <c r="A1" s="12" t="s">
        <v>222</v>
      </c>
      <c r="B1" s="12" t="s">
        <v>317</v>
      </c>
      <c r="C1" s="12" t="s">
        <v>223</v>
      </c>
      <c r="D1" s="12" t="s">
        <v>222</v>
      </c>
      <c r="E1" s="13" t="s">
        <v>224</v>
      </c>
      <c r="F1" s="14" t="s">
        <v>225</v>
      </c>
      <c r="G1" s="14" t="s">
        <v>226</v>
      </c>
      <c r="H1" s="14" t="s">
        <v>227</v>
      </c>
      <c r="I1" s="14" t="s">
        <v>228</v>
      </c>
      <c r="J1" s="14" t="s">
        <v>229</v>
      </c>
      <c r="K1" s="14" t="s">
        <v>230</v>
      </c>
      <c r="L1" s="14" t="s">
        <v>231</v>
      </c>
      <c r="M1" s="78" t="s">
        <v>232</v>
      </c>
      <c r="N1" s="15" t="s">
        <v>233</v>
      </c>
    </row>
    <row r="2" spans="1:14" s="12" customFormat="1" ht="17">
      <c r="A2" s="69" t="s">
        <v>47</v>
      </c>
      <c r="B2" s="69">
        <v>1</v>
      </c>
      <c r="C2" s="12">
        <v>0</v>
      </c>
      <c r="D2" s="12" t="s">
        <v>235</v>
      </c>
      <c r="E2" s="16" t="s">
        <v>8</v>
      </c>
      <c r="F2" s="12" t="s">
        <v>236</v>
      </c>
      <c r="G2" s="12" t="s">
        <v>236</v>
      </c>
      <c r="H2" s="12" t="s">
        <v>236</v>
      </c>
      <c r="I2" s="12" t="s">
        <v>236</v>
      </c>
      <c r="J2" s="12" t="s">
        <v>236</v>
      </c>
      <c r="K2" s="12" t="s">
        <v>236</v>
      </c>
      <c r="L2" s="12" t="s">
        <v>237</v>
      </c>
      <c r="M2" s="12" t="s">
        <v>237</v>
      </c>
      <c r="N2" s="12" t="s">
        <v>236</v>
      </c>
    </row>
    <row r="3" spans="1:14" ht="16">
      <c r="A3" s="67" t="s">
        <v>51</v>
      </c>
      <c r="B3" s="67">
        <v>1</v>
      </c>
      <c r="C3">
        <v>0</v>
      </c>
      <c r="D3" t="s">
        <v>240</v>
      </c>
      <c r="E3" s="16" t="s">
        <v>8</v>
      </c>
      <c r="F3" s="12" t="s">
        <v>236</v>
      </c>
      <c r="G3" s="12" t="s">
        <v>267</v>
      </c>
      <c r="H3" s="12" t="s">
        <v>236</v>
      </c>
      <c r="I3" s="12" t="s">
        <v>236</v>
      </c>
      <c r="J3" s="12" t="s">
        <v>236</v>
      </c>
      <c r="K3" s="12" t="s">
        <v>236</v>
      </c>
      <c r="L3" s="12" t="s">
        <v>236</v>
      </c>
      <c r="M3" s="12" t="s">
        <v>237</v>
      </c>
      <c r="N3" s="12" t="s">
        <v>236</v>
      </c>
    </row>
    <row r="4" spans="1:14" ht="17">
      <c r="A4" s="69" t="s">
        <v>54</v>
      </c>
      <c r="B4" s="69">
        <v>1</v>
      </c>
      <c r="C4">
        <v>0</v>
      </c>
      <c r="D4" t="s">
        <v>243</v>
      </c>
      <c r="E4" s="16" t="s">
        <v>8</v>
      </c>
      <c r="F4" s="12" t="s">
        <v>237</v>
      </c>
      <c r="G4" s="12" t="s">
        <v>237</v>
      </c>
      <c r="H4" s="12" t="s">
        <v>237</v>
      </c>
      <c r="I4" s="12" t="s">
        <v>237</v>
      </c>
      <c r="J4" s="12" t="s">
        <v>236</v>
      </c>
      <c r="K4" s="12" t="s">
        <v>236</v>
      </c>
      <c r="L4" s="12" t="s">
        <v>236</v>
      </c>
      <c r="M4" s="12" t="s">
        <v>236</v>
      </c>
      <c r="N4" s="12" t="s">
        <v>236</v>
      </c>
    </row>
    <row r="5" spans="1:14" ht="17">
      <c r="A5" s="69" t="s">
        <v>57</v>
      </c>
      <c r="B5" s="69">
        <v>1</v>
      </c>
      <c r="C5" s="69">
        <v>1</v>
      </c>
      <c r="D5" t="s">
        <v>245</v>
      </c>
      <c r="E5" s="16" t="s">
        <v>8</v>
      </c>
      <c r="F5" s="12" t="s">
        <v>236</v>
      </c>
      <c r="G5" s="12" t="s">
        <v>267</v>
      </c>
      <c r="H5" s="12" t="s">
        <v>236</v>
      </c>
      <c r="I5" s="12" t="s">
        <v>236</v>
      </c>
      <c r="J5" s="12" t="s">
        <v>236</v>
      </c>
      <c r="K5" s="12" t="s">
        <v>236</v>
      </c>
      <c r="L5" s="12" t="s">
        <v>236</v>
      </c>
      <c r="M5" s="12" t="s">
        <v>236</v>
      </c>
      <c r="N5" s="12" t="s">
        <v>236</v>
      </c>
    </row>
    <row r="6" spans="1:14" ht="17">
      <c r="A6" s="69" t="s">
        <v>60</v>
      </c>
      <c r="B6" s="69">
        <v>1</v>
      </c>
      <c r="C6" s="69">
        <v>0</v>
      </c>
      <c r="D6" t="s">
        <v>246</v>
      </c>
      <c r="E6" s="16" t="s">
        <v>8</v>
      </c>
      <c r="F6" s="12" t="s">
        <v>236</v>
      </c>
      <c r="G6" s="12" t="s">
        <v>236</v>
      </c>
      <c r="H6" s="12" t="s">
        <v>237</v>
      </c>
      <c r="I6" s="12" t="s">
        <v>236</v>
      </c>
      <c r="J6" s="12" t="s">
        <v>236</v>
      </c>
      <c r="K6" s="12" t="s">
        <v>236</v>
      </c>
      <c r="L6" s="12" t="s">
        <v>237</v>
      </c>
      <c r="M6" s="12" t="s">
        <v>237</v>
      </c>
      <c r="N6" s="12" t="s">
        <v>236</v>
      </c>
    </row>
    <row r="7" spans="1:14" ht="34">
      <c r="A7" s="69" t="s">
        <v>66</v>
      </c>
      <c r="B7" s="69">
        <v>1</v>
      </c>
      <c r="C7" s="69">
        <v>0</v>
      </c>
      <c r="D7" t="s">
        <v>250</v>
      </c>
      <c r="E7" s="16" t="s">
        <v>8</v>
      </c>
      <c r="F7" s="12" t="s">
        <v>236</v>
      </c>
      <c r="G7" s="12" t="s">
        <v>236</v>
      </c>
      <c r="H7" s="12" t="s">
        <v>237</v>
      </c>
      <c r="I7" s="12" t="s">
        <v>236</v>
      </c>
      <c r="J7" s="12" t="s">
        <v>236</v>
      </c>
      <c r="K7" s="12" t="s">
        <v>236</v>
      </c>
      <c r="L7" s="12" t="s">
        <v>236</v>
      </c>
      <c r="M7" s="12" t="s">
        <v>236</v>
      </c>
      <c r="N7" s="12" t="s">
        <v>236</v>
      </c>
    </row>
    <row r="8" spans="1:14" ht="34">
      <c r="A8" s="69" t="s">
        <v>69</v>
      </c>
      <c r="B8" s="69">
        <v>1</v>
      </c>
      <c r="C8" s="69">
        <v>1</v>
      </c>
      <c r="D8" t="s">
        <v>252</v>
      </c>
      <c r="E8" s="16" t="s">
        <v>8</v>
      </c>
      <c r="F8" s="12" t="s">
        <v>236</v>
      </c>
      <c r="G8" t="s">
        <v>267</v>
      </c>
      <c r="H8" s="12" t="s">
        <v>236</v>
      </c>
      <c r="I8" s="12" t="s">
        <v>236</v>
      </c>
      <c r="J8" s="12" t="s">
        <v>236</v>
      </c>
      <c r="K8" s="12" t="s">
        <v>236</v>
      </c>
      <c r="L8" s="12" t="s">
        <v>236</v>
      </c>
      <c r="M8" s="12" t="s">
        <v>236</v>
      </c>
      <c r="N8" s="12" t="s">
        <v>236</v>
      </c>
    </row>
    <row r="9" spans="1:14" ht="34">
      <c r="A9" s="69" t="s">
        <v>10</v>
      </c>
      <c r="B9" s="69">
        <v>2</v>
      </c>
      <c r="C9" s="69">
        <v>0</v>
      </c>
      <c r="D9" t="s">
        <v>239</v>
      </c>
      <c r="E9" s="16" t="s">
        <v>8</v>
      </c>
      <c r="F9" s="12" t="s">
        <v>236</v>
      </c>
      <c r="G9" s="12" t="s">
        <v>236</v>
      </c>
      <c r="H9" s="12" t="s">
        <v>236</v>
      </c>
      <c r="I9" s="12" t="s">
        <v>236</v>
      </c>
      <c r="J9" s="12" t="s">
        <v>237</v>
      </c>
      <c r="K9" s="12" t="s">
        <v>236</v>
      </c>
      <c r="L9" s="12" t="s">
        <v>237</v>
      </c>
      <c r="M9" s="12" t="s">
        <v>236</v>
      </c>
      <c r="N9" s="12" t="s">
        <v>236</v>
      </c>
    </row>
    <row r="10" spans="1:14" ht="17">
      <c r="A10" s="69" t="s">
        <v>13</v>
      </c>
      <c r="B10" s="69">
        <v>2</v>
      </c>
      <c r="C10" s="69">
        <v>1</v>
      </c>
      <c r="D10" t="s">
        <v>241</v>
      </c>
      <c r="E10" s="16" t="s">
        <v>8</v>
      </c>
      <c r="F10" s="12" t="s">
        <v>236</v>
      </c>
      <c r="G10" s="12" t="s">
        <v>236</v>
      </c>
      <c r="H10" s="12" t="s">
        <v>236</v>
      </c>
      <c r="I10" s="12" t="s">
        <v>236</v>
      </c>
      <c r="J10" s="12" t="s">
        <v>236</v>
      </c>
      <c r="K10" s="12" t="s">
        <v>236</v>
      </c>
      <c r="L10" s="12" t="s">
        <v>236</v>
      </c>
      <c r="M10" s="12" t="s">
        <v>236</v>
      </c>
      <c r="N10" s="12" t="s">
        <v>236</v>
      </c>
    </row>
    <row r="11" spans="1:14" ht="17">
      <c r="A11" s="69" t="s">
        <v>22</v>
      </c>
      <c r="B11" s="69">
        <v>2</v>
      </c>
      <c r="C11" s="69">
        <v>1</v>
      </c>
      <c r="D11" t="s">
        <v>244</v>
      </c>
      <c r="E11" s="16" t="s">
        <v>8</v>
      </c>
      <c r="F11" s="12" t="s">
        <v>236</v>
      </c>
      <c r="G11" s="12" t="s">
        <v>236</v>
      </c>
      <c r="H11" s="12" t="s">
        <v>236</v>
      </c>
      <c r="I11" s="12" t="s">
        <v>236</v>
      </c>
      <c r="J11" s="12" t="s">
        <v>236</v>
      </c>
      <c r="K11" s="12" t="s">
        <v>236</v>
      </c>
      <c r="L11" s="12" t="s">
        <v>236</v>
      </c>
      <c r="M11" s="12" t="s">
        <v>236</v>
      </c>
      <c r="N11" s="12" t="s">
        <v>236</v>
      </c>
    </row>
    <row r="12" spans="1:14" ht="34">
      <c r="A12" s="69" t="s">
        <v>25</v>
      </c>
      <c r="B12" s="69">
        <v>2</v>
      </c>
      <c r="C12" s="69">
        <v>1</v>
      </c>
      <c r="D12" t="s">
        <v>247</v>
      </c>
      <c r="E12" s="16" t="s">
        <v>8</v>
      </c>
      <c r="F12" s="12" t="s">
        <v>236</v>
      </c>
      <c r="G12" s="12" t="s">
        <v>236</v>
      </c>
      <c r="H12" s="12" t="s">
        <v>236</v>
      </c>
      <c r="I12" s="12" t="s">
        <v>236</v>
      </c>
      <c r="J12" s="12" t="s">
        <v>236</v>
      </c>
      <c r="K12" s="12" t="s">
        <v>236</v>
      </c>
      <c r="L12" s="12" t="s">
        <v>236</v>
      </c>
      <c r="M12" s="12" t="s">
        <v>236</v>
      </c>
      <c r="N12" s="12" t="s">
        <v>236</v>
      </c>
    </row>
    <row r="13" spans="1:14" ht="34">
      <c r="A13" s="69" t="s">
        <v>31</v>
      </c>
      <c r="B13" s="69">
        <v>2</v>
      </c>
      <c r="C13" s="69">
        <v>0</v>
      </c>
      <c r="D13" t="s">
        <v>251</v>
      </c>
      <c r="E13" s="16" t="s">
        <v>8</v>
      </c>
      <c r="F13" s="12" t="s">
        <v>236</v>
      </c>
      <c r="G13" s="12" t="s">
        <v>237</v>
      </c>
      <c r="H13" s="12" t="s">
        <v>237</v>
      </c>
      <c r="I13" s="12" t="s">
        <v>236</v>
      </c>
      <c r="J13" s="12" t="s">
        <v>237</v>
      </c>
      <c r="K13" s="12" t="s">
        <v>236</v>
      </c>
      <c r="L13" s="12" t="s">
        <v>236</v>
      </c>
      <c r="M13" s="12" t="s">
        <v>237</v>
      </c>
      <c r="N13" s="12" t="s">
        <v>237</v>
      </c>
    </row>
    <row r="14" spans="1:14" ht="16">
      <c r="A14" s="69"/>
      <c r="B14" s="69"/>
      <c r="C14" s="67"/>
    </row>
    <row r="15" spans="1:14" ht="16">
      <c r="A15" s="69"/>
      <c r="B15" s="69"/>
      <c r="C15" s="69"/>
    </row>
    <row r="16" spans="1:14" ht="16">
      <c r="A16" s="69"/>
      <c r="B16" s="69"/>
      <c r="C16" s="69"/>
    </row>
    <row r="17" spans="1:3" ht="16">
      <c r="A17" s="69"/>
      <c r="B17" s="69"/>
      <c r="C17" s="69"/>
    </row>
    <row r="18" spans="1:3" ht="16">
      <c r="A18" s="69"/>
      <c r="B18" s="69"/>
      <c r="C18" s="69"/>
    </row>
    <row r="19" spans="1:3" ht="16">
      <c r="A19" s="67"/>
      <c r="B19" s="67"/>
      <c r="C19" s="69"/>
    </row>
    <row r="20" spans="1:3" ht="16">
      <c r="A20" s="69"/>
      <c r="B20" s="69"/>
      <c r="C20" s="69"/>
    </row>
    <row r="21" spans="1:3" ht="16">
      <c r="A21" s="69"/>
      <c r="B21" s="69"/>
      <c r="C21" s="69"/>
    </row>
    <row r="22" spans="1:3" ht="16">
      <c r="A22" s="69"/>
      <c r="B22" s="69"/>
      <c r="C22" s="69"/>
    </row>
    <row r="23" spans="1:3" ht="16">
      <c r="A23" s="69"/>
      <c r="B23" s="69"/>
      <c r="C23" s="69"/>
    </row>
    <row r="24" spans="1:3" ht="16">
      <c r="A24" s="69"/>
      <c r="B24" s="69"/>
      <c r="C24" s="69"/>
    </row>
    <row r="25" spans="1:3" ht="16">
      <c r="A25" s="69"/>
      <c r="B25" s="69"/>
      <c r="C25" s="69"/>
    </row>
    <row r="26" spans="1:3" ht="16">
      <c r="C26" s="69"/>
    </row>
    <row r="27" spans="1:3" ht="16">
      <c r="C27" s="69"/>
    </row>
    <row r="28" spans="1:3" ht="16">
      <c r="C28" s="67"/>
    </row>
    <row r="29" spans="1:3" ht="16">
      <c r="C29" s="69"/>
    </row>
    <row r="30" spans="1:3" ht="16">
      <c r="C30" s="69"/>
    </row>
    <row r="31" spans="1:3" ht="16">
      <c r="C31" s="69"/>
    </row>
    <row r="32" spans="1:3" ht="16">
      <c r="C32" s="69"/>
    </row>
    <row r="33" spans="3:3" ht="16">
      <c r="C33" s="69"/>
    </row>
    <row r="34" spans="3:3" ht="16">
      <c r="C34" s="69"/>
    </row>
  </sheetData>
  <sortState xmlns:xlrd2="http://schemas.microsoft.com/office/spreadsheetml/2017/richdata2" ref="A2:E34">
    <sortCondition ref="B2:B34"/>
  </sortState>
  <conditionalFormatting sqref="F1:N1">
    <cfRule type="cellIs" dxfId="442" priority="546" operator="equal">
      <formula>"NO"</formula>
    </cfRule>
    <cfRule type="cellIs" dxfId="441" priority="547" operator="equal">
      <formula>"YES"</formula>
    </cfRule>
    <cfRule type="containsBlanks" dxfId="440" priority="548">
      <formula>LEN(TRIM(F1))=0</formula>
    </cfRule>
  </conditionalFormatting>
  <conditionalFormatting sqref="D1:D2">
    <cfRule type="duplicateValues" dxfId="439" priority="549"/>
  </conditionalFormatting>
  <conditionalFormatting sqref="K2">
    <cfRule type="cellIs" dxfId="438" priority="513" operator="equal">
      <formula>"NA"</formula>
    </cfRule>
  </conditionalFormatting>
  <conditionalFormatting sqref="K2">
    <cfRule type="cellIs" dxfId="437" priority="514" operator="equal">
      <formula>"NO"</formula>
    </cfRule>
    <cfRule type="cellIs" dxfId="436" priority="515" operator="equal">
      <formula>"YES"</formula>
    </cfRule>
    <cfRule type="containsBlanks" dxfId="435" priority="516">
      <formula>LEN(TRIM(K2))=0</formula>
    </cfRule>
  </conditionalFormatting>
  <conditionalFormatting sqref="F2">
    <cfRule type="cellIs" dxfId="434" priority="533" operator="equal">
      <formula>"NA"</formula>
    </cfRule>
  </conditionalFormatting>
  <conditionalFormatting sqref="F2">
    <cfRule type="cellIs" dxfId="433" priority="534" operator="equal">
      <formula>"NO"</formula>
    </cfRule>
    <cfRule type="cellIs" dxfId="432" priority="535" operator="equal">
      <formula>"YES"</formula>
    </cfRule>
    <cfRule type="containsBlanks" dxfId="431" priority="536">
      <formula>LEN(TRIM(F2))=0</formula>
    </cfRule>
  </conditionalFormatting>
  <conditionalFormatting sqref="G2">
    <cfRule type="cellIs" dxfId="430" priority="529" operator="equal">
      <formula>"NA"</formula>
    </cfRule>
  </conditionalFormatting>
  <conditionalFormatting sqref="G2">
    <cfRule type="cellIs" dxfId="429" priority="530" operator="equal">
      <formula>"NO"</formula>
    </cfRule>
    <cfRule type="cellIs" dxfId="428" priority="531" operator="equal">
      <formula>"YES"</formula>
    </cfRule>
    <cfRule type="containsBlanks" dxfId="427" priority="532">
      <formula>LEN(TRIM(G2))=0</formula>
    </cfRule>
  </conditionalFormatting>
  <conditionalFormatting sqref="H2">
    <cfRule type="cellIs" dxfId="426" priority="525" operator="equal">
      <formula>"NA"</formula>
    </cfRule>
  </conditionalFormatting>
  <conditionalFormatting sqref="H2">
    <cfRule type="cellIs" dxfId="425" priority="526" operator="equal">
      <formula>"NO"</formula>
    </cfRule>
    <cfRule type="cellIs" dxfId="424" priority="527" operator="equal">
      <formula>"YES"</formula>
    </cfRule>
    <cfRule type="containsBlanks" dxfId="423" priority="528">
      <formula>LEN(TRIM(H2))=0</formula>
    </cfRule>
  </conditionalFormatting>
  <conditionalFormatting sqref="I2">
    <cfRule type="cellIs" dxfId="422" priority="521" operator="equal">
      <formula>"NA"</formula>
    </cfRule>
  </conditionalFormatting>
  <conditionalFormatting sqref="I2">
    <cfRule type="cellIs" dxfId="421" priority="522" operator="equal">
      <formula>"NO"</formula>
    </cfRule>
    <cfRule type="cellIs" dxfId="420" priority="523" operator="equal">
      <formula>"YES"</formula>
    </cfRule>
    <cfRule type="containsBlanks" dxfId="419" priority="524">
      <formula>LEN(TRIM(I2))=0</formula>
    </cfRule>
  </conditionalFormatting>
  <conditionalFormatting sqref="J2">
    <cfRule type="cellIs" dxfId="418" priority="517" operator="equal">
      <formula>"NA"</formula>
    </cfRule>
  </conditionalFormatting>
  <conditionalFormatting sqref="J2">
    <cfRule type="cellIs" dxfId="417" priority="518" operator="equal">
      <formula>"NO"</formula>
    </cfRule>
    <cfRule type="cellIs" dxfId="416" priority="519" operator="equal">
      <formula>"YES"</formula>
    </cfRule>
    <cfRule type="containsBlanks" dxfId="415" priority="520">
      <formula>LEN(TRIM(J2))=0</formula>
    </cfRule>
  </conditionalFormatting>
  <conditionalFormatting sqref="K3">
    <cfRule type="cellIs" dxfId="414" priority="477" operator="equal">
      <formula>"NA"</formula>
    </cfRule>
  </conditionalFormatting>
  <conditionalFormatting sqref="K3">
    <cfRule type="cellIs" dxfId="413" priority="478" operator="equal">
      <formula>"NO"</formula>
    </cfRule>
    <cfRule type="cellIs" dxfId="412" priority="479" operator="equal">
      <formula>"YES"</formula>
    </cfRule>
    <cfRule type="containsBlanks" dxfId="411" priority="480">
      <formula>LEN(TRIM(K3))=0</formula>
    </cfRule>
  </conditionalFormatting>
  <conditionalFormatting sqref="N2">
    <cfRule type="cellIs" dxfId="410" priority="501" operator="equal">
      <formula>"NA"</formula>
    </cfRule>
  </conditionalFormatting>
  <conditionalFormatting sqref="N2">
    <cfRule type="cellIs" dxfId="409" priority="502" operator="equal">
      <formula>"NO"</formula>
    </cfRule>
    <cfRule type="cellIs" dxfId="408" priority="503" operator="equal">
      <formula>"YES"</formula>
    </cfRule>
    <cfRule type="containsBlanks" dxfId="407" priority="504">
      <formula>LEN(TRIM(N2))=0</formula>
    </cfRule>
  </conditionalFormatting>
  <conditionalFormatting sqref="F3">
    <cfRule type="cellIs" dxfId="406" priority="497" operator="equal">
      <formula>"NA"</formula>
    </cfRule>
  </conditionalFormatting>
  <conditionalFormatting sqref="F3">
    <cfRule type="cellIs" dxfId="405" priority="498" operator="equal">
      <formula>"NO"</formula>
    </cfRule>
    <cfRule type="cellIs" dxfId="404" priority="499" operator="equal">
      <formula>"YES"</formula>
    </cfRule>
    <cfRule type="containsBlanks" dxfId="403" priority="500">
      <formula>LEN(TRIM(F3))=0</formula>
    </cfRule>
  </conditionalFormatting>
  <conditionalFormatting sqref="G3">
    <cfRule type="cellIs" dxfId="402" priority="493" operator="equal">
      <formula>"NA"</formula>
    </cfRule>
  </conditionalFormatting>
  <conditionalFormatting sqref="G3">
    <cfRule type="cellIs" dxfId="401" priority="494" operator="equal">
      <formula>"NO"</formula>
    </cfRule>
    <cfRule type="cellIs" dxfId="400" priority="495" operator="equal">
      <formula>"YES"</formula>
    </cfRule>
    <cfRule type="containsBlanks" dxfId="399" priority="496">
      <formula>LEN(TRIM(G3))=0</formula>
    </cfRule>
  </conditionalFormatting>
  <conditionalFormatting sqref="H3">
    <cfRule type="cellIs" dxfId="398" priority="489" operator="equal">
      <formula>"NA"</formula>
    </cfRule>
  </conditionalFormatting>
  <conditionalFormatting sqref="H3">
    <cfRule type="cellIs" dxfId="397" priority="490" operator="equal">
      <formula>"NO"</formula>
    </cfRule>
    <cfRule type="cellIs" dxfId="396" priority="491" operator="equal">
      <formula>"YES"</formula>
    </cfRule>
    <cfRule type="containsBlanks" dxfId="395" priority="492">
      <formula>LEN(TRIM(H3))=0</formula>
    </cfRule>
  </conditionalFormatting>
  <conditionalFormatting sqref="I3">
    <cfRule type="cellIs" dxfId="394" priority="485" operator="equal">
      <formula>"NA"</formula>
    </cfRule>
  </conditionalFormatting>
  <conditionalFormatting sqref="I3">
    <cfRule type="cellIs" dxfId="393" priority="486" operator="equal">
      <formula>"NO"</formula>
    </cfRule>
    <cfRule type="cellIs" dxfId="392" priority="487" operator="equal">
      <formula>"YES"</formula>
    </cfRule>
    <cfRule type="containsBlanks" dxfId="391" priority="488">
      <formula>LEN(TRIM(I3))=0</formula>
    </cfRule>
  </conditionalFormatting>
  <conditionalFormatting sqref="J3">
    <cfRule type="cellIs" dxfId="390" priority="481" operator="equal">
      <formula>"NA"</formula>
    </cfRule>
  </conditionalFormatting>
  <conditionalFormatting sqref="J3">
    <cfRule type="cellIs" dxfId="389" priority="482" operator="equal">
      <formula>"NO"</formula>
    </cfRule>
    <cfRule type="cellIs" dxfId="388" priority="483" operator="equal">
      <formula>"YES"</formula>
    </cfRule>
    <cfRule type="containsBlanks" dxfId="387" priority="484">
      <formula>LEN(TRIM(J3))=0</formula>
    </cfRule>
  </conditionalFormatting>
  <conditionalFormatting sqref="L3">
    <cfRule type="cellIs" dxfId="386" priority="473" operator="equal">
      <formula>"NA"</formula>
    </cfRule>
  </conditionalFormatting>
  <conditionalFormatting sqref="L3">
    <cfRule type="cellIs" dxfId="385" priority="474" operator="equal">
      <formula>"NO"</formula>
    </cfRule>
    <cfRule type="cellIs" dxfId="384" priority="475" operator="equal">
      <formula>"YES"</formula>
    </cfRule>
    <cfRule type="containsBlanks" dxfId="383" priority="476">
      <formula>LEN(TRIM(L3))=0</formula>
    </cfRule>
  </conditionalFormatting>
  <conditionalFormatting sqref="N3">
    <cfRule type="cellIs" dxfId="382" priority="465" operator="equal">
      <formula>"NA"</formula>
    </cfRule>
  </conditionalFormatting>
  <conditionalFormatting sqref="N3">
    <cfRule type="cellIs" dxfId="381" priority="466" operator="equal">
      <formula>"NO"</formula>
    </cfRule>
    <cfRule type="cellIs" dxfId="380" priority="467" operator="equal">
      <formula>"YES"</formula>
    </cfRule>
    <cfRule type="containsBlanks" dxfId="379" priority="468">
      <formula>LEN(TRIM(N3))=0</formula>
    </cfRule>
  </conditionalFormatting>
  <conditionalFormatting sqref="J4">
    <cfRule type="cellIs" dxfId="378" priority="445" operator="equal">
      <formula>"NA"</formula>
    </cfRule>
  </conditionalFormatting>
  <conditionalFormatting sqref="J4">
    <cfRule type="cellIs" dxfId="377" priority="446" operator="equal">
      <formula>"NO"</formula>
    </cfRule>
    <cfRule type="cellIs" dxfId="376" priority="447" operator="equal">
      <formula>"YES"</formula>
    </cfRule>
    <cfRule type="containsBlanks" dxfId="375" priority="448">
      <formula>LEN(TRIM(J4))=0</formula>
    </cfRule>
  </conditionalFormatting>
  <conditionalFormatting sqref="G4">
    <cfRule type="cellIs" dxfId="374" priority="457" operator="equal">
      <formula>"NA"</formula>
    </cfRule>
  </conditionalFormatting>
  <conditionalFormatting sqref="G4">
    <cfRule type="cellIs" dxfId="373" priority="458" operator="equal">
      <formula>"NO"</formula>
    </cfRule>
    <cfRule type="cellIs" dxfId="372" priority="459" operator="equal">
      <formula>"YES"</formula>
    </cfRule>
    <cfRule type="containsBlanks" dxfId="371" priority="460">
      <formula>LEN(TRIM(G4))=0</formula>
    </cfRule>
  </conditionalFormatting>
  <conditionalFormatting sqref="K4">
    <cfRule type="cellIs" dxfId="370" priority="441" operator="equal">
      <formula>"NA"</formula>
    </cfRule>
  </conditionalFormatting>
  <conditionalFormatting sqref="K4">
    <cfRule type="cellIs" dxfId="369" priority="442" operator="equal">
      <formula>"NO"</formula>
    </cfRule>
    <cfRule type="cellIs" dxfId="368" priority="443" operator="equal">
      <formula>"YES"</formula>
    </cfRule>
    <cfRule type="containsBlanks" dxfId="367" priority="444">
      <formula>LEN(TRIM(K4))=0</formula>
    </cfRule>
  </conditionalFormatting>
  <conditionalFormatting sqref="N4">
    <cfRule type="cellIs" dxfId="366" priority="429" operator="equal">
      <formula>"NA"</formula>
    </cfRule>
  </conditionalFormatting>
  <conditionalFormatting sqref="N4">
    <cfRule type="cellIs" dxfId="365" priority="430" operator="equal">
      <formula>"NO"</formula>
    </cfRule>
    <cfRule type="cellIs" dxfId="364" priority="431" operator="equal">
      <formula>"YES"</formula>
    </cfRule>
    <cfRule type="containsBlanks" dxfId="363" priority="432">
      <formula>LEN(TRIM(N4))=0</formula>
    </cfRule>
  </conditionalFormatting>
  <conditionalFormatting sqref="F5">
    <cfRule type="cellIs" dxfId="362" priority="425" operator="equal">
      <formula>"NA"</formula>
    </cfRule>
  </conditionalFormatting>
  <conditionalFormatting sqref="F5">
    <cfRule type="cellIs" dxfId="361" priority="426" operator="equal">
      <formula>"NO"</formula>
    </cfRule>
    <cfRule type="cellIs" dxfId="360" priority="427" operator="equal">
      <formula>"YES"</formula>
    </cfRule>
    <cfRule type="containsBlanks" dxfId="359" priority="428">
      <formula>LEN(TRIM(F5))=0</formula>
    </cfRule>
  </conditionalFormatting>
  <conditionalFormatting sqref="G5">
    <cfRule type="cellIs" dxfId="358" priority="421" operator="equal">
      <formula>"NA"</formula>
    </cfRule>
  </conditionalFormatting>
  <conditionalFormatting sqref="G5">
    <cfRule type="cellIs" dxfId="357" priority="422" operator="equal">
      <formula>"NO"</formula>
    </cfRule>
    <cfRule type="cellIs" dxfId="356" priority="423" operator="equal">
      <formula>"YES"</formula>
    </cfRule>
    <cfRule type="containsBlanks" dxfId="355" priority="424">
      <formula>LEN(TRIM(G5))=0</formula>
    </cfRule>
  </conditionalFormatting>
  <conditionalFormatting sqref="H5">
    <cfRule type="cellIs" dxfId="354" priority="417" operator="equal">
      <formula>"NA"</formula>
    </cfRule>
  </conditionalFormatting>
  <conditionalFormatting sqref="H5">
    <cfRule type="cellIs" dxfId="353" priority="418" operator="equal">
      <formula>"NO"</formula>
    </cfRule>
    <cfRule type="cellIs" dxfId="352" priority="419" operator="equal">
      <formula>"YES"</formula>
    </cfRule>
    <cfRule type="containsBlanks" dxfId="351" priority="420">
      <formula>LEN(TRIM(H5))=0</formula>
    </cfRule>
  </conditionalFormatting>
  <conditionalFormatting sqref="I5">
    <cfRule type="cellIs" dxfId="350" priority="413" operator="equal">
      <formula>"NA"</formula>
    </cfRule>
  </conditionalFormatting>
  <conditionalFormatting sqref="I5">
    <cfRule type="cellIs" dxfId="349" priority="414" operator="equal">
      <formula>"NO"</formula>
    </cfRule>
    <cfRule type="cellIs" dxfId="348" priority="415" operator="equal">
      <formula>"YES"</formula>
    </cfRule>
    <cfRule type="containsBlanks" dxfId="347" priority="416">
      <formula>LEN(TRIM(I5))=0</formula>
    </cfRule>
  </conditionalFormatting>
  <conditionalFormatting sqref="J5">
    <cfRule type="cellIs" dxfId="346" priority="409" operator="equal">
      <formula>"NA"</formula>
    </cfRule>
  </conditionalFormatting>
  <conditionalFormatting sqref="J5">
    <cfRule type="cellIs" dxfId="345" priority="410" operator="equal">
      <formula>"NO"</formula>
    </cfRule>
    <cfRule type="cellIs" dxfId="344" priority="411" operator="equal">
      <formula>"YES"</formula>
    </cfRule>
    <cfRule type="containsBlanks" dxfId="343" priority="412">
      <formula>LEN(TRIM(J5))=0</formula>
    </cfRule>
  </conditionalFormatting>
  <conditionalFormatting sqref="K5">
    <cfRule type="cellIs" dxfId="342" priority="405" operator="equal">
      <formula>"NA"</formula>
    </cfRule>
  </conditionalFormatting>
  <conditionalFormatting sqref="K5">
    <cfRule type="cellIs" dxfId="341" priority="406" operator="equal">
      <formula>"NO"</formula>
    </cfRule>
    <cfRule type="cellIs" dxfId="340" priority="407" operator="equal">
      <formula>"YES"</formula>
    </cfRule>
    <cfRule type="containsBlanks" dxfId="339" priority="408">
      <formula>LEN(TRIM(K5))=0</formula>
    </cfRule>
  </conditionalFormatting>
  <conditionalFormatting sqref="L5">
    <cfRule type="cellIs" dxfId="338" priority="401" operator="equal">
      <formula>"NA"</formula>
    </cfRule>
  </conditionalFormatting>
  <conditionalFormatting sqref="L5">
    <cfRule type="cellIs" dxfId="337" priority="402" operator="equal">
      <formula>"NO"</formula>
    </cfRule>
    <cfRule type="cellIs" dxfId="336" priority="403" operator="equal">
      <formula>"YES"</formula>
    </cfRule>
    <cfRule type="containsBlanks" dxfId="335" priority="404">
      <formula>LEN(TRIM(L5))=0</formula>
    </cfRule>
  </conditionalFormatting>
  <conditionalFormatting sqref="N5">
    <cfRule type="cellIs" dxfId="334" priority="393" operator="equal">
      <formula>"NA"</formula>
    </cfRule>
  </conditionalFormatting>
  <conditionalFormatting sqref="N5">
    <cfRule type="cellIs" dxfId="333" priority="394" operator="equal">
      <formula>"NO"</formula>
    </cfRule>
    <cfRule type="cellIs" dxfId="332" priority="395" operator="equal">
      <formula>"YES"</formula>
    </cfRule>
    <cfRule type="containsBlanks" dxfId="331" priority="396">
      <formula>LEN(TRIM(N5))=0</formula>
    </cfRule>
  </conditionalFormatting>
  <conditionalFormatting sqref="F6">
    <cfRule type="cellIs" dxfId="330" priority="381" operator="equal">
      <formula>"NA"</formula>
    </cfRule>
  </conditionalFormatting>
  <conditionalFormatting sqref="F6">
    <cfRule type="cellIs" dxfId="329" priority="382" operator="equal">
      <formula>"NO"</formula>
    </cfRule>
    <cfRule type="cellIs" dxfId="328" priority="383" operator="equal">
      <formula>"YES"</formula>
    </cfRule>
    <cfRule type="containsBlanks" dxfId="327" priority="384">
      <formula>LEN(TRIM(F6))=0</formula>
    </cfRule>
  </conditionalFormatting>
  <conditionalFormatting sqref="G6">
    <cfRule type="cellIs" dxfId="326" priority="377" operator="equal">
      <formula>"NA"</formula>
    </cfRule>
  </conditionalFormatting>
  <conditionalFormatting sqref="G6">
    <cfRule type="cellIs" dxfId="325" priority="378" operator="equal">
      <formula>"NO"</formula>
    </cfRule>
    <cfRule type="cellIs" dxfId="324" priority="379" operator="equal">
      <formula>"YES"</formula>
    </cfRule>
    <cfRule type="containsBlanks" dxfId="323" priority="380">
      <formula>LEN(TRIM(G6))=0</formula>
    </cfRule>
  </conditionalFormatting>
  <conditionalFormatting sqref="I6">
    <cfRule type="cellIs" dxfId="322" priority="369" operator="equal">
      <formula>"NA"</formula>
    </cfRule>
  </conditionalFormatting>
  <conditionalFormatting sqref="I6">
    <cfRule type="cellIs" dxfId="321" priority="370" operator="equal">
      <formula>"NO"</formula>
    </cfRule>
    <cfRule type="cellIs" dxfId="320" priority="371" operator="equal">
      <formula>"YES"</formula>
    </cfRule>
    <cfRule type="containsBlanks" dxfId="319" priority="372">
      <formula>LEN(TRIM(I6))=0</formula>
    </cfRule>
  </conditionalFormatting>
  <conditionalFormatting sqref="J6">
    <cfRule type="cellIs" dxfId="318" priority="365" operator="equal">
      <formula>"NA"</formula>
    </cfRule>
  </conditionalFormatting>
  <conditionalFormatting sqref="J6">
    <cfRule type="cellIs" dxfId="317" priority="366" operator="equal">
      <formula>"NO"</formula>
    </cfRule>
    <cfRule type="cellIs" dxfId="316" priority="367" operator="equal">
      <formula>"YES"</formula>
    </cfRule>
    <cfRule type="containsBlanks" dxfId="315" priority="368">
      <formula>LEN(TRIM(J6))=0</formula>
    </cfRule>
  </conditionalFormatting>
  <conditionalFormatting sqref="N6">
    <cfRule type="cellIs" dxfId="314" priority="353" operator="equal">
      <formula>"NA"</formula>
    </cfRule>
  </conditionalFormatting>
  <conditionalFormatting sqref="N6">
    <cfRule type="cellIs" dxfId="313" priority="354" operator="equal">
      <formula>"NO"</formula>
    </cfRule>
    <cfRule type="cellIs" dxfId="312" priority="355" operator="equal">
      <formula>"YES"</formula>
    </cfRule>
    <cfRule type="containsBlanks" dxfId="311" priority="356">
      <formula>LEN(TRIM(N6))=0</formula>
    </cfRule>
  </conditionalFormatting>
  <conditionalFormatting sqref="F7">
    <cfRule type="cellIs" dxfId="310" priority="325" operator="equal">
      <formula>"NA"</formula>
    </cfRule>
  </conditionalFormatting>
  <conditionalFormatting sqref="F7">
    <cfRule type="cellIs" dxfId="309" priority="326" operator="equal">
      <formula>"NO"</formula>
    </cfRule>
    <cfRule type="cellIs" dxfId="308" priority="327" operator="equal">
      <formula>"YES"</formula>
    </cfRule>
    <cfRule type="containsBlanks" dxfId="307" priority="328">
      <formula>LEN(TRIM(F7))=0</formula>
    </cfRule>
  </conditionalFormatting>
  <conditionalFormatting sqref="G7">
    <cfRule type="cellIs" dxfId="306" priority="321" operator="equal">
      <formula>"NA"</formula>
    </cfRule>
  </conditionalFormatting>
  <conditionalFormatting sqref="G7">
    <cfRule type="cellIs" dxfId="305" priority="322" operator="equal">
      <formula>"NO"</formula>
    </cfRule>
    <cfRule type="cellIs" dxfId="304" priority="323" operator="equal">
      <formula>"YES"</formula>
    </cfRule>
    <cfRule type="containsBlanks" dxfId="303" priority="324">
      <formula>LEN(TRIM(G7))=0</formula>
    </cfRule>
  </conditionalFormatting>
  <conditionalFormatting sqref="F8">
    <cfRule type="cellIs" dxfId="302" priority="289" operator="equal">
      <formula>"NA"</formula>
    </cfRule>
  </conditionalFormatting>
  <conditionalFormatting sqref="F8">
    <cfRule type="cellIs" dxfId="301" priority="290" operator="equal">
      <formula>"NO"</formula>
    </cfRule>
    <cfRule type="cellIs" dxfId="300" priority="291" operator="equal">
      <formula>"YES"</formula>
    </cfRule>
    <cfRule type="containsBlanks" dxfId="299" priority="292">
      <formula>LEN(TRIM(F8))=0</formula>
    </cfRule>
  </conditionalFormatting>
  <conditionalFormatting sqref="I7">
    <cfRule type="cellIs" dxfId="298" priority="313" operator="equal">
      <formula>"NA"</formula>
    </cfRule>
  </conditionalFormatting>
  <conditionalFormatting sqref="I7">
    <cfRule type="cellIs" dxfId="297" priority="314" operator="equal">
      <formula>"NO"</formula>
    </cfRule>
    <cfRule type="cellIs" dxfId="296" priority="315" operator="equal">
      <formula>"YES"</formula>
    </cfRule>
    <cfRule type="containsBlanks" dxfId="295" priority="316">
      <formula>LEN(TRIM(I7))=0</formula>
    </cfRule>
  </conditionalFormatting>
  <conditionalFormatting sqref="K7">
    <cfRule type="cellIs" dxfId="294" priority="305" operator="equal">
      <formula>"NA"</formula>
    </cfRule>
  </conditionalFormatting>
  <conditionalFormatting sqref="K7">
    <cfRule type="cellIs" dxfId="293" priority="306" operator="equal">
      <formula>"NO"</formula>
    </cfRule>
    <cfRule type="cellIs" dxfId="292" priority="307" operator="equal">
      <formula>"YES"</formula>
    </cfRule>
    <cfRule type="containsBlanks" dxfId="291" priority="308">
      <formula>LEN(TRIM(K7))=0</formula>
    </cfRule>
  </conditionalFormatting>
  <conditionalFormatting sqref="L7">
    <cfRule type="cellIs" dxfId="290" priority="301" operator="equal">
      <formula>"NA"</formula>
    </cfRule>
  </conditionalFormatting>
  <conditionalFormatting sqref="L7">
    <cfRule type="cellIs" dxfId="289" priority="302" operator="equal">
      <formula>"NO"</formula>
    </cfRule>
    <cfRule type="cellIs" dxfId="288" priority="303" operator="equal">
      <formula>"YES"</formula>
    </cfRule>
    <cfRule type="containsBlanks" dxfId="287" priority="304">
      <formula>LEN(TRIM(L7))=0</formula>
    </cfRule>
  </conditionalFormatting>
  <conditionalFormatting sqref="N7">
    <cfRule type="cellIs" dxfId="286" priority="293" operator="equal">
      <formula>"NA"</formula>
    </cfRule>
  </conditionalFormatting>
  <conditionalFormatting sqref="N7">
    <cfRule type="cellIs" dxfId="285" priority="294" operator="equal">
      <formula>"NO"</formula>
    </cfRule>
    <cfRule type="cellIs" dxfId="284" priority="295" operator="equal">
      <formula>"YES"</formula>
    </cfRule>
    <cfRule type="containsBlanks" dxfId="283" priority="296">
      <formula>LEN(TRIM(N7))=0</formula>
    </cfRule>
  </conditionalFormatting>
  <conditionalFormatting sqref="H8">
    <cfRule type="cellIs" dxfId="282" priority="285" operator="equal">
      <formula>"NA"</formula>
    </cfRule>
  </conditionalFormatting>
  <conditionalFormatting sqref="H8">
    <cfRule type="cellIs" dxfId="281" priority="286" operator="equal">
      <formula>"NO"</formula>
    </cfRule>
    <cfRule type="cellIs" dxfId="280" priority="287" operator="equal">
      <formula>"YES"</formula>
    </cfRule>
    <cfRule type="containsBlanks" dxfId="279" priority="288">
      <formula>LEN(TRIM(H8))=0</formula>
    </cfRule>
  </conditionalFormatting>
  <conditionalFormatting sqref="I8">
    <cfRule type="cellIs" dxfId="278" priority="281" operator="equal">
      <formula>"NA"</formula>
    </cfRule>
  </conditionalFormatting>
  <conditionalFormatting sqref="I8">
    <cfRule type="cellIs" dxfId="277" priority="282" operator="equal">
      <formula>"NO"</formula>
    </cfRule>
    <cfRule type="cellIs" dxfId="276" priority="283" operator="equal">
      <formula>"YES"</formula>
    </cfRule>
    <cfRule type="containsBlanks" dxfId="275" priority="284">
      <formula>LEN(TRIM(I8))=0</formula>
    </cfRule>
  </conditionalFormatting>
  <conditionalFormatting sqref="J8">
    <cfRule type="cellIs" dxfId="274" priority="277" operator="equal">
      <formula>"NA"</formula>
    </cfRule>
  </conditionalFormatting>
  <conditionalFormatting sqref="J8">
    <cfRule type="cellIs" dxfId="273" priority="278" operator="equal">
      <formula>"NO"</formula>
    </cfRule>
    <cfRule type="cellIs" dxfId="272" priority="279" operator="equal">
      <formula>"YES"</formula>
    </cfRule>
    <cfRule type="containsBlanks" dxfId="271" priority="280">
      <formula>LEN(TRIM(J8))=0</formula>
    </cfRule>
  </conditionalFormatting>
  <conditionalFormatting sqref="K8">
    <cfRule type="cellIs" dxfId="270" priority="273" operator="equal">
      <formula>"NA"</formula>
    </cfRule>
  </conditionalFormatting>
  <conditionalFormatting sqref="K8">
    <cfRule type="cellIs" dxfId="269" priority="274" operator="equal">
      <formula>"NO"</formula>
    </cfRule>
    <cfRule type="cellIs" dxfId="268" priority="275" operator="equal">
      <formula>"YES"</formula>
    </cfRule>
    <cfRule type="containsBlanks" dxfId="267" priority="276">
      <formula>LEN(TRIM(K8))=0</formula>
    </cfRule>
  </conditionalFormatting>
  <conditionalFormatting sqref="L8">
    <cfRule type="cellIs" dxfId="266" priority="269" operator="equal">
      <formula>"NA"</formula>
    </cfRule>
  </conditionalFormatting>
  <conditionalFormatting sqref="L8">
    <cfRule type="cellIs" dxfId="265" priority="270" operator="equal">
      <formula>"NO"</formula>
    </cfRule>
    <cfRule type="cellIs" dxfId="264" priority="271" operator="equal">
      <formula>"YES"</formula>
    </cfRule>
    <cfRule type="containsBlanks" dxfId="263" priority="272">
      <formula>LEN(TRIM(L8))=0</formula>
    </cfRule>
  </conditionalFormatting>
  <conditionalFormatting sqref="M8">
    <cfRule type="cellIs" dxfId="262" priority="265" operator="equal">
      <formula>"NA"</formula>
    </cfRule>
  </conditionalFormatting>
  <conditionalFormatting sqref="M8">
    <cfRule type="cellIs" dxfId="261" priority="266" operator="equal">
      <formula>"NO"</formula>
    </cfRule>
    <cfRule type="cellIs" dxfId="260" priority="267" operator="equal">
      <formula>"YES"</formula>
    </cfRule>
    <cfRule type="containsBlanks" dxfId="259" priority="268">
      <formula>LEN(TRIM(M8))=0</formula>
    </cfRule>
  </conditionalFormatting>
  <conditionalFormatting sqref="M6">
    <cfRule type="cellIs" dxfId="258" priority="261" operator="equal">
      <formula>"NA"</formula>
    </cfRule>
  </conditionalFormatting>
  <conditionalFormatting sqref="M6">
    <cfRule type="cellIs" dxfId="257" priority="262" operator="equal">
      <formula>"NO"</formula>
    </cfRule>
    <cfRule type="cellIs" dxfId="256" priority="263" operator="equal">
      <formula>"YES"</formula>
    </cfRule>
    <cfRule type="containsBlanks" dxfId="255" priority="264">
      <formula>LEN(TRIM(M6))=0</formula>
    </cfRule>
  </conditionalFormatting>
  <conditionalFormatting sqref="M3">
    <cfRule type="cellIs" dxfId="254" priority="249" operator="equal">
      <formula>"NA"</formula>
    </cfRule>
  </conditionalFormatting>
  <conditionalFormatting sqref="M3">
    <cfRule type="cellIs" dxfId="253" priority="250" operator="equal">
      <formula>"NO"</formula>
    </cfRule>
    <cfRule type="cellIs" dxfId="252" priority="251" operator="equal">
      <formula>"YES"</formula>
    </cfRule>
    <cfRule type="containsBlanks" dxfId="251" priority="252">
      <formula>LEN(TRIM(M3))=0</formula>
    </cfRule>
  </conditionalFormatting>
  <conditionalFormatting sqref="M2">
    <cfRule type="cellIs" dxfId="250" priority="245" operator="equal">
      <formula>"NA"</formula>
    </cfRule>
  </conditionalFormatting>
  <conditionalFormatting sqref="M2">
    <cfRule type="cellIs" dxfId="249" priority="246" operator="equal">
      <formula>"NO"</formula>
    </cfRule>
    <cfRule type="cellIs" dxfId="248" priority="247" operator="equal">
      <formula>"YES"</formula>
    </cfRule>
    <cfRule type="containsBlanks" dxfId="247" priority="248">
      <formula>LEN(TRIM(M2))=0</formula>
    </cfRule>
  </conditionalFormatting>
  <conditionalFormatting sqref="L6">
    <cfRule type="cellIs" dxfId="246" priority="221" operator="equal">
      <formula>"NA"</formula>
    </cfRule>
  </conditionalFormatting>
  <conditionalFormatting sqref="L6">
    <cfRule type="cellIs" dxfId="245" priority="222" operator="equal">
      <formula>"NO"</formula>
    </cfRule>
    <cfRule type="cellIs" dxfId="244" priority="223" operator="equal">
      <formula>"YES"</formula>
    </cfRule>
    <cfRule type="containsBlanks" dxfId="243" priority="224">
      <formula>LEN(TRIM(L6))=0</formula>
    </cfRule>
  </conditionalFormatting>
  <conditionalFormatting sqref="N8">
    <cfRule type="cellIs" dxfId="242" priority="241" operator="equal">
      <formula>"NA"</formula>
    </cfRule>
  </conditionalFormatting>
  <conditionalFormatting sqref="N8">
    <cfRule type="cellIs" dxfId="241" priority="242" operator="equal">
      <formula>"NO"</formula>
    </cfRule>
    <cfRule type="cellIs" dxfId="240" priority="243" operator="equal">
      <formula>"YES"</formula>
    </cfRule>
    <cfRule type="containsBlanks" dxfId="239" priority="244">
      <formula>LEN(TRIM(N8))=0</formula>
    </cfRule>
  </conditionalFormatting>
  <conditionalFormatting sqref="H6">
    <cfRule type="cellIs" dxfId="238" priority="237" operator="equal">
      <formula>"NA"</formula>
    </cfRule>
  </conditionalFormatting>
  <conditionalFormatting sqref="H6">
    <cfRule type="cellIs" dxfId="237" priority="238" operator="equal">
      <formula>"NO"</formula>
    </cfRule>
    <cfRule type="cellIs" dxfId="236" priority="239" operator="equal">
      <formula>"YES"</formula>
    </cfRule>
    <cfRule type="containsBlanks" dxfId="235" priority="240">
      <formula>LEN(TRIM(H6))=0</formula>
    </cfRule>
  </conditionalFormatting>
  <conditionalFormatting sqref="L2">
    <cfRule type="cellIs" dxfId="234" priority="213" operator="equal">
      <formula>"NA"</formula>
    </cfRule>
  </conditionalFormatting>
  <conditionalFormatting sqref="L2">
    <cfRule type="cellIs" dxfId="233" priority="214" operator="equal">
      <formula>"NO"</formula>
    </cfRule>
    <cfRule type="cellIs" dxfId="232" priority="215" operator="equal">
      <formula>"YES"</formula>
    </cfRule>
    <cfRule type="containsBlanks" dxfId="231" priority="216">
      <formula>LEN(TRIM(L2))=0</formula>
    </cfRule>
  </conditionalFormatting>
  <conditionalFormatting sqref="L4">
    <cfRule type="cellIs" dxfId="230" priority="185" operator="equal">
      <formula>"NA"</formula>
    </cfRule>
  </conditionalFormatting>
  <conditionalFormatting sqref="L4">
    <cfRule type="cellIs" dxfId="229" priority="186" operator="equal">
      <formula>"NO"</formula>
    </cfRule>
    <cfRule type="cellIs" dxfId="228" priority="187" operator="equal">
      <formula>"YES"</formula>
    </cfRule>
    <cfRule type="containsBlanks" dxfId="227" priority="188">
      <formula>LEN(TRIM(L4))=0</formula>
    </cfRule>
  </conditionalFormatting>
  <conditionalFormatting sqref="K6">
    <cfRule type="cellIs" dxfId="226" priority="225" operator="equal">
      <formula>"NA"</formula>
    </cfRule>
  </conditionalFormatting>
  <conditionalFormatting sqref="K6">
    <cfRule type="cellIs" dxfId="225" priority="226" operator="equal">
      <formula>"NO"</formula>
    </cfRule>
    <cfRule type="cellIs" dxfId="224" priority="227" operator="equal">
      <formula>"YES"</formula>
    </cfRule>
    <cfRule type="containsBlanks" dxfId="223" priority="228">
      <formula>LEN(TRIM(K6))=0</formula>
    </cfRule>
  </conditionalFormatting>
  <conditionalFormatting sqref="M5">
    <cfRule type="cellIs" dxfId="222" priority="217" operator="equal">
      <formula>"NA"</formula>
    </cfRule>
  </conditionalFormatting>
  <conditionalFormatting sqref="M5">
    <cfRule type="cellIs" dxfId="221" priority="218" operator="equal">
      <formula>"NO"</formula>
    </cfRule>
    <cfRule type="cellIs" dxfId="220" priority="219" operator="equal">
      <formula>"YES"</formula>
    </cfRule>
    <cfRule type="containsBlanks" dxfId="219" priority="220">
      <formula>LEN(TRIM(M5))=0</formula>
    </cfRule>
  </conditionalFormatting>
  <conditionalFormatting sqref="H7">
    <cfRule type="cellIs" dxfId="218" priority="205" operator="equal">
      <formula>"NA"</formula>
    </cfRule>
  </conditionalFormatting>
  <conditionalFormatting sqref="H7">
    <cfRule type="cellIs" dxfId="217" priority="206" operator="equal">
      <formula>"NO"</formula>
    </cfRule>
    <cfRule type="cellIs" dxfId="216" priority="207" operator="equal">
      <formula>"YES"</formula>
    </cfRule>
    <cfRule type="containsBlanks" dxfId="215" priority="208">
      <formula>LEN(TRIM(H7))=0</formula>
    </cfRule>
  </conditionalFormatting>
  <conditionalFormatting sqref="J7">
    <cfRule type="cellIs" dxfId="214" priority="201" operator="equal">
      <formula>"NA"</formula>
    </cfRule>
  </conditionalFormatting>
  <conditionalFormatting sqref="J7">
    <cfRule type="cellIs" dxfId="213" priority="202" operator="equal">
      <formula>"NO"</formula>
    </cfRule>
    <cfRule type="cellIs" dxfId="212" priority="203" operator="equal">
      <formula>"YES"</formula>
    </cfRule>
    <cfRule type="containsBlanks" dxfId="211" priority="204">
      <formula>LEN(TRIM(J7))=0</formula>
    </cfRule>
  </conditionalFormatting>
  <conditionalFormatting sqref="F4">
    <cfRule type="cellIs" dxfId="210" priority="197" operator="equal">
      <formula>"NA"</formula>
    </cfRule>
  </conditionalFormatting>
  <conditionalFormatting sqref="F4">
    <cfRule type="cellIs" dxfId="209" priority="198" operator="equal">
      <formula>"NO"</formula>
    </cfRule>
    <cfRule type="cellIs" dxfId="208" priority="199" operator="equal">
      <formula>"YES"</formula>
    </cfRule>
    <cfRule type="containsBlanks" dxfId="207" priority="200">
      <formula>LEN(TRIM(F4))=0</formula>
    </cfRule>
  </conditionalFormatting>
  <conditionalFormatting sqref="H4">
    <cfRule type="cellIs" dxfId="206" priority="193" operator="equal">
      <formula>"NA"</formula>
    </cfRule>
  </conditionalFormatting>
  <conditionalFormatting sqref="H4">
    <cfRule type="cellIs" dxfId="205" priority="194" operator="equal">
      <formula>"NO"</formula>
    </cfRule>
    <cfRule type="cellIs" dxfId="204" priority="195" operator="equal">
      <formula>"YES"</formula>
    </cfRule>
    <cfRule type="containsBlanks" dxfId="203" priority="196">
      <formula>LEN(TRIM(H4))=0</formula>
    </cfRule>
  </conditionalFormatting>
  <conditionalFormatting sqref="I4">
    <cfRule type="cellIs" dxfId="202" priority="189" operator="equal">
      <formula>"NA"</formula>
    </cfRule>
  </conditionalFormatting>
  <conditionalFormatting sqref="I4">
    <cfRule type="cellIs" dxfId="201" priority="190" operator="equal">
      <formula>"NO"</formula>
    </cfRule>
    <cfRule type="cellIs" dxfId="200" priority="191" operator="equal">
      <formula>"YES"</formula>
    </cfRule>
    <cfRule type="containsBlanks" dxfId="199" priority="192">
      <formula>LEN(TRIM(I4))=0</formula>
    </cfRule>
  </conditionalFormatting>
  <conditionalFormatting sqref="F9">
    <cfRule type="cellIs" dxfId="198" priority="181" operator="equal">
      <formula>"NA"</formula>
    </cfRule>
  </conditionalFormatting>
  <conditionalFormatting sqref="F9">
    <cfRule type="cellIs" dxfId="197" priority="182" operator="equal">
      <formula>"NO"</formula>
    </cfRule>
    <cfRule type="cellIs" dxfId="196" priority="183" operator="equal">
      <formula>"YES"</formula>
    </cfRule>
    <cfRule type="containsBlanks" dxfId="195" priority="184">
      <formula>LEN(TRIM(F9))=0</formula>
    </cfRule>
  </conditionalFormatting>
  <conditionalFormatting sqref="G9">
    <cfRule type="cellIs" dxfId="194" priority="177" operator="equal">
      <formula>"NA"</formula>
    </cfRule>
  </conditionalFormatting>
  <conditionalFormatting sqref="G9">
    <cfRule type="cellIs" dxfId="193" priority="178" operator="equal">
      <formula>"NO"</formula>
    </cfRule>
    <cfRule type="cellIs" dxfId="192" priority="179" operator="equal">
      <formula>"YES"</formula>
    </cfRule>
    <cfRule type="containsBlanks" dxfId="191" priority="180">
      <formula>LEN(TRIM(G9))=0</formula>
    </cfRule>
  </conditionalFormatting>
  <conditionalFormatting sqref="I9">
    <cfRule type="cellIs" dxfId="190" priority="173" operator="equal">
      <formula>"NA"</formula>
    </cfRule>
  </conditionalFormatting>
  <conditionalFormatting sqref="I9">
    <cfRule type="cellIs" dxfId="189" priority="174" operator="equal">
      <formula>"NO"</formula>
    </cfRule>
    <cfRule type="cellIs" dxfId="188" priority="175" operator="equal">
      <formula>"YES"</formula>
    </cfRule>
    <cfRule type="containsBlanks" dxfId="187" priority="176">
      <formula>LEN(TRIM(I9))=0</formula>
    </cfRule>
  </conditionalFormatting>
  <conditionalFormatting sqref="H9">
    <cfRule type="cellIs" dxfId="186" priority="169" operator="equal">
      <formula>"NA"</formula>
    </cfRule>
  </conditionalFormatting>
  <conditionalFormatting sqref="H9">
    <cfRule type="cellIs" dxfId="185" priority="170" operator="equal">
      <formula>"NO"</formula>
    </cfRule>
    <cfRule type="cellIs" dxfId="184" priority="171" operator="equal">
      <formula>"YES"</formula>
    </cfRule>
    <cfRule type="containsBlanks" dxfId="183" priority="172">
      <formula>LEN(TRIM(H9))=0</formula>
    </cfRule>
  </conditionalFormatting>
  <conditionalFormatting sqref="J9">
    <cfRule type="cellIs" dxfId="182" priority="165" operator="equal">
      <formula>"NA"</formula>
    </cfRule>
  </conditionalFormatting>
  <conditionalFormatting sqref="J9">
    <cfRule type="cellIs" dxfId="181" priority="166" operator="equal">
      <formula>"NO"</formula>
    </cfRule>
    <cfRule type="cellIs" dxfId="180" priority="167" operator="equal">
      <formula>"YES"</formula>
    </cfRule>
    <cfRule type="containsBlanks" dxfId="179" priority="168">
      <formula>LEN(TRIM(J9))=0</formula>
    </cfRule>
  </conditionalFormatting>
  <conditionalFormatting sqref="M9">
    <cfRule type="cellIs" dxfId="178" priority="161" operator="equal">
      <formula>"NA"</formula>
    </cfRule>
  </conditionalFormatting>
  <conditionalFormatting sqref="M9">
    <cfRule type="cellIs" dxfId="177" priority="162" operator="equal">
      <formula>"NO"</formula>
    </cfRule>
    <cfRule type="cellIs" dxfId="176" priority="163" operator="equal">
      <formula>"YES"</formula>
    </cfRule>
    <cfRule type="containsBlanks" dxfId="175" priority="164">
      <formula>LEN(TRIM(M9))=0</formula>
    </cfRule>
  </conditionalFormatting>
  <conditionalFormatting sqref="N9">
    <cfRule type="cellIs" dxfId="174" priority="157" operator="equal">
      <formula>"NA"</formula>
    </cfRule>
  </conditionalFormatting>
  <conditionalFormatting sqref="N9">
    <cfRule type="cellIs" dxfId="173" priority="158" operator="equal">
      <formula>"NO"</formula>
    </cfRule>
    <cfRule type="cellIs" dxfId="172" priority="159" operator="equal">
      <formula>"YES"</formula>
    </cfRule>
    <cfRule type="containsBlanks" dxfId="171" priority="160">
      <formula>LEN(TRIM(N9))=0</formula>
    </cfRule>
  </conditionalFormatting>
  <conditionalFormatting sqref="K9">
    <cfRule type="cellIs" dxfId="170" priority="153" operator="equal">
      <formula>"NA"</formula>
    </cfRule>
  </conditionalFormatting>
  <conditionalFormatting sqref="K9">
    <cfRule type="cellIs" dxfId="169" priority="154" operator="equal">
      <formula>"NO"</formula>
    </cfRule>
    <cfRule type="cellIs" dxfId="168" priority="155" operator="equal">
      <formula>"YES"</formula>
    </cfRule>
    <cfRule type="containsBlanks" dxfId="167" priority="156">
      <formula>LEN(TRIM(K9))=0</formula>
    </cfRule>
  </conditionalFormatting>
  <conditionalFormatting sqref="L9">
    <cfRule type="cellIs" dxfId="166" priority="149" operator="equal">
      <formula>"NA"</formula>
    </cfRule>
  </conditionalFormatting>
  <conditionalFormatting sqref="L9">
    <cfRule type="cellIs" dxfId="165" priority="150" operator="equal">
      <formula>"NO"</formula>
    </cfRule>
    <cfRule type="cellIs" dxfId="164" priority="151" operator="equal">
      <formula>"YES"</formula>
    </cfRule>
    <cfRule type="containsBlanks" dxfId="163" priority="152">
      <formula>LEN(TRIM(L9))=0</formula>
    </cfRule>
  </conditionalFormatting>
  <conditionalFormatting sqref="F10">
    <cfRule type="cellIs" dxfId="162" priority="145" operator="equal">
      <formula>"NA"</formula>
    </cfRule>
  </conditionalFormatting>
  <conditionalFormatting sqref="F10">
    <cfRule type="cellIs" dxfId="161" priority="146" operator="equal">
      <formula>"NO"</formula>
    </cfRule>
    <cfRule type="cellIs" dxfId="160" priority="147" operator="equal">
      <formula>"YES"</formula>
    </cfRule>
    <cfRule type="containsBlanks" dxfId="159" priority="148">
      <formula>LEN(TRIM(F10))=0</formula>
    </cfRule>
  </conditionalFormatting>
  <conditionalFormatting sqref="G10">
    <cfRule type="cellIs" dxfId="158" priority="141" operator="equal">
      <formula>"NA"</formula>
    </cfRule>
  </conditionalFormatting>
  <conditionalFormatting sqref="G10">
    <cfRule type="cellIs" dxfId="157" priority="142" operator="equal">
      <formula>"NO"</formula>
    </cfRule>
    <cfRule type="cellIs" dxfId="156" priority="143" operator="equal">
      <formula>"YES"</formula>
    </cfRule>
    <cfRule type="containsBlanks" dxfId="155" priority="144">
      <formula>LEN(TRIM(G10))=0</formula>
    </cfRule>
  </conditionalFormatting>
  <conditionalFormatting sqref="I10">
    <cfRule type="cellIs" dxfId="154" priority="137" operator="equal">
      <formula>"NA"</formula>
    </cfRule>
  </conditionalFormatting>
  <conditionalFormatting sqref="I10">
    <cfRule type="cellIs" dxfId="153" priority="138" operator="equal">
      <formula>"NO"</formula>
    </cfRule>
    <cfRule type="cellIs" dxfId="152" priority="139" operator="equal">
      <formula>"YES"</formula>
    </cfRule>
    <cfRule type="containsBlanks" dxfId="151" priority="140">
      <formula>LEN(TRIM(I10))=0</formula>
    </cfRule>
  </conditionalFormatting>
  <conditionalFormatting sqref="H10">
    <cfRule type="cellIs" dxfId="150" priority="133" operator="equal">
      <formula>"NA"</formula>
    </cfRule>
  </conditionalFormatting>
  <conditionalFormatting sqref="H10">
    <cfRule type="cellIs" dxfId="149" priority="134" operator="equal">
      <formula>"NO"</formula>
    </cfRule>
    <cfRule type="cellIs" dxfId="148" priority="135" operator="equal">
      <formula>"YES"</formula>
    </cfRule>
    <cfRule type="containsBlanks" dxfId="147" priority="136">
      <formula>LEN(TRIM(H10))=0</formula>
    </cfRule>
  </conditionalFormatting>
  <conditionalFormatting sqref="M10">
    <cfRule type="cellIs" dxfId="146" priority="129" operator="equal">
      <formula>"NA"</formula>
    </cfRule>
  </conditionalFormatting>
  <conditionalFormatting sqref="M10">
    <cfRule type="cellIs" dxfId="145" priority="130" operator="equal">
      <formula>"NO"</formula>
    </cfRule>
    <cfRule type="cellIs" dxfId="144" priority="131" operator="equal">
      <formula>"YES"</formula>
    </cfRule>
    <cfRule type="containsBlanks" dxfId="143" priority="132">
      <formula>LEN(TRIM(M10))=0</formula>
    </cfRule>
  </conditionalFormatting>
  <conditionalFormatting sqref="N10">
    <cfRule type="cellIs" dxfId="142" priority="125" operator="equal">
      <formula>"NA"</formula>
    </cfRule>
  </conditionalFormatting>
  <conditionalFormatting sqref="N10">
    <cfRule type="cellIs" dxfId="141" priority="126" operator="equal">
      <formula>"NO"</formula>
    </cfRule>
    <cfRule type="cellIs" dxfId="140" priority="127" operator="equal">
      <formula>"YES"</formula>
    </cfRule>
    <cfRule type="containsBlanks" dxfId="139" priority="128">
      <formula>LEN(TRIM(N10))=0</formula>
    </cfRule>
  </conditionalFormatting>
  <conditionalFormatting sqref="K10">
    <cfRule type="cellIs" dxfId="138" priority="121" operator="equal">
      <formula>"NA"</formula>
    </cfRule>
  </conditionalFormatting>
  <conditionalFormatting sqref="K10">
    <cfRule type="cellIs" dxfId="137" priority="122" operator="equal">
      <formula>"NO"</formula>
    </cfRule>
    <cfRule type="cellIs" dxfId="136" priority="123" operator="equal">
      <formula>"YES"</formula>
    </cfRule>
    <cfRule type="containsBlanks" dxfId="135" priority="124">
      <formula>LEN(TRIM(K10))=0</formula>
    </cfRule>
  </conditionalFormatting>
  <conditionalFormatting sqref="J10">
    <cfRule type="cellIs" dxfId="134" priority="113" operator="equal">
      <formula>"NA"</formula>
    </cfRule>
  </conditionalFormatting>
  <conditionalFormatting sqref="J10">
    <cfRule type="cellIs" dxfId="133" priority="114" operator="equal">
      <formula>"NO"</formula>
    </cfRule>
    <cfRule type="cellIs" dxfId="132" priority="115" operator="equal">
      <formula>"YES"</formula>
    </cfRule>
    <cfRule type="containsBlanks" dxfId="131" priority="116">
      <formula>LEN(TRIM(J10))=0</formula>
    </cfRule>
  </conditionalFormatting>
  <conditionalFormatting sqref="L10">
    <cfRule type="cellIs" dxfId="130" priority="117" operator="equal">
      <formula>"NA"</formula>
    </cfRule>
  </conditionalFormatting>
  <conditionalFormatting sqref="L10">
    <cfRule type="cellIs" dxfId="129" priority="118" operator="equal">
      <formula>"NO"</formula>
    </cfRule>
    <cfRule type="cellIs" dxfId="128" priority="119" operator="equal">
      <formula>"YES"</formula>
    </cfRule>
    <cfRule type="containsBlanks" dxfId="127" priority="120">
      <formula>LEN(TRIM(L10))=0</formula>
    </cfRule>
  </conditionalFormatting>
  <conditionalFormatting sqref="F11">
    <cfRule type="cellIs" dxfId="126" priority="109" operator="equal">
      <formula>"NA"</formula>
    </cfRule>
  </conditionalFormatting>
  <conditionalFormatting sqref="F11">
    <cfRule type="cellIs" dxfId="125" priority="110" operator="equal">
      <formula>"NO"</formula>
    </cfRule>
    <cfRule type="cellIs" dxfId="124" priority="111" operator="equal">
      <formula>"YES"</formula>
    </cfRule>
    <cfRule type="containsBlanks" dxfId="123" priority="112">
      <formula>LEN(TRIM(F11))=0</formula>
    </cfRule>
  </conditionalFormatting>
  <conditionalFormatting sqref="G11">
    <cfRule type="cellIs" dxfId="122" priority="105" operator="equal">
      <formula>"NA"</formula>
    </cfRule>
  </conditionalFormatting>
  <conditionalFormatting sqref="G11">
    <cfRule type="cellIs" dxfId="121" priority="106" operator="equal">
      <formula>"NO"</formula>
    </cfRule>
    <cfRule type="cellIs" dxfId="120" priority="107" operator="equal">
      <formula>"YES"</formula>
    </cfRule>
    <cfRule type="containsBlanks" dxfId="119" priority="108">
      <formula>LEN(TRIM(G11))=0</formula>
    </cfRule>
  </conditionalFormatting>
  <conditionalFormatting sqref="I11">
    <cfRule type="cellIs" dxfId="118" priority="101" operator="equal">
      <formula>"NA"</formula>
    </cfRule>
  </conditionalFormatting>
  <conditionalFormatting sqref="I11">
    <cfRule type="cellIs" dxfId="117" priority="102" operator="equal">
      <formula>"NO"</formula>
    </cfRule>
    <cfRule type="cellIs" dxfId="116" priority="103" operator="equal">
      <formula>"YES"</formula>
    </cfRule>
    <cfRule type="containsBlanks" dxfId="115" priority="104">
      <formula>LEN(TRIM(I11))=0</formula>
    </cfRule>
  </conditionalFormatting>
  <conditionalFormatting sqref="K11">
    <cfRule type="cellIs" dxfId="114" priority="97" operator="equal">
      <formula>"NA"</formula>
    </cfRule>
  </conditionalFormatting>
  <conditionalFormatting sqref="K11">
    <cfRule type="cellIs" dxfId="113" priority="98" operator="equal">
      <formula>"NO"</formula>
    </cfRule>
    <cfRule type="cellIs" dxfId="112" priority="99" operator="equal">
      <formula>"YES"</formula>
    </cfRule>
    <cfRule type="containsBlanks" dxfId="111" priority="100">
      <formula>LEN(TRIM(K11))=0</formula>
    </cfRule>
  </conditionalFormatting>
  <conditionalFormatting sqref="L11">
    <cfRule type="cellIs" dxfId="110" priority="93" operator="equal">
      <formula>"NA"</formula>
    </cfRule>
  </conditionalFormatting>
  <conditionalFormatting sqref="L11">
    <cfRule type="cellIs" dxfId="109" priority="94" operator="equal">
      <formula>"NO"</formula>
    </cfRule>
    <cfRule type="cellIs" dxfId="108" priority="95" operator="equal">
      <formula>"YES"</formula>
    </cfRule>
    <cfRule type="containsBlanks" dxfId="107" priority="96">
      <formula>LEN(TRIM(L11))=0</formula>
    </cfRule>
  </conditionalFormatting>
  <conditionalFormatting sqref="M11">
    <cfRule type="cellIs" dxfId="106" priority="89" operator="equal">
      <formula>"NA"</formula>
    </cfRule>
  </conditionalFormatting>
  <conditionalFormatting sqref="M11">
    <cfRule type="cellIs" dxfId="105" priority="90" operator="equal">
      <formula>"NO"</formula>
    </cfRule>
    <cfRule type="cellIs" dxfId="104" priority="91" operator="equal">
      <formula>"YES"</formula>
    </cfRule>
    <cfRule type="containsBlanks" dxfId="103" priority="92">
      <formula>LEN(TRIM(M11))=0</formula>
    </cfRule>
  </conditionalFormatting>
  <conditionalFormatting sqref="N11">
    <cfRule type="cellIs" dxfId="102" priority="85" operator="equal">
      <formula>"NA"</formula>
    </cfRule>
  </conditionalFormatting>
  <conditionalFormatting sqref="N11">
    <cfRule type="cellIs" dxfId="101" priority="86" operator="equal">
      <formula>"NO"</formula>
    </cfRule>
    <cfRule type="cellIs" dxfId="100" priority="87" operator="equal">
      <formula>"YES"</formula>
    </cfRule>
    <cfRule type="containsBlanks" dxfId="99" priority="88">
      <formula>LEN(TRIM(N11))=0</formula>
    </cfRule>
  </conditionalFormatting>
  <conditionalFormatting sqref="J11">
    <cfRule type="cellIs" dxfId="98" priority="81" operator="equal">
      <formula>"NA"</formula>
    </cfRule>
  </conditionalFormatting>
  <conditionalFormatting sqref="J11">
    <cfRule type="cellIs" dxfId="97" priority="82" operator="equal">
      <formula>"NO"</formula>
    </cfRule>
    <cfRule type="cellIs" dxfId="96" priority="83" operator="equal">
      <formula>"YES"</formula>
    </cfRule>
    <cfRule type="containsBlanks" dxfId="95" priority="84">
      <formula>LEN(TRIM(J11))=0</formula>
    </cfRule>
  </conditionalFormatting>
  <conditionalFormatting sqref="H11">
    <cfRule type="cellIs" dxfId="94" priority="77" operator="equal">
      <formula>"NA"</formula>
    </cfRule>
  </conditionalFormatting>
  <conditionalFormatting sqref="H11">
    <cfRule type="cellIs" dxfId="93" priority="78" operator="equal">
      <formula>"NO"</formula>
    </cfRule>
    <cfRule type="cellIs" dxfId="92" priority="79" operator="equal">
      <formula>"YES"</formula>
    </cfRule>
    <cfRule type="containsBlanks" dxfId="91" priority="80">
      <formula>LEN(TRIM(H11))=0</formula>
    </cfRule>
  </conditionalFormatting>
  <conditionalFormatting sqref="F12">
    <cfRule type="cellIs" dxfId="90" priority="73" operator="equal">
      <formula>"NA"</formula>
    </cfRule>
  </conditionalFormatting>
  <conditionalFormatting sqref="F12">
    <cfRule type="cellIs" dxfId="89" priority="74" operator="equal">
      <formula>"NO"</formula>
    </cfRule>
    <cfRule type="cellIs" dxfId="88" priority="75" operator="equal">
      <formula>"YES"</formula>
    </cfRule>
    <cfRule type="containsBlanks" dxfId="87" priority="76">
      <formula>LEN(TRIM(F12))=0</formula>
    </cfRule>
  </conditionalFormatting>
  <conditionalFormatting sqref="G12">
    <cfRule type="cellIs" dxfId="86" priority="69" operator="equal">
      <formula>"NA"</formula>
    </cfRule>
  </conditionalFormatting>
  <conditionalFormatting sqref="G12">
    <cfRule type="cellIs" dxfId="85" priority="70" operator="equal">
      <formula>"NO"</formula>
    </cfRule>
    <cfRule type="cellIs" dxfId="84" priority="71" operator="equal">
      <formula>"YES"</formula>
    </cfRule>
    <cfRule type="containsBlanks" dxfId="83" priority="72">
      <formula>LEN(TRIM(G12))=0</formula>
    </cfRule>
  </conditionalFormatting>
  <conditionalFormatting sqref="I12">
    <cfRule type="cellIs" dxfId="82" priority="65" operator="equal">
      <formula>"NA"</formula>
    </cfRule>
  </conditionalFormatting>
  <conditionalFormatting sqref="I12">
    <cfRule type="cellIs" dxfId="81" priority="66" operator="equal">
      <formula>"NO"</formula>
    </cfRule>
    <cfRule type="cellIs" dxfId="80" priority="67" operator="equal">
      <formula>"YES"</formula>
    </cfRule>
    <cfRule type="containsBlanks" dxfId="79" priority="68">
      <formula>LEN(TRIM(I12))=0</formula>
    </cfRule>
  </conditionalFormatting>
  <conditionalFormatting sqref="J12">
    <cfRule type="cellIs" dxfId="78" priority="61" operator="equal">
      <formula>"NA"</formula>
    </cfRule>
  </conditionalFormatting>
  <conditionalFormatting sqref="J12">
    <cfRule type="cellIs" dxfId="77" priority="62" operator="equal">
      <formula>"NO"</formula>
    </cfRule>
    <cfRule type="cellIs" dxfId="76" priority="63" operator="equal">
      <formula>"YES"</formula>
    </cfRule>
    <cfRule type="containsBlanks" dxfId="75" priority="64">
      <formula>LEN(TRIM(J12))=0</formula>
    </cfRule>
  </conditionalFormatting>
  <conditionalFormatting sqref="K12">
    <cfRule type="cellIs" dxfId="74" priority="57" operator="equal">
      <formula>"NA"</formula>
    </cfRule>
  </conditionalFormatting>
  <conditionalFormatting sqref="K12">
    <cfRule type="cellIs" dxfId="73" priority="58" operator="equal">
      <formula>"NO"</formula>
    </cfRule>
    <cfRule type="cellIs" dxfId="72" priority="59" operator="equal">
      <formula>"YES"</formula>
    </cfRule>
    <cfRule type="containsBlanks" dxfId="71" priority="60">
      <formula>LEN(TRIM(K12))=0</formula>
    </cfRule>
  </conditionalFormatting>
  <conditionalFormatting sqref="L12">
    <cfRule type="cellIs" dxfId="70" priority="53" operator="equal">
      <formula>"NA"</formula>
    </cfRule>
  </conditionalFormatting>
  <conditionalFormatting sqref="L12">
    <cfRule type="cellIs" dxfId="69" priority="54" operator="equal">
      <formula>"NO"</formula>
    </cfRule>
    <cfRule type="cellIs" dxfId="68" priority="55" operator="equal">
      <formula>"YES"</formula>
    </cfRule>
    <cfRule type="containsBlanks" dxfId="67" priority="56">
      <formula>LEN(TRIM(L12))=0</formula>
    </cfRule>
  </conditionalFormatting>
  <conditionalFormatting sqref="N12">
    <cfRule type="cellIs" dxfId="66" priority="49" operator="equal">
      <formula>"NA"</formula>
    </cfRule>
  </conditionalFormatting>
  <conditionalFormatting sqref="N12">
    <cfRule type="cellIs" dxfId="65" priority="50" operator="equal">
      <formula>"NO"</formula>
    </cfRule>
    <cfRule type="cellIs" dxfId="64" priority="51" operator="equal">
      <formula>"YES"</formula>
    </cfRule>
    <cfRule type="containsBlanks" dxfId="63" priority="52">
      <formula>LEN(TRIM(N12))=0</formula>
    </cfRule>
  </conditionalFormatting>
  <conditionalFormatting sqref="M12">
    <cfRule type="cellIs" dxfId="62" priority="45" operator="equal">
      <formula>"NA"</formula>
    </cfRule>
  </conditionalFormatting>
  <conditionalFormatting sqref="M12">
    <cfRule type="cellIs" dxfId="61" priority="46" operator="equal">
      <formula>"NO"</formula>
    </cfRule>
    <cfRule type="cellIs" dxfId="60" priority="47" operator="equal">
      <formula>"YES"</formula>
    </cfRule>
    <cfRule type="containsBlanks" dxfId="59" priority="48">
      <formula>LEN(TRIM(M12))=0</formula>
    </cfRule>
  </conditionalFormatting>
  <conditionalFormatting sqref="H12">
    <cfRule type="cellIs" dxfId="58" priority="41" operator="equal">
      <formula>"NA"</formula>
    </cfRule>
  </conditionalFormatting>
  <conditionalFormatting sqref="H12">
    <cfRule type="cellIs" dxfId="57" priority="42" operator="equal">
      <formula>"NO"</formula>
    </cfRule>
    <cfRule type="cellIs" dxfId="56" priority="43" operator="equal">
      <formula>"YES"</formula>
    </cfRule>
    <cfRule type="containsBlanks" dxfId="55" priority="44">
      <formula>LEN(TRIM(H12))=0</formula>
    </cfRule>
  </conditionalFormatting>
  <conditionalFormatting sqref="M13">
    <cfRule type="cellIs" dxfId="54" priority="37" operator="equal">
      <formula>"NA"</formula>
    </cfRule>
  </conditionalFormatting>
  <conditionalFormatting sqref="M13">
    <cfRule type="cellIs" dxfId="53" priority="38" operator="equal">
      <formula>"NO"</formula>
    </cfRule>
    <cfRule type="cellIs" dxfId="52" priority="39" operator="equal">
      <formula>"YES"</formula>
    </cfRule>
    <cfRule type="containsBlanks" dxfId="51" priority="40">
      <formula>LEN(TRIM(M13))=0</formula>
    </cfRule>
  </conditionalFormatting>
  <conditionalFormatting sqref="N13">
    <cfRule type="cellIs" dxfId="50" priority="33" operator="equal">
      <formula>"NA"</formula>
    </cfRule>
  </conditionalFormatting>
  <conditionalFormatting sqref="N13">
    <cfRule type="cellIs" dxfId="49" priority="34" operator="equal">
      <formula>"NO"</formula>
    </cfRule>
    <cfRule type="cellIs" dxfId="48" priority="35" operator="equal">
      <formula>"YES"</formula>
    </cfRule>
    <cfRule type="containsBlanks" dxfId="47" priority="36">
      <formula>LEN(TRIM(N13))=0</formula>
    </cfRule>
  </conditionalFormatting>
  <conditionalFormatting sqref="G13:H13">
    <cfRule type="cellIs" dxfId="46" priority="29" operator="equal">
      <formula>"NA"</formula>
    </cfRule>
  </conditionalFormatting>
  <conditionalFormatting sqref="G13:H13">
    <cfRule type="cellIs" dxfId="45" priority="30" operator="equal">
      <formula>"NO"</formula>
    </cfRule>
    <cfRule type="cellIs" dxfId="44" priority="31" operator="equal">
      <formula>"YES"</formula>
    </cfRule>
    <cfRule type="containsBlanks" dxfId="43" priority="32">
      <formula>LEN(TRIM(G13))=0</formula>
    </cfRule>
  </conditionalFormatting>
  <conditionalFormatting sqref="I13">
    <cfRule type="cellIs" dxfId="42" priority="25" operator="equal">
      <formula>"NA"</formula>
    </cfRule>
  </conditionalFormatting>
  <conditionalFormatting sqref="I13">
    <cfRule type="cellIs" dxfId="41" priority="26" operator="equal">
      <formula>"NO"</formula>
    </cfRule>
    <cfRule type="cellIs" dxfId="40" priority="27" operator="equal">
      <formula>"YES"</formula>
    </cfRule>
    <cfRule type="containsBlanks" dxfId="39" priority="28">
      <formula>LEN(TRIM(I13))=0</formula>
    </cfRule>
  </conditionalFormatting>
  <conditionalFormatting sqref="K13">
    <cfRule type="cellIs" dxfId="38" priority="21" operator="equal">
      <formula>"NA"</formula>
    </cfRule>
  </conditionalFormatting>
  <conditionalFormatting sqref="K13">
    <cfRule type="cellIs" dxfId="37" priority="22" operator="equal">
      <formula>"NO"</formula>
    </cfRule>
    <cfRule type="cellIs" dxfId="36" priority="23" operator="equal">
      <formula>"YES"</formula>
    </cfRule>
    <cfRule type="containsBlanks" dxfId="35" priority="24">
      <formula>LEN(TRIM(K13))=0</formula>
    </cfRule>
  </conditionalFormatting>
  <conditionalFormatting sqref="J13">
    <cfRule type="cellIs" dxfId="34" priority="17" operator="equal">
      <formula>"NA"</formula>
    </cfRule>
  </conditionalFormatting>
  <conditionalFormatting sqref="J13">
    <cfRule type="cellIs" dxfId="33" priority="18" operator="equal">
      <formula>"NO"</formula>
    </cfRule>
    <cfRule type="cellIs" dxfId="32" priority="19" operator="equal">
      <formula>"YES"</formula>
    </cfRule>
    <cfRule type="containsBlanks" dxfId="31" priority="20">
      <formula>LEN(TRIM(J13))=0</formula>
    </cfRule>
  </conditionalFormatting>
  <conditionalFormatting sqref="F13">
    <cfRule type="cellIs" dxfId="30" priority="13" operator="equal">
      <formula>"NA"</formula>
    </cfRule>
  </conditionalFormatting>
  <conditionalFormatting sqref="F13">
    <cfRule type="cellIs" dxfId="29" priority="14" operator="equal">
      <formula>"NO"</formula>
    </cfRule>
    <cfRule type="cellIs" dxfId="28" priority="15" operator="equal">
      <formula>"YES"</formula>
    </cfRule>
    <cfRule type="containsBlanks" dxfId="27" priority="16">
      <formula>LEN(TRIM(F13))=0</formula>
    </cfRule>
  </conditionalFormatting>
  <conditionalFormatting sqref="L13">
    <cfRule type="cellIs" dxfId="26" priority="9" operator="equal">
      <formula>"NA"</formula>
    </cfRule>
  </conditionalFormatting>
  <conditionalFormatting sqref="L13">
    <cfRule type="cellIs" dxfId="25" priority="10" operator="equal">
      <formula>"NO"</formula>
    </cfRule>
    <cfRule type="cellIs" dxfId="24" priority="11" operator="equal">
      <formula>"YES"</formula>
    </cfRule>
    <cfRule type="containsBlanks" dxfId="23" priority="12">
      <formula>LEN(TRIM(L13))=0</formula>
    </cfRule>
  </conditionalFormatting>
  <conditionalFormatting sqref="M4">
    <cfRule type="cellIs" dxfId="22" priority="5" operator="equal">
      <formula>"NA"</formula>
    </cfRule>
  </conditionalFormatting>
  <conditionalFormatting sqref="M4">
    <cfRule type="cellIs" dxfId="21" priority="6" operator="equal">
      <formula>"NO"</formula>
    </cfRule>
    <cfRule type="cellIs" dxfId="20" priority="7" operator="equal">
      <formula>"YES"</formula>
    </cfRule>
    <cfRule type="containsBlanks" dxfId="19" priority="8">
      <formula>LEN(TRIM(M4))=0</formula>
    </cfRule>
  </conditionalFormatting>
  <conditionalFormatting sqref="M7">
    <cfRule type="cellIs" dxfId="18" priority="1" operator="equal">
      <formula>"NA"</formula>
    </cfRule>
  </conditionalFormatting>
  <conditionalFormatting sqref="M7">
    <cfRule type="cellIs" dxfId="17" priority="2" operator="equal">
      <formula>"NO"</formula>
    </cfRule>
    <cfRule type="cellIs" dxfId="16" priority="3" operator="equal">
      <formula>"YES"</formula>
    </cfRule>
    <cfRule type="containsBlanks" dxfId="15" priority="4">
      <formula>LEN(TRIM(M7))=0</formula>
    </cfRule>
  </conditionalFormatting>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45B12-C3C4-460E-8857-7551E53E0DCC}">
  <sheetPr>
    <tabColor theme="7" tint="-0.249977111117893"/>
  </sheetPr>
  <dimension ref="A1:K18"/>
  <sheetViews>
    <sheetView zoomScale="60" zoomScaleNormal="60" workbookViewId="0">
      <selection activeCell="A18" sqref="A18"/>
    </sheetView>
  </sheetViews>
  <sheetFormatPr baseColWidth="10" defaultColWidth="8.83203125" defaultRowHeight="15"/>
  <cols>
    <col min="1" max="1" width="28.33203125" bestFit="1" customWidth="1"/>
    <col min="2" max="2" width="19.6640625" customWidth="1"/>
    <col min="3" max="3" width="10.83203125" customWidth="1"/>
    <col min="4" max="4" width="11.33203125" customWidth="1"/>
    <col min="5" max="5" width="11.5" customWidth="1"/>
    <col min="6" max="6" width="20.5" bestFit="1" customWidth="1"/>
    <col min="7" max="7" width="24.6640625" bestFit="1" customWidth="1"/>
    <col min="8" max="8" width="22.5" bestFit="1" customWidth="1"/>
    <col min="9" max="9" width="27" bestFit="1" customWidth="1"/>
    <col min="10" max="10" width="33.5" bestFit="1" customWidth="1"/>
  </cols>
  <sheetData>
    <row r="1" spans="1:11" s="19" customFormat="1" ht="197.25" customHeight="1">
      <c r="A1" s="115" t="s">
        <v>222</v>
      </c>
      <c r="B1" s="115" t="s">
        <v>317</v>
      </c>
      <c r="C1" s="115" t="s">
        <v>223</v>
      </c>
      <c r="D1" s="115" t="s">
        <v>222</v>
      </c>
      <c r="E1" s="115" t="s">
        <v>224</v>
      </c>
      <c r="F1" s="18" t="s">
        <v>190</v>
      </c>
      <c r="G1" s="18" t="s">
        <v>193</v>
      </c>
      <c r="H1" s="18" t="s">
        <v>197</v>
      </c>
      <c r="I1" s="18" t="s">
        <v>203</v>
      </c>
      <c r="J1" s="18" t="s">
        <v>213</v>
      </c>
      <c r="K1" s="115" t="s">
        <v>253</v>
      </c>
    </row>
    <row r="2" spans="1:11" s="22" customFormat="1" ht="225" customHeight="1">
      <c r="A2" s="115"/>
      <c r="B2" s="115"/>
      <c r="C2" s="115"/>
      <c r="D2" s="115"/>
      <c r="E2" s="115"/>
      <c r="F2" s="18" t="s">
        <v>191</v>
      </c>
      <c r="G2" s="20">
        <v>1</v>
      </c>
      <c r="H2" s="18" t="s">
        <v>198</v>
      </c>
      <c r="I2" s="18" t="s">
        <v>204</v>
      </c>
      <c r="J2" s="21" t="s">
        <v>214</v>
      </c>
      <c r="K2" s="115"/>
    </row>
    <row r="3" spans="1:11" s="23" customFormat="1" ht="17">
      <c r="A3" s="69" t="s">
        <v>72</v>
      </c>
      <c r="B3" s="69">
        <v>1</v>
      </c>
      <c r="C3" s="22">
        <f>IF(K3&gt;=6,1,0)</f>
        <v>1</v>
      </c>
      <c r="D3" s="22" t="s">
        <v>254</v>
      </c>
      <c r="E3" s="22" t="s">
        <v>37</v>
      </c>
      <c r="F3" s="23">
        <v>1</v>
      </c>
      <c r="G3" s="23">
        <v>1</v>
      </c>
      <c r="H3" s="23">
        <v>3</v>
      </c>
      <c r="I3" s="23">
        <v>1</v>
      </c>
      <c r="J3" s="23">
        <v>2</v>
      </c>
      <c r="K3" s="70">
        <f t="shared" ref="K3:K9" si="0">SUM(F3:J3)</f>
        <v>8</v>
      </c>
    </row>
    <row r="4" spans="1:11" ht="17">
      <c r="A4" s="69" t="s">
        <v>75</v>
      </c>
      <c r="B4" s="69">
        <v>1</v>
      </c>
      <c r="C4">
        <v>1</v>
      </c>
      <c r="D4" t="s">
        <v>257</v>
      </c>
      <c r="E4" s="22" t="s">
        <v>37</v>
      </c>
      <c r="F4">
        <v>1</v>
      </c>
      <c r="G4">
        <v>1</v>
      </c>
      <c r="H4">
        <v>3</v>
      </c>
      <c r="I4">
        <v>2</v>
      </c>
      <c r="J4">
        <v>2</v>
      </c>
      <c r="K4" s="70">
        <f t="shared" si="0"/>
        <v>9</v>
      </c>
    </row>
    <row r="5" spans="1:11" ht="17">
      <c r="A5" s="69" t="s">
        <v>78</v>
      </c>
      <c r="B5" s="69">
        <v>1</v>
      </c>
      <c r="C5">
        <v>1</v>
      </c>
      <c r="D5" t="s">
        <v>258</v>
      </c>
      <c r="E5" s="22" t="s">
        <v>37</v>
      </c>
      <c r="F5">
        <v>1</v>
      </c>
      <c r="G5">
        <v>0</v>
      </c>
      <c r="H5">
        <v>3</v>
      </c>
      <c r="I5">
        <v>2</v>
      </c>
      <c r="J5">
        <v>2</v>
      </c>
      <c r="K5" s="71">
        <f t="shared" si="0"/>
        <v>8</v>
      </c>
    </row>
    <row r="6" spans="1:11" ht="17">
      <c r="A6" s="69" t="s">
        <v>81</v>
      </c>
      <c r="B6" s="69">
        <v>1</v>
      </c>
      <c r="C6">
        <v>1</v>
      </c>
      <c r="D6" t="s">
        <v>259</v>
      </c>
      <c r="E6" s="22" t="s">
        <v>37</v>
      </c>
      <c r="F6">
        <v>2</v>
      </c>
      <c r="G6">
        <v>1</v>
      </c>
      <c r="H6">
        <v>3</v>
      </c>
      <c r="I6">
        <v>2</v>
      </c>
      <c r="J6">
        <v>2</v>
      </c>
      <c r="K6" s="71">
        <f t="shared" si="0"/>
        <v>10</v>
      </c>
    </row>
    <row r="7" spans="1:11" ht="17">
      <c r="A7" s="69" t="s">
        <v>84</v>
      </c>
      <c r="B7" s="69">
        <v>1</v>
      </c>
      <c r="C7">
        <v>1</v>
      </c>
      <c r="D7" t="s">
        <v>260</v>
      </c>
      <c r="E7" s="22" t="s">
        <v>37</v>
      </c>
      <c r="F7">
        <v>1</v>
      </c>
      <c r="G7">
        <v>1</v>
      </c>
      <c r="H7">
        <v>3</v>
      </c>
      <c r="I7">
        <v>1</v>
      </c>
      <c r="J7">
        <v>2</v>
      </c>
      <c r="K7" s="71">
        <f t="shared" si="0"/>
        <v>8</v>
      </c>
    </row>
    <row r="8" spans="1:11" ht="17">
      <c r="A8" s="69" t="s">
        <v>87</v>
      </c>
      <c r="B8" s="69">
        <v>1</v>
      </c>
      <c r="C8">
        <v>1</v>
      </c>
      <c r="D8" t="s">
        <v>261</v>
      </c>
      <c r="E8" s="22" t="s">
        <v>37</v>
      </c>
      <c r="F8">
        <v>0</v>
      </c>
      <c r="G8">
        <v>1</v>
      </c>
      <c r="H8">
        <v>3</v>
      </c>
      <c r="I8">
        <v>2</v>
      </c>
      <c r="J8">
        <v>2</v>
      </c>
      <c r="K8" s="71">
        <f t="shared" si="0"/>
        <v>8</v>
      </c>
    </row>
    <row r="9" spans="1:11" ht="16">
      <c r="A9" s="67" t="s">
        <v>90</v>
      </c>
      <c r="B9" s="67">
        <v>1</v>
      </c>
      <c r="C9">
        <v>0</v>
      </c>
      <c r="D9" t="s">
        <v>264</v>
      </c>
      <c r="E9" s="22" t="s">
        <v>37</v>
      </c>
      <c r="F9">
        <v>1</v>
      </c>
      <c r="G9">
        <v>1</v>
      </c>
      <c r="H9">
        <v>3</v>
      </c>
      <c r="I9">
        <v>2</v>
      </c>
      <c r="J9">
        <v>2</v>
      </c>
      <c r="K9" s="71">
        <f t="shared" si="0"/>
        <v>9</v>
      </c>
    </row>
    <row r="10" spans="1:11" ht="17">
      <c r="A10" s="69" t="s">
        <v>34</v>
      </c>
      <c r="B10" s="69">
        <v>2</v>
      </c>
      <c r="C10">
        <v>0</v>
      </c>
      <c r="D10" t="s">
        <v>255</v>
      </c>
      <c r="E10" s="22" t="s">
        <v>37</v>
      </c>
      <c r="F10">
        <v>0</v>
      </c>
      <c r="G10">
        <v>0</v>
      </c>
      <c r="H10">
        <v>3</v>
      </c>
      <c r="I10">
        <v>1</v>
      </c>
      <c r="J10">
        <v>2</v>
      </c>
      <c r="K10" s="72">
        <f>SUM(F10:J10)</f>
        <v>6</v>
      </c>
    </row>
    <row r="11" spans="1:11" ht="17">
      <c r="A11" s="69" t="s">
        <v>38</v>
      </c>
      <c r="B11" s="69">
        <v>2</v>
      </c>
      <c r="C11">
        <v>1</v>
      </c>
      <c r="D11" t="s">
        <v>256</v>
      </c>
      <c r="E11" s="22" t="s">
        <v>37</v>
      </c>
      <c r="F11">
        <v>2</v>
      </c>
      <c r="G11">
        <v>0</v>
      </c>
      <c r="H11">
        <v>3</v>
      </c>
      <c r="I11">
        <v>2</v>
      </c>
      <c r="J11">
        <v>2</v>
      </c>
      <c r="K11" s="73">
        <f t="shared" ref="K11" si="1">SUM(F11:J11)</f>
        <v>9</v>
      </c>
    </row>
    <row r="12" spans="1:11" ht="17">
      <c r="A12" s="69" t="s">
        <v>41</v>
      </c>
      <c r="B12" s="69">
        <v>2</v>
      </c>
      <c r="C12">
        <v>0</v>
      </c>
      <c r="D12" t="s">
        <v>262</v>
      </c>
      <c r="E12" s="22" t="s">
        <v>37</v>
      </c>
      <c r="F12">
        <v>0</v>
      </c>
      <c r="G12">
        <v>0</v>
      </c>
      <c r="H12">
        <v>3</v>
      </c>
      <c r="I12">
        <v>2</v>
      </c>
      <c r="J12">
        <v>2</v>
      </c>
      <c r="K12" s="72">
        <f>SUM(F12:J12)</f>
        <v>7</v>
      </c>
    </row>
    <row r="13" spans="1:11" ht="17">
      <c r="A13" s="69" t="s">
        <v>44</v>
      </c>
      <c r="B13" s="69">
        <v>2</v>
      </c>
      <c r="C13">
        <v>1</v>
      </c>
      <c r="D13" t="s">
        <v>263</v>
      </c>
      <c r="E13" s="22" t="s">
        <v>37</v>
      </c>
      <c r="F13">
        <v>0</v>
      </c>
      <c r="G13">
        <v>0</v>
      </c>
      <c r="H13">
        <v>3</v>
      </c>
      <c r="I13">
        <v>2</v>
      </c>
      <c r="J13">
        <v>3</v>
      </c>
      <c r="K13" s="73">
        <f t="shared" ref="K13" si="2">SUM(F13:J13)</f>
        <v>8</v>
      </c>
    </row>
    <row r="14" spans="1:11" ht="17">
      <c r="A14" s="69" t="s">
        <v>63</v>
      </c>
      <c r="B14" s="69">
        <v>1</v>
      </c>
      <c r="C14">
        <v>0</v>
      </c>
      <c r="D14" t="s">
        <v>248</v>
      </c>
      <c r="E14" s="22" t="s">
        <v>37</v>
      </c>
      <c r="F14">
        <v>0</v>
      </c>
      <c r="G14">
        <v>0</v>
      </c>
      <c r="H14">
        <v>3</v>
      </c>
      <c r="I14">
        <v>2</v>
      </c>
      <c r="J14">
        <v>2</v>
      </c>
      <c r="K14" s="72">
        <f>SUM(F14:J14)</f>
        <v>7</v>
      </c>
    </row>
    <row r="15" spans="1:11" ht="17">
      <c r="A15" s="75" t="s">
        <v>5</v>
      </c>
      <c r="B15" s="69">
        <v>2</v>
      </c>
      <c r="C15" s="22">
        <v>1</v>
      </c>
      <c r="D15" s="76" t="s">
        <v>238</v>
      </c>
      <c r="E15" s="22" t="s">
        <v>37</v>
      </c>
      <c r="F15">
        <v>2</v>
      </c>
      <c r="G15">
        <v>0</v>
      </c>
      <c r="H15">
        <v>3</v>
      </c>
      <c r="I15">
        <v>2</v>
      </c>
      <c r="J15">
        <v>2</v>
      </c>
      <c r="K15" s="73">
        <f t="shared" ref="K15:K17" si="3">SUM(F15:J15)</f>
        <v>9</v>
      </c>
    </row>
    <row r="16" spans="1:11" ht="17">
      <c r="A16" s="75" t="s">
        <v>28</v>
      </c>
      <c r="B16" s="22">
        <v>2</v>
      </c>
      <c r="C16" s="22">
        <f t="shared" ref="C16:C18" si="4">IF(K16&gt;=6,1,0)</f>
        <v>1</v>
      </c>
      <c r="D16" s="77" t="s">
        <v>249</v>
      </c>
      <c r="E16" s="22" t="s">
        <v>37</v>
      </c>
      <c r="F16">
        <v>2</v>
      </c>
      <c r="G16">
        <v>0</v>
      </c>
      <c r="H16">
        <v>3</v>
      </c>
      <c r="I16">
        <v>2</v>
      </c>
      <c r="J16">
        <v>4</v>
      </c>
      <c r="K16" s="73">
        <f t="shared" si="3"/>
        <v>11</v>
      </c>
    </row>
    <row r="17" spans="1:11" ht="17">
      <c r="A17" s="75" t="s">
        <v>16</v>
      </c>
      <c r="B17" s="22">
        <v>2</v>
      </c>
      <c r="C17" s="22">
        <f t="shared" si="4"/>
        <v>1</v>
      </c>
      <c r="D17" s="76" t="s">
        <v>242</v>
      </c>
      <c r="E17" s="22" t="s">
        <v>37</v>
      </c>
      <c r="F17">
        <v>1</v>
      </c>
      <c r="G17">
        <v>0</v>
      </c>
      <c r="H17">
        <v>3</v>
      </c>
      <c r="I17">
        <v>2</v>
      </c>
      <c r="J17">
        <v>2</v>
      </c>
      <c r="K17" s="73">
        <f t="shared" si="3"/>
        <v>8</v>
      </c>
    </row>
    <row r="18" spans="1:11" ht="17">
      <c r="A18" s="69" t="s">
        <v>19</v>
      </c>
      <c r="B18" s="69">
        <v>2</v>
      </c>
      <c r="C18" s="22">
        <f t="shared" si="4"/>
        <v>0</v>
      </c>
      <c r="D18" s="74" t="s">
        <v>343</v>
      </c>
      <c r="E18" s="22" t="s">
        <v>37</v>
      </c>
      <c r="F18">
        <v>1</v>
      </c>
      <c r="G18">
        <v>0</v>
      </c>
      <c r="H18">
        <v>-3</v>
      </c>
      <c r="I18">
        <v>2</v>
      </c>
      <c r="J18">
        <v>2</v>
      </c>
      <c r="K18" s="72">
        <f>SUM(F18:J18)</f>
        <v>2</v>
      </c>
    </row>
  </sheetData>
  <sortState xmlns:xlrd2="http://schemas.microsoft.com/office/spreadsheetml/2017/richdata2" ref="A3:E13">
    <sortCondition ref="B3:B13"/>
  </sortState>
  <mergeCells count="6">
    <mergeCell ref="K1:K2"/>
    <mergeCell ref="A1:A2"/>
    <mergeCell ref="C1:C2"/>
    <mergeCell ref="D1:D2"/>
    <mergeCell ref="E1:E2"/>
    <mergeCell ref="B1:B2"/>
  </mergeCells>
  <conditionalFormatting sqref="K3:K4">
    <cfRule type="cellIs" dxfId="14" priority="17" operator="lessThan">
      <formula>6</formula>
    </cfRule>
    <cfRule type="cellIs" dxfId="13" priority="18" operator="greaterThanOrEqual">
      <formula>6</formula>
    </cfRule>
  </conditionalFormatting>
  <conditionalFormatting sqref="K17">
    <cfRule type="cellIs" dxfId="12" priority="1" operator="lessThan">
      <formula>6</formula>
    </cfRule>
    <cfRule type="cellIs" dxfId="11" priority="2" operator="greaterThanOrEqual">
      <formula>6</formula>
    </cfRule>
  </conditionalFormatting>
  <conditionalFormatting sqref="K11">
    <cfRule type="cellIs" dxfId="10" priority="13" operator="lessThan">
      <formula>6</formula>
    </cfRule>
    <cfRule type="cellIs" dxfId="9" priority="14" operator="greaterThanOrEqual">
      <formula>6</formula>
    </cfRule>
  </conditionalFormatting>
  <conditionalFormatting sqref="K13">
    <cfRule type="cellIs" dxfId="8" priority="9" operator="lessThan">
      <formula>6</formula>
    </cfRule>
    <cfRule type="cellIs" dxfId="7" priority="10" operator="greaterThanOrEqual">
      <formula>6</formula>
    </cfRule>
  </conditionalFormatting>
  <conditionalFormatting sqref="K15">
    <cfRule type="cellIs" dxfId="6" priority="5" operator="lessThan">
      <formula>6</formula>
    </cfRule>
    <cfRule type="cellIs" dxfId="5" priority="6" operator="greaterThanOrEqual">
      <formula>6</formula>
    </cfRule>
  </conditionalFormatting>
  <conditionalFormatting sqref="K16">
    <cfRule type="cellIs" dxfId="4" priority="3" operator="lessThan">
      <formula>6</formula>
    </cfRule>
    <cfRule type="cellIs" dxfId="3" priority="4" operator="greaterThanOrEqual">
      <formula>6</formula>
    </cfRule>
  </conditionalFormatting>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B19E9-B561-44A0-A711-6B403B68F1A3}">
  <sheetPr>
    <tabColor theme="9" tint="-0.249977111117893"/>
  </sheetPr>
  <dimension ref="A1"/>
  <sheetViews>
    <sheetView workbookViewId="0">
      <selection activeCell="I25" sqref="I25"/>
    </sheetView>
  </sheetViews>
  <sheetFormatPr baseColWidth="10" defaultColWidth="8.83203125"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67C01-5E4C-44D8-951A-5C873FF60C4A}">
  <sheetPr>
    <tabColor theme="9" tint="-0.249977111117893"/>
  </sheetPr>
  <dimension ref="A1:AV1048541"/>
  <sheetViews>
    <sheetView topLeftCell="AM1" zoomScale="90" zoomScaleNormal="90" workbookViewId="0">
      <selection activeCell="AU12" sqref="AU12"/>
    </sheetView>
  </sheetViews>
  <sheetFormatPr baseColWidth="10" defaultColWidth="12.5" defaultRowHeight="16"/>
  <cols>
    <col min="1" max="1" width="17.6640625" style="31" customWidth="1"/>
    <col min="2" max="2" width="36" style="33" bestFit="1" customWidth="1"/>
    <col min="3" max="3" width="85.1640625" style="34" customWidth="1"/>
    <col min="4" max="4" width="84.5" style="34" customWidth="1"/>
    <col min="5" max="5" width="10.33203125" style="31" customWidth="1"/>
    <col min="6" max="6" width="20.5" style="31" customWidth="1"/>
    <col min="7" max="16384" width="12.5" style="31"/>
  </cols>
  <sheetData>
    <row r="1" spans="1:48" ht="195">
      <c r="A1" s="29" t="s">
        <v>265</v>
      </c>
      <c r="B1" s="30" t="s">
        <v>0</v>
      </c>
      <c r="C1" s="29" t="s">
        <v>1</v>
      </c>
      <c r="D1" s="29" t="s">
        <v>2</v>
      </c>
      <c r="E1" s="30" t="s">
        <v>3</v>
      </c>
      <c r="F1" s="30" t="s">
        <v>266</v>
      </c>
      <c r="G1" s="24" t="s">
        <v>96</v>
      </c>
      <c r="H1" s="24" t="s">
        <v>98</v>
      </c>
      <c r="I1" s="24" t="s">
        <v>100</v>
      </c>
      <c r="J1" s="24" t="s">
        <v>101</v>
      </c>
      <c r="K1" s="24" t="s">
        <v>104</v>
      </c>
      <c r="L1" s="24" t="s">
        <v>106</v>
      </c>
      <c r="M1" s="24" t="s">
        <v>109</v>
      </c>
      <c r="N1" s="24" t="s">
        <v>112</v>
      </c>
      <c r="O1" s="24" t="s">
        <v>114</v>
      </c>
      <c r="P1" s="24" t="s">
        <v>116</v>
      </c>
      <c r="Q1" s="24" t="s">
        <v>117</v>
      </c>
      <c r="R1" s="24" t="s">
        <v>119</v>
      </c>
      <c r="S1" s="24" t="s">
        <v>121</v>
      </c>
      <c r="T1" s="24" t="s">
        <v>124</v>
      </c>
      <c r="U1" s="24" t="s">
        <v>126</v>
      </c>
      <c r="V1" s="24" t="s">
        <v>128</v>
      </c>
      <c r="W1" s="24" t="s">
        <v>130</v>
      </c>
      <c r="X1" s="24" t="s">
        <v>132</v>
      </c>
      <c r="Y1" s="24" t="s">
        <v>135</v>
      </c>
      <c r="Z1" s="24" t="s">
        <v>137</v>
      </c>
      <c r="AA1" s="24" t="s">
        <v>139</v>
      </c>
      <c r="AB1" s="24" t="s">
        <v>142</v>
      </c>
      <c r="AC1" s="24" t="s">
        <v>144</v>
      </c>
      <c r="AD1" s="24" t="s">
        <v>145</v>
      </c>
      <c r="AE1" s="24" t="s">
        <v>148</v>
      </c>
      <c r="AF1" s="24" t="s">
        <v>150</v>
      </c>
      <c r="AG1" s="24" t="s">
        <v>152</v>
      </c>
      <c r="AH1" s="24" t="s">
        <v>155</v>
      </c>
      <c r="AI1" s="24" t="s">
        <v>157</v>
      </c>
      <c r="AJ1" s="24" t="s">
        <v>159</v>
      </c>
      <c r="AK1" s="24" t="s">
        <v>161</v>
      </c>
      <c r="AL1" s="24" t="s">
        <v>163</v>
      </c>
      <c r="AM1" s="24" t="s">
        <v>166</v>
      </c>
      <c r="AN1" s="24" t="s">
        <v>168</v>
      </c>
      <c r="AO1" s="24" t="s">
        <v>171</v>
      </c>
      <c r="AP1" s="24" t="s">
        <v>173</v>
      </c>
      <c r="AQ1" s="24" t="s">
        <v>175</v>
      </c>
      <c r="AR1" s="24" t="s">
        <v>178</v>
      </c>
      <c r="AS1" s="24" t="s">
        <v>179</v>
      </c>
      <c r="AT1" s="24" t="s">
        <v>181</v>
      </c>
      <c r="AU1" s="24" t="s">
        <v>183</v>
      </c>
      <c r="AV1" s="24" t="s">
        <v>185</v>
      </c>
    </row>
    <row r="2" spans="1:48">
      <c r="A2" s="29"/>
      <c r="B2" s="30"/>
      <c r="C2" s="29"/>
      <c r="D2" s="29"/>
      <c r="E2" s="30"/>
      <c r="F2" s="30"/>
      <c r="G2" s="24"/>
      <c r="H2" s="24"/>
      <c r="I2" s="24"/>
      <c r="J2" s="24"/>
      <c r="K2" s="24"/>
      <c r="L2" s="24"/>
      <c r="M2" s="35" t="s">
        <v>110</v>
      </c>
      <c r="N2" s="35" t="s">
        <v>110</v>
      </c>
      <c r="O2" s="35" t="s">
        <v>110</v>
      </c>
      <c r="P2" s="35"/>
      <c r="Q2" s="35"/>
      <c r="R2" s="35"/>
      <c r="S2" s="35"/>
      <c r="T2" s="35" t="s">
        <v>110</v>
      </c>
      <c r="U2" s="35"/>
      <c r="V2" s="35"/>
      <c r="W2" s="35"/>
      <c r="X2" s="35"/>
      <c r="Y2" s="35"/>
      <c r="Z2" s="35" t="s">
        <v>110</v>
      </c>
      <c r="AA2" s="35"/>
      <c r="AB2" s="35" t="s">
        <v>110</v>
      </c>
      <c r="AC2" s="35"/>
      <c r="AD2" s="35"/>
      <c r="AE2" s="35" t="s">
        <v>110</v>
      </c>
      <c r="AF2" s="35" t="s">
        <v>110</v>
      </c>
      <c r="AG2" s="35"/>
      <c r="AH2" s="35" t="s">
        <v>110</v>
      </c>
      <c r="AI2" s="24"/>
      <c r="AJ2" s="24"/>
      <c r="AK2" s="24"/>
      <c r="AL2" s="24"/>
      <c r="AM2" s="24"/>
      <c r="AN2" s="24"/>
      <c r="AO2" s="24"/>
      <c r="AP2" s="24"/>
      <c r="AQ2" s="24"/>
      <c r="AR2" s="24"/>
      <c r="AS2" s="24"/>
      <c r="AT2" s="24"/>
      <c r="AU2" s="24"/>
      <c r="AV2" s="24"/>
    </row>
    <row r="3" spans="1:48" ht="17">
      <c r="A3" s="36"/>
      <c r="B3" s="69" t="s">
        <v>57</v>
      </c>
      <c r="C3" s="69" t="s">
        <v>58</v>
      </c>
      <c r="D3" s="67" t="s">
        <v>59</v>
      </c>
      <c r="E3" s="67" t="s">
        <v>8</v>
      </c>
      <c r="F3" s="37"/>
      <c r="G3" s="80" t="s">
        <v>318</v>
      </c>
      <c r="H3" s="80" t="s">
        <v>318</v>
      </c>
      <c r="I3" s="80" t="s">
        <v>318</v>
      </c>
      <c r="J3" s="80" t="s">
        <v>318</v>
      </c>
      <c r="K3" s="80" t="s">
        <v>318</v>
      </c>
      <c r="L3" s="80" t="s">
        <v>318</v>
      </c>
      <c r="M3" s="80" t="s">
        <v>318</v>
      </c>
      <c r="N3" s="80" t="s">
        <v>267</v>
      </c>
      <c r="O3" s="80" t="s">
        <v>318</v>
      </c>
      <c r="P3" s="80" t="s">
        <v>319</v>
      </c>
      <c r="Q3" s="80" t="s">
        <v>318</v>
      </c>
      <c r="R3" s="80" t="s">
        <v>267</v>
      </c>
      <c r="S3" s="80" t="s">
        <v>318</v>
      </c>
      <c r="T3" s="80" t="s">
        <v>318</v>
      </c>
      <c r="U3" s="80" t="s">
        <v>318</v>
      </c>
      <c r="V3" s="80" t="s">
        <v>267</v>
      </c>
      <c r="W3" s="80" t="s">
        <v>267</v>
      </c>
      <c r="X3" s="80" t="s">
        <v>267</v>
      </c>
      <c r="Y3" s="80" t="s">
        <v>267</v>
      </c>
      <c r="Z3" s="80" t="s">
        <v>318</v>
      </c>
      <c r="AA3" s="80" t="s">
        <v>318</v>
      </c>
      <c r="AB3" s="80" t="s">
        <v>318</v>
      </c>
      <c r="AC3" s="80" t="s">
        <v>318</v>
      </c>
      <c r="AD3" s="80" t="s">
        <v>267</v>
      </c>
      <c r="AE3" s="80" t="s">
        <v>318</v>
      </c>
      <c r="AF3" s="80" t="s">
        <v>318</v>
      </c>
      <c r="AG3" s="80" t="s">
        <v>318</v>
      </c>
      <c r="AH3" s="80" t="s">
        <v>318</v>
      </c>
      <c r="AI3" s="80" t="s">
        <v>318</v>
      </c>
      <c r="AJ3" s="80" t="s">
        <v>319</v>
      </c>
      <c r="AK3" s="80" t="s">
        <v>319</v>
      </c>
      <c r="AL3" s="80" t="s">
        <v>319</v>
      </c>
      <c r="AM3" s="80" t="s">
        <v>267</v>
      </c>
      <c r="AN3" s="80" t="s">
        <v>318</v>
      </c>
      <c r="AO3" s="80" t="s">
        <v>318</v>
      </c>
      <c r="AP3" s="80" t="s">
        <v>318</v>
      </c>
      <c r="AQ3" s="80" t="s">
        <v>319</v>
      </c>
      <c r="AR3" s="80" t="s">
        <v>318</v>
      </c>
      <c r="AS3" s="80" t="s">
        <v>318</v>
      </c>
      <c r="AT3" s="80" t="s">
        <v>267</v>
      </c>
      <c r="AU3" s="80" t="s">
        <v>318</v>
      </c>
      <c r="AV3" s="80" t="s">
        <v>318</v>
      </c>
    </row>
    <row r="4" spans="1:48" ht="17">
      <c r="A4" s="36"/>
      <c r="B4" s="69" t="s">
        <v>69</v>
      </c>
      <c r="C4" s="67" t="s">
        <v>70</v>
      </c>
      <c r="D4" s="67" t="s">
        <v>71</v>
      </c>
      <c r="E4" s="67" t="s">
        <v>8</v>
      </c>
      <c r="F4" s="37"/>
      <c r="G4" s="80" t="s">
        <v>318</v>
      </c>
      <c r="H4" s="80" t="s">
        <v>318</v>
      </c>
      <c r="I4" s="80" t="s">
        <v>318</v>
      </c>
      <c r="J4" s="80" t="s">
        <v>318</v>
      </c>
      <c r="K4" s="80" t="s">
        <v>318</v>
      </c>
      <c r="L4" s="80" t="s">
        <v>318</v>
      </c>
      <c r="M4" s="80" t="s">
        <v>318</v>
      </c>
      <c r="N4" s="80" t="s">
        <v>267</v>
      </c>
      <c r="O4" s="80" t="s">
        <v>318</v>
      </c>
      <c r="P4" s="80" t="s">
        <v>319</v>
      </c>
      <c r="Q4" s="80" t="s">
        <v>318</v>
      </c>
      <c r="R4" s="80" t="s">
        <v>267</v>
      </c>
      <c r="S4" s="80" t="s">
        <v>319</v>
      </c>
      <c r="T4" s="80" t="s">
        <v>318</v>
      </c>
      <c r="U4" s="80" t="s">
        <v>318</v>
      </c>
      <c r="V4" s="80" t="s">
        <v>267</v>
      </c>
      <c r="W4" s="80" t="s">
        <v>267</v>
      </c>
      <c r="X4" s="80" t="s">
        <v>267</v>
      </c>
      <c r="Y4" s="80" t="s">
        <v>267</v>
      </c>
      <c r="Z4" s="80" t="s">
        <v>318</v>
      </c>
      <c r="AA4" s="80" t="s">
        <v>318</v>
      </c>
      <c r="AB4" s="80" t="s">
        <v>318</v>
      </c>
      <c r="AC4" s="80" t="s">
        <v>318</v>
      </c>
      <c r="AD4" s="80" t="s">
        <v>318</v>
      </c>
      <c r="AE4" s="80" t="s">
        <v>318</v>
      </c>
      <c r="AF4" s="80" t="s">
        <v>318</v>
      </c>
      <c r="AG4" s="80" t="s">
        <v>319</v>
      </c>
      <c r="AH4" s="80" t="s">
        <v>318</v>
      </c>
      <c r="AI4" s="80" t="s">
        <v>319</v>
      </c>
      <c r="AJ4" s="80" t="s">
        <v>319</v>
      </c>
      <c r="AK4" s="80" t="s">
        <v>319</v>
      </c>
      <c r="AL4" s="80" t="s">
        <v>319</v>
      </c>
      <c r="AM4" s="80" t="s">
        <v>267</v>
      </c>
      <c r="AN4" s="80" t="s">
        <v>318</v>
      </c>
      <c r="AO4" s="80" t="s">
        <v>318</v>
      </c>
      <c r="AP4" s="80" t="s">
        <v>319</v>
      </c>
      <c r="AQ4" s="80" t="s">
        <v>319</v>
      </c>
      <c r="AR4" s="80" t="s">
        <v>318</v>
      </c>
      <c r="AS4" s="80" t="s">
        <v>318</v>
      </c>
      <c r="AT4" s="80" t="s">
        <v>267</v>
      </c>
      <c r="AU4" s="80" t="s">
        <v>318</v>
      </c>
      <c r="AV4" s="80" t="s">
        <v>318</v>
      </c>
    </row>
    <row r="5" spans="1:48" ht="34">
      <c r="A5" s="32"/>
      <c r="B5" s="69" t="s">
        <v>13</v>
      </c>
      <c r="C5" s="69" t="s">
        <v>14</v>
      </c>
      <c r="D5" s="67" t="s">
        <v>15</v>
      </c>
      <c r="E5" s="67" t="s">
        <v>8</v>
      </c>
      <c r="G5" s="80" t="s">
        <v>318</v>
      </c>
      <c r="H5" s="80" t="s">
        <v>318</v>
      </c>
      <c r="I5" s="80" t="s">
        <v>318</v>
      </c>
      <c r="J5" s="80" t="s">
        <v>318</v>
      </c>
      <c r="K5" s="80" t="s">
        <v>318</v>
      </c>
      <c r="L5" s="80" t="s">
        <v>318</v>
      </c>
      <c r="M5" s="80" t="s">
        <v>318</v>
      </c>
      <c r="N5" s="80" t="s">
        <v>318</v>
      </c>
      <c r="O5" s="80" t="s">
        <v>318</v>
      </c>
      <c r="P5" s="80" t="s">
        <v>319</v>
      </c>
      <c r="Q5" s="80" t="s">
        <v>318</v>
      </c>
      <c r="R5" s="80" t="s">
        <v>319</v>
      </c>
      <c r="S5" s="81" t="s">
        <v>267</v>
      </c>
      <c r="T5" s="80" t="s">
        <v>318</v>
      </c>
      <c r="U5" s="80" t="s">
        <v>318</v>
      </c>
      <c r="V5" s="80" t="s">
        <v>319</v>
      </c>
      <c r="W5" s="80" t="s">
        <v>318</v>
      </c>
      <c r="X5" s="80" t="s">
        <v>319</v>
      </c>
      <c r="Y5" s="80" t="s">
        <v>319</v>
      </c>
      <c r="Z5" s="80" t="s">
        <v>318</v>
      </c>
      <c r="AA5" s="80" t="s">
        <v>318</v>
      </c>
      <c r="AB5" s="80" t="s">
        <v>318</v>
      </c>
      <c r="AC5" s="80" t="s">
        <v>318</v>
      </c>
      <c r="AD5" s="80" t="s">
        <v>318</v>
      </c>
      <c r="AE5" s="80" t="s">
        <v>318</v>
      </c>
      <c r="AF5" s="80" t="s">
        <v>318</v>
      </c>
      <c r="AG5" s="80" t="s">
        <v>318</v>
      </c>
      <c r="AH5" s="80" t="s">
        <v>318</v>
      </c>
      <c r="AI5" s="80" t="s">
        <v>318</v>
      </c>
      <c r="AJ5" s="80" t="s">
        <v>319</v>
      </c>
      <c r="AK5" s="80" t="s">
        <v>318</v>
      </c>
      <c r="AL5" s="80" t="s">
        <v>319</v>
      </c>
      <c r="AM5" s="80" t="s">
        <v>318</v>
      </c>
      <c r="AN5" s="80" t="s">
        <v>318</v>
      </c>
      <c r="AO5" s="80" t="s">
        <v>318</v>
      </c>
      <c r="AP5" s="80" t="s">
        <v>318</v>
      </c>
      <c r="AQ5" s="80" t="s">
        <v>319</v>
      </c>
      <c r="AR5" s="80" t="s">
        <v>318</v>
      </c>
      <c r="AS5" s="80" t="s">
        <v>318</v>
      </c>
      <c r="AT5" s="80" t="s">
        <v>267</v>
      </c>
      <c r="AU5" s="80" t="s">
        <v>319</v>
      </c>
      <c r="AV5" s="80" t="s">
        <v>319</v>
      </c>
    </row>
    <row r="6" spans="1:48" ht="17">
      <c r="A6" s="36"/>
      <c r="B6" s="69" t="s">
        <v>22</v>
      </c>
      <c r="C6" s="69" t="s">
        <v>23</v>
      </c>
      <c r="D6" s="67" t="s">
        <v>24</v>
      </c>
      <c r="E6" s="67" t="s">
        <v>8</v>
      </c>
      <c r="F6" s="37"/>
      <c r="G6" s="80" t="s">
        <v>318</v>
      </c>
      <c r="H6" s="80" t="s">
        <v>318</v>
      </c>
      <c r="I6" s="80" t="s">
        <v>318</v>
      </c>
      <c r="J6" s="80" t="s">
        <v>318</v>
      </c>
      <c r="K6" s="80" t="s">
        <v>318</v>
      </c>
      <c r="L6" s="80" t="s">
        <v>318</v>
      </c>
      <c r="M6" s="80" t="s">
        <v>318</v>
      </c>
      <c r="N6" s="80" t="s">
        <v>318</v>
      </c>
      <c r="O6" s="80" t="s">
        <v>318</v>
      </c>
      <c r="P6" s="80" t="s">
        <v>319</v>
      </c>
      <c r="Q6" s="80" t="s">
        <v>318</v>
      </c>
      <c r="R6" s="80" t="s">
        <v>319</v>
      </c>
      <c r="S6" s="80" t="s">
        <v>319</v>
      </c>
      <c r="T6" s="80" t="s">
        <v>318</v>
      </c>
      <c r="U6" s="80" t="s">
        <v>318</v>
      </c>
      <c r="V6" s="80" t="s">
        <v>319</v>
      </c>
      <c r="W6" s="80" t="s">
        <v>319</v>
      </c>
      <c r="X6" s="80" t="s">
        <v>319</v>
      </c>
      <c r="Y6" s="80" t="s">
        <v>319</v>
      </c>
      <c r="Z6" s="80" t="s">
        <v>318</v>
      </c>
      <c r="AA6" s="80" t="s">
        <v>318</v>
      </c>
      <c r="AB6" s="80" t="s">
        <v>318</v>
      </c>
      <c r="AC6" s="80" t="s">
        <v>319</v>
      </c>
      <c r="AD6" s="80" t="s">
        <v>318</v>
      </c>
      <c r="AE6" s="80" t="s">
        <v>318</v>
      </c>
      <c r="AF6" s="80" t="s">
        <v>318</v>
      </c>
      <c r="AG6" s="80" t="s">
        <v>267</v>
      </c>
      <c r="AH6" s="80" t="s">
        <v>318</v>
      </c>
      <c r="AI6" s="80" t="s">
        <v>318</v>
      </c>
      <c r="AJ6" s="80" t="s">
        <v>319</v>
      </c>
      <c r="AK6" s="80" t="s">
        <v>319</v>
      </c>
      <c r="AL6" s="80" t="s">
        <v>319</v>
      </c>
      <c r="AM6" s="80" t="s">
        <v>318</v>
      </c>
      <c r="AN6" s="80" t="s">
        <v>318</v>
      </c>
      <c r="AO6" s="80" t="s">
        <v>318</v>
      </c>
      <c r="AP6" s="80" t="s">
        <v>318</v>
      </c>
      <c r="AQ6" s="80" t="s">
        <v>319</v>
      </c>
      <c r="AR6" s="80" t="s">
        <v>318</v>
      </c>
      <c r="AS6" s="80" t="s">
        <v>318</v>
      </c>
      <c r="AT6" s="80" t="s">
        <v>267</v>
      </c>
      <c r="AU6" s="80" t="s">
        <v>319</v>
      </c>
      <c r="AV6" s="80" t="s">
        <v>318</v>
      </c>
    </row>
    <row r="7" spans="1:48" ht="34">
      <c r="A7" s="36"/>
      <c r="B7" s="69" t="s">
        <v>25</v>
      </c>
      <c r="C7" s="69" t="s">
        <v>26</v>
      </c>
      <c r="D7" s="67" t="s">
        <v>27</v>
      </c>
      <c r="E7" s="67" t="s">
        <v>8</v>
      </c>
      <c r="F7" s="37"/>
      <c r="G7" s="80" t="s">
        <v>318</v>
      </c>
      <c r="H7" s="80" t="s">
        <v>318</v>
      </c>
      <c r="I7" s="80" t="s">
        <v>318</v>
      </c>
      <c r="J7" s="80" t="s">
        <v>318</v>
      </c>
      <c r="K7" s="80" t="s">
        <v>318</v>
      </c>
      <c r="L7" s="80" t="s">
        <v>318</v>
      </c>
      <c r="M7" s="80" t="s">
        <v>318</v>
      </c>
      <c r="N7" s="80" t="s">
        <v>318</v>
      </c>
      <c r="O7" s="80" t="s">
        <v>318</v>
      </c>
      <c r="P7" s="80" t="s">
        <v>319</v>
      </c>
      <c r="Q7" s="80" t="s">
        <v>318</v>
      </c>
      <c r="R7" s="80" t="s">
        <v>319</v>
      </c>
      <c r="S7" s="81" t="s">
        <v>267</v>
      </c>
      <c r="T7" s="80" t="s">
        <v>318</v>
      </c>
      <c r="U7" s="80" t="s">
        <v>318</v>
      </c>
      <c r="V7" s="80" t="s">
        <v>319</v>
      </c>
      <c r="W7" s="80" t="s">
        <v>319</v>
      </c>
      <c r="X7" s="80" t="s">
        <v>319</v>
      </c>
      <c r="Y7" s="80" t="s">
        <v>319</v>
      </c>
      <c r="Z7" s="80" t="s">
        <v>318</v>
      </c>
      <c r="AA7" s="80" t="s">
        <v>318</v>
      </c>
      <c r="AB7" s="80" t="s">
        <v>318</v>
      </c>
      <c r="AC7" s="80" t="s">
        <v>319</v>
      </c>
      <c r="AD7" s="80" t="s">
        <v>319</v>
      </c>
      <c r="AE7" s="80" t="s">
        <v>318</v>
      </c>
      <c r="AF7" s="80" t="s">
        <v>318</v>
      </c>
      <c r="AG7" s="80" t="s">
        <v>267</v>
      </c>
      <c r="AH7" s="80" t="s">
        <v>318</v>
      </c>
      <c r="AI7" s="80" t="s">
        <v>319</v>
      </c>
      <c r="AJ7" s="81" t="s">
        <v>319</v>
      </c>
      <c r="AK7" s="80" t="s">
        <v>319</v>
      </c>
      <c r="AL7" s="81" t="s">
        <v>319</v>
      </c>
      <c r="AM7" s="81" t="s">
        <v>319</v>
      </c>
      <c r="AN7" s="80" t="s">
        <v>318</v>
      </c>
      <c r="AO7" s="80" t="s">
        <v>318</v>
      </c>
      <c r="AP7" s="80" t="s">
        <v>319</v>
      </c>
      <c r="AQ7" s="80" t="s">
        <v>319</v>
      </c>
      <c r="AR7" s="80" t="s">
        <v>318</v>
      </c>
      <c r="AS7" s="80" t="s">
        <v>318</v>
      </c>
      <c r="AT7" s="80" t="s">
        <v>267</v>
      </c>
      <c r="AU7" s="80" t="s">
        <v>319</v>
      </c>
      <c r="AV7" s="80" t="s">
        <v>318</v>
      </c>
    </row>
    <row r="8" spans="1:48">
      <c r="F8" s="31" t="s">
        <v>268</v>
      </c>
      <c r="G8" s="24">
        <f t="shared" ref="G8:AV8" si="0">COUNTIF(G3:G7,"Y")</f>
        <v>5</v>
      </c>
      <c r="H8" s="24">
        <f t="shared" si="0"/>
        <v>5</v>
      </c>
      <c r="I8" s="24">
        <f t="shared" si="0"/>
        <v>5</v>
      </c>
      <c r="J8" s="24">
        <f t="shared" si="0"/>
        <v>5</v>
      </c>
      <c r="K8" s="24">
        <f t="shared" si="0"/>
        <v>5</v>
      </c>
      <c r="L8" s="24">
        <f t="shared" si="0"/>
        <v>5</v>
      </c>
      <c r="M8" s="24">
        <f t="shared" si="0"/>
        <v>5</v>
      </c>
      <c r="N8" s="24">
        <f t="shared" si="0"/>
        <v>3</v>
      </c>
      <c r="O8" s="24">
        <f t="shared" si="0"/>
        <v>5</v>
      </c>
      <c r="P8" s="24">
        <f t="shared" si="0"/>
        <v>0</v>
      </c>
      <c r="Q8" s="24">
        <f t="shared" si="0"/>
        <v>5</v>
      </c>
      <c r="R8" s="24">
        <f t="shared" si="0"/>
        <v>0</v>
      </c>
      <c r="S8" s="24">
        <f t="shared" si="0"/>
        <v>1</v>
      </c>
      <c r="T8" s="24">
        <f t="shared" si="0"/>
        <v>5</v>
      </c>
      <c r="U8" s="24">
        <f t="shared" si="0"/>
        <v>5</v>
      </c>
      <c r="V8" s="24">
        <f t="shared" si="0"/>
        <v>0</v>
      </c>
      <c r="W8" s="24">
        <f t="shared" si="0"/>
        <v>1</v>
      </c>
      <c r="X8" s="24">
        <f t="shared" si="0"/>
        <v>0</v>
      </c>
      <c r="Y8" s="24">
        <f t="shared" si="0"/>
        <v>0</v>
      </c>
      <c r="Z8" s="24">
        <f t="shared" si="0"/>
        <v>5</v>
      </c>
      <c r="AA8" s="24">
        <f t="shared" si="0"/>
        <v>5</v>
      </c>
      <c r="AB8" s="24">
        <f t="shared" si="0"/>
        <v>5</v>
      </c>
      <c r="AC8" s="24">
        <f t="shared" si="0"/>
        <v>3</v>
      </c>
      <c r="AD8" s="24">
        <f t="shared" si="0"/>
        <v>3</v>
      </c>
      <c r="AE8" s="24">
        <f t="shared" si="0"/>
        <v>5</v>
      </c>
      <c r="AF8" s="24">
        <f t="shared" si="0"/>
        <v>5</v>
      </c>
      <c r="AG8" s="24">
        <f t="shared" si="0"/>
        <v>2</v>
      </c>
      <c r="AH8" s="24">
        <f t="shared" si="0"/>
        <v>5</v>
      </c>
      <c r="AI8" s="24">
        <f t="shared" si="0"/>
        <v>3</v>
      </c>
      <c r="AJ8" s="24">
        <f t="shared" si="0"/>
        <v>0</v>
      </c>
      <c r="AK8" s="24">
        <f t="shared" si="0"/>
        <v>1</v>
      </c>
      <c r="AL8" s="24">
        <f t="shared" si="0"/>
        <v>0</v>
      </c>
      <c r="AM8" s="24">
        <f t="shared" si="0"/>
        <v>2</v>
      </c>
      <c r="AN8" s="24">
        <f t="shared" si="0"/>
        <v>5</v>
      </c>
      <c r="AO8" s="24">
        <f t="shared" si="0"/>
        <v>5</v>
      </c>
      <c r="AP8" s="24">
        <f t="shared" si="0"/>
        <v>3</v>
      </c>
      <c r="AQ8" s="24">
        <f t="shared" si="0"/>
        <v>0</v>
      </c>
      <c r="AR8" s="24">
        <f t="shared" si="0"/>
        <v>5</v>
      </c>
      <c r="AS8" s="24">
        <f t="shared" si="0"/>
        <v>5</v>
      </c>
      <c r="AT8" s="24">
        <f t="shared" si="0"/>
        <v>0</v>
      </c>
      <c r="AU8" s="24">
        <f t="shared" si="0"/>
        <v>2</v>
      </c>
      <c r="AV8" s="24">
        <f t="shared" si="0"/>
        <v>4</v>
      </c>
    </row>
    <row r="9" spans="1:48">
      <c r="B9" s="31"/>
      <c r="C9" s="31"/>
      <c r="D9" s="31"/>
      <c r="F9" s="31" t="s">
        <v>269</v>
      </c>
      <c r="G9" s="24">
        <f t="shared" ref="G9:AV9" si="1">COUNTIF(G3:G7,"N")</f>
        <v>0</v>
      </c>
      <c r="H9" s="24">
        <f t="shared" si="1"/>
        <v>0</v>
      </c>
      <c r="I9" s="24">
        <f t="shared" si="1"/>
        <v>0</v>
      </c>
      <c r="J9" s="24">
        <f t="shared" si="1"/>
        <v>0</v>
      </c>
      <c r="K9" s="24">
        <f t="shared" si="1"/>
        <v>0</v>
      </c>
      <c r="L9" s="24">
        <f t="shared" si="1"/>
        <v>0</v>
      </c>
      <c r="M9" s="24">
        <f t="shared" si="1"/>
        <v>0</v>
      </c>
      <c r="N9" s="24">
        <f t="shared" si="1"/>
        <v>0</v>
      </c>
      <c r="O9" s="24">
        <f t="shared" si="1"/>
        <v>0</v>
      </c>
      <c r="P9" s="24">
        <f t="shared" si="1"/>
        <v>5</v>
      </c>
      <c r="Q9" s="24">
        <f t="shared" si="1"/>
        <v>0</v>
      </c>
      <c r="R9" s="24">
        <f t="shared" si="1"/>
        <v>3</v>
      </c>
      <c r="S9" s="24">
        <f t="shared" si="1"/>
        <v>2</v>
      </c>
      <c r="T9" s="24">
        <f t="shared" si="1"/>
        <v>0</v>
      </c>
      <c r="U9" s="24">
        <f t="shared" si="1"/>
        <v>0</v>
      </c>
      <c r="V9" s="24">
        <f t="shared" si="1"/>
        <v>3</v>
      </c>
      <c r="W9" s="24">
        <f t="shared" si="1"/>
        <v>2</v>
      </c>
      <c r="X9" s="24">
        <f t="shared" si="1"/>
        <v>3</v>
      </c>
      <c r="Y9" s="24">
        <f t="shared" si="1"/>
        <v>3</v>
      </c>
      <c r="Z9" s="24">
        <f t="shared" si="1"/>
        <v>0</v>
      </c>
      <c r="AA9" s="24">
        <f t="shared" si="1"/>
        <v>0</v>
      </c>
      <c r="AB9" s="24">
        <f t="shared" si="1"/>
        <v>0</v>
      </c>
      <c r="AC9" s="24">
        <f t="shared" si="1"/>
        <v>2</v>
      </c>
      <c r="AD9" s="24">
        <f t="shared" si="1"/>
        <v>1</v>
      </c>
      <c r="AE9" s="24">
        <f t="shared" si="1"/>
        <v>0</v>
      </c>
      <c r="AF9" s="24">
        <f t="shared" si="1"/>
        <v>0</v>
      </c>
      <c r="AG9" s="24">
        <f t="shared" si="1"/>
        <v>1</v>
      </c>
      <c r="AH9" s="24">
        <f t="shared" si="1"/>
        <v>0</v>
      </c>
      <c r="AI9" s="24">
        <f t="shared" si="1"/>
        <v>2</v>
      </c>
      <c r="AJ9" s="24">
        <f t="shared" si="1"/>
        <v>5</v>
      </c>
      <c r="AK9" s="24">
        <f t="shared" si="1"/>
        <v>4</v>
      </c>
      <c r="AL9" s="24">
        <f t="shared" si="1"/>
        <v>5</v>
      </c>
      <c r="AM9" s="24">
        <f t="shared" si="1"/>
        <v>1</v>
      </c>
      <c r="AN9" s="24">
        <f t="shared" si="1"/>
        <v>0</v>
      </c>
      <c r="AO9" s="24">
        <f t="shared" si="1"/>
        <v>0</v>
      </c>
      <c r="AP9" s="24">
        <f t="shared" si="1"/>
        <v>2</v>
      </c>
      <c r="AQ9" s="24">
        <f t="shared" si="1"/>
        <v>5</v>
      </c>
      <c r="AR9" s="24">
        <f t="shared" si="1"/>
        <v>0</v>
      </c>
      <c r="AS9" s="24">
        <f t="shared" si="1"/>
        <v>0</v>
      </c>
      <c r="AT9" s="24">
        <f t="shared" si="1"/>
        <v>0</v>
      </c>
      <c r="AU9" s="24">
        <f t="shared" si="1"/>
        <v>3</v>
      </c>
      <c r="AV9" s="24">
        <f t="shared" si="1"/>
        <v>1</v>
      </c>
    </row>
    <row r="10" spans="1:48" ht="16" customHeight="1">
      <c r="B10" s="31"/>
      <c r="C10" s="31"/>
      <c r="D10" s="31"/>
      <c r="F10" s="31" t="s">
        <v>270</v>
      </c>
      <c r="G10" s="24">
        <f>COUNTIF(G2:G7,"N/A")</f>
        <v>0</v>
      </c>
      <c r="H10" s="24">
        <f t="shared" ref="H10:AV10" si="2">COUNTIF(H2:H7,"N/A")</f>
        <v>0</v>
      </c>
      <c r="I10" s="24">
        <f t="shared" si="2"/>
        <v>0</v>
      </c>
      <c r="J10" s="24">
        <f t="shared" si="2"/>
        <v>0</v>
      </c>
      <c r="K10" s="24">
        <f t="shared" si="2"/>
        <v>0</v>
      </c>
      <c r="L10" s="24">
        <f t="shared" si="2"/>
        <v>0</v>
      </c>
      <c r="M10" s="24">
        <f t="shared" si="2"/>
        <v>0</v>
      </c>
      <c r="N10" s="24">
        <f t="shared" si="2"/>
        <v>2</v>
      </c>
      <c r="O10" s="24">
        <f t="shared" si="2"/>
        <v>0</v>
      </c>
      <c r="P10" s="24">
        <f t="shared" si="2"/>
        <v>0</v>
      </c>
      <c r="Q10" s="24">
        <f t="shared" si="2"/>
        <v>0</v>
      </c>
      <c r="R10" s="24">
        <f t="shared" si="2"/>
        <v>2</v>
      </c>
      <c r="S10" s="24">
        <f t="shared" si="2"/>
        <v>2</v>
      </c>
      <c r="T10" s="24">
        <f t="shared" si="2"/>
        <v>0</v>
      </c>
      <c r="U10" s="24">
        <f t="shared" si="2"/>
        <v>0</v>
      </c>
      <c r="V10" s="24">
        <f t="shared" si="2"/>
        <v>2</v>
      </c>
      <c r="W10" s="24">
        <f t="shared" si="2"/>
        <v>2</v>
      </c>
      <c r="X10" s="24">
        <f t="shared" si="2"/>
        <v>2</v>
      </c>
      <c r="Y10" s="24">
        <f t="shared" si="2"/>
        <v>2</v>
      </c>
      <c r="Z10" s="24">
        <f t="shared" si="2"/>
        <v>0</v>
      </c>
      <c r="AA10" s="24">
        <f t="shared" si="2"/>
        <v>0</v>
      </c>
      <c r="AB10" s="24">
        <f t="shared" si="2"/>
        <v>0</v>
      </c>
      <c r="AC10" s="24">
        <f t="shared" si="2"/>
        <v>0</v>
      </c>
      <c r="AD10" s="24">
        <f t="shared" si="2"/>
        <v>1</v>
      </c>
      <c r="AE10" s="24">
        <f t="shared" si="2"/>
        <v>0</v>
      </c>
      <c r="AF10" s="24">
        <f t="shared" si="2"/>
        <v>0</v>
      </c>
      <c r="AG10" s="24">
        <f t="shared" si="2"/>
        <v>2</v>
      </c>
      <c r="AH10" s="24">
        <f t="shared" si="2"/>
        <v>0</v>
      </c>
      <c r="AI10" s="24">
        <f t="shared" si="2"/>
        <v>0</v>
      </c>
      <c r="AJ10" s="24">
        <f t="shared" si="2"/>
        <v>0</v>
      </c>
      <c r="AK10" s="24">
        <f t="shared" si="2"/>
        <v>0</v>
      </c>
      <c r="AL10" s="24">
        <f t="shared" si="2"/>
        <v>0</v>
      </c>
      <c r="AM10" s="24">
        <f t="shared" si="2"/>
        <v>2</v>
      </c>
      <c r="AN10" s="24">
        <f t="shared" si="2"/>
        <v>0</v>
      </c>
      <c r="AO10" s="24">
        <f t="shared" si="2"/>
        <v>0</v>
      </c>
      <c r="AP10" s="24">
        <f t="shared" si="2"/>
        <v>0</v>
      </c>
      <c r="AQ10" s="24">
        <f t="shared" si="2"/>
        <v>0</v>
      </c>
      <c r="AR10" s="24">
        <f t="shared" si="2"/>
        <v>0</v>
      </c>
      <c r="AS10" s="24">
        <f t="shared" si="2"/>
        <v>0</v>
      </c>
      <c r="AT10" s="24">
        <f t="shared" si="2"/>
        <v>5</v>
      </c>
      <c r="AU10" s="24">
        <f t="shared" si="2"/>
        <v>0</v>
      </c>
      <c r="AV10" s="24">
        <f t="shared" si="2"/>
        <v>0</v>
      </c>
    </row>
    <row r="11" spans="1:48" ht="16" customHeight="1">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row>
    <row r="12" spans="1:48">
      <c r="F12" s="31" t="s">
        <v>271</v>
      </c>
      <c r="G12" s="27">
        <f t="shared" ref="G12:AV12" si="3">G8/SUM(G8:G10)</f>
        <v>1</v>
      </c>
      <c r="H12" s="27">
        <f t="shared" si="3"/>
        <v>1</v>
      </c>
      <c r="I12" s="27">
        <f t="shared" si="3"/>
        <v>1</v>
      </c>
      <c r="J12" s="27">
        <f t="shared" si="3"/>
        <v>1</v>
      </c>
      <c r="K12" s="27">
        <f t="shared" si="3"/>
        <v>1</v>
      </c>
      <c r="L12" s="27">
        <f t="shared" si="3"/>
        <v>1</v>
      </c>
      <c r="M12" s="27">
        <f t="shared" si="3"/>
        <v>1</v>
      </c>
      <c r="N12" s="27">
        <f t="shared" si="3"/>
        <v>0.6</v>
      </c>
      <c r="O12" s="27">
        <f t="shared" si="3"/>
        <v>1</v>
      </c>
      <c r="P12" s="27">
        <f t="shared" si="3"/>
        <v>0</v>
      </c>
      <c r="Q12" s="27">
        <f t="shared" si="3"/>
        <v>1</v>
      </c>
      <c r="R12" s="27">
        <f t="shared" si="3"/>
        <v>0</v>
      </c>
      <c r="S12" s="27">
        <f t="shared" si="3"/>
        <v>0.2</v>
      </c>
      <c r="T12" s="27">
        <f t="shared" si="3"/>
        <v>1</v>
      </c>
      <c r="U12" s="27">
        <f t="shared" si="3"/>
        <v>1</v>
      </c>
      <c r="V12" s="27">
        <f t="shared" si="3"/>
        <v>0</v>
      </c>
      <c r="W12" s="27">
        <f t="shared" si="3"/>
        <v>0.2</v>
      </c>
      <c r="X12" s="27">
        <f t="shared" si="3"/>
        <v>0</v>
      </c>
      <c r="Y12" s="27">
        <f t="shared" si="3"/>
        <v>0</v>
      </c>
      <c r="Z12" s="27">
        <f t="shared" si="3"/>
        <v>1</v>
      </c>
      <c r="AA12" s="27">
        <f t="shared" si="3"/>
        <v>1</v>
      </c>
      <c r="AB12" s="27">
        <f t="shared" si="3"/>
        <v>1</v>
      </c>
      <c r="AC12" s="27">
        <f t="shared" si="3"/>
        <v>0.6</v>
      </c>
      <c r="AD12" s="27">
        <f t="shared" si="3"/>
        <v>0.6</v>
      </c>
      <c r="AE12" s="27">
        <f t="shared" si="3"/>
        <v>1</v>
      </c>
      <c r="AF12" s="27">
        <f t="shared" si="3"/>
        <v>1</v>
      </c>
      <c r="AG12" s="27">
        <f t="shared" si="3"/>
        <v>0.4</v>
      </c>
      <c r="AH12" s="27">
        <f t="shared" si="3"/>
        <v>1</v>
      </c>
      <c r="AI12" s="27">
        <f t="shared" si="3"/>
        <v>0.6</v>
      </c>
      <c r="AJ12" s="27">
        <f t="shared" si="3"/>
        <v>0</v>
      </c>
      <c r="AK12" s="27">
        <f t="shared" si="3"/>
        <v>0.2</v>
      </c>
      <c r="AL12" s="27">
        <f t="shared" si="3"/>
        <v>0</v>
      </c>
      <c r="AM12" s="27">
        <f t="shared" si="3"/>
        <v>0.4</v>
      </c>
      <c r="AN12" s="27">
        <f t="shared" si="3"/>
        <v>1</v>
      </c>
      <c r="AO12" s="27">
        <f t="shared" si="3"/>
        <v>1</v>
      </c>
      <c r="AP12" s="27">
        <f t="shared" si="3"/>
        <v>0.6</v>
      </c>
      <c r="AQ12" s="27">
        <f t="shared" si="3"/>
        <v>0</v>
      </c>
      <c r="AR12" s="27">
        <f t="shared" si="3"/>
        <v>1</v>
      </c>
      <c r="AS12" s="27">
        <f t="shared" si="3"/>
        <v>1</v>
      </c>
      <c r="AT12" s="27">
        <f t="shared" si="3"/>
        <v>0</v>
      </c>
      <c r="AU12" s="27">
        <f t="shared" si="3"/>
        <v>0.4</v>
      </c>
      <c r="AV12" s="27">
        <f t="shared" si="3"/>
        <v>0.8</v>
      </c>
    </row>
    <row r="13" spans="1:48" ht="16" customHeight="1">
      <c r="F13" s="31" t="s">
        <v>272</v>
      </c>
      <c r="G13" s="27">
        <f t="shared" ref="G13:AV13" si="4">G9/SUM(G8:G10)</f>
        <v>0</v>
      </c>
      <c r="H13" s="27">
        <f t="shared" si="4"/>
        <v>0</v>
      </c>
      <c r="I13" s="27">
        <f t="shared" si="4"/>
        <v>0</v>
      </c>
      <c r="J13" s="27">
        <f t="shared" si="4"/>
        <v>0</v>
      </c>
      <c r="K13" s="27">
        <f t="shared" si="4"/>
        <v>0</v>
      </c>
      <c r="L13" s="27">
        <f t="shared" si="4"/>
        <v>0</v>
      </c>
      <c r="M13" s="27">
        <f t="shared" si="4"/>
        <v>0</v>
      </c>
      <c r="N13" s="27">
        <f t="shared" si="4"/>
        <v>0</v>
      </c>
      <c r="O13" s="27">
        <f t="shared" si="4"/>
        <v>0</v>
      </c>
      <c r="P13" s="27">
        <f t="shared" si="4"/>
        <v>1</v>
      </c>
      <c r="Q13" s="27">
        <f t="shared" si="4"/>
        <v>0</v>
      </c>
      <c r="R13" s="27">
        <f t="shared" si="4"/>
        <v>0.6</v>
      </c>
      <c r="S13" s="27">
        <f>S9/SUM(S8:S10)</f>
        <v>0.4</v>
      </c>
      <c r="T13" s="27">
        <f t="shared" si="4"/>
        <v>0</v>
      </c>
      <c r="U13" s="27">
        <f t="shared" si="4"/>
        <v>0</v>
      </c>
      <c r="V13" s="27">
        <f t="shared" si="4"/>
        <v>0.6</v>
      </c>
      <c r="W13" s="27">
        <f t="shared" si="4"/>
        <v>0.4</v>
      </c>
      <c r="X13" s="27">
        <f t="shared" si="4"/>
        <v>0.6</v>
      </c>
      <c r="Y13" s="27">
        <f t="shared" si="4"/>
        <v>0.6</v>
      </c>
      <c r="Z13" s="27">
        <f t="shared" si="4"/>
        <v>0</v>
      </c>
      <c r="AA13" s="27">
        <f t="shared" si="4"/>
        <v>0</v>
      </c>
      <c r="AB13" s="27">
        <f t="shared" si="4"/>
        <v>0</v>
      </c>
      <c r="AC13" s="27">
        <f t="shared" si="4"/>
        <v>0.4</v>
      </c>
      <c r="AD13" s="27">
        <f t="shared" si="4"/>
        <v>0.2</v>
      </c>
      <c r="AE13" s="27">
        <f t="shared" si="4"/>
        <v>0</v>
      </c>
      <c r="AF13" s="27">
        <f t="shared" si="4"/>
        <v>0</v>
      </c>
      <c r="AG13" s="27">
        <f t="shared" si="4"/>
        <v>0.2</v>
      </c>
      <c r="AH13" s="27">
        <f t="shared" si="4"/>
        <v>0</v>
      </c>
      <c r="AI13" s="27">
        <f t="shared" si="4"/>
        <v>0.4</v>
      </c>
      <c r="AJ13" s="27">
        <f t="shared" si="4"/>
        <v>1</v>
      </c>
      <c r="AK13" s="27">
        <f t="shared" si="4"/>
        <v>0.8</v>
      </c>
      <c r="AL13" s="27">
        <f t="shared" si="4"/>
        <v>1</v>
      </c>
      <c r="AM13" s="27">
        <f t="shared" si="4"/>
        <v>0.2</v>
      </c>
      <c r="AN13" s="27">
        <f t="shared" si="4"/>
        <v>0</v>
      </c>
      <c r="AO13" s="27">
        <f t="shared" si="4"/>
        <v>0</v>
      </c>
      <c r="AP13" s="27">
        <f t="shared" si="4"/>
        <v>0.4</v>
      </c>
      <c r="AQ13" s="27">
        <f t="shared" si="4"/>
        <v>1</v>
      </c>
      <c r="AR13" s="27">
        <f t="shared" si="4"/>
        <v>0</v>
      </c>
      <c r="AS13" s="27">
        <f t="shared" si="4"/>
        <v>0</v>
      </c>
      <c r="AT13" s="27">
        <f t="shared" si="4"/>
        <v>0</v>
      </c>
      <c r="AU13" s="27">
        <f t="shared" si="4"/>
        <v>0.6</v>
      </c>
      <c r="AV13" s="27">
        <f t="shared" si="4"/>
        <v>0.2</v>
      </c>
    </row>
    <row r="14" spans="1:48">
      <c r="F14" s="31" t="s">
        <v>273</v>
      </c>
      <c r="G14" s="27">
        <f t="shared" ref="G14:AV14" si="5">G10/SUM(G8:G10)</f>
        <v>0</v>
      </c>
      <c r="H14" s="27">
        <f t="shared" si="5"/>
        <v>0</v>
      </c>
      <c r="I14" s="27">
        <f t="shared" si="5"/>
        <v>0</v>
      </c>
      <c r="J14" s="27">
        <f t="shared" si="5"/>
        <v>0</v>
      </c>
      <c r="K14" s="27">
        <f t="shared" si="5"/>
        <v>0</v>
      </c>
      <c r="L14" s="27">
        <f t="shared" si="5"/>
        <v>0</v>
      </c>
      <c r="M14" s="27">
        <f t="shared" si="5"/>
        <v>0</v>
      </c>
      <c r="N14" s="27">
        <f t="shared" si="5"/>
        <v>0.4</v>
      </c>
      <c r="O14" s="27">
        <f t="shared" si="5"/>
        <v>0</v>
      </c>
      <c r="P14" s="27">
        <f t="shared" si="5"/>
        <v>0</v>
      </c>
      <c r="Q14" s="27">
        <f t="shared" si="5"/>
        <v>0</v>
      </c>
      <c r="R14" s="27">
        <f t="shared" si="5"/>
        <v>0.4</v>
      </c>
      <c r="S14" s="27">
        <f t="shared" si="5"/>
        <v>0.4</v>
      </c>
      <c r="T14" s="27">
        <f t="shared" si="5"/>
        <v>0</v>
      </c>
      <c r="U14" s="27">
        <f t="shared" si="5"/>
        <v>0</v>
      </c>
      <c r="V14" s="27">
        <f t="shared" si="5"/>
        <v>0.4</v>
      </c>
      <c r="W14" s="27">
        <f t="shared" si="5"/>
        <v>0.4</v>
      </c>
      <c r="X14" s="27">
        <f t="shared" si="5"/>
        <v>0.4</v>
      </c>
      <c r="Y14" s="27">
        <f t="shared" si="5"/>
        <v>0.4</v>
      </c>
      <c r="Z14" s="27">
        <f t="shared" si="5"/>
        <v>0</v>
      </c>
      <c r="AA14" s="27">
        <f t="shared" si="5"/>
        <v>0</v>
      </c>
      <c r="AB14" s="27">
        <f t="shared" si="5"/>
        <v>0</v>
      </c>
      <c r="AC14" s="27">
        <f t="shared" si="5"/>
        <v>0</v>
      </c>
      <c r="AD14" s="27">
        <f t="shared" si="5"/>
        <v>0.2</v>
      </c>
      <c r="AE14" s="27">
        <f t="shared" si="5"/>
        <v>0</v>
      </c>
      <c r="AF14" s="27">
        <f t="shared" si="5"/>
        <v>0</v>
      </c>
      <c r="AG14" s="27">
        <f t="shared" si="5"/>
        <v>0.4</v>
      </c>
      <c r="AH14" s="27">
        <f t="shared" si="5"/>
        <v>0</v>
      </c>
      <c r="AI14" s="27">
        <f t="shared" si="5"/>
        <v>0</v>
      </c>
      <c r="AJ14" s="27">
        <f t="shared" si="5"/>
        <v>0</v>
      </c>
      <c r="AK14" s="27">
        <f t="shared" si="5"/>
        <v>0</v>
      </c>
      <c r="AL14" s="27">
        <f t="shared" si="5"/>
        <v>0</v>
      </c>
      <c r="AM14" s="27">
        <f t="shared" si="5"/>
        <v>0.4</v>
      </c>
      <c r="AN14" s="27">
        <f t="shared" si="5"/>
        <v>0</v>
      </c>
      <c r="AO14" s="27">
        <f t="shared" si="5"/>
        <v>0</v>
      </c>
      <c r="AP14" s="27">
        <f t="shared" si="5"/>
        <v>0</v>
      </c>
      <c r="AQ14" s="27">
        <f t="shared" si="5"/>
        <v>0</v>
      </c>
      <c r="AR14" s="27">
        <f t="shared" si="5"/>
        <v>0</v>
      </c>
      <c r="AS14" s="27">
        <f t="shared" si="5"/>
        <v>0</v>
      </c>
      <c r="AT14" s="27">
        <f t="shared" si="5"/>
        <v>1</v>
      </c>
      <c r="AU14" s="27">
        <f t="shared" si="5"/>
        <v>0</v>
      </c>
      <c r="AV14" s="27">
        <f t="shared" si="5"/>
        <v>0</v>
      </c>
    </row>
    <row r="15" spans="1:48" ht="16" customHeight="1">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row>
    <row r="16" spans="1:48">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row>
    <row r="17" spans="7:48">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row>
    <row r="19" spans="7:48">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row>
    <row r="20" spans="7:48">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row>
    <row r="21" spans="7:48">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row>
    <row r="22" spans="7:48" ht="16" customHeight="1">
      <c r="G22" s="12"/>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row>
    <row r="23" spans="7:48" ht="16" customHeight="1">
      <c r="G23" s="12"/>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row>
    <row r="24" spans="7:48">
      <c r="G24" s="12"/>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row>
    <row r="25" spans="7:48" ht="16" customHeight="1">
      <c r="G25" s="12"/>
      <c r="H25" s="24"/>
      <c r="I25" s="24"/>
      <c r="J25" s="24"/>
      <c r="K25" s="24"/>
      <c r="L25" s="24"/>
      <c r="M25" s="24"/>
      <c r="N25" s="24"/>
      <c r="O25" s="24"/>
      <c r="P25" s="24"/>
      <c r="Q25" s="24"/>
      <c r="R25" s="24"/>
      <c r="S25" s="24"/>
      <c r="T25" s="24"/>
      <c r="U25" s="24"/>
      <c r="V25" s="24"/>
      <c r="W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row>
    <row r="26" spans="7:48">
      <c r="G26" s="12"/>
      <c r="H26" s="24"/>
      <c r="I26" s="24"/>
      <c r="J26" s="24"/>
      <c r="K26" s="24"/>
      <c r="L26" s="24"/>
      <c r="M26" s="24"/>
      <c r="N26" s="24"/>
      <c r="O26" s="24"/>
      <c r="P26" s="24"/>
      <c r="Q26" s="24"/>
      <c r="R26" s="24"/>
      <c r="S26" s="24"/>
      <c r="T26" s="24"/>
      <c r="U26" s="24"/>
      <c r="V26" s="24"/>
      <c r="W26" s="24"/>
      <c r="X26" s="12"/>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row>
    <row r="27" spans="7:48" ht="16" customHeight="1">
      <c r="G27" s="12"/>
      <c r="H27" s="24"/>
      <c r="I27" s="24"/>
      <c r="J27" s="24"/>
      <c r="K27" s="24"/>
      <c r="L27" s="24"/>
      <c r="M27" s="24"/>
      <c r="N27" s="24"/>
      <c r="O27" s="24"/>
      <c r="P27" s="24"/>
      <c r="Q27" s="24"/>
      <c r="R27" s="24"/>
      <c r="S27" s="24"/>
      <c r="T27" s="24"/>
      <c r="U27" s="24"/>
      <c r="V27" s="24"/>
      <c r="W27" s="24"/>
      <c r="X27" s="12"/>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row>
    <row r="28" spans="7:48">
      <c r="G28" s="12"/>
      <c r="H28" s="24"/>
      <c r="I28" s="24"/>
      <c r="J28" s="24"/>
      <c r="K28" s="24"/>
      <c r="L28" s="24"/>
      <c r="M28" s="24"/>
      <c r="N28" s="24"/>
      <c r="O28" s="24"/>
      <c r="P28" s="24"/>
      <c r="Q28" s="24"/>
      <c r="R28" s="24"/>
      <c r="S28" s="24"/>
      <c r="T28" s="24"/>
      <c r="U28" s="24"/>
      <c r="V28" s="24"/>
      <c r="W28" s="24"/>
      <c r="X28" s="12"/>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row>
    <row r="29" spans="7:48">
      <c r="G29" s="12"/>
      <c r="H29" s="24"/>
      <c r="I29" s="24"/>
      <c r="J29" s="24"/>
      <c r="K29" s="24"/>
      <c r="L29" s="24"/>
      <c r="M29" s="24"/>
      <c r="N29" s="24"/>
      <c r="O29" s="24"/>
      <c r="P29" s="24"/>
      <c r="Q29" s="24"/>
      <c r="R29" s="24"/>
      <c r="S29" s="24"/>
      <c r="T29" s="24"/>
      <c r="U29" s="24"/>
      <c r="V29" s="24"/>
      <c r="W29" s="24"/>
      <c r="X29" s="12"/>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row>
    <row r="30" spans="7:48">
      <c r="G30" s="12"/>
      <c r="H30" s="24"/>
      <c r="I30" s="24"/>
      <c r="J30" s="24"/>
      <c r="K30" s="24"/>
      <c r="L30" s="24"/>
      <c r="M30" s="24"/>
      <c r="N30" s="24"/>
      <c r="O30" s="24"/>
      <c r="P30" s="24"/>
      <c r="Q30" s="24"/>
      <c r="R30" s="24"/>
      <c r="S30" s="24"/>
      <c r="T30" s="24"/>
      <c r="U30" s="24"/>
      <c r="V30" s="24"/>
      <c r="W30" s="24"/>
      <c r="X30" s="12"/>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row>
    <row r="31" spans="7:48">
      <c r="G31" s="12"/>
      <c r="X31" s="12"/>
    </row>
    <row r="32" spans="7:48">
      <c r="G32" s="12"/>
      <c r="X32" s="12"/>
    </row>
    <row r="33" spans="7:24">
      <c r="G33" s="12"/>
      <c r="X33" s="12"/>
    </row>
    <row r="34" spans="7:24" ht="16" customHeight="1">
      <c r="G34" s="12"/>
      <c r="X34" s="12"/>
    </row>
    <row r="35" spans="7:24" ht="16" customHeight="1">
      <c r="G35" s="12"/>
      <c r="X35" s="12"/>
    </row>
    <row r="36" spans="7:24">
      <c r="G36" s="12"/>
      <c r="X36" s="12"/>
    </row>
    <row r="37" spans="7:24" ht="16" customHeight="1">
      <c r="G37" s="12"/>
      <c r="X37" s="12"/>
    </row>
    <row r="38" spans="7:24">
      <c r="G38" s="12"/>
      <c r="X38" s="12"/>
    </row>
    <row r="39" spans="7:24" ht="16" customHeight="1">
      <c r="G39" s="12"/>
      <c r="X39" s="12"/>
    </row>
    <row r="40" spans="7:24">
      <c r="G40" s="12"/>
      <c r="X40" s="12"/>
    </row>
    <row r="41" spans="7:24">
      <c r="G41" s="12"/>
      <c r="X41" s="12"/>
    </row>
    <row r="42" spans="7:24">
      <c r="G42" s="12"/>
      <c r="X42" s="12"/>
    </row>
    <row r="43" spans="7:24">
      <c r="G43" s="12"/>
      <c r="X43" s="12"/>
    </row>
    <row r="44" spans="7:24">
      <c r="G44" s="12"/>
      <c r="X44" s="12"/>
    </row>
    <row r="45" spans="7:24">
      <c r="G45" s="12"/>
      <c r="X45" s="12"/>
    </row>
    <row r="46" spans="7:24" ht="16" customHeight="1">
      <c r="G46" s="12"/>
      <c r="X46" s="12"/>
    </row>
    <row r="47" spans="7:24" ht="16" customHeight="1">
      <c r="G47" s="12"/>
      <c r="X47" s="12"/>
    </row>
    <row r="48" spans="7:24">
      <c r="G48" s="12"/>
      <c r="X48" s="12"/>
    </row>
    <row r="49" spans="7:24" ht="16" customHeight="1">
      <c r="G49" s="12"/>
      <c r="X49" s="12"/>
    </row>
    <row r="50" spans="7:24">
      <c r="G50" s="12"/>
    </row>
    <row r="51" spans="7:24" ht="16" customHeight="1">
      <c r="G51" s="12"/>
    </row>
    <row r="52" spans="7:24">
      <c r="G52" s="12"/>
    </row>
    <row r="53" spans="7:24">
      <c r="G53" s="12"/>
    </row>
    <row r="54" spans="7:24">
      <c r="G54" s="12"/>
    </row>
    <row r="55" spans="7:24">
      <c r="G55" s="12"/>
    </row>
    <row r="56" spans="7:24">
      <c r="G56" s="12"/>
    </row>
    <row r="57" spans="7:24">
      <c r="G57" s="12"/>
    </row>
    <row r="58" spans="7:24" ht="16" customHeight="1">
      <c r="G58" s="12"/>
    </row>
    <row r="59" spans="7:24" ht="16" customHeight="1">
      <c r="G59" s="12"/>
    </row>
    <row r="60" spans="7:24">
      <c r="G60" s="12"/>
    </row>
    <row r="61" spans="7:24" ht="16" customHeight="1">
      <c r="G61" s="12"/>
    </row>
    <row r="63" spans="7:24" ht="16" customHeight="1"/>
    <row r="70" spans="2:2" ht="16" customHeight="1"/>
    <row r="71" spans="2:2" ht="16" customHeight="1"/>
    <row r="73" spans="2:2" ht="16" customHeight="1"/>
    <row r="75" spans="2:2" ht="16" customHeight="1"/>
    <row r="80" spans="2:2">
      <c r="B80" s="38"/>
    </row>
    <row r="82" spans="2:2" ht="16" customHeight="1"/>
    <row r="83" spans="2:2" ht="16" customHeight="1"/>
    <row r="85" spans="2:2" ht="16" customHeight="1"/>
    <row r="87" spans="2:2" ht="16" customHeight="1"/>
    <row r="92" spans="2:2">
      <c r="B92" s="38"/>
    </row>
    <row r="94" spans="2:2" ht="16" customHeight="1"/>
    <row r="95" spans="2:2" ht="16" customHeight="1"/>
    <row r="97" spans="2:2" ht="16" customHeight="1"/>
    <row r="99" spans="2:2" ht="16" customHeight="1"/>
    <row r="104" spans="2:2">
      <c r="B104" s="38"/>
    </row>
    <row r="106" spans="2:2" ht="16" customHeight="1"/>
    <row r="107" spans="2:2" ht="16" customHeight="1"/>
    <row r="109" spans="2:2" ht="16" customHeight="1"/>
    <row r="111" spans="2:2" ht="16" customHeight="1"/>
    <row r="116" spans="2:2">
      <c r="B116" s="38"/>
    </row>
    <row r="118" spans="2:2" ht="16" customHeight="1"/>
    <row r="119" spans="2:2" ht="16" customHeight="1"/>
    <row r="121" spans="2:2" ht="16" customHeight="1"/>
    <row r="123" spans="2:2" ht="16" customHeight="1"/>
    <row r="128" spans="2:2">
      <c r="B128" s="38"/>
    </row>
    <row r="130" spans="2:2" ht="16" customHeight="1"/>
    <row r="131" spans="2:2" ht="16" customHeight="1"/>
    <row r="133" spans="2:2" ht="16" customHeight="1"/>
    <row r="135" spans="2:2" ht="16" customHeight="1"/>
    <row r="140" spans="2:2">
      <c r="B140" s="38"/>
    </row>
    <row r="142" spans="2:2" ht="16" customHeight="1"/>
    <row r="143" spans="2:2" ht="16" customHeight="1"/>
    <row r="145" spans="2:2" ht="16" customHeight="1"/>
    <row r="147" spans="2:2" ht="16" customHeight="1"/>
    <row r="152" spans="2:2">
      <c r="B152" s="38"/>
    </row>
    <row r="154" spans="2:2" ht="16" customHeight="1"/>
    <row r="155" spans="2:2" ht="16" customHeight="1"/>
    <row r="157" spans="2:2" ht="16" customHeight="1"/>
    <row r="159" spans="2:2" ht="16" customHeight="1"/>
    <row r="164" spans="2:2">
      <c r="B164" s="38"/>
    </row>
    <row r="166" spans="2:2" ht="16" customHeight="1"/>
    <row r="167" spans="2:2" ht="16" customHeight="1"/>
    <row r="169" spans="2:2" ht="16" customHeight="1"/>
    <row r="171" spans="2:2" ht="16" customHeight="1"/>
    <row r="178" spans="2:2" ht="16" customHeight="1"/>
    <row r="179" spans="2:2" ht="16" customHeight="1"/>
    <row r="181" spans="2:2" ht="16" customHeight="1"/>
    <row r="183" spans="2:2" ht="16" customHeight="1"/>
    <row r="188" spans="2:2">
      <c r="B188" s="38"/>
    </row>
    <row r="190" spans="2:2" ht="16" customHeight="1"/>
    <row r="191" spans="2:2" ht="16" customHeight="1"/>
    <row r="193" ht="16" customHeight="1"/>
    <row r="195" ht="16" customHeight="1"/>
    <row r="202" ht="16" customHeight="1"/>
    <row r="203" ht="16" customHeight="1"/>
    <row r="205" ht="16" customHeight="1"/>
    <row r="207" ht="16" customHeight="1"/>
    <row r="212" spans="2:2">
      <c r="B212" s="38"/>
    </row>
    <row r="214" spans="2:2" ht="16" customHeight="1"/>
    <row r="215" spans="2:2" ht="16" customHeight="1"/>
    <row r="217" spans="2:2" ht="16" customHeight="1"/>
    <row r="219" spans="2:2" ht="16" customHeight="1"/>
    <row r="226" ht="16" customHeight="1"/>
    <row r="227" ht="16" customHeight="1"/>
    <row r="229" ht="16" customHeight="1"/>
    <row r="231" ht="16" customHeight="1"/>
    <row r="238" ht="16" customHeight="1"/>
    <row r="239" ht="16" customHeight="1"/>
    <row r="241" ht="16" customHeight="1"/>
    <row r="243" ht="16" customHeight="1"/>
    <row r="250" ht="16" customHeight="1"/>
    <row r="251" ht="16" customHeight="1"/>
    <row r="253" ht="16" customHeight="1"/>
    <row r="255" ht="16" customHeight="1"/>
    <row r="262" ht="16" customHeight="1"/>
    <row r="263" ht="16" customHeight="1"/>
    <row r="265" ht="16" customHeight="1"/>
    <row r="267" ht="16" customHeight="1"/>
    <row r="274" ht="16" customHeight="1"/>
    <row r="275" ht="16" customHeight="1"/>
    <row r="277" ht="16" customHeight="1"/>
    <row r="279" ht="16" customHeight="1"/>
    <row r="286" ht="16" customHeight="1"/>
    <row r="287" ht="16" customHeight="1"/>
    <row r="289" ht="16" customHeight="1"/>
    <row r="291" ht="16" customHeight="1"/>
    <row r="298" ht="16" customHeight="1"/>
    <row r="299" ht="16" customHeight="1"/>
    <row r="301" ht="16" customHeight="1"/>
    <row r="303" ht="16" customHeight="1"/>
    <row r="308" spans="2:2">
      <c r="B308" s="38"/>
    </row>
    <row r="310" spans="2:2" ht="16" customHeight="1"/>
    <row r="311" spans="2:2" ht="16" customHeight="1"/>
    <row r="313" spans="2:2" ht="16" customHeight="1"/>
    <row r="315" spans="2:2" ht="16" customHeight="1"/>
    <row r="320" spans="2:2">
      <c r="B320" s="38"/>
    </row>
    <row r="322" ht="16" customHeight="1"/>
    <row r="323" ht="16" customHeight="1"/>
    <row r="325" ht="16" customHeight="1"/>
    <row r="327" ht="16" customHeight="1"/>
    <row r="334" ht="16" customHeight="1"/>
    <row r="335" ht="16" customHeight="1"/>
    <row r="337" spans="2:2" ht="16" customHeight="1"/>
    <row r="339" spans="2:2" ht="16" customHeight="1"/>
    <row r="344" spans="2:2">
      <c r="B344" s="38"/>
    </row>
    <row r="346" spans="2:2" ht="16" customHeight="1"/>
    <row r="347" spans="2:2" ht="16" customHeight="1"/>
    <row r="349" spans="2:2" ht="16" customHeight="1"/>
    <row r="351" spans="2:2" ht="16" customHeight="1"/>
    <row r="358" ht="16" customHeight="1"/>
    <row r="359" ht="16" customHeight="1"/>
    <row r="361" ht="16" customHeight="1"/>
    <row r="363" ht="16" customHeight="1"/>
    <row r="370" spans="2:2" ht="16" customHeight="1"/>
    <row r="371" spans="2:2" ht="16" customHeight="1"/>
    <row r="373" spans="2:2" ht="16" customHeight="1"/>
    <row r="375" spans="2:2" ht="16" customHeight="1"/>
    <row r="380" spans="2:2">
      <c r="B380" s="38"/>
    </row>
    <row r="382" spans="2:2" ht="16" customHeight="1"/>
    <row r="383" spans="2:2" ht="16" customHeight="1"/>
    <row r="385" ht="16" customHeight="1"/>
    <row r="387" ht="16" customHeight="1"/>
    <row r="394" ht="16" customHeight="1"/>
    <row r="1048541" spans="1:1">
      <c r="A1048541" s="39"/>
    </row>
  </sheetData>
  <conditionalFormatting sqref="H20:AV25 H26:W30 Y26:AV30 G11:AV19">
    <cfRule type="beginsWith" dxfId="2" priority="5" operator="beginsWith" text="D">
      <formula>LEFT(G11,LEN("D"))="D"</formula>
    </cfRule>
  </conditionalFormatting>
  <conditionalFormatting sqref="G12:AV14">
    <cfRule type="colorScale" priority="4">
      <colorScale>
        <cfvo type="min"/>
        <cfvo type="percentile" val="50"/>
        <cfvo type="max"/>
        <color rgb="FFF8696B"/>
        <color rgb="FFFFEB84"/>
        <color rgb="FF63BE7B"/>
      </colorScale>
    </cfRule>
  </conditionalFormatting>
  <conditionalFormatting sqref="G20:G21">
    <cfRule type="beginsWith" dxfId="1" priority="2" operator="beginsWith" text="D">
      <formula>LEFT(G20,LEN("D"))="D"</formula>
    </cfRule>
  </conditionalFormatting>
  <conditionalFormatting sqref="A20:F20 AW20:XFD20 G17:AV17">
    <cfRule type="colorScale" priority="1">
      <colorScale>
        <cfvo type="min"/>
        <cfvo type="percentile" val="50"/>
        <cfvo type="max"/>
        <color rgb="FFF8696B"/>
        <color rgb="FFFFEB84"/>
        <color rgb="FF63BE7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QR list of studies</vt:lpstr>
      <vt:lpstr>Guidance &gt;&gt;</vt:lpstr>
      <vt:lpstr>CLAIM_Master</vt:lpstr>
      <vt:lpstr>RQS_Master</vt:lpstr>
      <vt:lpstr>Complete Quality Results &gt;&gt;</vt:lpstr>
      <vt:lpstr>CLAIM_Summary</vt:lpstr>
      <vt:lpstr>RQS_Summary</vt:lpstr>
      <vt:lpstr>Quality Passes &gt;&gt;</vt:lpstr>
      <vt:lpstr>CLAIM</vt:lpstr>
      <vt:lpstr>RQS</vt:lpstr>
      <vt:lpstr>Summaries &gt;&gt;</vt:lpstr>
      <vt:lpstr>Summary_CLAIM</vt:lpstr>
      <vt:lpstr>Summary_RQS</vt:lpstr>
      <vt:lpstr>QUADAS-2 &gt;&gt;</vt:lpstr>
      <vt:lpstr>QUADAS-2_Master</vt:lpstr>
      <vt:lpstr>QUADAS-2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*BLINDED*</dc:creator>
  <cp:keywords/>
  <dc:description/>
  <cp:lastModifiedBy>Anna Ilčíková (European Radiolog)</cp:lastModifiedBy>
  <cp:revision/>
  <dcterms:created xsi:type="dcterms:W3CDTF">2021-08-12T10:42:44Z</dcterms:created>
  <dcterms:modified xsi:type="dcterms:W3CDTF">2021-12-23T15:37:22Z</dcterms:modified>
  <cp:category/>
  <cp:contentStatus/>
</cp:coreProperties>
</file>