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9368" windowHeight="9192"/>
  </bookViews>
  <sheets>
    <sheet name="MONT- LOCATION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7" l="1"/>
  <c r="J14" i="7"/>
  <c r="I14" i="7"/>
  <c r="H14" i="7"/>
  <c r="G14" i="7"/>
  <c r="F14" i="7"/>
  <c r="E14" i="7"/>
  <c r="D14" i="7"/>
  <c r="C14" i="7"/>
  <c r="N12" i="7" l="1"/>
  <c r="T50" i="7"/>
  <c r="S50" i="7"/>
  <c r="P50" i="7"/>
  <c r="O50" i="7"/>
  <c r="R11" i="7"/>
  <c r="R12" i="7"/>
  <c r="R16" i="7"/>
  <c r="R17" i="7"/>
  <c r="R18" i="7"/>
  <c r="R19" i="7"/>
  <c r="R21" i="7"/>
  <c r="R22" i="7"/>
  <c r="R23" i="7"/>
  <c r="R24" i="7"/>
  <c r="R26" i="7"/>
  <c r="R27" i="7"/>
  <c r="R28" i="7"/>
  <c r="R29" i="7"/>
  <c r="R30" i="7"/>
  <c r="R31" i="7"/>
  <c r="R32" i="7"/>
  <c r="R33" i="7"/>
  <c r="R34" i="7"/>
  <c r="R35" i="7"/>
  <c r="R36" i="7"/>
  <c r="R37" i="7"/>
  <c r="R39" i="7"/>
  <c r="R40" i="7"/>
  <c r="R41" i="7"/>
  <c r="R42" i="7"/>
  <c r="R44" i="7"/>
  <c r="R45" i="7"/>
  <c r="R46" i="7"/>
  <c r="R47" i="7"/>
  <c r="R49" i="7"/>
  <c r="N11" i="7"/>
  <c r="N16" i="7"/>
  <c r="N17" i="7"/>
  <c r="N18" i="7"/>
  <c r="N19" i="7"/>
  <c r="N21" i="7"/>
  <c r="N22" i="7"/>
  <c r="N23" i="7"/>
  <c r="N24" i="7"/>
  <c r="N26" i="7"/>
  <c r="N27" i="7"/>
  <c r="N28" i="7"/>
  <c r="N29" i="7"/>
  <c r="N30" i="7"/>
  <c r="N31" i="7"/>
  <c r="N32" i="7"/>
  <c r="N33" i="7"/>
  <c r="N34" i="7"/>
  <c r="N35" i="7"/>
  <c r="N36" i="7"/>
  <c r="N37" i="7"/>
  <c r="N39" i="7"/>
  <c r="N40" i="7"/>
  <c r="N41" i="7"/>
  <c r="N42" i="7"/>
  <c r="N44" i="7"/>
  <c r="N45" i="7"/>
  <c r="N46" i="7"/>
  <c r="N47" i="7"/>
  <c r="N49" i="7"/>
  <c r="S6" i="7"/>
  <c r="T6" i="7"/>
  <c r="S7" i="7"/>
  <c r="T7" i="7"/>
  <c r="S8" i="7"/>
  <c r="T8" i="7"/>
  <c r="S9" i="7"/>
  <c r="T9" i="7"/>
  <c r="S10" i="7"/>
  <c r="T10" i="7"/>
  <c r="S11" i="7"/>
  <c r="T11" i="7"/>
  <c r="S12" i="7"/>
  <c r="T12" i="7"/>
  <c r="S13" i="7"/>
  <c r="T13" i="7"/>
  <c r="S14" i="7"/>
  <c r="T14" i="7"/>
  <c r="S15" i="7"/>
  <c r="T15" i="7"/>
  <c r="S16" i="7"/>
  <c r="T16" i="7"/>
  <c r="S17" i="7"/>
  <c r="T17" i="7"/>
  <c r="S18" i="7"/>
  <c r="T18" i="7"/>
  <c r="S19" i="7"/>
  <c r="T19" i="7"/>
  <c r="S20" i="7"/>
  <c r="T20" i="7"/>
  <c r="S21" i="7"/>
  <c r="T21" i="7"/>
  <c r="S22" i="7"/>
  <c r="T22" i="7"/>
  <c r="S23" i="7"/>
  <c r="T23" i="7"/>
  <c r="S24" i="7"/>
  <c r="T24" i="7"/>
  <c r="S25" i="7"/>
  <c r="T25" i="7"/>
  <c r="S26" i="7"/>
  <c r="T26" i="7"/>
  <c r="S27" i="7"/>
  <c r="T27" i="7"/>
  <c r="S28" i="7"/>
  <c r="T28" i="7"/>
  <c r="S29" i="7"/>
  <c r="T29" i="7"/>
  <c r="S30" i="7"/>
  <c r="T30" i="7"/>
  <c r="S31" i="7"/>
  <c r="T31" i="7"/>
  <c r="S32" i="7"/>
  <c r="T32" i="7"/>
  <c r="S33" i="7"/>
  <c r="T33" i="7"/>
  <c r="S34" i="7"/>
  <c r="T34" i="7"/>
  <c r="S35" i="7"/>
  <c r="T35" i="7"/>
  <c r="S36" i="7"/>
  <c r="T36" i="7"/>
  <c r="S37" i="7"/>
  <c r="T37" i="7"/>
  <c r="S38" i="7"/>
  <c r="T38" i="7"/>
  <c r="S39" i="7"/>
  <c r="T39" i="7"/>
  <c r="S40" i="7"/>
  <c r="T40" i="7"/>
  <c r="S41" i="7"/>
  <c r="T41" i="7"/>
  <c r="S42" i="7"/>
  <c r="T42" i="7"/>
  <c r="S43" i="7"/>
  <c r="T43" i="7"/>
  <c r="S44" i="7"/>
  <c r="T44" i="7"/>
  <c r="S45" i="7"/>
  <c r="T45" i="7"/>
  <c r="S46" i="7"/>
  <c r="T46" i="7"/>
  <c r="S47" i="7"/>
  <c r="T47" i="7"/>
  <c r="S48" i="7"/>
  <c r="T48" i="7"/>
  <c r="S49" i="7"/>
  <c r="T49" i="7"/>
  <c r="O6" i="7"/>
  <c r="P6" i="7"/>
  <c r="O7" i="7"/>
  <c r="P7" i="7"/>
  <c r="O8" i="7"/>
  <c r="P8" i="7"/>
  <c r="O9" i="7"/>
  <c r="P9" i="7"/>
  <c r="O10" i="7"/>
  <c r="P10" i="7"/>
  <c r="O11" i="7"/>
  <c r="P11" i="7"/>
  <c r="O12" i="7"/>
  <c r="P12" i="7"/>
  <c r="O13" i="7"/>
  <c r="P13" i="7"/>
  <c r="O14" i="7"/>
  <c r="P14" i="7"/>
  <c r="O15" i="7"/>
  <c r="P15" i="7"/>
  <c r="O16" i="7"/>
  <c r="P16" i="7"/>
  <c r="O17" i="7"/>
  <c r="P17" i="7"/>
  <c r="O18" i="7"/>
  <c r="P18" i="7"/>
  <c r="O19" i="7"/>
  <c r="P19" i="7"/>
  <c r="O20" i="7"/>
  <c r="P20" i="7"/>
  <c r="O21" i="7"/>
  <c r="P21" i="7"/>
  <c r="O22" i="7"/>
  <c r="P22" i="7"/>
  <c r="O23" i="7"/>
  <c r="P23" i="7"/>
  <c r="O24" i="7"/>
  <c r="P24" i="7"/>
  <c r="O25" i="7"/>
  <c r="P25" i="7"/>
  <c r="O26" i="7"/>
  <c r="P26" i="7"/>
  <c r="O27" i="7"/>
  <c r="P27" i="7"/>
  <c r="O28" i="7"/>
  <c r="P28" i="7"/>
  <c r="O29" i="7"/>
  <c r="P29" i="7"/>
  <c r="O30" i="7"/>
  <c r="P30" i="7"/>
  <c r="O31" i="7"/>
  <c r="P31" i="7"/>
  <c r="O32" i="7"/>
  <c r="P32" i="7"/>
  <c r="O33" i="7"/>
  <c r="P33" i="7"/>
  <c r="O34" i="7"/>
  <c r="P34" i="7"/>
  <c r="O35" i="7"/>
  <c r="P35" i="7"/>
  <c r="O36" i="7"/>
  <c r="P36" i="7"/>
  <c r="O37" i="7"/>
  <c r="P37" i="7"/>
  <c r="O38" i="7"/>
  <c r="P38" i="7"/>
  <c r="O39" i="7"/>
  <c r="P39" i="7"/>
  <c r="O40" i="7"/>
  <c r="P40" i="7"/>
  <c r="O41" i="7"/>
  <c r="P41" i="7"/>
  <c r="O42" i="7"/>
  <c r="P42" i="7"/>
  <c r="O43" i="7"/>
  <c r="P43" i="7"/>
  <c r="O44" i="7"/>
  <c r="P44" i="7"/>
  <c r="O45" i="7"/>
  <c r="P45" i="7"/>
  <c r="O46" i="7"/>
  <c r="P46" i="7"/>
  <c r="O47" i="7"/>
  <c r="P47" i="7"/>
  <c r="O48" i="7"/>
  <c r="P48" i="7"/>
  <c r="O49" i="7"/>
  <c r="P49" i="7"/>
  <c r="T5" i="7"/>
  <c r="S5" i="7"/>
  <c r="P5" i="7"/>
  <c r="O5" i="7"/>
  <c r="M6" i="7" l="1"/>
  <c r="M7" i="7"/>
  <c r="M8" i="7"/>
  <c r="M9" i="7"/>
  <c r="M10" i="7"/>
  <c r="M11" i="7"/>
  <c r="M12" i="7"/>
  <c r="M13" i="7"/>
  <c r="M15" i="7"/>
  <c r="M16" i="7"/>
  <c r="M17" i="7"/>
  <c r="M18" i="7"/>
  <c r="M20" i="7"/>
  <c r="M21" i="7"/>
  <c r="M22" i="7"/>
  <c r="M23" i="7"/>
  <c r="M25" i="7"/>
  <c r="M26" i="7"/>
  <c r="M27" i="7"/>
  <c r="M28" i="7"/>
  <c r="M30" i="7"/>
  <c r="M31" i="7"/>
  <c r="M32" i="7"/>
  <c r="M33" i="7"/>
  <c r="M35" i="7"/>
  <c r="M36" i="7"/>
  <c r="M37" i="7"/>
  <c r="M38" i="7"/>
  <c r="M40" i="7"/>
  <c r="M41" i="7"/>
  <c r="M42" i="7"/>
  <c r="M43" i="7"/>
  <c r="M45" i="7"/>
  <c r="M46" i="7"/>
  <c r="M47" i="7"/>
  <c r="M48" i="7"/>
  <c r="Q6" i="7"/>
  <c r="Q7" i="7"/>
  <c r="Q8" i="7"/>
  <c r="Q9" i="7"/>
  <c r="Q10" i="7"/>
  <c r="Q11" i="7"/>
  <c r="Q12" i="7"/>
  <c r="Q13" i="7"/>
  <c r="Q15" i="7"/>
  <c r="Q16" i="7"/>
  <c r="Q17" i="7"/>
  <c r="Q18" i="7"/>
  <c r="Q20" i="7"/>
  <c r="Q21" i="7"/>
  <c r="Q22" i="7"/>
  <c r="Q23" i="7"/>
  <c r="Q25" i="7"/>
  <c r="Q26" i="7"/>
  <c r="Q27" i="7"/>
  <c r="Q28" i="7"/>
  <c r="Q30" i="7"/>
  <c r="Q31" i="7"/>
  <c r="Q32" i="7"/>
  <c r="Q33" i="7"/>
  <c r="Q35" i="7"/>
  <c r="Q36" i="7"/>
  <c r="Q37" i="7"/>
  <c r="Q38" i="7"/>
  <c r="Q40" i="7"/>
  <c r="Q41" i="7"/>
  <c r="Q42" i="7"/>
  <c r="Q43" i="7"/>
  <c r="Q45" i="7"/>
  <c r="Q46" i="7"/>
  <c r="Q47" i="7"/>
  <c r="Q48" i="7"/>
  <c r="Q5" i="7"/>
  <c r="M5" i="7"/>
  <c r="L14" i="7"/>
  <c r="D19" i="7"/>
  <c r="E19" i="7"/>
  <c r="F19" i="7"/>
  <c r="G19" i="7"/>
  <c r="H19" i="7"/>
  <c r="I19" i="7"/>
  <c r="J19" i="7"/>
  <c r="K19" i="7"/>
  <c r="L19" i="7"/>
  <c r="D24" i="7"/>
  <c r="E24" i="7"/>
  <c r="F24" i="7"/>
  <c r="G24" i="7"/>
  <c r="H24" i="7"/>
  <c r="I24" i="7"/>
  <c r="J24" i="7"/>
  <c r="K24" i="7"/>
  <c r="L24" i="7"/>
  <c r="D29" i="7"/>
  <c r="E29" i="7"/>
  <c r="F29" i="7"/>
  <c r="G29" i="7"/>
  <c r="H29" i="7"/>
  <c r="I29" i="7"/>
  <c r="J29" i="7"/>
  <c r="K29" i="7"/>
  <c r="L29" i="7"/>
  <c r="D39" i="7"/>
  <c r="E39" i="7"/>
  <c r="F39" i="7"/>
  <c r="G39" i="7"/>
  <c r="H39" i="7"/>
  <c r="I39" i="7"/>
  <c r="J39" i="7"/>
  <c r="K39" i="7"/>
  <c r="L39" i="7"/>
  <c r="C39" i="7"/>
  <c r="D44" i="7"/>
  <c r="E44" i="7"/>
  <c r="F44" i="7"/>
  <c r="G44" i="7"/>
  <c r="H44" i="7"/>
  <c r="I44" i="7"/>
  <c r="J44" i="7"/>
  <c r="K44" i="7"/>
  <c r="L44" i="7"/>
  <c r="C44" i="7"/>
  <c r="D49" i="7"/>
  <c r="E49" i="7"/>
  <c r="F49" i="7"/>
  <c r="G49" i="7"/>
  <c r="H49" i="7"/>
  <c r="I49" i="7"/>
  <c r="J49" i="7"/>
  <c r="K49" i="7"/>
  <c r="L49" i="7"/>
  <c r="C24" i="7"/>
  <c r="C49" i="7"/>
  <c r="Q24" i="7" l="1"/>
  <c r="Q19" i="7"/>
  <c r="Q14" i="7"/>
  <c r="R14" i="7" s="1"/>
  <c r="M24" i="7"/>
  <c r="Q44" i="7"/>
  <c r="Q29" i="7"/>
  <c r="M39" i="7"/>
  <c r="Q39" i="7"/>
  <c r="M44" i="7"/>
  <c r="Q49" i="7"/>
  <c r="M49" i="7"/>
  <c r="C19" i="7" l="1"/>
  <c r="C29" i="7"/>
  <c r="C34" i="7"/>
  <c r="D34" i="7"/>
  <c r="E34" i="7"/>
  <c r="E50" i="7" s="1"/>
  <c r="F34" i="7"/>
  <c r="F50" i="7" s="1"/>
  <c r="G34" i="7"/>
  <c r="G50" i="7" s="1"/>
  <c r="H34" i="7"/>
  <c r="H50" i="7" s="1"/>
  <c r="I34" i="7"/>
  <c r="I50" i="7" s="1"/>
  <c r="J34" i="7"/>
  <c r="J50" i="7" s="1"/>
  <c r="K34" i="7"/>
  <c r="K50" i="7" s="1"/>
  <c r="L34" i="7"/>
  <c r="L50" i="7" s="1"/>
  <c r="D50" i="7" l="1"/>
  <c r="Q50" i="7" s="1"/>
  <c r="R50" i="7" s="1"/>
  <c r="Q34" i="7"/>
  <c r="M34" i="7"/>
  <c r="C50" i="7"/>
  <c r="M50" i="7" s="1"/>
  <c r="N50" i="7" s="1"/>
  <c r="M29" i="7"/>
  <c r="M19" i="7"/>
  <c r="M14" i="7"/>
  <c r="N14" i="7" s="1"/>
</calcChain>
</file>

<file path=xl/sharedStrings.xml><?xml version="1.0" encoding="utf-8"?>
<sst xmlns="http://schemas.openxmlformats.org/spreadsheetml/2006/main" count="50" uniqueCount="27">
  <si>
    <t>Aedes caspius</t>
  </si>
  <si>
    <t>Uranotaenia unguiculata</t>
  </si>
  <si>
    <t xml:space="preserve">Culex theileri </t>
  </si>
  <si>
    <t>Jolfa</t>
  </si>
  <si>
    <t>Nordouz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</si>
  <si>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</si>
  <si>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</si>
  <si>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</si>
  <si>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</si>
  <si>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</si>
  <si>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</si>
  <si>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</si>
  <si>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</si>
  <si>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</si>
  <si>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</t>
  </si>
  <si>
    <t>Month</t>
  </si>
  <si>
    <t>Culex pipiens</t>
  </si>
  <si>
    <t>Culiseta longiareolata</t>
  </si>
  <si>
    <t>Year</t>
  </si>
  <si>
    <t>Number</t>
  </si>
  <si>
    <t>Mean</t>
  </si>
  <si>
    <t>SD</t>
  </si>
  <si>
    <t>%</t>
  </si>
  <si>
    <t>Total (N.)</t>
  </si>
  <si>
    <t xml:space="preserve">Culicidae mosquitoes species </t>
  </si>
  <si>
    <t>Supplementary 3. Frequency of Culicidae mosquitoes according sites collected from points of entry along the Aras River in East Azerbaijan Province, northwestern Iran, 2021 – 2024</t>
  </si>
  <si>
    <t>Custom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</si>
</sst>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6"/>
      <color rgb="FFC00000"/>
      <name val="Times New Roman"/>
      <family val="1"/>
    </font>
    <font>
      <b/>
      <sz val="14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</cellStyleXfs>
  <cellXfs count="24">
    <xf numFmtId="0" fontId="0" fillId="0" borderId="0" xfId="0"/>
    <xf numFmtId="0" fontId="6" fillId="0" borderId="0" xfId="0" applyFont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1" fontId="7" fillId="8" borderId="1" xfId="0" applyNumberFormat="1" applyFont="1" applyFill="1" applyBorder="1" applyAlignment="1">
      <alignment horizontal="center" vertical="center"/>
    </xf>
    <xf numFmtId="0" fontId="7" fillId="8" borderId="1" xfId="2" applyFont="1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center" vertical="center"/>
    </xf>
    <xf numFmtId="0" fontId="7" fillId="8" borderId="1" xfId="3" applyFont="1" applyFill="1" applyBorder="1" applyAlignment="1">
      <alignment horizontal="center" vertical="center"/>
    </xf>
    <xf numFmtId="0" fontId="7" fillId="8" borderId="1" xfId="4" applyFont="1" applyFill="1" applyBorder="1" applyAlignment="1">
      <alignment horizontal="center" vertical="center"/>
    </xf>
    <xf numFmtId="0" fontId="7" fillId="8" borderId="1" xfId="6" applyFont="1" applyFill="1" applyBorder="1" applyAlignment="1">
      <alignment horizontal="center" vertical="center"/>
    </xf>
    <xf numFmtId="0" fontId="7" fillId="8" borderId="1" xfId="5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8" borderId="1" xfId="5" applyFont="1" applyFill="1" applyBorder="1" applyAlignment="1">
      <alignment horizontal="center" vertical="center"/>
    </xf>
    <xf numFmtId="0" fontId="7" fillId="8" borderId="1" xfId="2" applyFont="1" applyFill="1" applyBorder="1" applyAlignment="1">
      <alignment horizontal="center" vertical="center"/>
    </xf>
    <xf numFmtId="0" fontId="7" fillId="8" borderId="1" xfId="3" applyFont="1" applyFill="1" applyBorder="1" applyAlignment="1">
      <alignment horizontal="center" vertical="center"/>
    </xf>
    <xf numFmtId="0" fontId="7" fillId="8" borderId="1" xfId="4" applyFont="1" applyFill="1" applyBorder="1" applyAlignment="1">
      <alignment horizontal="center" vertical="center"/>
    </xf>
    <xf numFmtId="0" fontId="7" fillId="8" borderId="1" xfId="6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</cellXfs>
  <cellStyles count="7">
    <cellStyle name="20% - Accent2" xfId="4" builtinId="34"/>
    <cellStyle name="40% - Accent5" xfId="6" builtinId="47"/>
    <cellStyle name="Accent5" xfId="5" builtinId="45"/>
    <cellStyle name="Bad" xfId="1" builtinId="27"/>
    <cellStyle name="Good" xfId="2" builtinId="26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topLeftCell="F1" workbookViewId="0">
      <selection activeCell="L4" sqref="L4"/>
    </sheetView>
  </sheetViews>
  <sheetFormatPr defaultRowHeight="15.6" x14ac:dyDescent="0.3"/>
  <cols>
    <col min="1" max="1" width="11.109375" style="1" bestFit="1" customWidth="1"/>
    <col min="2" max="2" width="8.88671875" style="1" customWidth="1"/>
    <col min="3" max="3" width="11.21875" style="1" customWidth="1"/>
    <col min="4" max="4" width="13.6640625" style="1" customWidth="1"/>
    <col min="5" max="5" width="11.5546875" style="1" customWidth="1"/>
    <col min="6" max="6" width="11.21875" style="1" customWidth="1"/>
    <col min="7" max="7" width="11.33203125" style="1" customWidth="1"/>
    <col min="8" max="8" width="11.88671875" style="1" customWidth="1"/>
    <col min="9" max="9" width="11.44140625" style="1" customWidth="1"/>
    <col min="10" max="10" width="13.109375" style="1" customWidth="1"/>
    <col min="11" max="11" width="12.21875" style="1" customWidth="1"/>
    <col min="12" max="12" width="15.44140625" style="1" customWidth="1"/>
    <col min="13" max="13" width="10.6640625" style="1" customWidth="1"/>
    <col min="14" max="14" width="10.44140625" style="1" customWidth="1"/>
    <col min="15" max="16" width="10.5546875" style="1" customWidth="1"/>
    <col min="17" max="17" width="12.109375" style="1" customWidth="1"/>
    <col min="18" max="18" width="9.21875" style="1" customWidth="1"/>
    <col min="19" max="19" width="11.33203125" style="1" customWidth="1"/>
    <col min="20" max="20" width="12" style="1" customWidth="1"/>
    <col min="21" max="21" width="17.6640625" style="1" customWidth="1"/>
  </cols>
  <sheetData>
    <row r="1" spans="1:21" ht="35.4" customHeight="1" x14ac:dyDescent="0.3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25.05" customHeight="1" x14ac:dyDescent="0.3">
      <c r="A2" s="11" t="s">
        <v>15</v>
      </c>
      <c r="B2" s="11" t="s">
        <v>18</v>
      </c>
      <c r="C2" s="12" t="s">
        <v>24</v>
      </c>
      <c r="D2" s="12"/>
      <c r="E2" s="12"/>
      <c r="F2" s="12"/>
      <c r="G2" s="12"/>
      <c r="H2" s="12"/>
      <c r="I2" s="12"/>
      <c r="J2" s="12"/>
      <c r="K2" s="12"/>
      <c r="L2" s="12"/>
      <c r="M2" s="12" t="s">
        <v>26</v>
      </c>
      <c r="N2" s="12"/>
      <c r="O2" s="12"/>
      <c r="P2" s="12"/>
      <c r="Q2" s="12"/>
      <c r="R2" s="12"/>
      <c r="S2" s="12"/>
      <c r="T2" s="12"/>
      <c r="U2" s="11" t="s">
        <v>14</v>
      </c>
    </row>
    <row r="3" spans="1:21" ht="25.05" customHeight="1" x14ac:dyDescent="0.3">
      <c r="A3" s="11"/>
      <c r="B3" s="11"/>
      <c r="C3" s="13" t="s">
        <v>16</v>
      </c>
      <c r="D3" s="13"/>
      <c r="E3" s="13" t="s">
        <v>0</v>
      </c>
      <c r="F3" s="13"/>
      <c r="G3" s="13" t="s">
        <v>2</v>
      </c>
      <c r="H3" s="13"/>
      <c r="I3" s="13" t="s">
        <v>17</v>
      </c>
      <c r="J3" s="13"/>
      <c r="K3" s="13" t="s">
        <v>1</v>
      </c>
      <c r="L3" s="13"/>
      <c r="M3" s="11" t="s">
        <v>3</v>
      </c>
      <c r="N3" s="11"/>
      <c r="O3" s="11"/>
      <c r="P3" s="11"/>
      <c r="Q3" s="11" t="s">
        <v>4</v>
      </c>
      <c r="R3" s="11"/>
      <c r="S3" s="11"/>
      <c r="T3" s="11"/>
      <c r="U3" s="11"/>
    </row>
    <row r="4" spans="1:21" ht="25.05" customHeight="1" x14ac:dyDescent="0.3">
      <c r="A4" s="11"/>
      <c r="B4" s="11"/>
      <c r="C4" s="2" t="s">
        <v>3</v>
      </c>
      <c r="D4" s="2" t="s">
        <v>4</v>
      </c>
      <c r="E4" s="2" t="s">
        <v>3</v>
      </c>
      <c r="F4" s="2" t="s">
        <v>4</v>
      </c>
      <c r="G4" s="2" t="s">
        <v>3</v>
      </c>
      <c r="H4" s="2" t="s">
        <v>4</v>
      </c>
      <c r="I4" s="2" t="s">
        <v>3</v>
      </c>
      <c r="J4" s="2" t="s">
        <v>4</v>
      </c>
      <c r="K4" s="2" t="s">
        <v>3</v>
      </c>
      <c r="L4" s="2" t="s">
        <v>4</v>
      </c>
      <c r="M4" s="2" t="s">
        <v>19</v>
      </c>
      <c r="N4" s="2" t="s">
        <v>22</v>
      </c>
      <c r="O4" s="2" t="s">
        <v>20</v>
      </c>
      <c r="P4" s="2" t="s">
        <v>21</v>
      </c>
      <c r="Q4" s="2" t="s">
        <v>19</v>
      </c>
      <c r="R4" s="2" t="s">
        <v>22</v>
      </c>
      <c r="S4" s="2" t="s">
        <v>20</v>
      </c>
      <c r="T4" s="2" t="s">
        <v>21</v>
      </c>
      <c r="U4" s="11"/>
    </row>
    <row r="5" spans="1:21" ht="25.05" customHeight="1" x14ac:dyDescent="0.3">
      <c r="A5" s="23" t="s">
        <v>5</v>
      </c>
      <c r="B5" s="3">
        <v>2021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2">
        <f t="shared" ref="M5:M50" si="0">C5+E5+G5+I5+K5</f>
        <v>0</v>
      </c>
      <c r="N5" s="4">
        <v>0</v>
      </c>
      <c r="O5" s="4">
        <f>AVERAGE(C5,E5,G5,I5,K5)</f>
        <v>0</v>
      </c>
      <c r="P5" s="4">
        <f>STDEV(C5,E5,G5,I5,K5)</f>
        <v>0</v>
      </c>
      <c r="Q5" s="2">
        <f t="shared" ref="Q5:Q50" si="1">D5+F5+H5+J5+L5</f>
        <v>0</v>
      </c>
      <c r="R5" s="4">
        <v>0</v>
      </c>
      <c r="S5" s="4">
        <f>AVERAGE(L5,J5,H5,F5,D5)</f>
        <v>0</v>
      </c>
      <c r="T5" s="4">
        <f>STDEV(L5,J5,H5,F5,D5)</f>
        <v>0</v>
      </c>
      <c r="U5" s="2">
        <v>0</v>
      </c>
    </row>
    <row r="6" spans="1:21" ht="25.05" customHeight="1" x14ac:dyDescent="0.3">
      <c r="A6" s="23"/>
      <c r="B6" s="3">
        <v>2022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2">
        <f t="shared" si="0"/>
        <v>0</v>
      </c>
      <c r="N6" s="4">
        <v>0</v>
      </c>
      <c r="O6" s="4">
        <f t="shared" ref="O6:O49" si="2">AVERAGE(C6,E6,G6,I6,K6)</f>
        <v>0</v>
      </c>
      <c r="P6" s="4">
        <f t="shared" ref="P6:P49" si="3">STDEV(C6,E6,G6,I6,K6)</f>
        <v>0</v>
      </c>
      <c r="Q6" s="2">
        <f t="shared" si="1"/>
        <v>0</v>
      </c>
      <c r="R6" s="4">
        <v>0</v>
      </c>
      <c r="S6" s="4">
        <f t="shared" ref="S6:S49" si="4">AVERAGE(L6,J6,H6,F6,D6)</f>
        <v>0</v>
      </c>
      <c r="T6" s="4">
        <f t="shared" ref="T6:T49" si="5">STDEV(L6,J6,H6,F6,D6)</f>
        <v>0</v>
      </c>
      <c r="U6" s="2">
        <v>0</v>
      </c>
    </row>
    <row r="7" spans="1:21" ht="25.05" customHeight="1" x14ac:dyDescent="0.3">
      <c r="A7" s="23"/>
      <c r="B7" s="3">
        <v>2023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2">
        <f t="shared" si="0"/>
        <v>0</v>
      </c>
      <c r="N7" s="4">
        <v>0</v>
      </c>
      <c r="O7" s="4">
        <f t="shared" si="2"/>
        <v>0</v>
      </c>
      <c r="P7" s="4">
        <f t="shared" si="3"/>
        <v>0</v>
      </c>
      <c r="Q7" s="2">
        <f t="shared" si="1"/>
        <v>0</v>
      </c>
      <c r="R7" s="4">
        <v>0</v>
      </c>
      <c r="S7" s="4">
        <f t="shared" si="4"/>
        <v>0</v>
      </c>
      <c r="T7" s="4">
        <f t="shared" si="5"/>
        <v>0</v>
      </c>
      <c r="U7" s="2">
        <v>0</v>
      </c>
    </row>
    <row r="8" spans="1:21" ht="25.05" customHeight="1" x14ac:dyDescent="0.3">
      <c r="A8" s="23"/>
      <c r="B8" s="3">
        <v>2024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2">
        <f t="shared" si="0"/>
        <v>0</v>
      </c>
      <c r="N8" s="4">
        <v>0</v>
      </c>
      <c r="O8" s="4">
        <f t="shared" si="2"/>
        <v>0</v>
      </c>
      <c r="P8" s="4">
        <f t="shared" si="3"/>
        <v>0</v>
      </c>
      <c r="Q8" s="2">
        <f t="shared" si="1"/>
        <v>0</v>
      </c>
      <c r="R8" s="4">
        <v>0</v>
      </c>
      <c r="S8" s="4">
        <f t="shared" si="4"/>
        <v>0</v>
      </c>
      <c r="T8" s="4">
        <f t="shared" si="5"/>
        <v>0</v>
      </c>
      <c r="U8" s="2">
        <v>0</v>
      </c>
    </row>
    <row r="9" spans="1:21" ht="25.05" customHeight="1" x14ac:dyDescent="0.3">
      <c r="A9" s="23"/>
      <c r="B9" s="3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2">
        <f t="shared" si="0"/>
        <v>0</v>
      </c>
      <c r="N9" s="4">
        <v>0</v>
      </c>
      <c r="O9" s="4">
        <f t="shared" si="2"/>
        <v>0</v>
      </c>
      <c r="P9" s="4">
        <f t="shared" si="3"/>
        <v>0</v>
      </c>
      <c r="Q9" s="2">
        <f t="shared" si="1"/>
        <v>0</v>
      </c>
      <c r="R9" s="4">
        <v>0</v>
      </c>
      <c r="S9" s="4">
        <f t="shared" si="4"/>
        <v>0</v>
      </c>
      <c r="T9" s="4">
        <f t="shared" si="5"/>
        <v>0</v>
      </c>
      <c r="U9" s="2">
        <v>0</v>
      </c>
    </row>
    <row r="10" spans="1:21" ht="25.05" customHeight="1" x14ac:dyDescent="0.3">
      <c r="A10" s="19" t="s">
        <v>6</v>
      </c>
      <c r="B10" s="5">
        <v>2021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2">
        <f t="shared" si="0"/>
        <v>0</v>
      </c>
      <c r="N10" s="4">
        <v>0</v>
      </c>
      <c r="O10" s="4">
        <f t="shared" si="2"/>
        <v>0</v>
      </c>
      <c r="P10" s="4">
        <f t="shared" si="3"/>
        <v>0</v>
      </c>
      <c r="Q10" s="2">
        <f t="shared" si="1"/>
        <v>0</v>
      </c>
      <c r="R10" s="4">
        <v>0</v>
      </c>
      <c r="S10" s="4">
        <f t="shared" si="4"/>
        <v>0</v>
      </c>
      <c r="T10" s="4">
        <f t="shared" si="5"/>
        <v>0</v>
      </c>
      <c r="U10" s="2">
        <v>0</v>
      </c>
    </row>
    <row r="11" spans="1:21" ht="25.05" customHeight="1" x14ac:dyDescent="0.3">
      <c r="A11" s="19"/>
      <c r="B11" s="5">
        <v>2022</v>
      </c>
      <c r="C11" s="5">
        <v>0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2">
        <f t="shared" si="0"/>
        <v>0</v>
      </c>
      <c r="N11" s="4">
        <f t="shared" ref="N11:N50" si="6">(M11/U11)*100</f>
        <v>0</v>
      </c>
      <c r="O11" s="4">
        <f t="shared" si="2"/>
        <v>0</v>
      </c>
      <c r="P11" s="4">
        <f t="shared" si="3"/>
        <v>0</v>
      </c>
      <c r="Q11" s="2">
        <f t="shared" si="1"/>
        <v>1</v>
      </c>
      <c r="R11" s="4">
        <f t="shared" ref="R11:R50" si="7">(Q11/U11)*100</f>
        <v>100</v>
      </c>
      <c r="S11" s="6">
        <f t="shared" si="4"/>
        <v>0.2</v>
      </c>
      <c r="T11" s="6">
        <f t="shared" si="5"/>
        <v>0.44721359549995793</v>
      </c>
      <c r="U11" s="2">
        <v>1</v>
      </c>
    </row>
    <row r="12" spans="1:21" ht="25.05" customHeight="1" x14ac:dyDescent="0.3">
      <c r="A12" s="19"/>
      <c r="B12" s="5">
        <v>2023</v>
      </c>
      <c r="C12" s="5">
        <v>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2</v>
      </c>
      <c r="J12" s="5">
        <v>0</v>
      </c>
      <c r="K12" s="5">
        <v>0</v>
      </c>
      <c r="L12" s="5">
        <v>0</v>
      </c>
      <c r="M12" s="2">
        <f t="shared" si="0"/>
        <v>5</v>
      </c>
      <c r="N12" s="4">
        <f>(M12/U12)*100</f>
        <v>100</v>
      </c>
      <c r="O12" s="6">
        <f t="shared" si="2"/>
        <v>1</v>
      </c>
      <c r="P12" s="6">
        <f t="shared" si="3"/>
        <v>1.4142135623730951</v>
      </c>
      <c r="Q12" s="2">
        <f t="shared" si="1"/>
        <v>0</v>
      </c>
      <c r="R12" s="4">
        <f t="shared" si="7"/>
        <v>0</v>
      </c>
      <c r="S12" s="4">
        <f t="shared" si="4"/>
        <v>0</v>
      </c>
      <c r="T12" s="4">
        <f t="shared" si="5"/>
        <v>0</v>
      </c>
      <c r="U12" s="2">
        <v>5</v>
      </c>
    </row>
    <row r="13" spans="1:21" ht="25.05" customHeight="1" x14ac:dyDescent="0.3">
      <c r="A13" s="19"/>
      <c r="B13" s="5">
        <v>2024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2">
        <f t="shared" si="0"/>
        <v>0</v>
      </c>
      <c r="N13" s="4">
        <v>0</v>
      </c>
      <c r="O13" s="6">
        <f t="shared" si="2"/>
        <v>0</v>
      </c>
      <c r="P13" s="6">
        <f t="shared" si="3"/>
        <v>0</v>
      </c>
      <c r="Q13" s="2">
        <f t="shared" si="1"/>
        <v>0</v>
      </c>
      <c r="R13" s="4">
        <v>0</v>
      </c>
      <c r="S13" s="4">
        <f t="shared" si="4"/>
        <v>0</v>
      </c>
      <c r="T13" s="4">
        <f t="shared" si="5"/>
        <v>0</v>
      </c>
      <c r="U13" s="2">
        <v>0</v>
      </c>
    </row>
    <row r="14" spans="1:21" ht="25.05" customHeight="1" x14ac:dyDescent="0.3">
      <c r="A14" s="19"/>
      <c r="B14" s="5" t="s">
        <v>14</v>
      </c>
      <c r="C14" s="5">
        <f t="shared" ref="C14:K14" si="8">SUM(C5:C13)</f>
        <v>3</v>
      </c>
      <c r="D14" s="5">
        <f t="shared" si="8"/>
        <v>1</v>
      </c>
      <c r="E14" s="5">
        <f t="shared" si="8"/>
        <v>0</v>
      </c>
      <c r="F14" s="5">
        <f t="shared" si="8"/>
        <v>0</v>
      </c>
      <c r="G14" s="5">
        <f t="shared" si="8"/>
        <v>0</v>
      </c>
      <c r="H14" s="5">
        <f t="shared" si="8"/>
        <v>0</v>
      </c>
      <c r="I14" s="5">
        <f t="shared" si="8"/>
        <v>2</v>
      </c>
      <c r="J14" s="5">
        <f t="shared" si="8"/>
        <v>0</v>
      </c>
      <c r="K14" s="5">
        <f t="shared" si="8"/>
        <v>0</v>
      </c>
      <c r="L14" s="5">
        <f t="shared" ref="L14" si="9">SUM(L10:L13)</f>
        <v>0</v>
      </c>
      <c r="M14" s="2">
        <f t="shared" si="0"/>
        <v>5</v>
      </c>
      <c r="N14" s="6">
        <f t="shared" si="6"/>
        <v>83.333333333333343</v>
      </c>
      <c r="O14" s="6">
        <f t="shared" si="2"/>
        <v>1</v>
      </c>
      <c r="P14" s="6">
        <f t="shared" si="3"/>
        <v>1.4142135623730951</v>
      </c>
      <c r="Q14" s="2">
        <f t="shared" si="1"/>
        <v>1</v>
      </c>
      <c r="R14" s="6">
        <f t="shared" si="7"/>
        <v>16.666666666666664</v>
      </c>
      <c r="S14" s="6">
        <f t="shared" si="4"/>
        <v>0.2</v>
      </c>
      <c r="T14" s="6">
        <f t="shared" si="5"/>
        <v>0.44721359549995793</v>
      </c>
      <c r="U14" s="2">
        <v>6</v>
      </c>
    </row>
    <row r="15" spans="1:21" ht="25.05" customHeight="1" x14ac:dyDescent="0.3">
      <c r="A15" s="14" t="s">
        <v>7</v>
      </c>
      <c r="B15" s="2">
        <v>2021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f t="shared" si="0"/>
        <v>0</v>
      </c>
      <c r="N15" s="4">
        <v>0</v>
      </c>
      <c r="O15" s="4">
        <f t="shared" si="2"/>
        <v>0</v>
      </c>
      <c r="P15" s="4">
        <f t="shared" si="3"/>
        <v>0</v>
      </c>
      <c r="Q15" s="2">
        <f t="shared" si="1"/>
        <v>0</v>
      </c>
      <c r="R15" s="4">
        <v>0</v>
      </c>
      <c r="S15" s="4">
        <f t="shared" si="4"/>
        <v>0</v>
      </c>
      <c r="T15" s="4">
        <f t="shared" si="5"/>
        <v>0</v>
      </c>
      <c r="U15" s="2">
        <v>0</v>
      </c>
    </row>
    <row r="16" spans="1:21" ht="25.05" customHeight="1" x14ac:dyDescent="0.3">
      <c r="A16" s="15"/>
      <c r="B16" s="2">
        <v>2022</v>
      </c>
      <c r="C16" s="2">
        <v>28</v>
      </c>
      <c r="D16" s="2">
        <v>1</v>
      </c>
      <c r="E16" s="2">
        <v>19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f t="shared" si="0"/>
        <v>47</v>
      </c>
      <c r="N16" s="6">
        <f t="shared" si="6"/>
        <v>97.916666666666657</v>
      </c>
      <c r="O16" s="6">
        <f t="shared" si="2"/>
        <v>9.4</v>
      </c>
      <c r="P16" s="6">
        <f t="shared" si="3"/>
        <v>13.258959235173778</v>
      </c>
      <c r="Q16" s="2">
        <f t="shared" si="1"/>
        <v>1</v>
      </c>
      <c r="R16" s="6">
        <f t="shared" si="7"/>
        <v>2.083333333333333</v>
      </c>
      <c r="S16" s="6">
        <f t="shared" si="4"/>
        <v>0.2</v>
      </c>
      <c r="T16" s="6">
        <f t="shared" si="5"/>
        <v>0.44721359549995793</v>
      </c>
      <c r="U16" s="2">
        <v>48</v>
      </c>
    </row>
    <row r="17" spans="1:21" ht="25.05" customHeight="1" x14ac:dyDescent="0.3">
      <c r="A17" s="15"/>
      <c r="B17" s="2">
        <v>2023</v>
      </c>
      <c r="C17" s="2">
        <v>105</v>
      </c>
      <c r="D17" s="2">
        <v>99</v>
      </c>
      <c r="E17" s="2">
        <v>3</v>
      </c>
      <c r="F17" s="2">
        <v>0</v>
      </c>
      <c r="G17" s="2">
        <v>82</v>
      </c>
      <c r="H17" s="2">
        <v>0</v>
      </c>
      <c r="I17" s="2">
        <v>2</v>
      </c>
      <c r="J17" s="2">
        <v>0</v>
      </c>
      <c r="K17" s="2">
        <v>0</v>
      </c>
      <c r="L17" s="2">
        <v>0</v>
      </c>
      <c r="M17" s="2">
        <f t="shared" si="0"/>
        <v>192</v>
      </c>
      <c r="N17" s="6">
        <f t="shared" si="6"/>
        <v>65.979381443298962</v>
      </c>
      <c r="O17" s="6">
        <f t="shared" si="2"/>
        <v>38.4</v>
      </c>
      <c r="P17" s="6">
        <f t="shared" si="3"/>
        <v>50.963712580619557</v>
      </c>
      <c r="Q17" s="2">
        <f t="shared" si="1"/>
        <v>99</v>
      </c>
      <c r="R17" s="6">
        <f t="shared" si="7"/>
        <v>34.020618556701031</v>
      </c>
      <c r="S17" s="6">
        <f t="shared" si="4"/>
        <v>19.8</v>
      </c>
      <c r="T17" s="6">
        <f t="shared" si="5"/>
        <v>44.274145954495836</v>
      </c>
      <c r="U17" s="2">
        <v>291</v>
      </c>
    </row>
    <row r="18" spans="1:21" ht="25.05" customHeight="1" x14ac:dyDescent="0.3">
      <c r="A18" s="15"/>
      <c r="B18" s="2">
        <v>2024</v>
      </c>
      <c r="C18" s="2">
        <v>618</v>
      </c>
      <c r="D18" s="2">
        <v>11</v>
      </c>
      <c r="E18" s="2">
        <v>155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f t="shared" si="0"/>
        <v>773</v>
      </c>
      <c r="N18" s="6">
        <f t="shared" si="6"/>
        <v>98.596938775510196</v>
      </c>
      <c r="O18" s="6">
        <f t="shared" si="2"/>
        <v>154.6</v>
      </c>
      <c r="P18" s="6">
        <f t="shared" si="3"/>
        <v>267.60194319174889</v>
      </c>
      <c r="Q18" s="2">
        <f t="shared" si="1"/>
        <v>11</v>
      </c>
      <c r="R18" s="6">
        <f t="shared" si="7"/>
        <v>1.403061224489796</v>
      </c>
      <c r="S18" s="6">
        <f t="shared" si="4"/>
        <v>2.2000000000000002</v>
      </c>
      <c r="T18" s="6">
        <f t="shared" si="5"/>
        <v>4.919349550499537</v>
      </c>
      <c r="U18" s="2">
        <v>784</v>
      </c>
    </row>
    <row r="19" spans="1:21" ht="25.05" customHeight="1" x14ac:dyDescent="0.3">
      <c r="A19" s="16"/>
      <c r="B19" s="2" t="s">
        <v>14</v>
      </c>
      <c r="C19" s="2">
        <f>SUM(C15:C18)</f>
        <v>751</v>
      </c>
      <c r="D19" s="2">
        <f t="shared" ref="D19:L19" si="10">SUM(D15:D18)</f>
        <v>111</v>
      </c>
      <c r="E19" s="2">
        <f t="shared" si="10"/>
        <v>177</v>
      </c>
      <c r="F19" s="2">
        <f t="shared" si="10"/>
        <v>0</v>
      </c>
      <c r="G19" s="2">
        <f t="shared" si="10"/>
        <v>82</v>
      </c>
      <c r="H19" s="2">
        <f t="shared" si="10"/>
        <v>0</v>
      </c>
      <c r="I19" s="2">
        <f t="shared" si="10"/>
        <v>2</v>
      </c>
      <c r="J19" s="2">
        <f t="shared" si="10"/>
        <v>0</v>
      </c>
      <c r="K19" s="2">
        <f t="shared" si="10"/>
        <v>0</v>
      </c>
      <c r="L19" s="2">
        <f t="shared" si="10"/>
        <v>0</v>
      </c>
      <c r="M19" s="2">
        <f t="shared" si="0"/>
        <v>1012</v>
      </c>
      <c r="N19" s="6">
        <f t="shared" si="6"/>
        <v>90.115761353517371</v>
      </c>
      <c r="O19" s="6">
        <f t="shared" si="2"/>
        <v>202.4</v>
      </c>
      <c r="P19" s="6">
        <f t="shared" si="3"/>
        <v>315.13060784379547</v>
      </c>
      <c r="Q19" s="2">
        <f t="shared" si="1"/>
        <v>111</v>
      </c>
      <c r="R19" s="6">
        <f t="shared" si="7"/>
        <v>9.8842386464826362</v>
      </c>
      <c r="S19" s="6">
        <f t="shared" si="4"/>
        <v>22.2</v>
      </c>
      <c r="T19" s="6">
        <f t="shared" si="5"/>
        <v>49.640709100495329</v>
      </c>
      <c r="U19" s="2">
        <v>1123</v>
      </c>
    </row>
    <row r="20" spans="1:21" ht="25.05" customHeight="1" x14ac:dyDescent="0.3">
      <c r="A20" s="20" t="s">
        <v>8</v>
      </c>
      <c r="B20" s="7">
        <v>2021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f t="shared" si="0"/>
        <v>0</v>
      </c>
      <c r="N20" s="4">
        <v>0</v>
      </c>
      <c r="O20" s="4">
        <f t="shared" si="2"/>
        <v>0</v>
      </c>
      <c r="P20" s="4">
        <f t="shared" si="3"/>
        <v>0</v>
      </c>
      <c r="Q20" s="2">
        <f t="shared" si="1"/>
        <v>0</v>
      </c>
      <c r="R20" s="4">
        <v>0</v>
      </c>
      <c r="S20" s="4">
        <f t="shared" si="4"/>
        <v>0</v>
      </c>
      <c r="T20" s="4">
        <f t="shared" si="5"/>
        <v>0</v>
      </c>
      <c r="U20" s="2">
        <v>0</v>
      </c>
    </row>
    <row r="21" spans="1:21" ht="25.05" customHeight="1" x14ac:dyDescent="0.3">
      <c r="A21" s="20"/>
      <c r="B21" s="7">
        <v>2022</v>
      </c>
      <c r="C21" s="2">
        <v>162</v>
      </c>
      <c r="D21" s="2">
        <v>131</v>
      </c>
      <c r="E21" s="2">
        <v>40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f t="shared" si="0"/>
        <v>202</v>
      </c>
      <c r="N21" s="6">
        <f t="shared" si="6"/>
        <v>60.66066066066066</v>
      </c>
      <c r="O21" s="6">
        <f t="shared" si="2"/>
        <v>40.4</v>
      </c>
      <c r="P21" s="6">
        <f t="shared" si="3"/>
        <v>70.148414094689272</v>
      </c>
      <c r="Q21" s="2">
        <f t="shared" si="1"/>
        <v>131</v>
      </c>
      <c r="R21" s="6">
        <f t="shared" si="7"/>
        <v>39.33933933933934</v>
      </c>
      <c r="S21" s="6">
        <f t="shared" si="4"/>
        <v>26.2</v>
      </c>
      <c r="T21" s="6">
        <f t="shared" si="5"/>
        <v>58.584981010494488</v>
      </c>
      <c r="U21" s="2">
        <v>333</v>
      </c>
    </row>
    <row r="22" spans="1:21" ht="25.05" customHeight="1" x14ac:dyDescent="0.3">
      <c r="A22" s="20"/>
      <c r="B22" s="7">
        <v>2023</v>
      </c>
      <c r="C22" s="2">
        <v>418</v>
      </c>
      <c r="D22" s="2">
        <v>0</v>
      </c>
      <c r="E22" s="2">
        <v>1</v>
      </c>
      <c r="F22" s="2">
        <v>0</v>
      </c>
      <c r="G22" s="2">
        <v>50</v>
      </c>
      <c r="H22" s="2">
        <v>0</v>
      </c>
      <c r="I22" s="2">
        <v>0</v>
      </c>
      <c r="J22" s="2">
        <v>110</v>
      </c>
      <c r="K22" s="2">
        <v>0</v>
      </c>
      <c r="L22" s="2">
        <v>0</v>
      </c>
      <c r="M22" s="2">
        <f t="shared" si="0"/>
        <v>469</v>
      </c>
      <c r="N22" s="6">
        <f t="shared" si="6"/>
        <v>81.001727115716747</v>
      </c>
      <c r="O22" s="6">
        <f t="shared" si="2"/>
        <v>93.8</v>
      </c>
      <c r="P22" s="6">
        <f t="shared" si="3"/>
        <v>182.50534238755861</v>
      </c>
      <c r="Q22" s="2">
        <f t="shared" si="1"/>
        <v>110</v>
      </c>
      <c r="R22" s="6">
        <f t="shared" si="7"/>
        <v>18.998272884283246</v>
      </c>
      <c r="S22" s="6">
        <f t="shared" si="4"/>
        <v>22</v>
      </c>
      <c r="T22" s="6">
        <f t="shared" si="5"/>
        <v>49.193495504995376</v>
      </c>
      <c r="U22" s="2">
        <v>579</v>
      </c>
    </row>
    <row r="23" spans="1:21" ht="25.05" customHeight="1" x14ac:dyDescent="0.3">
      <c r="A23" s="20"/>
      <c r="B23" s="7">
        <v>2024</v>
      </c>
      <c r="C23" s="2">
        <v>1831</v>
      </c>
      <c r="D23" s="2">
        <v>1414</v>
      </c>
      <c r="E23" s="2">
        <v>7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f t="shared" si="0"/>
        <v>1838</v>
      </c>
      <c r="N23" s="6">
        <f t="shared" si="6"/>
        <v>56.519065190651908</v>
      </c>
      <c r="O23" s="6">
        <f t="shared" si="2"/>
        <v>367.6</v>
      </c>
      <c r="P23" s="6">
        <f t="shared" si="3"/>
        <v>818.07108493088788</v>
      </c>
      <c r="Q23" s="2">
        <f t="shared" si="1"/>
        <v>1414</v>
      </c>
      <c r="R23" s="6">
        <f t="shared" si="7"/>
        <v>43.480934809348092</v>
      </c>
      <c r="S23" s="6">
        <f t="shared" si="4"/>
        <v>282.8</v>
      </c>
      <c r="T23" s="6">
        <f t="shared" si="5"/>
        <v>632.36002403694056</v>
      </c>
      <c r="U23" s="2">
        <v>3252</v>
      </c>
    </row>
    <row r="24" spans="1:21" ht="25.05" customHeight="1" x14ac:dyDescent="0.3">
      <c r="A24" s="20"/>
      <c r="B24" s="7" t="s">
        <v>14</v>
      </c>
      <c r="C24" s="7">
        <f>C23+C22+C21+C20</f>
        <v>2411</v>
      </c>
      <c r="D24" s="7">
        <f t="shared" ref="D24:L24" si="11">D23+D22+D21+D20</f>
        <v>1545</v>
      </c>
      <c r="E24" s="7">
        <f t="shared" si="11"/>
        <v>48</v>
      </c>
      <c r="F24" s="7">
        <f t="shared" si="11"/>
        <v>0</v>
      </c>
      <c r="G24" s="7">
        <f t="shared" si="11"/>
        <v>50</v>
      </c>
      <c r="H24" s="7">
        <f t="shared" si="11"/>
        <v>0</v>
      </c>
      <c r="I24" s="7">
        <f t="shared" si="11"/>
        <v>0</v>
      </c>
      <c r="J24" s="7">
        <f t="shared" si="11"/>
        <v>110</v>
      </c>
      <c r="K24" s="7">
        <f t="shared" si="11"/>
        <v>0</v>
      </c>
      <c r="L24" s="7">
        <f t="shared" si="11"/>
        <v>0</v>
      </c>
      <c r="M24" s="2">
        <f t="shared" si="0"/>
        <v>2509</v>
      </c>
      <c r="N24" s="6">
        <f t="shared" si="6"/>
        <v>60.254562920268974</v>
      </c>
      <c r="O24" s="6">
        <f t="shared" si="2"/>
        <v>501.8</v>
      </c>
      <c r="P24" s="6">
        <f t="shared" si="3"/>
        <v>1067.5566495507392</v>
      </c>
      <c r="Q24" s="2">
        <f t="shared" si="1"/>
        <v>1655</v>
      </c>
      <c r="R24" s="6">
        <f t="shared" si="7"/>
        <v>39.745437079731026</v>
      </c>
      <c r="S24" s="6">
        <f t="shared" si="4"/>
        <v>331</v>
      </c>
      <c r="T24" s="6">
        <f t="shared" si="5"/>
        <v>680.31610299918668</v>
      </c>
      <c r="U24" s="2">
        <v>4164</v>
      </c>
    </row>
    <row r="25" spans="1:21" ht="25.05" customHeight="1" x14ac:dyDescent="0.3">
      <c r="A25" s="21" t="s">
        <v>9</v>
      </c>
      <c r="B25" s="8">
        <v>2021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2">
        <f t="shared" si="0"/>
        <v>0</v>
      </c>
      <c r="N25" s="4">
        <v>0</v>
      </c>
      <c r="O25" s="4">
        <f t="shared" si="2"/>
        <v>0</v>
      </c>
      <c r="P25" s="4">
        <f t="shared" si="3"/>
        <v>0</v>
      </c>
      <c r="Q25" s="2">
        <f t="shared" si="1"/>
        <v>0</v>
      </c>
      <c r="R25" s="4">
        <v>0</v>
      </c>
      <c r="S25" s="4">
        <f t="shared" si="4"/>
        <v>0</v>
      </c>
      <c r="T25" s="4">
        <f t="shared" si="5"/>
        <v>0</v>
      </c>
      <c r="U25" s="2">
        <v>0</v>
      </c>
    </row>
    <row r="26" spans="1:21" ht="25.05" customHeight="1" x14ac:dyDescent="0.3">
      <c r="A26" s="21"/>
      <c r="B26" s="8">
        <v>2022</v>
      </c>
      <c r="C26" s="7">
        <v>114</v>
      </c>
      <c r="D26" s="7">
        <v>136</v>
      </c>
      <c r="E26" s="7">
        <v>20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2">
        <f t="shared" si="0"/>
        <v>134</v>
      </c>
      <c r="N26" s="6">
        <f t="shared" si="6"/>
        <v>49.629629629629626</v>
      </c>
      <c r="O26" s="6">
        <f t="shared" si="2"/>
        <v>26.8</v>
      </c>
      <c r="P26" s="6">
        <f t="shared" si="3"/>
        <v>49.509595029650562</v>
      </c>
      <c r="Q26" s="2">
        <f t="shared" si="1"/>
        <v>136</v>
      </c>
      <c r="R26" s="6">
        <f t="shared" si="7"/>
        <v>50.370370370370367</v>
      </c>
      <c r="S26" s="6">
        <f t="shared" si="4"/>
        <v>27.2</v>
      </c>
      <c r="T26" s="6">
        <f t="shared" si="5"/>
        <v>60.821048987994281</v>
      </c>
      <c r="U26" s="2">
        <v>270</v>
      </c>
    </row>
    <row r="27" spans="1:21" ht="25.05" customHeight="1" x14ac:dyDescent="0.3">
      <c r="A27" s="21"/>
      <c r="B27" s="8">
        <v>2023</v>
      </c>
      <c r="C27" s="7">
        <v>178</v>
      </c>
      <c r="D27" s="7">
        <v>0</v>
      </c>
      <c r="E27" s="7">
        <v>96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2">
        <f t="shared" si="0"/>
        <v>274</v>
      </c>
      <c r="N27" s="4">
        <f t="shared" si="6"/>
        <v>100</v>
      </c>
      <c r="O27" s="6">
        <f t="shared" si="2"/>
        <v>54.8</v>
      </c>
      <c r="P27" s="6">
        <f t="shared" si="3"/>
        <v>80.443769180714057</v>
      </c>
      <c r="Q27" s="2">
        <f t="shared" si="1"/>
        <v>0</v>
      </c>
      <c r="R27" s="4">
        <f t="shared" si="7"/>
        <v>0</v>
      </c>
      <c r="S27" s="4">
        <f t="shared" si="4"/>
        <v>0</v>
      </c>
      <c r="T27" s="4">
        <f t="shared" si="5"/>
        <v>0</v>
      </c>
      <c r="U27" s="2">
        <v>274</v>
      </c>
    </row>
    <row r="28" spans="1:21" ht="25.05" customHeight="1" x14ac:dyDescent="0.3">
      <c r="A28" s="21"/>
      <c r="B28" s="8">
        <v>2024</v>
      </c>
      <c r="C28" s="7">
        <v>4175</v>
      </c>
      <c r="D28" s="7">
        <v>421</v>
      </c>
      <c r="E28" s="7">
        <v>11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2">
        <f t="shared" si="0"/>
        <v>4186</v>
      </c>
      <c r="N28" s="6">
        <f t="shared" si="6"/>
        <v>90.861732146733232</v>
      </c>
      <c r="O28" s="6">
        <f t="shared" si="2"/>
        <v>837.2</v>
      </c>
      <c r="P28" s="6">
        <f t="shared" si="3"/>
        <v>1865.8930033632689</v>
      </c>
      <c r="Q28" s="2">
        <f t="shared" si="1"/>
        <v>421</v>
      </c>
      <c r="R28" s="6">
        <f t="shared" si="7"/>
        <v>9.1382678532667683</v>
      </c>
      <c r="S28" s="6">
        <f t="shared" si="4"/>
        <v>84.2</v>
      </c>
      <c r="T28" s="6">
        <f t="shared" si="5"/>
        <v>188.27692370548229</v>
      </c>
      <c r="U28" s="2">
        <v>4607</v>
      </c>
    </row>
    <row r="29" spans="1:21" ht="25.05" customHeight="1" x14ac:dyDescent="0.3">
      <c r="A29" s="21"/>
      <c r="B29" s="8" t="s">
        <v>14</v>
      </c>
      <c r="C29" s="8">
        <f>SUM(C25:C28)</f>
        <v>4467</v>
      </c>
      <c r="D29" s="8">
        <f t="shared" ref="D29:L29" si="12">SUM(D25:D28)</f>
        <v>557</v>
      </c>
      <c r="E29" s="8">
        <f t="shared" si="12"/>
        <v>127</v>
      </c>
      <c r="F29" s="8">
        <f t="shared" si="12"/>
        <v>0</v>
      </c>
      <c r="G29" s="8">
        <f t="shared" si="12"/>
        <v>0</v>
      </c>
      <c r="H29" s="8">
        <f t="shared" si="12"/>
        <v>0</v>
      </c>
      <c r="I29" s="8">
        <f t="shared" si="12"/>
        <v>0</v>
      </c>
      <c r="J29" s="8">
        <f t="shared" si="12"/>
        <v>0</v>
      </c>
      <c r="K29" s="8">
        <f t="shared" si="12"/>
        <v>0</v>
      </c>
      <c r="L29" s="8">
        <f t="shared" si="12"/>
        <v>0</v>
      </c>
      <c r="M29" s="2">
        <f t="shared" si="0"/>
        <v>4594</v>
      </c>
      <c r="N29" s="6">
        <f t="shared" si="6"/>
        <v>89.186565715395076</v>
      </c>
      <c r="O29" s="6">
        <f t="shared" si="2"/>
        <v>918.8</v>
      </c>
      <c r="P29" s="6">
        <f t="shared" si="3"/>
        <v>1984.2662875733188</v>
      </c>
      <c r="Q29" s="2">
        <f t="shared" si="1"/>
        <v>557</v>
      </c>
      <c r="R29" s="6">
        <f t="shared" si="7"/>
        <v>10.813434284604931</v>
      </c>
      <c r="S29" s="6">
        <f t="shared" si="4"/>
        <v>111.4</v>
      </c>
      <c r="T29" s="6">
        <f t="shared" si="5"/>
        <v>249.09797269347658</v>
      </c>
      <c r="U29" s="2">
        <v>5151</v>
      </c>
    </row>
    <row r="30" spans="1:21" ht="25.05" customHeight="1" x14ac:dyDescent="0.3">
      <c r="A30" s="22" t="s">
        <v>10</v>
      </c>
      <c r="B30" s="9">
        <v>2021</v>
      </c>
      <c r="C30" s="9">
        <v>19</v>
      </c>
      <c r="D30" s="9">
        <v>0</v>
      </c>
      <c r="E30" s="9">
        <v>52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2">
        <f t="shared" si="0"/>
        <v>71</v>
      </c>
      <c r="N30" s="4">
        <f t="shared" si="6"/>
        <v>100</v>
      </c>
      <c r="O30" s="6">
        <f t="shared" si="2"/>
        <v>14.2</v>
      </c>
      <c r="P30" s="6">
        <f t="shared" si="3"/>
        <v>22.675978479439426</v>
      </c>
      <c r="Q30" s="2">
        <f t="shared" si="1"/>
        <v>0</v>
      </c>
      <c r="R30" s="4">
        <f t="shared" si="7"/>
        <v>0</v>
      </c>
      <c r="S30" s="4">
        <f t="shared" si="4"/>
        <v>0</v>
      </c>
      <c r="T30" s="4">
        <f t="shared" si="5"/>
        <v>0</v>
      </c>
      <c r="U30" s="2">
        <v>71</v>
      </c>
    </row>
    <row r="31" spans="1:21" ht="25.05" customHeight="1" x14ac:dyDescent="0.3">
      <c r="A31" s="22"/>
      <c r="B31" s="9">
        <v>2022</v>
      </c>
      <c r="C31" s="9">
        <v>225</v>
      </c>
      <c r="D31" s="9">
        <v>208</v>
      </c>
      <c r="E31" s="9">
        <v>41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2">
        <f t="shared" si="0"/>
        <v>266</v>
      </c>
      <c r="N31" s="6">
        <f t="shared" si="6"/>
        <v>56.118143459915615</v>
      </c>
      <c r="O31" s="6">
        <f t="shared" si="2"/>
        <v>53.2</v>
      </c>
      <c r="P31" s="6">
        <f t="shared" si="3"/>
        <v>97.666268486105281</v>
      </c>
      <c r="Q31" s="2">
        <f t="shared" si="1"/>
        <v>208</v>
      </c>
      <c r="R31" s="6">
        <f t="shared" si="7"/>
        <v>43.881856540084392</v>
      </c>
      <c r="S31" s="6">
        <f t="shared" si="4"/>
        <v>41.6</v>
      </c>
      <c r="T31" s="6">
        <f t="shared" si="5"/>
        <v>93.020427863991245</v>
      </c>
      <c r="U31" s="2">
        <v>474</v>
      </c>
    </row>
    <row r="32" spans="1:21" ht="25.05" customHeight="1" x14ac:dyDescent="0.3">
      <c r="A32" s="22"/>
      <c r="B32" s="9">
        <v>2023</v>
      </c>
      <c r="C32" s="9">
        <v>345</v>
      </c>
      <c r="D32" s="9">
        <v>0</v>
      </c>
      <c r="E32" s="9">
        <v>0</v>
      </c>
      <c r="F32" s="9">
        <v>0</v>
      </c>
      <c r="G32" s="9">
        <v>300</v>
      </c>
      <c r="H32" s="9">
        <v>0</v>
      </c>
      <c r="I32" s="9">
        <v>238</v>
      </c>
      <c r="J32" s="9">
        <v>0</v>
      </c>
      <c r="K32" s="9">
        <v>32</v>
      </c>
      <c r="L32" s="9">
        <v>0</v>
      </c>
      <c r="M32" s="2">
        <f t="shared" si="0"/>
        <v>915</v>
      </c>
      <c r="N32" s="6">
        <f t="shared" si="6"/>
        <v>100</v>
      </c>
      <c r="O32" s="6">
        <f t="shared" si="2"/>
        <v>183</v>
      </c>
      <c r="P32" s="6">
        <f t="shared" si="3"/>
        <v>157.51825291057543</v>
      </c>
      <c r="Q32" s="2">
        <f t="shared" si="1"/>
        <v>0</v>
      </c>
      <c r="R32" s="4">
        <f t="shared" si="7"/>
        <v>0</v>
      </c>
      <c r="S32" s="4">
        <f t="shared" si="4"/>
        <v>0</v>
      </c>
      <c r="T32" s="4">
        <f t="shared" si="5"/>
        <v>0</v>
      </c>
      <c r="U32" s="2">
        <v>915</v>
      </c>
    </row>
    <row r="33" spans="1:21" ht="25.05" customHeight="1" x14ac:dyDescent="0.3">
      <c r="A33" s="22"/>
      <c r="B33" s="9">
        <v>2024</v>
      </c>
      <c r="C33" s="9">
        <v>2041</v>
      </c>
      <c r="D33" s="9">
        <v>1881</v>
      </c>
      <c r="E33" s="9">
        <v>79</v>
      </c>
      <c r="F33" s="9">
        <v>12</v>
      </c>
      <c r="G33" s="9">
        <v>0</v>
      </c>
      <c r="H33" s="9">
        <v>0</v>
      </c>
      <c r="I33" s="9">
        <v>0</v>
      </c>
      <c r="J33" s="9">
        <v>0</v>
      </c>
      <c r="K33" s="9">
        <v>60</v>
      </c>
      <c r="L33" s="9">
        <v>0</v>
      </c>
      <c r="M33" s="2">
        <f t="shared" si="0"/>
        <v>2180</v>
      </c>
      <c r="N33" s="6">
        <f t="shared" si="6"/>
        <v>53.523201571323355</v>
      </c>
      <c r="O33" s="6">
        <f t="shared" si="2"/>
        <v>436</v>
      </c>
      <c r="P33" s="6">
        <f t="shared" si="3"/>
        <v>897.92009666784941</v>
      </c>
      <c r="Q33" s="2">
        <f t="shared" si="1"/>
        <v>1893</v>
      </c>
      <c r="R33" s="6">
        <f t="shared" si="7"/>
        <v>46.476798428676652</v>
      </c>
      <c r="S33" s="6">
        <f t="shared" si="4"/>
        <v>378.6</v>
      </c>
      <c r="T33" s="6">
        <f t="shared" si="5"/>
        <v>839.88320616619069</v>
      </c>
      <c r="U33" s="2">
        <v>4073</v>
      </c>
    </row>
    <row r="34" spans="1:21" ht="25.05" customHeight="1" x14ac:dyDescent="0.3">
      <c r="A34" s="22"/>
      <c r="B34" s="9" t="s">
        <v>14</v>
      </c>
      <c r="C34" s="9">
        <f t="shared" ref="C34:L34" si="13">SUM(C30:C33)</f>
        <v>2630</v>
      </c>
      <c r="D34" s="9">
        <f t="shared" si="13"/>
        <v>2089</v>
      </c>
      <c r="E34" s="9">
        <f t="shared" si="13"/>
        <v>172</v>
      </c>
      <c r="F34" s="9">
        <f t="shared" si="13"/>
        <v>12</v>
      </c>
      <c r="G34" s="9">
        <f t="shared" si="13"/>
        <v>300</v>
      </c>
      <c r="H34" s="9">
        <f t="shared" si="13"/>
        <v>0</v>
      </c>
      <c r="I34" s="9">
        <f t="shared" si="13"/>
        <v>238</v>
      </c>
      <c r="J34" s="9">
        <f t="shared" si="13"/>
        <v>0</v>
      </c>
      <c r="K34" s="9">
        <f t="shared" si="13"/>
        <v>92</v>
      </c>
      <c r="L34" s="9">
        <f t="shared" si="13"/>
        <v>0</v>
      </c>
      <c r="M34" s="2">
        <f t="shared" si="0"/>
        <v>3432</v>
      </c>
      <c r="N34" s="6">
        <f t="shared" si="6"/>
        <v>62.027833001988078</v>
      </c>
      <c r="O34" s="6">
        <f t="shared" si="2"/>
        <v>686.4</v>
      </c>
      <c r="P34" s="6">
        <f t="shared" si="3"/>
        <v>1089.2505680512634</v>
      </c>
      <c r="Q34" s="2">
        <f t="shared" si="1"/>
        <v>2101</v>
      </c>
      <c r="R34" s="6">
        <f t="shared" si="7"/>
        <v>37.972166998011929</v>
      </c>
      <c r="S34" s="6">
        <f t="shared" si="4"/>
        <v>420.2</v>
      </c>
      <c r="T34" s="6">
        <f t="shared" si="5"/>
        <v>932.90203129803501</v>
      </c>
      <c r="U34" s="2">
        <v>5533</v>
      </c>
    </row>
    <row r="35" spans="1:21" ht="25.05" customHeight="1" x14ac:dyDescent="0.3">
      <c r="A35" s="23" t="s">
        <v>11</v>
      </c>
      <c r="B35" s="3">
        <v>2021</v>
      </c>
      <c r="C35" s="3">
        <v>75</v>
      </c>
      <c r="D35" s="3">
        <v>67</v>
      </c>
      <c r="E35" s="3">
        <v>25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23</v>
      </c>
      <c r="L35" s="3">
        <v>0</v>
      </c>
      <c r="M35" s="2">
        <f t="shared" si="0"/>
        <v>123</v>
      </c>
      <c r="N35" s="6">
        <f t="shared" si="6"/>
        <v>64.736842105263165</v>
      </c>
      <c r="O35" s="6">
        <f t="shared" si="2"/>
        <v>24.6</v>
      </c>
      <c r="P35" s="6">
        <f t="shared" si="3"/>
        <v>30.631682944298049</v>
      </c>
      <c r="Q35" s="2">
        <f t="shared" si="1"/>
        <v>67</v>
      </c>
      <c r="R35" s="6">
        <f t="shared" si="7"/>
        <v>35.263157894736842</v>
      </c>
      <c r="S35" s="6">
        <f t="shared" si="4"/>
        <v>13.4</v>
      </c>
      <c r="T35" s="6">
        <f t="shared" si="5"/>
        <v>29.963310898497181</v>
      </c>
      <c r="U35" s="2">
        <v>190</v>
      </c>
    </row>
    <row r="36" spans="1:21" ht="25.05" customHeight="1" x14ac:dyDescent="0.3">
      <c r="A36" s="23"/>
      <c r="B36" s="3">
        <v>2022</v>
      </c>
      <c r="C36" s="3">
        <v>419</v>
      </c>
      <c r="D36" s="3">
        <v>95</v>
      </c>
      <c r="E36" s="3">
        <v>47</v>
      </c>
      <c r="F36" s="3">
        <v>0</v>
      </c>
      <c r="G36" s="3">
        <v>0</v>
      </c>
      <c r="H36" s="3">
        <v>0</v>
      </c>
      <c r="I36" s="3">
        <v>32</v>
      </c>
      <c r="J36" s="3">
        <v>0</v>
      </c>
      <c r="K36" s="3">
        <v>0</v>
      </c>
      <c r="L36" s="3">
        <v>0</v>
      </c>
      <c r="M36" s="2">
        <f t="shared" si="0"/>
        <v>498</v>
      </c>
      <c r="N36" s="6">
        <f t="shared" si="6"/>
        <v>83.97976391231029</v>
      </c>
      <c r="O36" s="6">
        <f t="shared" si="2"/>
        <v>99.6</v>
      </c>
      <c r="P36" s="6">
        <f t="shared" si="3"/>
        <v>179.71727796736741</v>
      </c>
      <c r="Q36" s="2">
        <f t="shared" si="1"/>
        <v>95</v>
      </c>
      <c r="R36" s="6">
        <f t="shared" si="7"/>
        <v>16.020236087689714</v>
      </c>
      <c r="S36" s="6">
        <f t="shared" si="4"/>
        <v>19</v>
      </c>
      <c r="T36" s="6">
        <f t="shared" si="5"/>
        <v>42.485291572496003</v>
      </c>
      <c r="U36" s="2">
        <v>593</v>
      </c>
    </row>
    <row r="37" spans="1:21" ht="25.05" customHeight="1" x14ac:dyDescent="0.3">
      <c r="A37" s="23"/>
      <c r="B37" s="3">
        <v>2023</v>
      </c>
      <c r="C37" s="3">
        <v>99</v>
      </c>
      <c r="D37" s="3">
        <v>0</v>
      </c>
      <c r="E37" s="3">
        <v>118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2">
        <f t="shared" si="0"/>
        <v>217</v>
      </c>
      <c r="N37" s="4">
        <f t="shared" si="6"/>
        <v>100</v>
      </c>
      <c r="O37" s="6">
        <f t="shared" si="2"/>
        <v>43.4</v>
      </c>
      <c r="P37" s="6">
        <f t="shared" si="3"/>
        <v>59.806354177461778</v>
      </c>
      <c r="Q37" s="2">
        <f t="shared" si="1"/>
        <v>0</v>
      </c>
      <c r="R37" s="4">
        <f t="shared" si="7"/>
        <v>0</v>
      </c>
      <c r="S37" s="4">
        <f t="shared" si="4"/>
        <v>0</v>
      </c>
      <c r="T37" s="4">
        <f t="shared" si="5"/>
        <v>0</v>
      </c>
      <c r="U37" s="2">
        <v>217</v>
      </c>
    </row>
    <row r="38" spans="1:21" ht="25.05" customHeight="1" x14ac:dyDescent="0.3">
      <c r="A38" s="23"/>
      <c r="B38" s="3">
        <v>2024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2">
        <f t="shared" si="0"/>
        <v>0</v>
      </c>
      <c r="N38" s="4">
        <v>0</v>
      </c>
      <c r="O38" s="4">
        <f t="shared" si="2"/>
        <v>0</v>
      </c>
      <c r="P38" s="4">
        <f t="shared" si="3"/>
        <v>0</v>
      </c>
      <c r="Q38" s="2">
        <f t="shared" si="1"/>
        <v>0</v>
      </c>
      <c r="R38" s="4">
        <v>0</v>
      </c>
      <c r="S38" s="4">
        <f t="shared" si="4"/>
        <v>0</v>
      </c>
      <c r="T38" s="4">
        <f t="shared" si="5"/>
        <v>0</v>
      </c>
      <c r="U38" s="2">
        <v>0</v>
      </c>
    </row>
    <row r="39" spans="1:21" ht="25.05" customHeight="1" x14ac:dyDescent="0.3">
      <c r="A39" s="23"/>
      <c r="B39" s="3" t="s">
        <v>14</v>
      </c>
      <c r="C39" s="3">
        <f>C38+C37+C36+C35</f>
        <v>593</v>
      </c>
      <c r="D39" s="3">
        <f t="shared" ref="D39:L39" si="14">D38+D37+D36+D35</f>
        <v>162</v>
      </c>
      <c r="E39" s="3">
        <f t="shared" si="14"/>
        <v>190</v>
      </c>
      <c r="F39" s="3">
        <f t="shared" si="14"/>
        <v>0</v>
      </c>
      <c r="G39" s="3">
        <f t="shared" si="14"/>
        <v>0</v>
      </c>
      <c r="H39" s="3">
        <f t="shared" si="14"/>
        <v>0</v>
      </c>
      <c r="I39" s="3">
        <f t="shared" si="14"/>
        <v>32</v>
      </c>
      <c r="J39" s="3">
        <f t="shared" si="14"/>
        <v>0</v>
      </c>
      <c r="K39" s="3">
        <f t="shared" si="14"/>
        <v>23</v>
      </c>
      <c r="L39" s="3">
        <f t="shared" si="14"/>
        <v>0</v>
      </c>
      <c r="M39" s="2">
        <f t="shared" si="0"/>
        <v>838</v>
      </c>
      <c r="N39" s="6">
        <f t="shared" si="6"/>
        <v>83.8</v>
      </c>
      <c r="O39" s="6">
        <f t="shared" si="2"/>
        <v>167.6</v>
      </c>
      <c r="P39" s="6">
        <f t="shared" si="3"/>
        <v>249.42594091232772</v>
      </c>
      <c r="Q39" s="2">
        <f t="shared" si="1"/>
        <v>162</v>
      </c>
      <c r="R39" s="6">
        <f t="shared" si="7"/>
        <v>16.2</v>
      </c>
      <c r="S39" s="6">
        <f t="shared" si="4"/>
        <v>32.4</v>
      </c>
      <c r="T39" s="6">
        <f t="shared" si="5"/>
        <v>72.448602470993194</v>
      </c>
      <c r="U39" s="2">
        <v>1000</v>
      </c>
    </row>
    <row r="40" spans="1:21" ht="25.05" customHeight="1" x14ac:dyDescent="0.3">
      <c r="A40" s="19" t="s">
        <v>12</v>
      </c>
      <c r="B40" s="5">
        <v>2021</v>
      </c>
      <c r="C40" s="5">
        <v>36</v>
      </c>
      <c r="D40" s="5">
        <v>4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4</v>
      </c>
      <c r="L40" s="5">
        <v>0</v>
      </c>
      <c r="M40" s="2">
        <f t="shared" si="0"/>
        <v>40</v>
      </c>
      <c r="N40" s="6">
        <f t="shared" si="6"/>
        <v>90.909090909090907</v>
      </c>
      <c r="O40" s="6">
        <f t="shared" si="2"/>
        <v>8</v>
      </c>
      <c r="P40" s="6">
        <f t="shared" si="3"/>
        <v>15.748015748023622</v>
      </c>
      <c r="Q40" s="2">
        <f t="shared" si="1"/>
        <v>4</v>
      </c>
      <c r="R40" s="6">
        <f t="shared" si="7"/>
        <v>9.0909090909090917</v>
      </c>
      <c r="S40" s="6">
        <f t="shared" si="4"/>
        <v>0.8</v>
      </c>
      <c r="T40" s="6">
        <f t="shared" si="5"/>
        <v>1.7888543819998317</v>
      </c>
      <c r="U40" s="2">
        <v>44</v>
      </c>
    </row>
    <row r="41" spans="1:21" ht="25.05" customHeight="1" x14ac:dyDescent="0.3">
      <c r="A41" s="19"/>
      <c r="B41" s="5">
        <v>2022</v>
      </c>
      <c r="C41" s="5">
        <v>57</v>
      </c>
      <c r="D41" s="5">
        <v>127</v>
      </c>
      <c r="E41" s="5">
        <v>9</v>
      </c>
      <c r="F41" s="5">
        <v>0</v>
      </c>
      <c r="G41" s="5">
        <v>0</v>
      </c>
      <c r="H41" s="5">
        <v>0</v>
      </c>
      <c r="I41" s="5">
        <v>59</v>
      </c>
      <c r="J41" s="5">
        <v>0</v>
      </c>
      <c r="K41" s="5">
        <v>0</v>
      </c>
      <c r="L41" s="5">
        <v>0</v>
      </c>
      <c r="M41" s="2">
        <f t="shared" si="0"/>
        <v>125</v>
      </c>
      <c r="N41" s="6">
        <f t="shared" si="6"/>
        <v>49.603174603174608</v>
      </c>
      <c r="O41" s="6">
        <f t="shared" si="2"/>
        <v>25</v>
      </c>
      <c r="P41" s="6">
        <f t="shared" si="3"/>
        <v>30.356218473321078</v>
      </c>
      <c r="Q41" s="2">
        <f t="shared" si="1"/>
        <v>127</v>
      </c>
      <c r="R41" s="6">
        <f t="shared" si="7"/>
        <v>50.396825396825392</v>
      </c>
      <c r="S41" s="6">
        <f t="shared" si="4"/>
        <v>25.4</v>
      </c>
      <c r="T41" s="6">
        <f t="shared" si="5"/>
        <v>56.796126628494662</v>
      </c>
      <c r="U41" s="2">
        <v>252</v>
      </c>
    </row>
    <row r="42" spans="1:21" ht="25.05" customHeight="1" x14ac:dyDescent="0.3">
      <c r="A42" s="19"/>
      <c r="B42" s="5">
        <v>2023</v>
      </c>
      <c r="C42" s="5">
        <v>39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175</v>
      </c>
      <c r="J42" s="5">
        <v>0</v>
      </c>
      <c r="K42" s="5">
        <v>0</v>
      </c>
      <c r="L42" s="5">
        <v>0</v>
      </c>
      <c r="M42" s="2">
        <f t="shared" si="0"/>
        <v>214</v>
      </c>
      <c r="N42" s="4">
        <f t="shared" si="6"/>
        <v>100</v>
      </c>
      <c r="O42" s="6">
        <f t="shared" si="2"/>
        <v>42.8</v>
      </c>
      <c r="P42" s="6">
        <f t="shared" si="3"/>
        <v>75.806991761974032</v>
      </c>
      <c r="Q42" s="2">
        <f t="shared" si="1"/>
        <v>0</v>
      </c>
      <c r="R42" s="4">
        <f t="shared" si="7"/>
        <v>0</v>
      </c>
      <c r="S42" s="4">
        <f t="shared" si="4"/>
        <v>0</v>
      </c>
      <c r="T42" s="4">
        <f t="shared" si="5"/>
        <v>0</v>
      </c>
      <c r="U42" s="2">
        <v>214</v>
      </c>
    </row>
    <row r="43" spans="1:21" ht="25.05" customHeight="1" x14ac:dyDescent="0.3">
      <c r="A43" s="19"/>
      <c r="B43" s="5">
        <v>2024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2">
        <f t="shared" si="0"/>
        <v>0</v>
      </c>
      <c r="N43" s="4">
        <v>0</v>
      </c>
      <c r="O43" s="4">
        <f t="shared" si="2"/>
        <v>0</v>
      </c>
      <c r="P43" s="4">
        <f t="shared" si="3"/>
        <v>0</v>
      </c>
      <c r="Q43" s="2">
        <f t="shared" si="1"/>
        <v>0</v>
      </c>
      <c r="R43" s="4">
        <v>0</v>
      </c>
      <c r="S43" s="4">
        <f t="shared" si="4"/>
        <v>0</v>
      </c>
      <c r="T43" s="4">
        <f t="shared" si="5"/>
        <v>0</v>
      </c>
      <c r="U43" s="2">
        <v>0</v>
      </c>
    </row>
    <row r="44" spans="1:21" ht="25.05" customHeight="1" x14ac:dyDescent="0.3">
      <c r="A44" s="19"/>
      <c r="B44" s="5" t="s">
        <v>14</v>
      </c>
      <c r="C44" s="5">
        <f>C43+C42+C41+C40</f>
        <v>132</v>
      </c>
      <c r="D44" s="5">
        <f t="shared" ref="D44:L44" si="15">D43+D42+D41+D40</f>
        <v>131</v>
      </c>
      <c r="E44" s="5">
        <f t="shared" si="15"/>
        <v>9</v>
      </c>
      <c r="F44" s="5">
        <f t="shared" si="15"/>
        <v>0</v>
      </c>
      <c r="G44" s="5">
        <f t="shared" si="15"/>
        <v>0</v>
      </c>
      <c r="H44" s="5">
        <f t="shared" si="15"/>
        <v>0</v>
      </c>
      <c r="I44" s="5">
        <f t="shared" si="15"/>
        <v>234</v>
      </c>
      <c r="J44" s="5">
        <f t="shared" si="15"/>
        <v>0</v>
      </c>
      <c r="K44" s="5">
        <f t="shared" si="15"/>
        <v>4</v>
      </c>
      <c r="L44" s="5">
        <f t="shared" si="15"/>
        <v>0</v>
      </c>
      <c r="M44" s="2">
        <f t="shared" si="0"/>
        <v>379</v>
      </c>
      <c r="N44" s="6">
        <f t="shared" si="6"/>
        <v>74.313725490196077</v>
      </c>
      <c r="O44" s="6">
        <f t="shared" si="2"/>
        <v>75.8</v>
      </c>
      <c r="P44" s="6">
        <f t="shared" si="3"/>
        <v>104.34174619968751</v>
      </c>
      <c r="Q44" s="2">
        <f t="shared" si="1"/>
        <v>131</v>
      </c>
      <c r="R44" s="6">
        <f t="shared" si="7"/>
        <v>25.686274509803919</v>
      </c>
      <c r="S44" s="6">
        <f t="shared" si="4"/>
        <v>26.2</v>
      </c>
      <c r="T44" s="6">
        <f t="shared" si="5"/>
        <v>58.584981010494488</v>
      </c>
      <c r="U44" s="2">
        <v>510</v>
      </c>
    </row>
    <row r="45" spans="1:21" ht="25.05" customHeight="1" x14ac:dyDescent="0.3">
      <c r="A45" s="20" t="s">
        <v>13</v>
      </c>
      <c r="B45" s="7">
        <v>2021</v>
      </c>
      <c r="C45" s="7">
        <v>13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2">
        <f t="shared" si="0"/>
        <v>13</v>
      </c>
      <c r="N45" s="4">
        <f t="shared" si="6"/>
        <v>100</v>
      </c>
      <c r="O45" s="6">
        <f t="shared" si="2"/>
        <v>2.6</v>
      </c>
      <c r="P45" s="6">
        <f t="shared" si="3"/>
        <v>5.8137767414994528</v>
      </c>
      <c r="Q45" s="2">
        <f t="shared" si="1"/>
        <v>0</v>
      </c>
      <c r="R45" s="4">
        <f t="shared" si="7"/>
        <v>0</v>
      </c>
      <c r="S45" s="4">
        <f t="shared" si="4"/>
        <v>0</v>
      </c>
      <c r="T45" s="4">
        <f t="shared" si="5"/>
        <v>0</v>
      </c>
      <c r="U45" s="2">
        <v>13</v>
      </c>
    </row>
    <row r="46" spans="1:21" ht="25.05" customHeight="1" x14ac:dyDescent="0.3">
      <c r="A46" s="20"/>
      <c r="B46" s="7">
        <v>2022</v>
      </c>
      <c r="C46" s="7">
        <v>130</v>
      </c>
      <c r="D46" s="7">
        <v>64</v>
      </c>
      <c r="E46" s="7">
        <v>5</v>
      </c>
      <c r="F46" s="7">
        <v>0</v>
      </c>
      <c r="G46" s="7">
        <v>0</v>
      </c>
      <c r="H46" s="7">
        <v>0</v>
      </c>
      <c r="I46" s="7">
        <v>3</v>
      </c>
      <c r="J46" s="7">
        <v>0</v>
      </c>
      <c r="K46" s="7">
        <v>0</v>
      </c>
      <c r="L46" s="7">
        <v>0</v>
      </c>
      <c r="M46" s="2">
        <f t="shared" si="0"/>
        <v>138</v>
      </c>
      <c r="N46" s="6">
        <f t="shared" si="6"/>
        <v>68.316831683168317</v>
      </c>
      <c r="O46" s="6">
        <f t="shared" si="2"/>
        <v>27.6</v>
      </c>
      <c r="P46" s="6">
        <f t="shared" si="3"/>
        <v>57.282632621065872</v>
      </c>
      <c r="Q46" s="2">
        <f t="shared" si="1"/>
        <v>64</v>
      </c>
      <c r="R46" s="6">
        <f t="shared" si="7"/>
        <v>31.683168316831683</v>
      </c>
      <c r="S46" s="6">
        <f t="shared" si="4"/>
        <v>12.8</v>
      </c>
      <c r="T46" s="6">
        <f t="shared" si="5"/>
        <v>28.621670111997307</v>
      </c>
      <c r="U46" s="2">
        <v>202</v>
      </c>
    </row>
    <row r="47" spans="1:21" ht="25.05" customHeight="1" x14ac:dyDescent="0.3">
      <c r="A47" s="20"/>
      <c r="B47" s="7">
        <v>2023</v>
      </c>
      <c r="C47" s="7">
        <v>93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8</v>
      </c>
      <c r="J47" s="7">
        <v>0</v>
      </c>
      <c r="K47" s="7">
        <v>0</v>
      </c>
      <c r="L47" s="7">
        <v>0</v>
      </c>
      <c r="M47" s="2">
        <f t="shared" si="0"/>
        <v>101</v>
      </c>
      <c r="N47" s="4">
        <f t="shared" si="6"/>
        <v>100</v>
      </c>
      <c r="O47" s="6">
        <f t="shared" si="2"/>
        <v>20.2</v>
      </c>
      <c r="P47" s="6">
        <f t="shared" si="3"/>
        <v>40.843604150466447</v>
      </c>
      <c r="Q47" s="2">
        <f t="shared" si="1"/>
        <v>0</v>
      </c>
      <c r="R47" s="4">
        <f t="shared" si="7"/>
        <v>0</v>
      </c>
      <c r="S47" s="4">
        <f t="shared" si="4"/>
        <v>0</v>
      </c>
      <c r="T47" s="4">
        <f t="shared" si="5"/>
        <v>0</v>
      </c>
      <c r="U47" s="2">
        <v>101</v>
      </c>
    </row>
    <row r="48" spans="1:21" ht="25.05" customHeight="1" x14ac:dyDescent="0.3">
      <c r="A48" s="20"/>
      <c r="B48" s="7">
        <v>2024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2">
        <f t="shared" si="0"/>
        <v>0</v>
      </c>
      <c r="N48" s="4">
        <v>0</v>
      </c>
      <c r="O48" s="4">
        <f t="shared" si="2"/>
        <v>0</v>
      </c>
      <c r="P48" s="4">
        <f t="shared" si="3"/>
        <v>0</v>
      </c>
      <c r="Q48" s="2">
        <f t="shared" si="1"/>
        <v>0</v>
      </c>
      <c r="R48" s="4">
        <v>0</v>
      </c>
      <c r="S48" s="4">
        <f t="shared" si="4"/>
        <v>0</v>
      </c>
      <c r="T48" s="4">
        <f t="shared" si="5"/>
        <v>0</v>
      </c>
      <c r="U48" s="2">
        <v>0</v>
      </c>
    </row>
    <row r="49" spans="1:21" ht="25.05" customHeight="1" x14ac:dyDescent="0.3">
      <c r="A49" s="20"/>
      <c r="B49" s="7" t="s">
        <v>14</v>
      </c>
      <c r="C49" s="7">
        <f>C48+C47+C46+C45</f>
        <v>236</v>
      </c>
      <c r="D49" s="7">
        <f t="shared" ref="D49:L49" si="16">D48+D47+D46+D45</f>
        <v>64</v>
      </c>
      <c r="E49" s="7">
        <f t="shared" si="16"/>
        <v>5</v>
      </c>
      <c r="F49" s="7">
        <f t="shared" si="16"/>
        <v>0</v>
      </c>
      <c r="G49" s="7">
        <f t="shared" si="16"/>
        <v>0</v>
      </c>
      <c r="H49" s="7">
        <f t="shared" si="16"/>
        <v>0</v>
      </c>
      <c r="I49" s="7">
        <f t="shared" si="16"/>
        <v>11</v>
      </c>
      <c r="J49" s="7">
        <f t="shared" si="16"/>
        <v>0</v>
      </c>
      <c r="K49" s="7">
        <f t="shared" si="16"/>
        <v>0</v>
      </c>
      <c r="L49" s="7">
        <f t="shared" si="16"/>
        <v>0</v>
      </c>
      <c r="M49" s="2">
        <f t="shared" si="0"/>
        <v>252</v>
      </c>
      <c r="N49" s="6">
        <f t="shared" si="6"/>
        <v>79.74683544303798</v>
      </c>
      <c r="O49" s="6">
        <f t="shared" si="2"/>
        <v>50.4</v>
      </c>
      <c r="P49" s="6">
        <f t="shared" si="3"/>
        <v>103.85229896347985</v>
      </c>
      <c r="Q49" s="2">
        <f t="shared" si="1"/>
        <v>64</v>
      </c>
      <c r="R49" s="6">
        <f t="shared" si="7"/>
        <v>20.253164556962027</v>
      </c>
      <c r="S49" s="6">
        <f t="shared" si="4"/>
        <v>12.8</v>
      </c>
      <c r="T49" s="6">
        <f t="shared" si="5"/>
        <v>28.621670111997307</v>
      </c>
      <c r="U49" s="2">
        <v>316</v>
      </c>
    </row>
    <row r="50" spans="1:21" ht="25.05" customHeight="1" x14ac:dyDescent="0.3">
      <c r="A50" s="18" t="s">
        <v>23</v>
      </c>
      <c r="B50" s="18"/>
      <c r="C50" s="10">
        <f>C49+C44+C39+C34+C29+C24+C19+C14+C9</f>
        <v>11223</v>
      </c>
      <c r="D50" s="10">
        <f t="shared" ref="D50:L50" si="17">D49+D44+D39+D34+D29+D24+D19+D14+D9</f>
        <v>4660</v>
      </c>
      <c r="E50" s="10">
        <f t="shared" si="17"/>
        <v>728</v>
      </c>
      <c r="F50" s="10">
        <f t="shared" si="17"/>
        <v>12</v>
      </c>
      <c r="G50" s="10">
        <f t="shared" si="17"/>
        <v>432</v>
      </c>
      <c r="H50" s="10">
        <f t="shared" si="17"/>
        <v>0</v>
      </c>
      <c r="I50" s="10">
        <f t="shared" si="17"/>
        <v>519</v>
      </c>
      <c r="J50" s="10">
        <f t="shared" si="17"/>
        <v>110</v>
      </c>
      <c r="K50" s="10">
        <f t="shared" si="17"/>
        <v>119</v>
      </c>
      <c r="L50" s="10">
        <f t="shared" si="17"/>
        <v>0</v>
      </c>
      <c r="M50" s="2">
        <f t="shared" si="0"/>
        <v>13021</v>
      </c>
      <c r="N50" s="6">
        <f t="shared" si="6"/>
        <v>73.139358535078358</v>
      </c>
      <c r="O50" s="6">
        <f>AVERAGE(C49,C44,C39,C34,C29,C24,C19,C14,C9,E9,G9,I9,K9,E14,G14,I14,K14,E19,G19,I19,K19,E24,G24,I24,K24,E29,G29,I29,K29,E34,G34,I34,K34,E39,G39,I39,K39,E49,E44,G44,G49,I44,I49,K49,K44)</f>
        <v>289.35555555555555</v>
      </c>
      <c r="P50" s="6">
        <f>STDEV(C49,C44,C39,C34,C29,C24,C19,C14,C9,E9,G9,I9,K9,E14,G14,I14,K14,E19,G19,I19,K19,E24,G24,I24,K24,E29,G29,I29,K29,E34,G34,I34,K34,E39,G39,I39,K39,E49,E44,G44,G49,I44,I49,K49,K44)</f>
        <v>829.03734304409727</v>
      </c>
      <c r="Q50" s="2">
        <f t="shared" si="1"/>
        <v>4782</v>
      </c>
      <c r="R50" s="6">
        <f t="shared" si="7"/>
        <v>26.860641464921642</v>
      </c>
      <c r="S50" s="6">
        <f>AVERAGE(D49,F49,H49,J49,L49,L44,J44,H44,F44,D44,D39,F39,H39,J39,L39,D34,F34,H34,J34,L34,D29,F29,H29,J29,L29,L24,J24,H24,F24,D24,D19,F19,H19,J19,L19,D14,D9,F9,F14,H14,H9,J9,J14,L14,L9)</f>
        <v>106.26666666666667</v>
      </c>
      <c r="T50" s="6">
        <f>STDEV(D49,F49,H49,J49,L49,L44,J44,H44,F44,D44,D39,F39,H39,J39,L39,D34,F34,H34,J34,L34,D29,F29,H29,J29,L29,L24,J24,H24,F24,D24,D19,F19,H19,J19,L19,D14,D9,F9,F14,H14,H9,J9,J14,L14,L9)</f>
        <v>388.03393712874697</v>
      </c>
      <c r="U50" s="2">
        <v>17803</v>
      </c>
    </row>
  </sheetData>
  <mergeCells count="23">
    <mergeCell ref="A15:A19"/>
    <mergeCell ref="A1:U1"/>
    <mergeCell ref="U2:U4"/>
    <mergeCell ref="A50:B50"/>
    <mergeCell ref="A10:A14"/>
    <mergeCell ref="A20:A24"/>
    <mergeCell ref="A25:A29"/>
    <mergeCell ref="A30:A34"/>
    <mergeCell ref="A35:A39"/>
    <mergeCell ref="A40:A44"/>
    <mergeCell ref="A45:A49"/>
    <mergeCell ref="E3:F3"/>
    <mergeCell ref="G3:H3"/>
    <mergeCell ref="I3:J3"/>
    <mergeCell ref="K3:L3"/>
    <mergeCell ref="A5:A9"/>
    <mergeCell ref="M3:P3"/>
    <mergeCell ref="Q3:T3"/>
    <mergeCell ref="B2:B4"/>
    <mergeCell ref="A2:A4"/>
    <mergeCell ref="C2:L2"/>
    <mergeCell ref="M2:T2"/>
    <mergeCell ref="C3:D3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MONT- 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ASUS</cp:lastModifiedBy>
  <dcterms:created xsi:type="dcterms:W3CDTF">2024-08-16T11:12:58Z</dcterms:created>
  <dcterms:modified xsi:type="dcterms:W3CDTF">2025-10-14T19:49:16Z</dcterms:modified>
</cp:coreProperties>
</file>