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vinnova-my.sharepoint.com/personal/ida_envall_formas_se/Documents/Forskningssammanställningar/Naturbetesmarker/PEER REVIEW 2/"/>
    </mc:Choice>
  </mc:AlternateContent>
  <xr:revisionPtr revIDLastSave="15" documentId="13_ncr:1_{47ABF767-3DC6-4155-B226-C2AAFF5E9DAF}" xr6:coauthVersionLast="47" xr6:coauthVersionMax="47" xr10:uidLastSave="{07EBD485-374C-4DAF-9204-992DDD77F826}"/>
  <bookViews>
    <workbookView xWindow="-98" yWindow="-98" windowWidth="20715" windowHeight="13276" xr2:uid="{00000000-000D-0000-FFFF-FFFF00000000}"/>
  </bookViews>
  <sheets>
    <sheet name="READ ME" sheetId="10" r:id="rId1"/>
    <sheet name="Table S1" sheetId="8" r:id="rId2"/>
    <sheet name="Table S2" sheetId="4" r:id="rId3"/>
    <sheet name="Table S3" sheetId="5" r:id="rId4"/>
    <sheet name="Table S4" sheetId="6" r:id="rId5"/>
    <sheet name="Table S5"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8" i="8" l="1"/>
  <c r="A67" i="8"/>
  <c r="A66" i="8"/>
  <c r="A65" i="8"/>
  <c r="A64" i="8"/>
  <c r="A63" i="8"/>
  <c r="A54" i="8"/>
  <c r="A53" i="8"/>
  <c r="A52" i="8"/>
  <c r="A51" i="8"/>
  <c r="A50" i="8"/>
  <c r="A49" i="8"/>
  <c r="A39" i="8"/>
  <c r="A38" i="8"/>
  <c r="A37" i="8"/>
  <c r="A36" i="8"/>
  <c r="A33" i="8"/>
  <c r="A32" i="8"/>
  <c r="A31" i="8"/>
  <c r="A30" i="8"/>
  <c r="A29" i="8"/>
  <c r="A28" i="8"/>
  <c r="A27" i="8"/>
  <c r="A26" i="8"/>
  <c r="A23" i="8"/>
  <c r="A22" i="8"/>
  <c r="A21" i="8"/>
  <c r="A20" i="8"/>
  <c r="A68" i="4"/>
  <c r="A67" i="4"/>
  <c r="A66" i="4"/>
  <c r="A65" i="4"/>
  <c r="A64" i="4"/>
  <c r="A63" i="4"/>
  <c r="A54" i="4"/>
  <c r="A53" i="4"/>
  <c r="A52" i="4"/>
  <c r="A51" i="4"/>
  <c r="A50" i="4"/>
  <c r="A49" i="4"/>
  <c r="A39" i="4"/>
  <c r="A38" i="4"/>
  <c r="A37" i="4"/>
  <c r="A36" i="4"/>
  <c r="A33" i="4"/>
  <c r="A32" i="4"/>
  <c r="A31" i="4"/>
  <c r="A30" i="4"/>
  <c r="A29" i="4"/>
  <c r="A28" i="4"/>
  <c r="A27" i="4"/>
  <c r="A26" i="4"/>
  <c r="A23" i="4"/>
  <c r="A22" i="4"/>
  <c r="A21" i="4"/>
  <c r="A20" i="4"/>
</calcChain>
</file>

<file path=xl/sharedStrings.xml><?xml version="1.0" encoding="utf-8"?>
<sst xmlns="http://schemas.openxmlformats.org/spreadsheetml/2006/main" count="742" uniqueCount="87">
  <si>
    <t xml:space="preserve">This additional file contains supplementary tables. </t>
  </si>
  <si>
    <t>Table S1. Model results for the analysis of effects of co-enclosing an improved grassland area with a semi-natural grassland on the grazers’ behaviour, estimated as the Electivity for the improved grassland area. Model 1a was used to estimate the Electivity responses across different grazer species, including the proportion of improved grassland area as covariate. Model 2a estimated the differences in Electivity between single species- and mixed herds for each grazer species, including the proportion of improved grassland area as covariate. Model 3a was equal to Model 2a except that animal density (LSU/ha) was added as a covariate. Model 4a estimated the differences between different types of Electivity (grazing, resting, urination/defaecation and general occupancy; cattle studies only). Significant deviations from 0 in Electivity and significant effect of continuous variables are highlighted with grey shading. Table parts: A) model output from Anova type 2/3 tests of models, B) confidence intervals / coefficient for individual explanatory variables and C) contrasts for relevant factor variables. Significant effects are highlighted with bold font.</t>
  </si>
  <si>
    <t>A) ANOVA (type 2/3)</t>
  </si>
  <si>
    <t>Model 1a (type = 2)</t>
  </si>
  <si>
    <t>Model 2a (type = 3)</t>
  </si>
  <si>
    <t>Model 3a (type = 3)</t>
  </si>
  <si>
    <t>Model 4a  (type = 2)</t>
  </si>
  <si>
    <t>chisq</t>
  </si>
  <si>
    <t>df</t>
  </si>
  <si>
    <t>sign.</t>
  </si>
  <si>
    <t>Factors</t>
  </si>
  <si>
    <t>Grazer species</t>
  </si>
  <si>
    <t>***</t>
  </si>
  <si>
    <t>n.s.</t>
  </si>
  <si>
    <t>*</t>
  </si>
  <si>
    <t>-</t>
  </si>
  <si>
    <t>Mixed herd (Y/N)</t>
  </si>
  <si>
    <t>Outcome measure</t>
  </si>
  <si>
    <t>**</t>
  </si>
  <si>
    <t>Continuous variables</t>
  </si>
  <si>
    <t>Improved area (prop.)</t>
  </si>
  <si>
    <t>LSU (per ha)</t>
  </si>
  <si>
    <t>Interactions</t>
  </si>
  <si>
    <t>Grazer species x Mixed herd</t>
  </si>
  <si>
    <t>B) CONFIDENCE INTERVALS 
    / COEFFICIENTS</t>
  </si>
  <si>
    <t>Model 1a</t>
  </si>
  <si>
    <t>Model 2a</t>
  </si>
  <si>
    <t>Model 3a</t>
  </si>
  <si>
    <t>Model 4a</t>
  </si>
  <si>
    <t>mean</t>
  </si>
  <si>
    <t>low. CI</t>
  </si>
  <si>
    <t>upp. CI</t>
  </si>
  <si>
    <t>see below</t>
  </si>
  <si>
    <t>coef</t>
  </si>
  <si>
    <t>C) CONTRASTS</t>
  </si>
  <si>
    <t>Mixed herd</t>
  </si>
  <si>
    <t>- cattle: mixed</t>
  </si>
  <si>
    <t>- goat: mixed</t>
  </si>
  <si>
    <t>- horse: mixed</t>
  </si>
  <si>
    <t>- sheep: mixed</t>
  </si>
  <si>
    <t>Data</t>
  </si>
  <si>
    <t>All</t>
  </si>
  <si>
    <t>With LSU data</t>
  </si>
  <si>
    <t>Only cattle studies</t>
  </si>
  <si>
    <t>N observations</t>
  </si>
  <si>
    <t>N groups</t>
  </si>
  <si>
    <t>Table S2. Model results for the sensitivity analysis (excluding studies with high risk of bias) of effects of co-enclosing an improved grassland area with a semi-natural grassland on the grazers’ behaviour, estimated as the Electivity for the improved grassland area. Model 1a was used to estimate the Electivity responses across different grazer species, including the proportion of improved grassland area as covariate. Model 2a estimated the differences in Electivity between single species- and mixed herds for each grazer species, including the proportion of improved grassland area as covariate. Model 3a was equal to Model 2a except that animal density (LSU/ha) was added as a covariate. Model 4a estimated the differences between different types of Electivity (grazing, resting, urination/defaecation and general occupancy; cattle studies only). Significant deviations from 0 in Electivity and significant effect of continuous variables are highlighted with grey shading. Table parts: A) model output from Anova type 2/3 tests of models, B) confidence intervals / coefficient for individual explanatory variables and C) contrasts for relevant factor variables. Significant effects are highlighted with bold font.</t>
  </si>
  <si>
    <t>Model 1b (type = 2)</t>
  </si>
  <si>
    <t>Model 2b (type = 3)</t>
  </si>
  <si>
    <t>Model 3b (type = 3)</t>
  </si>
  <si>
    <t>Model 4b (type = 2)</t>
  </si>
  <si>
    <t>Model 1b</t>
  </si>
  <si>
    <t>Model 2b</t>
  </si>
  <si>
    <t>Model 3b</t>
  </si>
  <si>
    <t>Model 4b</t>
  </si>
  <si>
    <t>Excl. high risk of bias-studies</t>
  </si>
  <si>
    <t>With LSU-data, excl. high risk of bias-studies</t>
  </si>
  <si>
    <t>Only cattle studies, excl. high risk of bias-studies</t>
  </si>
  <si>
    <t>Table S3. Model result on the effects of supplementary feeding on dry matter intake (DMI), including all studies (5) with data.</t>
  </si>
  <si>
    <t>Variable</t>
  </si>
  <si>
    <t>DMI model</t>
  </si>
  <si>
    <t>Log-ratio</t>
  </si>
  <si>
    <t>SE</t>
  </si>
  <si>
    <t>Supplementary feeding</t>
  </si>
  <si>
    <t>Table S4. Model result on the effects of supplementary feeding on dry matter intake (DMI), excluding studies (2) with high risk of bias.</t>
  </si>
  <si>
    <t xml:space="preserve">Table S5. Summary of experimental designs and variables that should be considered for inclusion when examining how and why addition of improved grassland or nutrients affects biodiversity of different organisms. </t>
  </si>
  <si>
    <t>Type of study</t>
  </si>
  <si>
    <t>Main factors</t>
  </si>
  <si>
    <t>Confounding variables to control for</t>
  </si>
  <si>
    <t xml:space="preserve">Response variables (biodiversity, animal behaviour) </t>
  </si>
  <si>
    <t>(A) EXPERIMENTAL </t>
  </si>
  <si>
    <t>Addition of improved grassland to existing semi-natural grasslands (SNG) with BACI design (before-after contol-impact, replicated across sites with randomization; see text) </t>
  </si>
  <si>
    <t xml:space="preserve">Size (proportion) of improved area 
Fertility difference SNG-added area
Type of added area (grassland, cropland, grazed forest)
Historical land use of added area (old abandoned arable land, recently fertilized grassland, etc.)
Landscape (surrounding landscape, buffer zone size, etc.)
Animals (LSU, species, mixed herds, etc.)
</t>
  </si>
  <si>
    <r>
      <t>Biodiversity measures</t>
    </r>
    <r>
      <rPr>
        <sz val="11"/>
        <rFont val="Calibri"/>
        <family val="2"/>
      </rPr>
      <t> 
Plant diversity and indicator species
Insects (e.g. pollinators)
Soil animals, fungi, microorgranisma
Birds
Ecosystem service (NCP) indicators</t>
    </r>
  </si>
  <si>
    <r>
      <t>Animal behaviour</t>
    </r>
    <r>
      <rPr>
        <sz val="11"/>
        <rFont val="Calibri"/>
        <family val="2"/>
      </rPr>
      <t> </t>
    </r>
    <r>
      <rPr>
        <b/>
        <sz val="11"/>
        <rFont val="Calibri"/>
        <family val="2"/>
      </rPr>
      <t xml:space="preserve">
</t>
    </r>
    <r>
      <rPr>
        <sz val="11"/>
        <rFont val="Calibri"/>
        <family val="2"/>
      </rPr>
      <t>Movement, grazing, resting, urinating, defecating 
Nutrient transport with animals</t>
    </r>
  </si>
  <si>
    <t>Addition of supplementary feed to existing semi-natural grasslands </t>
  </si>
  <si>
    <t>Amount of supplementary feed added
Feed composition
Animals (as above)</t>
  </si>
  <si>
    <t>(as above) </t>
  </si>
  <si>
    <t>Addition of other nutrient sources to existing semi-natural grasslands </t>
  </si>
  <si>
    <t>Amount and which nutrient(s) added
Animals (as above)</t>
  </si>
  <si>
    <t>(B) NATURAL EXPERIMENTS </t>
  </si>
  <si>
    <t>Existing variation in inclusion of improved grasslands across landscapes (non-experimental and non-controlled, including representative non-inclusion sites) </t>
  </si>
  <si>
    <t>Size of SNG and improved grassland 
Time since inclusion, historical land use, surrounding landscape
Fertility differences
Animals (as above)</t>
  </si>
  <si>
    <t>Plant diversity and indicator species
Insects
Soil organisms
Birds
Ecosystem service (NCP) indicators</t>
  </si>
  <si>
    <t>Existing variation in addition of supplementary feed or nutrients (non-experimental and non-controlled) </t>
  </si>
  <si>
    <t>(as above)</t>
  </si>
  <si>
    <t>Effects on biodiversity in semi-natural pastures of giving the grazing animals access to additional nutrient sources: a systematic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</si>
</sst>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0"/>
      <color theme="1"/>
      <name val="Calibri"/>
      <family val="2"/>
      <scheme val="minor"/>
    </font>
    <font>
      <i/>
      <sz val="10"/>
      <name val="Calibri"/>
      <family val="2"/>
      <scheme val="minor"/>
    </font>
    <font>
      <i/>
      <sz val="10"/>
      <color theme="1"/>
      <name val="Calibri"/>
      <family val="2"/>
      <scheme val="minor"/>
    </font>
    <font>
      <sz val="10"/>
      <color rgb="FF000000"/>
      <name val="Calibri"/>
      <family val="2"/>
      <scheme val="minor"/>
    </font>
    <font>
      <sz val="10"/>
      <name val="Calibri"/>
      <family val="2"/>
      <scheme val="minor"/>
    </font>
    <font>
      <b/>
      <sz val="10"/>
      <name val="Calibri"/>
      <family val="2"/>
      <scheme val="minor"/>
    </font>
    <font>
      <sz val="9"/>
      <color theme="1"/>
      <name val="Calibri"/>
      <family val="2"/>
      <scheme val="minor"/>
    </font>
    <font>
      <b/>
      <i/>
      <sz val="10"/>
      <name val="Calibri"/>
      <family val="2"/>
      <scheme val="minor"/>
    </font>
    <font>
      <b/>
      <sz val="11"/>
      <name val="Calibri"/>
      <family val="2"/>
    </font>
    <font>
      <sz val="11"/>
      <name val="Calibri"/>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85">
    <xf numFmtId="0" fontId="0" fillId="0" borderId="0" xfId="0"/>
    <xf numFmtId="0" fontId="1" fillId="0" borderId="0" xfId="0" applyFont="1"/>
    <xf numFmtId="0" fontId="1" fillId="0" borderId="1" xfId="0" applyFont="1" applyBorder="1"/>
    <xf numFmtId="2" fontId="1" fillId="0" borderId="1" xfId="0" applyNumberFormat="1" applyFont="1" applyBorder="1" applyAlignment="1">
      <alignment horizontal="center"/>
    </xf>
    <xf numFmtId="0" fontId="3" fillId="0" borderId="0" xfId="0" applyFont="1" applyAlignment="1">
      <alignment horizontal="left" vertical="top"/>
    </xf>
    <xf numFmtId="0" fontId="3" fillId="0" borderId="1" xfId="0" applyFont="1" applyBorder="1" applyAlignment="1">
      <alignment horizontal="left" vertical="top"/>
    </xf>
    <xf numFmtId="2" fontId="4" fillId="0" borderId="1" xfId="0" applyNumberFormat="1" applyFont="1" applyBorder="1" applyAlignment="1">
      <alignment horizontal="center" vertical="center"/>
    </xf>
    <xf numFmtId="2" fontId="5" fillId="0" borderId="1" xfId="0" applyNumberFormat="1" applyFont="1" applyBorder="1" applyAlignment="1">
      <alignment horizontal="center" vertical="center"/>
    </xf>
    <xf numFmtId="1" fontId="5" fillId="0" borderId="1" xfId="0" applyNumberFormat="1" applyFont="1" applyBorder="1" applyAlignment="1">
      <alignment horizontal="center" vertical="center"/>
    </xf>
    <xf numFmtId="1" fontId="2" fillId="0" borderId="1" xfId="0" applyNumberFormat="1" applyFont="1" applyBorder="1" applyAlignment="1">
      <alignment horizontal="center" vertical="center"/>
    </xf>
    <xf numFmtId="164" fontId="5" fillId="0" borderId="1" xfId="0" applyNumberFormat="1" applyFont="1" applyBorder="1" applyAlignment="1">
      <alignment horizontal="center" vertical="center"/>
    </xf>
    <xf numFmtId="0" fontId="5" fillId="0" borderId="0" xfId="0" applyFont="1"/>
    <xf numFmtId="2" fontId="5" fillId="0" borderId="1" xfId="0" applyNumberFormat="1" applyFont="1" applyBorder="1" applyAlignment="1">
      <alignment horizontal="center"/>
    </xf>
    <xf numFmtId="2" fontId="6" fillId="0" borderId="1" xfId="0" applyNumberFormat="1" applyFont="1" applyBorder="1" applyAlignment="1">
      <alignment horizontal="center" vertical="center"/>
    </xf>
    <xf numFmtId="0" fontId="5" fillId="0" borderId="1" xfId="0" applyFont="1" applyBorder="1" applyAlignment="1">
      <alignment horizontal="center"/>
    </xf>
    <xf numFmtId="0" fontId="1" fillId="2" borderId="0" xfId="0" applyFont="1" applyFill="1"/>
    <xf numFmtId="2" fontId="2" fillId="0" borderId="1" xfId="0" applyNumberFormat="1" applyFont="1" applyBorder="1" applyAlignment="1">
      <alignment horizontal="center" vertical="center"/>
    </xf>
    <xf numFmtId="0" fontId="5" fillId="0" borderId="1" xfId="0" applyFont="1" applyBorder="1" applyAlignment="1">
      <alignment horizontal="center" vertical="center"/>
    </xf>
    <xf numFmtId="0" fontId="1" fillId="0" borderId="8" xfId="0" applyFont="1" applyBorder="1"/>
    <xf numFmtId="2" fontId="5" fillId="0" borderId="8" xfId="0" applyNumberFormat="1" applyFont="1" applyBorder="1" applyAlignment="1">
      <alignment horizontal="center" vertical="center"/>
    </xf>
    <xf numFmtId="164" fontId="5" fillId="0" borderId="8" xfId="0" applyNumberFormat="1" applyFont="1" applyBorder="1" applyAlignment="1">
      <alignment horizontal="center" vertical="center"/>
    </xf>
    <xf numFmtId="1" fontId="5" fillId="0" borderId="8" xfId="0" applyNumberFormat="1" applyFont="1" applyBorder="1" applyAlignment="1">
      <alignment horizontal="center" vertical="center"/>
    </xf>
    <xf numFmtId="1" fontId="6" fillId="0" borderId="1" xfId="0" applyNumberFormat="1" applyFont="1" applyBorder="1" applyAlignment="1">
      <alignment horizontal="center" vertical="center"/>
    </xf>
    <xf numFmtId="0" fontId="1" fillId="0" borderId="1" xfId="0" applyFont="1" applyBorder="1" applyAlignment="1">
      <alignment wrapText="1"/>
    </xf>
    <xf numFmtId="0" fontId="1" fillId="0" borderId="9" xfId="0" applyFont="1" applyBorder="1"/>
    <xf numFmtId="0" fontId="5" fillId="0" borderId="9" xfId="0" applyFont="1" applyBorder="1" applyAlignment="1">
      <alignment horizontal="center" vertical="center"/>
    </xf>
    <xf numFmtId="2" fontId="6" fillId="0" borderId="8" xfId="0" applyNumberFormat="1" applyFont="1" applyBorder="1" applyAlignment="1">
      <alignment horizontal="center" vertical="center"/>
    </xf>
    <xf numFmtId="0" fontId="6" fillId="0" borderId="1" xfId="0" applyFont="1" applyBorder="1" applyAlignment="1">
      <alignment horizontal="center"/>
    </xf>
    <xf numFmtId="2" fontId="6" fillId="0" borderId="1" xfId="0" applyNumberFormat="1" applyFont="1" applyBorder="1" applyAlignment="1">
      <alignment horizontal="center"/>
    </xf>
    <xf numFmtId="2" fontId="5" fillId="0" borderId="9" xfId="0" applyNumberFormat="1" applyFont="1" applyBorder="1" applyAlignment="1">
      <alignment horizontal="center" vertical="center"/>
    </xf>
    <xf numFmtId="2" fontId="8" fillId="0" borderId="1" xfId="0" applyNumberFormat="1" applyFont="1" applyBorder="1" applyAlignment="1">
      <alignment horizontal="center" vertical="center"/>
    </xf>
    <xf numFmtId="1" fontId="8" fillId="0" borderId="1" xfId="0" applyNumberFormat="1" applyFont="1" applyBorder="1" applyAlignment="1">
      <alignment horizontal="center" vertical="center"/>
    </xf>
    <xf numFmtId="0" fontId="1" fillId="0" borderId="1" xfId="0" applyFont="1" applyBorder="1" applyAlignment="1">
      <alignment horizontal="center" vertical="center"/>
    </xf>
    <xf numFmtId="0" fontId="9" fillId="3" borderId="10" xfId="0" applyFont="1" applyFill="1" applyBorder="1" applyAlignment="1">
      <alignment vertical="center" wrapText="1"/>
    </xf>
    <xf numFmtId="0" fontId="9" fillId="3" borderId="11"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3" xfId="0" applyFont="1" applyFill="1" applyBorder="1" applyAlignment="1">
      <alignment vertical="center" wrapText="1"/>
    </xf>
    <xf numFmtId="0" fontId="10" fillId="3" borderId="13" xfId="0" applyFont="1" applyFill="1" applyBorder="1" applyAlignment="1">
      <alignment vertical="center" wrapText="1"/>
    </xf>
    <xf numFmtId="0" fontId="10" fillId="3" borderId="11" xfId="0" applyFont="1" applyFill="1" applyBorder="1" applyAlignment="1">
      <alignment horizontal="left" vertical="center" wrapText="1"/>
    </xf>
    <xf numFmtId="0" fontId="10" fillId="3" borderId="11" xfId="0" applyFont="1" applyFill="1" applyBorder="1" applyAlignment="1">
      <alignment vertical="center" wrapText="1"/>
    </xf>
    <xf numFmtId="0" fontId="10" fillId="3" borderId="16" xfId="0" applyFont="1" applyFill="1" applyBorder="1" applyAlignment="1">
      <alignment vertical="center" wrapText="1"/>
    </xf>
    <xf numFmtId="0" fontId="10" fillId="3" borderId="0" xfId="0" applyFont="1" applyFill="1" applyAlignment="1">
      <alignment vertical="center" wrapText="1"/>
    </xf>
    <xf numFmtId="0" fontId="10" fillId="3" borderId="11" xfId="0" applyFont="1" applyFill="1" applyBorder="1" applyAlignment="1">
      <alignment horizontal="left" vertical="center" wrapText="1" indent="1"/>
    </xf>
    <xf numFmtId="0" fontId="10" fillId="3" borderId="12" xfId="0" applyFont="1" applyFill="1" applyBorder="1" applyAlignment="1">
      <alignment horizontal="left" vertical="center" wrapText="1" indent="1"/>
    </xf>
    <xf numFmtId="0" fontId="5" fillId="0" borderId="2" xfId="0" applyFont="1" applyBorder="1" applyAlignment="1">
      <alignment horizontal="center"/>
    </xf>
    <xf numFmtId="0" fontId="5" fillId="0" borderId="4" xfId="0" applyFont="1" applyBorder="1" applyAlignment="1">
      <alignment horizontal="center"/>
    </xf>
    <xf numFmtId="0" fontId="5" fillId="0" borderId="3" xfId="0" applyFont="1" applyBorder="1" applyAlignment="1">
      <alignment horizontal="center"/>
    </xf>
    <xf numFmtId="2" fontId="5" fillId="0" borderId="4" xfId="0" applyNumberFormat="1" applyFont="1" applyBorder="1" applyAlignment="1">
      <alignment horizontal="center" vertical="center"/>
    </xf>
    <xf numFmtId="2" fontId="2" fillId="0" borderId="8" xfId="0" applyNumberFormat="1" applyFont="1" applyBorder="1" applyAlignment="1">
      <alignment horizontal="center" vertical="center"/>
    </xf>
    <xf numFmtId="1" fontId="2" fillId="0" borderId="8" xfId="0" applyNumberFormat="1" applyFont="1" applyBorder="1" applyAlignment="1">
      <alignment horizontal="center" vertical="center"/>
    </xf>
    <xf numFmtId="0" fontId="5" fillId="0" borderId="1" xfId="0" applyFont="1" applyBorder="1" applyAlignment="1">
      <alignment horizontal="center" vertical="center"/>
    </xf>
    <xf numFmtId="2" fontId="5" fillId="0" borderId="1" xfId="0" applyNumberFormat="1" applyFont="1" applyBorder="1" applyAlignment="1">
      <alignment horizontal="center" vertical="center"/>
    </xf>
    <xf numFmtId="2" fontId="2" fillId="0" borderId="1" xfId="0" applyNumberFormat="1" applyFont="1" applyBorder="1" applyAlignment="1">
      <alignment horizontal="center" vertical="center"/>
    </xf>
    <xf numFmtId="0" fontId="1" fillId="0" borderId="0" xfId="0" applyFont="1" applyAlignment="1">
      <alignment horizontal="center"/>
    </xf>
    <xf numFmtId="2" fontId="6" fillId="0" borderId="8" xfId="0" applyNumberFormat="1" applyFont="1" applyBorder="1" applyAlignment="1">
      <alignment horizontal="center" vertical="center"/>
    </xf>
    <xf numFmtId="0" fontId="1" fillId="0" borderId="1" xfId="0" applyFont="1" applyBorder="1" applyAlignment="1">
      <alignment horizont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5" fillId="0" borderId="3" xfId="0" applyFont="1" applyBorder="1" applyAlignment="1">
      <alignment horizontal="center"/>
    </xf>
    <xf numFmtId="0" fontId="6" fillId="0" borderId="1" xfId="0" applyFont="1" applyBorder="1" applyAlignment="1">
      <alignment horizontal="center"/>
    </xf>
    <xf numFmtId="0" fontId="5" fillId="0" borderId="1" xfId="0" applyFont="1" applyBorder="1" applyAlignment="1">
      <alignment horizontal="center"/>
    </xf>
    <xf numFmtId="2" fontId="5" fillId="0" borderId="5" xfId="0" applyNumberFormat="1" applyFont="1" applyBorder="1" applyAlignment="1">
      <alignment horizontal="center" vertical="center"/>
    </xf>
    <xf numFmtId="2" fontId="5" fillId="0" borderId="7" xfId="0" applyNumberFormat="1" applyFont="1" applyBorder="1" applyAlignment="1">
      <alignment horizontal="center" vertical="center"/>
    </xf>
    <xf numFmtId="2" fontId="5" fillId="0" borderId="9" xfId="0" applyNumberFormat="1" applyFont="1" applyBorder="1" applyAlignment="1">
      <alignment horizontal="center" vertical="center"/>
    </xf>
    <xf numFmtId="0" fontId="1" fillId="0" borderId="0" xfId="0" applyFont="1" applyAlignment="1">
      <alignment horizontal="left" vertical="center" wrapText="1"/>
    </xf>
    <xf numFmtId="0" fontId="5" fillId="0" borderId="1" xfId="0" applyFont="1" applyBorder="1" applyAlignment="1">
      <alignment horizontal="center" vertical="center" wrapText="1"/>
    </xf>
    <xf numFmtId="0" fontId="1" fillId="0" borderId="4" xfId="0" applyFont="1" applyBorder="1" applyAlignment="1">
      <alignment horizontal="center"/>
    </xf>
    <xf numFmtId="0" fontId="1" fillId="0" borderId="6" xfId="0" applyFont="1" applyBorder="1" applyAlignment="1">
      <alignment horizontal="left" vertical="center" wrapText="1"/>
    </xf>
    <xf numFmtId="2" fontId="5" fillId="0" borderId="8" xfId="0" applyNumberFormat="1" applyFont="1" applyBorder="1" applyAlignment="1">
      <alignment horizontal="center" vertical="center"/>
    </xf>
    <xf numFmtId="0" fontId="3" fillId="0" borderId="0" xfId="0" applyFont="1" applyAlignment="1">
      <alignment horizontal="center" vertical="top"/>
    </xf>
    <xf numFmtId="2" fontId="6" fillId="0" borderId="1" xfId="0" applyNumberFormat="1"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7" fillId="0" borderId="6" xfId="0" applyFont="1" applyBorder="1" applyAlignment="1">
      <alignment horizontal="left" vertical="center" wrapText="1"/>
    </xf>
    <xf numFmtId="0" fontId="0" fillId="0" borderId="0" xfId="0" applyAlignment="1">
      <alignment horizontal="left" wrapText="1"/>
    </xf>
    <xf numFmtId="0" fontId="9" fillId="3" borderId="13" xfId="0" applyFont="1" applyFill="1" applyBorder="1" applyAlignment="1">
      <alignment vertical="center" wrapText="1"/>
    </xf>
    <xf numFmtId="0" fontId="9" fillId="3" borderId="14" xfId="0" applyFont="1" applyFill="1" applyBorder="1" applyAlignment="1">
      <alignment vertical="center" wrapText="1"/>
    </xf>
    <xf numFmtId="0" fontId="9" fillId="3" borderId="15" xfId="0" applyFont="1" applyFill="1" applyBorder="1" applyAlignment="1">
      <alignment vertical="center" wrapText="1"/>
    </xf>
    <xf numFmtId="0" fontId="10" fillId="3" borderId="13"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0" fillId="3" borderId="13" xfId="0" applyFill="1" applyBorder="1" applyAlignment="1">
      <alignment horizontal="left" vertical="center" wrapText="1"/>
    </xf>
    <xf numFmtId="0" fontId="0" fillId="3" borderId="15" xfId="0"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08A41-FDB1-4D0E-9F1C-A4D550D4C0F8}">
  <dimension ref="A1:A3"/>
  <sheetViews>
    <sheetView tabSelected="1" workbookViewId="0"/>
  </sheetViews>
  <sheetFormatPr defaultRowHeight="14.25" x14ac:dyDescent="0.45"/>
  <sheetData>
    <row r="1" spans="1:1" x14ac:dyDescent="0.45">
      <c r="A1" t="s">
        <v>86</v>
      </c>
    </row>
    <row r="3" spans="1:1" x14ac:dyDescent="0.45">
      <c r="A3"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B4665-9204-46F4-B1B8-9048DE983A13}">
  <dimension ref="A1:M73"/>
  <sheetViews>
    <sheetView zoomScale="70" zoomScaleNormal="70" workbookViewId="0">
      <selection activeCell="A12" sqref="A12"/>
    </sheetView>
  </sheetViews>
  <sheetFormatPr defaultColWidth="9.1328125" defaultRowHeight="13.15" x14ac:dyDescent="0.4"/>
  <cols>
    <col min="1" max="1" width="30.1328125" style="1" customWidth="1"/>
    <col min="2" max="13" width="8.1328125" style="1" customWidth="1"/>
    <col min="14" max="16384" width="9.1328125" style="1"/>
  </cols>
  <sheetData>
    <row r="1" spans="1:13" ht="120" customHeight="1" x14ac:dyDescent="0.4">
      <c r="A1" s="67" t="s">
        <v>1</v>
      </c>
      <c r="B1" s="67"/>
      <c r="C1" s="67"/>
      <c r="D1" s="67"/>
      <c r="E1" s="67"/>
      <c r="F1" s="67"/>
      <c r="G1" s="67"/>
      <c r="H1" s="67"/>
      <c r="I1" s="67"/>
      <c r="J1" s="67"/>
      <c r="K1" s="67"/>
      <c r="L1" s="67"/>
      <c r="M1" s="67"/>
    </row>
    <row r="2" spans="1:13" x14ac:dyDescent="0.4">
      <c r="A2" s="2" t="s">
        <v>2</v>
      </c>
      <c r="B2" s="50" t="s">
        <v>3</v>
      </c>
      <c r="C2" s="50"/>
      <c r="D2" s="50"/>
      <c r="E2" s="50" t="s">
        <v>4</v>
      </c>
      <c r="F2" s="50"/>
      <c r="G2" s="50"/>
      <c r="H2" s="50" t="s">
        <v>5</v>
      </c>
      <c r="I2" s="50"/>
      <c r="J2" s="50"/>
      <c r="K2" s="50" t="s">
        <v>6</v>
      </c>
      <c r="L2" s="50"/>
      <c r="M2" s="50"/>
    </row>
    <row r="3" spans="1:13" x14ac:dyDescent="0.4">
      <c r="A3" s="2"/>
      <c r="B3" s="17" t="s">
        <v>7</v>
      </c>
      <c r="C3" s="17" t="s">
        <v>8</v>
      </c>
      <c r="D3" s="17" t="s">
        <v>9</v>
      </c>
      <c r="E3" s="17" t="s">
        <v>7</v>
      </c>
      <c r="F3" s="17" t="s">
        <v>8</v>
      </c>
      <c r="G3" s="17" t="s">
        <v>9</v>
      </c>
      <c r="H3" s="17" t="s">
        <v>7</v>
      </c>
      <c r="I3" s="17" t="s">
        <v>8</v>
      </c>
      <c r="J3" s="17" t="s">
        <v>9</v>
      </c>
      <c r="K3" s="17" t="s">
        <v>7</v>
      </c>
      <c r="L3" s="17" t="s">
        <v>8</v>
      </c>
      <c r="M3" s="17" t="s">
        <v>9</v>
      </c>
    </row>
    <row r="4" spans="1:13" x14ac:dyDescent="0.4">
      <c r="A4" s="2" t="s">
        <v>10</v>
      </c>
      <c r="B4" s="51"/>
      <c r="C4" s="51"/>
      <c r="D4" s="51"/>
      <c r="E4" s="51"/>
      <c r="F4" s="51"/>
      <c r="G4" s="51"/>
      <c r="H4" s="51"/>
      <c r="I4" s="51"/>
      <c r="J4" s="51"/>
      <c r="K4" s="51"/>
      <c r="L4" s="51"/>
      <c r="M4" s="51"/>
    </row>
    <row r="5" spans="1:13" x14ac:dyDescent="0.4">
      <c r="A5" s="2" t="s">
        <v>11</v>
      </c>
      <c r="B5" s="13">
        <v>107.44</v>
      </c>
      <c r="C5" s="22">
        <v>3</v>
      </c>
      <c r="D5" s="13" t="s">
        <v>12</v>
      </c>
      <c r="E5" s="7">
        <v>6.39</v>
      </c>
      <c r="F5" s="8">
        <v>3</v>
      </c>
      <c r="G5" s="7" t="s">
        <v>13</v>
      </c>
      <c r="H5" s="13">
        <v>10.37</v>
      </c>
      <c r="I5" s="22">
        <v>3</v>
      </c>
      <c r="J5" s="13" t="s">
        <v>14</v>
      </c>
      <c r="K5" s="7" t="s">
        <v>15</v>
      </c>
      <c r="L5" s="7" t="s">
        <v>15</v>
      </c>
      <c r="M5" s="7" t="s">
        <v>15</v>
      </c>
    </row>
    <row r="6" spans="1:13" x14ac:dyDescent="0.4">
      <c r="A6" s="2" t="s">
        <v>16</v>
      </c>
      <c r="B6" s="7" t="s">
        <v>15</v>
      </c>
      <c r="C6" s="7" t="s">
        <v>15</v>
      </c>
      <c r="D6" s="7" t="s">
        <v>15</v>
      </c>
      <c r="E6" s="7">
        <v>0.13</v>
      </c>
      <c r="F6" s="8">
        <v>1</v>
      </c>
      <c r="G6" s="7" t="s">
        <v>13</v>
      </c>
      <c r="H6" s="7">
        <v>2.0099999999999998</v>
      </c>
      <c r="I6" s="8">
        <v>1</v>
      </c>
      <c r="J6" s="7" t="s">
        <v>13</v>
      </c>
      <c r="K6" s="7" t="s">
        <v>15</v>
      </c>
      <c r="L6" s="7" t="s">
        <v>15</v>
      </c>
      <c r="M6" s="7" t="s">
        <v>15</v>
      </c>
    </row>
    <row r="7" spans="1:13" x14ac:dyDescent="0.4">
      <c r="A7" s="2" t="s">
        <v>17</v>
      </c>
      <c r="B7" s="7" t="s">
        <v>15</v>
      </c>
      <c r="C7" s="7" t="s">
        <v>15</v>
      </c>
      <c r="D7" s="7" t="s">
        <v>15</v>
      </c>
      <c r="E7" s="10" t="s">
        <v>15</v>
      </c>
      <c r="F7" s="7" t="s">
        <v>15</v>
      </c>
      <c r="G7" s="7" t="s">
        <v>15</v>
      </c>
      <c r="H7" s="10" t="s">
        <v>15</v>
      </c>
      <c r="I7" s="7" t="s">
        <v>15</v>
      </c>
      <c r="J7" s="7" t="s">
        <v>15</v>
      </c>
      <c r="K7" s="13">
        <v>11.52</v>
      </c>
      <c r="L7" s="22">
        <v>3</v>
      </c>
      <c r="M7" s="13" t="s">
        <v>18</v>
      </c>
    </row>
    <row r="8" spans="1:13" x14ac:dyDescent="0.4">
      <c r="A8" s="2"/>
      <c r="B8" s="7"/>
      <c r="C8" s="7"/>
      <c r="D8" s="7"/>
      <c r="E8" s="10"/>
      <c r="F8" s="7"/>
      <c r="G8" s="7"/>
      <c r="H8" s="10"/>
      <c r="I8" s="7"/>
      <c r="J8" s="7"/>
      <c r="K8" s="13"/>
      <c r="L8" s="22"/>
      <c r="M8" s="13"/>
    </row>
    <row r="9" spans="1:13" x14ac:dyDescent="0.4">
      <c r="A9" s="2" t="s">
        <v>19</v>
      </c>
      <c r="B9" s="51"/>
      <c r="C9" s="51"/>
      <c r="D9" s="51"/>
      <c r="E9" s="51"/>
      <c r="F9" s="51"/>
      <c r="G9" s="51"/>
      <c r="H9" s="51"/>
      <c r="I9" s="51"/>
      <c r="J9" s="51"/>
      <c r="K9" s="51"/>
      <c r="L9" s="51"/>
      <c r="M9" s="51"/>
    </row>
    <row r="10" spans="1:13" x14ac:dyDescent="0.4">
      <c r="A10" s="2" t="s">
        <v>20</v>
      </c>
      <c r="B10" s="13">
        <v>23.67</v>
      </c>
      <c r="C10" s="22">
        <v>1</v>
      </c>
      <c r="D10" s="13" t="s">
        <v>12</v>
      </c>
      <c r="E10" s="13">
        <v>24.53</v>
      </c>
      <c r="F10" s="22">
        <v>1</v>
      </c>
      <c r="G10" s="13" t="s">
        <v>12</v>
      </c>
      <c r="H10" s="13">
        <v>28.83</v>
      </c>
      <c r="I10" s="22">
        <v>1</v>
      </c>
      <c r="J10" s="13" t="s">
        <v>12</v>
      </c>
      <c r="K10" s="13">
        <v>39.46</v>
      </c>
      <c r="L10" s="22">
        <v>1</v>
      </c>
      <c r="M10" s="13" t="s">
        <v>12</v>
      </c>
    </row>
    <row r="11" spans="1:13" x14ac:dyDescent="0.4">
      <c r="A11" s="18" t="s">
        <v>21</v>
      </c>
      <c r="B11" s="19" t="s">
        <v>15</v>
      </c>
      <c r="C11" s="19" t="s">
        <v>15</v>
      </c>
      <c r="D11" s="19" t="s">
        <v>15</v>
      </c>
      <c r="E11" s="20" t="s">
        <v>15</v>
      </c>
      <c r="F11" s="19" t="s">
        <v>15</v>
      </c>
      <c r="G11" s="19" t="s">
        <v>15</v>
      </c>
      <c r="H11" s="19">
        <v>1.36</v>
      </c>
      <c r="I11" s="21">
        <v>1</v>
      </c>
      <c r="J11" s="19" t="s">
        <v>13</v>
      </c>
      <c r="K11" s="19" t="s">
        <v>15</v>
      </c>
      <c r="L11" s="19" t="s">
        <v>15</v>
      </c>
      <c r="M11" s="19" t="s">
        <v>15</v>
      </c>
    </row>
    <row r="12" spans="1:13" x14ac:dyDescent="0.4">
      <c r="A12" s="18"/>
      <c r="B12" s="19"/>
      <c r="C12" s="19"/>
      <c r="D12" s="19"/>
      <c r="E12" s="20"/>
      <c r="F12" s="19"/>
      <c r="G12" s="19"/>
      <c r="H12" s="19"/>
      <c r="I12" s="21"/>
      <c r="J12" s="19"/>
      <c r="K12" s="19"/>
      <c r="L12" s="19"/>
      <c r="M12" s="19"/>
    </row>
    <row r="13" spans="1:13" x14ac:dyDescent="0.4">
      <c r="A13" s="2" t="s">
        <v>22</v>
      </c>
      <c r="B13" s="51"/>
      <c r="C13" s="51"/>
      <c r="D13" s="51"/>
      <c r="E13" s="51"/>
      <c r="F13" s="51"/>
      <c r="G13" s="51"/>
      <c r="H13" s="51"/>
      <c r="I13" s="51"/>
      <c r="J13" s="51"/>
      <c r="K13" s="51"/>
      <c r="L13" s="51"/>
      <c r="M13" s="51"/>
    </row>
    <row r="14" spans="1:13" x14ac:dyDescent="0.4">
      <c r="A14" s="2" t="s">
        <v>23</v>
      </c>
      <c r="B14" s="7" t="s">
        <v>15</v>
      </c>
      <c r="C14" s="7" t="s">
        <v>15</v>
      </c>
      <c r="D14" s="7" t="s">
        <v>15</v>
      </c>
      <c r="E14" s="13">
        <v>12.56</v>
      </c>
      <c r="F14" s="22">
        <v>3</v>
      </c>
      <c r="G14" s="13" t="s">
        <v>18</v>
      </c>
      <c r="H14" s="13">
        <v>13.58</v>
      </c>
      <c r="I14" s="22">
        <v>3</v>
      </c>
      <c r="J14" s="13" t="s">
        <v>18</v>
      </c>
      <c r="K14" s="7" t="s">
        <v>15</v>
      </c>
      <c r="L14" s="7" t="s">
        <v>15</v>
      </c>
      <c r="M14" s="7" t="s">
        <v>15</v>
      </c>
    </row>
    <row r="15" spans="1:13" x14ac:dyDescent="0.4">
      <c r="A15" s="53"/>
      <c r="B15" s="53"/>
      <c r="C15" s="53"/>
      <c r="D15" s="53"/>
      <c r="E15" s="53"/>
      <c r="F15" s="53"/>
      <c r="G15" s="53"/>
      <c r="H15" s="53"/>
      <c r="I15" s="53"/>
      <c r="J15" s="53"/>
      <c r="K15" s="53"/>
      <c r="L15" s="53"/>
      <c r="M15" s="53"/>
    </row>
    <row r="16" spans="1:13" ht="26.25" x14ac:dyDescent="0.4">
      <c r="A16" s="23" t="s">
        <v>24</v>
      </c>
      <c r="B16" s="50" t="s">
        <v>25</v>
      </c>
      <c r="C16" s="50"/>
      <c r="D16" s="50"/>
      <c r="E16" s="50" t="s">
        <v>26</v>
      </c>
      <c r="F16" s="50"/>
      <c r="G16" s="50"/>
      <c r="H16" s="50" t="s">
        <v>27</v>
      </c>
      <c r="I16" s="50"/>
      <c r="J16" s="50"/>
      <c r="K16" s="50" t="s">
        <v>28</v>
      </c>
      <c r="L16" s="50"/>
      <c r="M16" s="50"/>
    </row>
    <row r="17" spans="1:13" x14ac:dyDescent="0.4">
      <c r="A17" s="24"/>
      <c r="B17" s="25" t="s">
        <v>29</v>
      </c>
      <c r="C17" s="25" t="s">
        <v>30</v>
      </c>
      <c r="D17" s="25" t="s">
        <v>31</v>
      </c>
      <c r="E17" s="25" t="s">
        <v>29</v>
      </c>
      <c r="F17" s="25" t="s">
        <v>30</v>
      </c>
      <c r="G17" s="25" t="s">
        <v>31</v>
      </c>
      <c r="H17" s="25" t="s">
        <v>29</v>
      </c>
      <c r="I17" s="25" t="s">
        <v>30</v>
      </c>
      <c r="J17" s="25" t="s">
        <v>31</v>
      </c>
      <c r="K17" s="25" t="s">
        <v>29</v>
      </c>
      <c r="L17" s="25" t="s">
        <v>30</v>
      </c>
      <c r="M17" s="25" t="s">
        <v>31</v>
      </c>
    </row>
    <row r="18" spans="1:13" x14ac:dyDescent="0.4">
      <c r="A18" s="2" t="s">
        <v>10</v>
      </c>
      <c r="B18" s="51"/>
      <c r="C18" s="51"/>
      <c r="D18" s="51"/>
      <c r="E18" s="51"/>
      <c r="F18" s="51"/>
      <c r="G18" s="51"/>
      <c r="H18" s="51"/>
      <c r="I18" s="51"/>
      <c r="J18" s="51"/>
      <c r="K18" s="51"/>
      <c r="L18" s="51"/>
      <c r="M18" s="51"/>
    </row>
    <row r="19" spans="1:13" x14ac:dyDescent="0.4">
      <c r="A19" s="2" t="s">
        <v>11</v>
      </c>
      <c r="B19" s="51"/>
      <c r="C19" s="51"/>
      <c r="D19" s="51"/>
      <c r="E19" s="51"/>
      <c r="F19" s="51"/>
      <c r="G19" s="51"/>
      <c r="H19" s="51"/>
      <c r="I19" s="51"/>
      <c r="J19" s="51"/>
      <c r="K19" s="51"/>
      <c r="L19" s="51"/>
      <c r="M19" s="51"/>
    </row>
    <row r="20" spans="1:13" x14ac:dyDescent="0.4">
      <c r="A20" s="2" t="str">
        <f>"- cattle"</f>
        <v>- cattle</v>
      </c>
      <c r="B20" s="13">
        <v>0.43</v>
      </c>
      <c r="C20" s="13">
        <v>0.35</v>
      </c>
      <c r="D20" s="13">
        <v>0.5</v>
      </c>
      <c r="E20" s="52" t="s">
        <v>32</v>
      </c>
      <c r="F20" s="52"/>
      <c r="G20" s="52"/>
      <c r="H20" s="52" t="s">
        <v>32</v>
      </c>
      <c r="I20" s="52"/>
      <c r="J20" s="52"/>
      <c r="K20" s="52" t="s">
        <v>32</v>
      </c>
      <c r="L20" s="52"/>
      <c r="M20" s="52"/>
    </row>
    <row r="21" spans="1:13" x14ac:dyDescent="0.4">
      <c r="A21" s="2" t="str">
        <f>"- goat"</f>
        <v>- goat</v>
      </c>
      <c r="B21" s="7">
        <v>0.04</v>
      </c>
      <c r="C21" s="7">
        <v>-4.9099999999999998E-2</v>
      </c>
      <c r="D21" s="7">
        <v>0.13</v>
      </c>
      <c r="E21" s="52"/>
      <c r="F21" s="52"/>
      <c r="G21" s="52"/>
      <c r="H21" s="52"/>
      <c r="I21" s="52"/>
      <c r="J21" s="52"/>
      <c r="K21" s="7" t="s">
        <v>15</v>
      </c>
      <c r="L21" s="7" t="s">
        <v>15</v>
      </c>
      <c r="M21" s="7" t="s">
        <v>15</v>
      </c>
    </row>
    <row r="22" spans="1:13" x14ac:dyDescent="0.4">
      <c r="A22" s="2" t="str">
        <f>"- horse"</f>
        <v>- horse</v>
      </c>
      <c r="B22" s="13">
        <v>0.44650000000000001</v>
      </c>
      <c r="C22" s="13">
        <v>0.33</v>
      </c>
      <c r="D22" s="13">
        <v>0.57999999999999996</v>
      </c>
      <c r="E22" s="52"/>
      <c r="F22" s="52"/>
      <c r="G22" s="52"/>
      <c r="H22" s="52"/>
      <c r="I22" s="52"/>
      <c r="J22" s="52"/>
      <c r="K22" s="7" t="s">
        <v>15</v>
      </c>
      <c r="L22" s="7" t="s">
        <v>15</v>
      </c>
      <c r="M22" s="7" t="s">
        <v>15</v>
      </c>
    </row>
    <row r="23" spans="1:13" x14ac:dyDescent="0.4">
      <c r="A23" s="2" t="str">
        <f>"- sheep"</f>
        <v>- sheep</v>
      </c>
      <c r="B23" s="13">
        <v>0.35930000000000001</v>
      </c>
      <c r="C23" s="13">
        <v>0.27</v>
      </c>
      <c r="D23" s="13">
        <v>0.45</v>
      </c>
      <c r="E23" s="52"/>
      <c r="F23" s="52"/>
      <c r="G23" s="52"/>
      <c r="H23" s="52"/>
      <c r="I23" s="52"/>
      <c r="J23" s="52"/>
      <c r="K23" s="7" t="s">
        <v>15</v>
      </c>
      <c r="L23" s="7" t="s">
        <v>15</v>
      </c>
      <c r="M23" s="7" t="s">
        <v>15</v>
      </c>
    </row>
    <row r="24" spans="1:13" x14ac:dyDescent="0.4">
      <c r="A24" s="2"/>
      <c r="B24" s="13"/>
      <c r="C24" s="13"/>
      <c r="D24" s="13"/>
      <c r="E24" s="16"/>
      <c r="F24" s="16"/>
      <c r="G24" s="16"/>
      <c r="H24" s="16"/>
      <c r="I24" s="16"/>
      <c r="J24" s="16"/>
      <c r="K24" s="7"/>
      <c r="L24" s="7"/>
      <c r="M24" s="7"/>
    </row>
    <row r="25" spans="1:13" x14ac:dyDescent="0.4">
      <c r="A25" s="2" t="s">
        <v>16</v>
      </c>
      <c r="B25" s="51"/>
      <c r="C25" s="51"/>
      <c r="D25" s="51"/>
      <c r="E25" s="51"/>
      <c r="F25" s="51"/>
      <c r="G25" s="51"/>
      <c r="H25" s="51"/>
      <c r="I25" s="51"/>
      <c r="J25" s="51"/>
      <c r="K25" s="51"/>
      <c r="L25" s="51"/>
      <c r="M25" s="51"/>
    </row>
    <row r="26" spans="1:13" x14ac:dyDescent="0.4">
      <c r="A26" s="2" t="str">
        <f>"- cattle: mixed"</f>
        <v>- cattle: mixed</v>
      </c>
      <c r="B26" s="7" t="s">
        <v>15</v>
      </c>
      <c r="C26" s="7" t="s">
        <v>15</v>
      </c>
      <c r="D26" s="7" t="s">
        <v>15</v>
      </c>
      <c r="E26" s="7">
        <v>0.43</v>
      </c>
      <c r="F26" s="7">
        <v>0.33</v>
      </c>
      <c r="G26" s="7">
        <v>0.52</v>
      </c>
      <c r="H26" s="7">
        <v>0.43</v>
      </c>
      <c r="I26" s="7">
        <v>0.34</v>
      </c>
      <c r="J26" s="7">
        <v>0.52</v>
      </c>
      <c r="K26" s="7" t="s">
        <v>15</v>
      </c>
      <c r="L26" s="7" t="s">
        <v>15</v>
      </c>
      <c r="M26" s="7" t="s">
        <v>15</v>
      </c>
    </row>
    <row r="27" spans="1:13" x14ac:dyDescent="0.4">
      <c r="A27" s="2" t="str">
        <f>"- cattle: not mixed"</f>
        <v>- cattle: not mixed</v>
      </c>
      <c r="B27" s="7" t="s">
        <v>15</v>
      </c>
      <c r="C27" s="7" t="s">
        <v>15</v>
      </c>
      <c r="D27" s="7" t="s">
        <v>15</v>
      </c>
      <c r="E27" s="7">
        <v>0.45</v>
      </c>
      <c r="F27" s="7">
        <v>0.34</v>
      </c>
      <c r="G27" s="7">
        <v>0.55000000000000004</v>
      </c>
      <c r="H27" s="7">
        <v>0.52</v>
      </c>
      <c r="I27" s="7">
        <v>0.39</v>
      </c>
      <c r="J27" s="7">
        <v>0.66</v>
      </c>
      <c r="K27" s="7" t="s">
        <v>15</v>
      </c>
      <c r="L27" s="7" t="s">
        <v>15</v>
      </c>
      <c r="M27" s="7" t="s">
        <v>15</v>
      </c>
    </row>
    <row r="28" spans="1:13" x14ac:dyDescent="0.4">
      <c r="A28" s="2" t="str">
        <f>"- goat: mixed"</f>
        <v>- goat: mixed</v>
      </c>
      <c r="B28" s="7" t="s">
        <v>15</v>
      </c>
      <c r="C28" s="7" t="s">
        <v>15</v>
      </c>
      <c r="D28" s="7" t="s">
        <v>15</v>
      </c>
      <c r="E28" s="13">
        <v>0</v>
      </c>
      <c r="F28" s="13">
        <v>-0.09</v>
      </c>
      <c r="G28" s="13">
        <v>0.09</v>
      </c>
      <c r="H28" s="13">
        <v>0.01</v>
      </c>
      <c r="I28" s="13">
        <v>-0.08</v>
      </c>
      <c r="J28" s="13">
        <v>0.1</v>
      </c>
      <c r="K28" s="7" t="s">
        <v>15</v>
      </c>
      <c r="L28" s="7" t="s">
        <v>15</v>
      </c>
      <c r="M28" s="7" t="s">
        <v>15</v>
      </c>
    </row>
    <row r="29" spans="1:13" x14ac:dyDescent="0.4">
      <c r="A29" s="2" t="str">
        <f>"- goat: not mixed"</f>
        <v>- goat: not mixed</v>
      </c>
      <c r="B29" s="7" t="s">
        <v>15</v>
      </c>
      <c r="C29" s="7" t="s">
        <v>15</v>
      </c>
      <c r="D29" s="7" t="s">
        <v>15</v>
      </c>
      <c r="E29" s="13">
        <v>0.26</v>
      </c>
      <c r="F29" s="13">
        <v>0.1</v>
      </c>
      <c r="G29" s="13">
        <v>0.42</v>
      </c>
      <c r="H29" s="13">
        <v>0.28999999999999998</v>
      </c>
      <c r="I29" s="13">
        <v>0.14000000000000001</v>
      </c>
      <c r="J29" s="13">
        <v>0.45</v>
      </c>
      <c r="K29" s="7" t="s">
        <v>15</v>
      </c>
      <c r="L29" s="7" t="s">
        <v>15</v>
      </c>
      <c r="M29" s="7" t="s">
        <v>15</v>
      </c>
    </row>
    <row r="30" spans="1:13" x14ac:dyDescent="0.4">
      <c r="A30" s="2" t="str">
        <f>"- horse: mixed"</f>
        <v>- horse: mixed</v>
      </c>
      <c r="B30" s="7" t="s">
        <v>15</v>
      </c>
      <c r="C30" s="7" t="s">
        <v>15</v>
      </c>
      <c r="D30" s="7" t="s">
        <v>15</v>
      </c>
      <c r="E30" s="7">
        <v>0.47</v>
      </c>
      <c r="F30" s="7">
        <v>0.33</v>
      </c>
      <c r="G30" s="7">
        <v>0.62</v>
      </c>
      <c r="H30" s="7">
        <v>0.48</v>
      </c>
      <c r="I30" s="7">
        <v>0.34</v>
      </c>
      <c r="J30" s="7">
        <v>0.62</v>
      </c>
      <c r="K30" s="7" t="s">
        <v>15</v>
      </c>
      <c r="L30" s="7" t="s">
        <v>15</v>
      </c>
      <c r="M30" s="7" t="s">
        <v>15</v>
      </c>
    </row>
    <row r="31" spans="1:13" x14ac:dyDescent="0.4">
      <c r="A31" s="2" t="str">
        <f>"- horse: not mixed"</f>
        <v>- horse: not mixed</v>
      </c>
      <c r="B31" s="7" t="s">
        <v>15</v>
      </c>
      <c r="C31" s="7" t="s">
        <v>15</v>
      </c>
      <c r="D31" s="7" t="s">
        <v>15</v>
      </c>
      <c r="E31" s="7">
        <v>0.37</v>
      </c>
      <c r="F31" s="7">
        <v>0.12</v>
      </c>
      <c r="G31" s="7">
        <v>0.62</v>
      </c>
      <c r="H31" s="7">
        <v>0.4</v>
      </c>
      <c r="I31" s="7">
        <v>0.15</v>
      </c>
      <c r="J31" s="7">
        <v>0.66</v>
      </c>
      <c r="K31" s="7" t="s">
        <v>15</v>
      </c>
      <c r="L31" s="7" t="s">
        <v>15</v>
      </c>
      <c r="M31" s="7" t="s">
        <v>15</v>
      </c>
    </row>
    <row r="32" spans="1:13" x14ac:dyDescent="0.4">
      <c r="A32" s="2" t="str">
        <f>"- sheep: mixed"</f>
        <v>- sheep: mixed</v>
      </c>
      <c r="B32" s="7" t="s">
        <v>15</v>
      </c>
      <c r="C32" s="7" t="s">
        <v>15</v>
      </c>
      <c r="D32" s="7" t="s">
        <v>15</v>
      </c>
      <c r="E32" s="7">
        <v>0.37</v>
      </c>
      <c r="F32" s="7">
        <v>0.27</v>
      </c>
      <c r="G32" s="7">
        <v>0.47</v>
      </c>
      <c r="H32" s="7">
        <v>0.38</v>
      </c>
      <c r="I32" s="7">
        <v>0.28999999999999998</v>
      </c>
      <c r="J32" s="7">
        <v>0.48</v>
      </c>
      <c r="K32" s="7" t="s">
        <v>15</v>
      </c>
      <c r="L32" s="7" t="s">
        <v>15</v>
      </c>
      <c r="M32" s="7" t="s">
        <v>15</v>
      </c>
    </row>
    <row r="33" spans="1:13" x14ac:dyDescent="0.4">
      <c r="A33" s="2" t="str">
        <f>"- sheep: not mixed"</f>
        <v>- sheep: not mixed</v>
      </c>
      <c r="B33" s="7" t="s">
        <v>15</v>
      </c>
      <c r="C33" s="7" t="s">
        <v>15</v>
      </c>
      <c r="D33" s="7" t="s">
        <v>15</v>
      </c>
      <c r="E33" s="7">
        <v>0.36052000000000001</v>
      </c>
      <c r="F33" s="7">
        <v>0.25</v>
      </c>
      <c r="G33" s="7">
        <v>0.48</v>
      </c>
      <c r="H33" s="7">
        <v>0.39</v>
      </c>
      <c r="I33" s="7">
        <v>0.27</v>
      </c>
      <c r="J33" s="7">
        <v>0.51</v>
      </c>
      <c r="K33" s="7" t="s">
        <v>15</v>
      </c>
      <c r="L33" s="7" t="s">
        <v>15</v>
      </c>
      <c r="M33" s="7" t="s">
        <v>15</v>
      </c>
    </row>
    <row r="34" spans="1:13" x14ac:dyDescent="0.4">
      <c r="A34" s="2"/>
      <c r="B34" s="7"/>
      <c r="C34" s="7"/>
      <c r="D34" s="7"/>
      <c r="E34" s="7"/>
      <c r="F34" s="7"/>
      <c r="G34" s="7"/>
      <c r="H34" s="7"/>
      <c r="I34" s="7"/>
      <c r="J34" s="7"/>
      <c r="K34" s="7"/>
      <c r="L34" s="7"/>
      <c r="M34" s="7"/>
    </row>
    <row r="35" spans="1:13" x14ac:dyDescent="0.4">
      <c r="A35" s="2" t="s">
        <v>17</v>
      </c>
      <c r="B35" s="51"/>
      <c r="C35" s="51"/>
      <c r="D35" s="51"/>
      <c r="E35" s="51"/>
      <c r="F35" s="51"/>
      <c r="G35" s="51"/>
      <c r="H35" s="51"/>
      <c r="I35" s="51"/>
      <c r="J35" s="51"/>
      <c r="K35" s="51"/>
      <c r="L35" s="51"/>
      <c r="M35" s="51"/>
    </row>
    <row r="36" spans="1:13" x14ac:dyDescent="0.4">
      <c r="A36" s="2" t="str">
        <f>"- cattle: grazing"</f>
        <v>- cattle: grazing</v>
      </c>
      <c r="B36" s="7" t="s">
        <v>15</v>
      </c>
      <c r="C36" s="7" t="s">
        <v>15</v>
      </c>
      <c r="D36" s="7" t="s">
        <v>15</v>
      </c>
      <c r="E36" s="7" t="s">
        <v>15</v>
      </c>
      <c r="F36" s="7" t="s">
        <v>15</v>
      </c>
      <c r="G36" s="7" t="s">
        <v>15</v>
      </c>
      <c r="H36" s="7" t="s">
        <v>15</v>
      </c>
      <c r="I36" s="7" t="s">
        <v>15</v>
      </c>
      <c r="J36" s="7" t="s">
        <v>15</v>
      </c>
      <c r="K36" s="13">
        <v>0.41</v>
      </c>
      <c r="L36" s="13">
        <v>0.35</v>
      </c>
      <c r="M36" s="13">
        <v>0.47</v>
      </c>
    </row>
    <row r="37" spans="1:13" x14ac:dyDescent="0.4">
      <c r="A37" s="2" t="str">
        <f>"- cattle: resting"</f>
        <v>- cattle: resting</v>
      </c>
      <c r="B37" s="7" t="s">
        <v>15</v>
      </c>
      <c r="C37" s="7" t="s">
        <v>15</v>
      </c>
      <c r="D37" s="7" t="s">
        <v>15</v>
      </c>
      <c r="E37" s="7" t="s">
        <v>15</v>
      </c>
      <c r="F37" s="7" t="s">
        <v>15</v>
      </c>
      <c r="G37" s="7" t="s">
        <v>15</v>
      </c>
      <c r="H37" s="7" t="s">
        <v>15</v>
      </c>
      <c r="I37" s="7" t="s">
        <v>15</v>
      </c>
      <c r="J37" s="7" t="s">
        <v>15</v>
      </c>
      <c r="K37" s="13">
        <v>0.22</v>
      </c>
      <c r="L37" s="13">
        <v>7.0000000000000007E-2</v>
      </c>
      <c r="M37" s="13">
        <v>0.36</v>
      </c>
    </row>
    <row r="38" spans="1:13" x14ac:dyDescent="0.4">
      <c r="A38" s="2" t="str">
        <f>"- cattle: urination/defaecation"</f>
        <v>- cattle: urination/defaecation</v>
      </c>
      <c r="B38" s="7" t="s">
        <v>15</v>
      </c>
      <c r="C38" s="7" t="s">
        <v>15</v>
      </c>
      <c r="D38" s="7" t="s">
        <v>15</v>
      </c>
      <c r="E38" s="7" t="s">
        <v>15</v>
      </c>
      <c r="F38" s="7" t="s">
        <v>15</v>
      </c>
      <c r="G38" s="7" t="s">
        <v>15</v>
      </c>
      <c r="H38" s="7" t="s">
        <v>15</v>
      </c>
      <c r="I38" s="7" t="s">
        <v>15</v>
      </c>
      <c r="J38" s="7" t="s">
        <v>15</v>
      </c>
      <c r="K38" s="7">
        <v>0.31</v>
      </c>
      <c r="L38" s="7">
        <v>0.16</v>
      </c>
      <c r="M38" s="7">
        <v>0.45</v>
      </c>
    </row>
    <row r="39" spans="1:13" x14ac:dyDescent="0.4">
      <c r="A39" s="2" t="str">
        <f>"- cattle: general"</f>
        <v>- cattle: general</v>
      </c>
      <c r="B39" s="7" t="s">
        <v>15</v>
      </c>
      <c r="C39" s="7" t="s">
        <v>15</v>
      </c>
      <c r="D39" s="7" t="s">
        <v>15</v>
      </c>
      <c r="E39" s="7" t="s">
        <v>15</v>
      </c>
      <c r="F39" s="7" t="s">
        <v>15</v>
      </c>
      <c r="G39" s="7" t="s">
        <v>15</v>
      </c>
      <c r="H39" s="7" t="s">
        <v>15</v>
      </c>
      <c r="I39" s="7" t="s">
        <v>15</v>
      </c>
      <c r="J39" s="7" t="s">
        <v>15</v>
      </c>
      <c r="K39" s="7">
        <v>0.36</v>
      </c>
      <c r="L39" s="7">
        <v>0.22</v>
      </c>
      <c r="M39" s="7">
        <v>0.5</v>
      </c>
    </row>
    <row r="40" spans="1:13" x14ac:dyDescent="0.4">
      <c r="A40" s="55"/>
      <c r="B40" s="55"/>
      <c r="C40" s="55"/>
      <c r="D40" s="55"/>
      <c r="E40" s="55"/>
      <c r="F40" s="55"/>
      <c r="G40" s="55"/>
      <c r="H40" s="55"/>
      <c r="I40" s="55"/>
      <c r="J40" s="55"/>
      <c r="K40" s="55"/>
      <c r="L40" s="55"/>
      <c r="M40" s="55"/>
    </row>
    <row r="41" spans="1:13" x14ac:dyDescent="0.4">
      <c r="A41" s="2" t="s">
        <v>19</v>
      </c>
      <c r="B41" s="7" t="s">
        <v>33</v>
      </c>
      <c r="C41" s="51" t="s">
        <v>9</v>
      </c>
      <c r="D41" s="51"/>
      <c r="E41" s="7" t="s">
        <v>33</v>
      </c>
      <c r="F41" s="51" t="s">
        <v>9</v>
      </c>
      <c r="G41" s="51"/>
      <c r="H41" s="7" t="s">
        <v>33</v>
      </c>
      <c r="I41" s="51" t="s">
        <v>9</v>
      </c>
      <c r="J41" s="51"/>
      <c r="K41" s="7" t="s">
        <v>33</v>
      </c>
      <c r="L41" s="51" t="s">
        <v>9</v>
      </c>
      <c r="M41" s="51"/>
    </row>
    <row r="42" spans="1:13" x14ac:dyDescent="0.4">
      <c r="A42" s="18" t="s">
        <v>20</v>
      </c>
      <c r="B42" s="26">
        <v>-0.92</v>
      </c>
      <c r="C42" s="54" t="s">
        <v>12</v>
      </c>
      <c r="D42" s="54"/>
      <c r="E42" s="26">
        <v>-1</v>
      </c>
      <c r="F42" s="54" t="s">
        <v>12</v>
      </c>
      <c r="G42" s="54"/>
      <c r="H42" s="26">
        <v>-1.2</v>
      </c>
      <c r="I42" s="54" t="s">
        <v>12</v>
      </c>
      <c r="J42" s="54"/>
      <c r="K42" s="26">
        <v>-0.8</v>
      </c>
      <c r="L42" s="54" t="s">
        <v>12</v>
      </c>
      <c r="M42" s="54"/>
    </row>
    <row r="43" spans="1:13" s="4" customFormat="1" ht="14.1" customHeight="1" x14ac:dyDescent="0.4">
      <c r="A43" s="2" t="s">
        <v>21</v>
      </c>
      <c r="B43" s="7" t="s">
        <v>15</v>
      </c>
      <c r="C43" s="7" t="s">
        <v>15</v>
      </c>
      <c r="D43" s="7" t="s">
        <v>15</v>
      </c>
      <c r="E43" s="7" t="s">
        <v>15</v>
      </c>
      <c r="F43" s="7" t="s">
        <v>15</v>
      </c>
      <c r="G43" s="7" t="s">
        <v>15</v>
      </c>
      <c r="H43" s="7">
        <v>0.05</v>
      </c>
      <c r="I43" s="51" t="s">
        <v>13</v>
      </c>
      <c r="J43" s="51"/>
      <c r="K43" s="7" t="s">
        <v>15</v>
      </c>
      <c r="L43" s="7" t="s">
        <v>15</v>
      </c>
      <c r="M43" s="7" t="s">
        <v>15</v>
      </c>
    </row>
    <row r="44" spans="1:13" s="4" customFormat="1" ht="14.1" customHeight="1" x14ac:dyDescent="0.4">
      <c r="A44" s="53"/>
      <c r="B44" s="53"/>
      <c r="C44" s="53"/>
      <c r="D44" s="53"/>
      <c r="E44" s="53"/>
      <c r="F44" s="53"/>
      <c r="G44" s="53"/>
      <c r="H44" s="53"/>
      <c r="I44" s="53"/>
      <c r="J44" s="53"/>
      <c r="K44" s="53"/>
      <c r="L44" s="53"/>
      <c r="M44" s="53"/>
    </row>
    <row r="45" spans="1:13" x14ac:dyDescent="0.4">
      <c r="A45" s="2" t="s">
        <v>34</v>
      </c>
      <c r="B45" s="50" t="s">
        <v>25</v>
      </c>
      <c r="C45" s="50"/>
      <c r="D45" s="50"/>
      <c r="E45" s="50" t="s">
        <v>26</v>
      </c>
      <c r="F45" s="50"/>
      <c r="G45" s="50"/>
      <c r="H45" s="50" t="s">
        <v>27</v>
      </c>
      <c r="I45" s="50"/>
      <c r="J45" s="50"/>
      <c r="K45" s="50" t="s">
        <v>28</v>
      </c>
      <c r="L45" s="50"/>
      <c r="M45" s="50"/>
    </row>
    <row r="46" spans="1:13" x14ac:dyDescent="0.4">
      <c r="A46" s="24"/>
      <c r="B46" s="29" t="s">
        <v>33</v>
      </c>
      <c r="C46" s="64" t="s">
        <v>9</v>
      </c>
      <c r="D46" s="65"/>
      <c r="E46" s="29" t="s">
        <v>33</v>
      </c>
      <c r="F46" s="64" t="s">
        <v>9</v>
      </c>
      <c r="G46" s="65"/>
      <c r="H46" s="29" t="s">
        <v>33</v>
      </c>
      <c r="I46" s="64" t="s">
        <v>9</v>
      </c>
      <c r="J46" s="65"/>
      <c r="K46" s="29" t="s">
        <v>33</v>
      </c>
      <c r="L46" s="66" t="s">
        <v>9</v>
      </c>
      <c r="M46" s="66"/>
    </row>
    <row r="47" spans="1:13" x14ac:dyDescent="0.4">
      <c r="A47" s="2" t="s">
        <v>10</v>
      </c>
      <c r="B47" s="56"/>
      <c r="C47" s="57"/>
      <c r="D47" s="57"/>
      <c r="E47" s="57"/>
      <c r="F47" s="57"/>
      <c r="G47" s="57"/>
      <c r="H47" s="57"/>
      <c r="I47" s="57"/>
      <c r="J47" s="57"/>
      <c r="K47" s="57"/>
      <c r="L47" s="57"/>
      <c r="M47" s="58"/>
    </row>
    <row r="48" spans="1:13" x14ac:dyDescent="0.4">
      <c r="A48" s="2" t="s">
        <v>11</v>
      </c>
      <c r="B48" s="59"/>
      <c r="C48" s="60"/>
      <c r="D48" s="60"/>
      <c r="E48" s="60"/>
      <c r="F48" s="60"/>
      <c r="G48" s="60"/>
      <c r="H48" s="60"/>
      <c r="I48" s="60"/>
      <c r="J48" s="60"/>
      <c r="K48" s="60"/>
      <c r="L48" s="60"/>
      <c r="M48" s="61"/>
    </row>
    <row r="49" spans="1:13" x14ac:dyDescent="0.4">
      <c r="A49" s="2" t="str">
        <f>"- cattle vs. goat"</f>
        <v>- cattle vs. goat</v>
      </c>
      <c r="B49" s="27">
        <v>0.39</v>
      </c>
      <c r="C49" s="62" t="s">
        <v>12</v>
      </c>
      <c r="D49" s="62"/>
      <c r="E49" s="14" t="s">
        <v>15</v>
      </c>
      <c r="F49" s="63" t="s">
        <v>15</v>
      </c>
      <c r="G49" s="63"/>
      <c r="H49" s="14" t="s">
        <v>15</v>
      </c>
      <c r="I49" s="63" t="s">
        <v>15</v>
      </c>
      <c r="J49" s="63"/>
      <c r="K49" s="14" t="s">
        <v>15</v>
      </c>
      <c r="L49" s="63" t="s">
        <v>15</v>
      </c>
      <c r="M49" s="63"/>
    </row>
    <row r="50" spans="1:13" x14ac:dyDescent="0.4">
      <c r="A50" s="2" t="str">
        <f>"- cattle vs. horse"</f>
        <v>- cattle vs. horse</v>
      </c>
      <c r="B50" s="14">
        <v>-0.03</v>
      </c>
      <c r="C50" s="63" t="s">
        <v>13</v>
      </c>
      <c r="D50" s="63"/>
      <c r="E50" s="14" t="s">
        <v>15</v>
      </c>
      <c r="F50" s="63" t="s">
        <v>15</v>
      </c>
      <c r="G50" s="63"/>
      <c r="H50" s="14" t="s">
        <v>15</v>
      </c>
      <c r="I50" s="63" t="s">
        <v>15</v>
      </c>
      <c r="J50" s="63"/>
      <c r="K50" s="14" t="s">
        <v>15</v>
      </c>
      <c r="L50" s="63" t="s">
        <v>15</v>
      </c>
      <c r="M50" s="63"/>
    </row>
    <row r="51" spans="1:13" x14ac:dyDescent="0.4">
      <c r="A51" s="2" t="str">
        <f>"- cattle vs. sheep"</f>
        <v>- cattle vs. sheep</v>
      </c>
      <c r="B51" s="14">
        <v>7.0000000000000007E-2</v>
      </c>
      <c r="C51" s="63" t="s">
        <v>13</v>
      </c>
      <c r="D51" s="63"/>
      <c r="E51" s="14" t="s">
        <v>15</v>
      </c>
      <c r="F51" s="63" t="s">
        <v>15</v>
      </c>
      <c r="G51" s="63"/>
      <c r="H51" s="14" t="s">
        <v>15</v>
      </c>
      <c r="I51" s="63" t="s">
        <v>15</v>
      </c>
      <c r="J51" s="63"/>
      <c r="K51" s="14" t="s">
        <v>15</v>
      </c>
      <c r="L51" s="63" t="s">
        <v>15</v>
      </c>
      <c r="M51" s="63"/>
    </row>
    <row r="52" spans="1:13" x14ac:dyDescent="0.4">
      <c r="A52" s="2" t="str">
        <f>"- goat vs. horse"</f>
        <v>- goat vs. horse</v>
      </c>
      <c r="B52" s="27">
        <v>-0.42</v>
      </c>
      <c r="C52" s="62" t="s">
        <v>12</v>
      </c>
      <c r="D52" s="62"/>
      <c r="E52" s="14" t="s">
        <v>15</v>
      </c>
      <c r="F52" s="63" t="s">
        <v>15</v>
      </c>
      <c r="G52" s="63"/>
      <c r="H52" s="14" t="s">
        <v>15</v>
      </c>
      <c r="I52" s="63" t="s">
        <v>15</v>
      </c>
      <c r="J52" s="63"/>
      <c r="K52" s="14" t="s">
        <v>15</v>
      </c>
      <c r="L52" s="63" t="s">
        <v>15</v>
      </c>
      <c r="M52" s="63"/>
    </row>
    <row r="53" spans="1:13" x14ac:dyDescent="0.4">
      <c r="A53" s="2" t="str">
        <f>"- goat vs. sheep"</f>
        <v>- goat vs. sheep</v>
      </c>
      <c r="B53" s="27">
        <v>-0.32</v>
      </c>
      <c r="C53" s="62" t="s">
        <v>12</v>
      </c>
      <c r="D53" s="62"/>
      <c r="E53" s="14" t="s">
        <v>15</v>
      </c>
      <c r="F53" s="63" t="s">
        <v>15</v>
      </c>
      <c r="G53" s="63"/>
      <c r="H53" s="14" t="s">
        <v>15</v>
      </c>
      <c r="I53" s="63" t="s">
        <v>15</v>
      </c>
      <c r="J53" s="63"/>
      <c r="K53" s="14" t="s">
        <v>15</v>
      </c>
      <c r="L53" s="63" t="s">
        <v>15</v>
      </c>
      <c r="M53" s="63"/>
    </row>
    <row r="54" spans="1:13" x14ac:dyDescent="0.4">
      <c r="A54" s="2" t="str">
        <f>"- horse vs. sheep"</f>
        <v>- horse vs. sheep</v>
      </c>
      <c r="B54" s="14">
        <v>0.09</v>
      </c>
      <c r="C54" s="63" t="s">
        <v>13</v>
      </c>
      <c r="D54" s="63"/>
      <c r="E54" s="14" t="s">
        <v>15</v>
      </c>
      <c r="F54" s="63" t="s">
        <v>15</v>
      </c>
      <c r="G54" s="63"/>
      <c r="H54" s="14" t="s">
        <v>15</v>
      </c>
      <c r="I54" s="63" t="s">
        <v>15</v>
      </c>
      <c r="J54" s="63"/>
      <c r="K54" s="14" t="s">
        <v>15</v>
      </c>
      <c r="L54" s="63" t="s">
        <v>15</v>
      </c>
      <c r="M54" s="63"/>
    </row>
    <row r="55" spans="1:13" x14ac:dyDescent="0.4">
      <c r="A55" s="2"/>
      <c r="B55" s="44"/>
      <c r="C55" s="45"/>
      <c r="D55" s="45"/>
      <c r="E55" s="45"/>
      <c r="F55" s="45"/>
      <c r="G55" s="45"/>
      <c r="H55" s="45"/>
      <c r="I55" s="45"/>
      <c r="J55" s="45"/>
      <c r="K55" s="45"/>
      <c r="L55" s="45"/>
      <c r="M55" s="46"/>
    </row>
    <row r="56" spans="1:13" x14ac:dyDescent="0.4">
      <c r="A56" s="2" t="s">
        <v>35</v>
      </c>
      <c r="B56" s="59"/>
      <c r="C56" s="60"/>
      <c r="D56" s="60"/>
      <c r="E56" s="60"/>
      <c r="F56" s="60"/>
      <c r="G56" s="60"/>
      <c r="H56" s="60"/>
      <c r="I56" s="60"/>
      <c r="J56" s="60"/>
      <c r="K56" s="60"/>
      <c r="L56" s="60"/>
      <c r="M56" s="61"/>
    </row>
    <row r="57" spans="1:13" x14ac:dyDescent="0.4">
      <c r="A57" s="2" t="s">
        <v>36</v>
      </c>
      <c r="B57" s="14" t="s">
        <v>15</v>
      </c>
      <c r="C57" s="63" t="s">
        <v>15</v>
      </c>
      <c r="D57" s="63"/>
      <c r="E57" s="7">
        <v>-0.02</v>
      </c>
      <c r="F57" s="63" t="s">
        <v>13</v>
      </c>
      <c r="G57" s="63"/>
      <c r="H57" s="7">
        <v>-0.09</v>
      </c>
      <c r="I57" s="63" t="s">
        <v>13</v>
      </c>
      <c r="J57" s="63"/>
      <c r="K57" s="14" t="s">
        <v>15</v>
      </c>
      <c r="L57" s="63" t="s">
        <v>15</v>
      </c>
      <c r="M57" s="63"/>
    </row>
    <row r="58" spans="1:13" x14ac:dyDescent="0.4">
      <c r="A58" s="2" t="s">
        <v>37</v>
      </c>
      <c r="B58" s="14" t="s">
        <v>15</v>
      </c>
      <c r="C58" s="63" t="s">
        <v>15</v>
      </c>
      <c r="D58" s="63"/>
      <c r="E58" s="13">
        <v>-0.26</v>
      </c>
      <c r="F58" s="62" t="s">
        <v>12</v>
      </c>
      <c r="G58" s="62"/>
      <c r="H58" s="13">
        <v>-0.28000000000000003</v>
      </c>
      <c r="I58" s="62" t="s">
        <v>12</v>
      </c>
      <c r="J58" s="62"/>
      <c r="K58" s="14" t="s">
        <v>15</v>
      </c>
      <c r="L58" s="63" t="s">
        <v>15</v>
      </c>
      <c r="M58" s="63"/>
    </row>
    <row r="59" spans="1:13" x14ac:dyDescent="0.4">
      <c r="A59" s="2" t="s">
        <v>38</v>
      </c>
      <c r="B59" s="14" t="s">
        <v>15</v>
      </c>
      <c r="C59" s="63" t="s">
        <v>15</v>
      </c>
      <c r="D59" s="63"/>
      <c r="E59" s="7">
        <v>0.1</v>
      </c>
      <c r="F59" s="63" t="s">
        <v>13</v>
      </c>
      <c r="G59" s="63"/>
      <c r="H59" s="7">
        <v>0.08</v>
      </c>
      <c r="I59" s="63" t="s">
        <v>13</v>
      </c>
      <c r="J59" s="63"/>
      <c r="K59" s="14" t="s">
        <v>15</v>
      </c>
      <c r="L59" s="63" t="s">
        <v>15</v>
      </c>
      <c r="M59" s="63"/>
    </row>
    <row r="60" spans="1:13" x14ac:dyDescent="0.4">
      <c r="A60" s="2" t="s">
        <v>39</v>
      </c>
      <c r="B60" s="14" t="s">
        <v>15</v>
      </c>
      <c r="C60" s="63" t="s">
        <v>15</v>
      </c>
      <c r="D60" s="63"/>
      <c r="E60" s="7">
        <v>0.01</v>
      </c>
      <c r="F60" s="63" t="s">
        <v>13</v>
      </c>
      <c r="G60" s="63"/>
      <c r="H60" s="7">
        <v>-0.01</v>
      </c>
      <c r="I60" s="63" t="s">
        <v>13</v>
      </c>
      <c r="J60" s="63"/>
      <c r="K60" s="14" t="s">
        <v>15</v>
      </c>
      <c r="L60" s="63" t="s">
        <v>15</v>
      </c>
      <c r="M60" s="63"/>
    </row>
    <row r="61" spans="1:13" x14ac:dyDescent="0.4">
      <c r="A61" s="2"/>
      <c r="B61" s="44"/>
      <c r="C61" s="45"/>
      <c r="D61" s="45"/>
      <c r="E61" s="47"/>
      <c r="F61" s="45"/>
      <c r="G61" s="45"/>
      <c r="H61" s="47"/>
      <c r="I61" s="45"/>
      <c r="J61" s="45"/>
      <c r="K61" s="45"/>
      <c r="L61" s="45"/>
      <c r="M61" s="46"/>
    </row>
    <row r="62" spans="1:13" x14ac:dyDescent="0.4">
      <c r="A62" s="2" t="s">
        <v>17</v>
      </c>
      <c r="B62" s="59"/>
      <c r="C62" s="60"/>
      <c r="D62" s="60"/>
      <c r="E62" s="60"/>
      <c r="F62" s="60"/>
      <c r="G62" s="60"/>
      <c r="H62" s="60"/>
      <c r="I62" s="60"/>
      <c r="J62" s="60"/>
      <c r="K62" s="60"/>
      <c r="L62" s="60"/>
      <c r="M62" s="61"/>
    </row>
    <row r="63" spans="1:13" x14ac:dyDescent="0.4">
      <c r="A63" s="2" t="str">
        <f>"- grazing vs. urin./defaec."</f>
        <v>- grazing vs. urin./defaec.</v>
      </c>
      <c r="B63" s="14" t="s">
        <v>15</v>
      </c>
      <c r="C63" s="63" t="s">
        <v>15</v>
      </c>
      <c r="D63" s="63"/>
      <c r="E63" s="14" t="s">
        <v>15</v>
      </c>
      <c r="F63" s="63" t="s">
        <v>15</v>
      </c>
      <c r="G63" s="63"/>
      <c r="H63" s="14" t="s">
        <v>15</v>
      </c>
      <c r="I63" s="63" t="s">
        <v>15</v>
      </c>
      <c r="J63" s="63"/>
      <c r="K63" s="12">
        <v>0.1</v>
      </c>
      <c r="L63" s="63" t="s">
        <v>13</v>
      </c>
      <c r="M63" s="63"/>
    </row>
    <row r="64" spans="1:13" x14ac:dyDescent="0.4">
      <c r="A64" s="2" t="str">
        <f>"- grazing vs. resting"</f>
        <v>- grazing vs. resting</v>
      </c>
      <c r="B64" s="14" t="s">
        <v>15</v>
      </c>
      <c r="C64" s="63" t="s">
        <v>15</v>
      </c>
      <c r="D64" s="63"/>
      <c r="E64" s="14" t="s">
        <v>15</v>
      </c>
      <c r="F64" s="63" t="s">
        <v>15</v>
      </c>
      <c r="G64" s="63"/>
      <c r="H64" s="14" t="s">
        <v>15</v>
      </c>
      <c r="I64" s="63" t="s">
        <v>15</v>
      </c>
      <c r="J64" s="63"/>
      <c r="K64" s="28">
        <v>0.19</v>
      </c>
      <c r="L64" s="62" t="s">
        <v>14</v>
      </c>
      <c r="M64" s="62"/>
    </row>
    <row r="65" spans="1:13" x14ac:dyDescent="0.4">
      <c r="A65" s="2" t="str">
        <f>"- grazing vs. general"</f>
        <v>- grazing vs. general</v>
      </c>
      <c r="B65" s="14" t="s">
        <v>15</v>
      </c>
      <c r="C65" s="63" t="s">
        <v>15</v>
      </c>
      <c r="D65" s="63"/>
      <c r="E65" s="14" t="s">
        <v>15</v>
      </c>
      <c r="F65" s="63" t="s">
        <v>15</v>
      </c>
      <c r="G65" s="63"/>
      <c r="H65" s="14" t="s">
        <v>15</v>
      </c>
      <c r="I65" s="63" t="s">
        <v>15</v>
      </c>
      <c r="J65" s="63"/>
      <c r="K65" s="12">
        <v>0.05</v>
      </c>
      <c r="L65" s="63" t="s">
        <v>13</v>
      </c>
      <c r="M65" s="63"/>
    </row>
    <row r="66" spans="1:13" x14ac:dyDescent="0.4">
      <c r="A66" s="2" t="str">
        <f>"- urin./defaec. vs. resting"</f>
        <v>- urin./defaec. vs. resting</v>
      </c>
      <c r="B66" s="14" t="s">
        <v>15</v>
      </c>
      <c r="C66" s="63" t="s">
        <v>15</v>
      </c>
      <c r="D66" s="63"/>
      <c r="E66" s="14" t="s">
        <v>15</v>
      </c>
      <c r="F66" s="63" t="s">
        <v>15</v>
      </c>
      <c r="G66" s="63"/>
      <c r="H66" s="14" t="s">
        <v>15</v>
      </c>
      <c r="I66" s="63" t="s">
        <v>15</v>
      </c>
      <c r="J66" s="63"/>
      <c r="K66" s="12">
        <v>0.09</v>
      </c>
      <c r="L66" s="63" t="s">
        <v>13</v>
      </c>
      <c r="M66" s="63"/>
    </row>
    <row r="67" spans="1:13" x14ac:dyDescent="0.4">
      <c r="A67" s="2" t="str">
        <f>"- urination/defaec. vs. general"</f>
        <v>- urination/defaec. vs. general</v>
      </c>
      <c r="B67" s="14" t="s">
        <v>15</v>
      </c>
      <c r="C67" s="63" t="s">
        <v>15</v>
      </c>
      <c r="D67" s="63"/>
      <c r="E67" s="14" t="s">
        <v>15</v>
      </c>
      <c r="F67" s="63" t="s">
        <v>15</v>
      </c>
      <c r="G67" s="63"/>
      <c r="H67" s="14" t="s">
        <v>15</v>
      </c>
      <c r="I67" s="63" t="s">
        <v>15</v>
      </c>
      <c r="J67" s="63"/>
      <c r="K67" s="12">
        <v>-0.05</v>
      </c>
      <c r="L67" s="63" t="s">
        <v>13</v>
      </c>
      <c r="M67" s="63"/>
    </row>
    <row r="68" spans="1:13" x14ac:dyDescent="0.4">
      <c r="A68" s="2" t="str">
        <f>"- resting vs. general"</f>
        <v>- resting vs. general</v>
      </c>
      <c r="B68" s="14" t="s">
        <v>15</v>
      </c>
      <c r="C68" s="63" t="s">
        <v>15</v>
      </c>
      <c r="D68" s="63"/>
      <c r="E68" s="14" t="s">
        <v>15</v>
      </c>
      <c r="F68" s="63" t="s">
        <v>15</v>
      </c>
      <c r="G68" s="63"/>
      <c r="H68" s="14" t="s">
        <v>15</v>
      </c>
      <c r="I68" s="63" t="s">
        <v>15</v>
      </c>
      <c r="J68" s="63"/>
      <c r="K68" s="12">
        <v>-0.14000000000000001</v>
      </c>
      <c r="L68" s="63" t="s">
        <v>13</v>
      </c>
      <c r="M68" s="63"/>
    </row>
    <row r="69" spans="1:13" x14ac:dyDescent="0.4">
      <c r="A69" s="69"/>
      <c r="B69" s="69"/>
      <c r="C69" s="69"/>
      <c r="D69" s="69"/>
      <c r="E69" s="69"/>
      <c r="F69" s="69"/>
      <c r="G69" s="69"/>
      <c r="H69" s="69"/>
      <c r="I69" s="69"/>
      <c r="J69" s="69"/>
      <c r="K69" s="69"/>
      <c r="L69" s="69"/>
      <c r="M69" s="69"/>
    </row>
    <row r="70" spans="1:13" ht="30.75" customHeight="1" x14ac:dyDescent="0.4">
      <c r="A70" s="5" t="s">
        <v>40</v>
      </c>
      <c r="B70" s="50" t="s">
        <v>41</v>
      </c>
      <c r="C70" s="50"/>
      <c r="D70" s="50"/>
      <c r="E70" s="50" t="s">
        <v>41</v>
      </c>
      <c r="F70" s="50"/>
      <c r="G70" s="50"/>
      <c r="H70" s="68" t="s">
        <v>42</v>
      </c>
      <c r="I70" s="68"/>
      <c r="J70" s="68"/>
      <c r="K70" s="50" t="s">
        <v>43</v>
      </c>
      <c r="L70" s="50"/>
      <c r="M70" s="50"/>
    </row>
    <row r="71" spans="1:13" x14ac:dyDescent="0.4">
      <c r="A71" s="5" t="s">
        <v>44</v>
      </c>
      <c r="B71" s="50">
        <v>52</v>
      </c>
      <c r="C71" s="50"/>
      <c r="D71" s="50"/>
      <c r="E71" s="50">
        <v>52</v>
      </c>
      <c r="F71" s="50"/>
      <c r="G71" s="50"/>
      <c r="H71" s="68">
        <v>49</v>
      </c>
      <c r="I71" s="68"/>
      <c r="J71" s="68"/>
      <c r="K71" s="50">
        <v>28</v>
      </c>
      <c r="L71" s="50"/>
      <c r="M71" s="50"/>
    </row>
    <row r="72" spans="1:13" x14ac:dyDescent="0.4">
      <c r="A72" s="5" t="s">
        <v>45</v>
      </c>
      <c r="B72" s="50">
        <v>10</v>
      </c>
      <c r="C72" s="50"/>
      <c r="D72" s="50"/>
      <c r="E72" s="50">
        <v>10</v>
      </c>
      <c r="F72" s="50"/>
      <c r="G72" s="50"/>
      <c r="H72" s="68">
        <v>10</v>
      </c>
      <c r="I72" s="68"/>
      <c r="J72" s="68"/>
      <c r="K72" s="50">
        <v>8</v>
      </c>
      <c r="L72" s="50"/>
      <c r="M72" s="50"/>
    </row>
    <row r="73" spans="1:13" x14ac:dyDescent="0.4">
      <c r="B73" s="11"/>
      <c r="C73" s="11"/>
      <c r="D73" s="11"/>
      <c r="E73" s="11"/>
      <c r="F73" s="11"/>
      <c r="G73" s="11"/>
      <c r="H73" s="11"/>
      <c r="I73" s="11"/>
      <c r="J73" s="11"/>
      <c r="K73" s="11"/>
      <c r="L73" s="11"/>
      <c r="M73" s="11"/>
    </row>
  </sheetData>
  <mergeCells count="120">
    <mergeCell ref="A1:M1"/>
    <mergeCell ref="B71:D71"/>
    <mergeCell ref="E71:G71"/>
    <mergeCell ref="H71:J71"/>
    <mergeCell ref="K71:M71"/>
    <mergeCell ref="B72:D72"/>
    <mergeCell ref="E72:G72"/>
    <mergeCell ref="H72:J72"/>
    <mergeCell ref="K72:M72"/>
    <mergeCell ref="C68:D68"/>
    <mergeCell ref="F68:G68"/>
    <mergeCell ref="I68:J68"/>
    <mergeCell ref="L68:M68"/>
    <mergeCell ref="A69:M69"/>
    <mergeCell ref="B70:D70"/>
    <mergeCell ref="E70:G70"/>
    <mergeCell ref="H70:J70"/>
    <mergeCell ref="K70:M70"/>
    <mergeCell ref="C66:D66"/>
    <mergeCell ref="F66:G66"/>
    <mergeCell ref="I66:J66"/>
    <mergeCell ref="L66:M66"/>
    <mergeCell ref="C67:D67"/>
    <mergeCell ref="F67:G67"/>
    <mergeCell ref="I67:J67"/>
    <mergeCell ref="L67:M67"/>
    <mergeCell ref="C64:D64"/>
    <mergeCell ref="F64:G64"/>
    <mergeCell ref="I64:J64"/>
    <mergeCell ref="L64:M64"/>
    <mergeCell ref="C65:D65"/>
    <mergeCell ref="F65:G65"/>
    <mergeCell ref="I65:J65"/>
    <mergeCell ref="L65:M65"/>
    <mergeCell ref="C60:D60"/>
    <mergeCell ref="F60:G60"/>
    <mergeCell ref="I60:J60"/>
    <mergeCell ref="L60:M60"/>
    <mergeCell ref="B62:M62"/>
    <mergeCell ref="C63:D63"/>
    <mergeCell ref="F63:G63"/>
    <mergeCell ref="I63:J63"/>
    <mergeCell ref="L63:M63"/>
    <mergeCell ref="C58:D58"/>
    <mergeCell ref="F58:G58"/>
    <mergeCell ref="I58:J58"/>
    <mergeCell ref="L58:M58"/>
    <mergeCell ref="C59:D59"/>
    <mergeCell ref="F59:G59"/>
    <mergeCell ref="I59:J59"/>
    <mergeCell ref="L59:M59"/>
    <mergeCell ref="C54:D54"/>
    <mergeCell ref="F54:G54"/>
    <mergeCell ref="I54:J54"/>
    <mergeCell ref="L54:M54"/>
    <mergeCell ref="B56:M56"/>
    <mergeCell ref="C57:D57"/>
    <mergeCell ref="F57:G57"/>
    <mergeCell ref="I57:J57"/>
    <mergeCell ref="L57:M57"/>
    <mergeCell ref="C52:D52"/>
    <mergeCell ref="F52:G52"/>
    <mergeCell ref="I52:J52"/>
    <mergeCell ref="L52:M52"/>
    <mergeCell ref="C53:D53"/>
    <mergeCell ref="F53:G53"/>
    <mergeCell ref="I53:J53"/>
    <mergeCell ref="L53:M53"/>
    <mergeCell ref="C50:D50"/>
    <mergeCell ref="F50:G50"/>
    <mergeCell ref="I50:J50"/>
    <mergeCell ref="L50:M50"/>
    <mergeCell ref="C51:D51"/>
    <mergeCell ref="F51:G51"/>
    <mergeCell ref="I51:J51"/>
    <mergeCell ref="L51:M51"/>
    <mergeCell ref="B48:M48"/>
    <mergeCell ref="C49:D49"/>
    <mergeCell ref="F49:G49"/>
    <mergeCell ref="I49:J49"/>
    <mergeCell ref="L49:M49"/>
    <mergeCell ref="B45:D45"/>
    <mergeCell ref="E45:G45"/>
    <mergeCell ref="H45:J45"/>
    <mergeCell ref="K45:M45"/>
    <mergeCell ref="C46:D46"/>
    <mergeCell ref="F46:G46"/>
    <mergeCell ref="I46:J46"/>
    <mergeCell ref="L46:M46"/>
    <mergeCell ref="I43:J43"/>
    <mergeCell ref="A44:M44"/>
    <mergeCell ref="B35:M35"/>
    <mergeCell ref="A40:M40"/>
    <mergeCell ref="C41:D41"/>
    <mergeCell ref="F41:G41"/>
    <mergeCell ref="I41:J41"/>
    <mergeCell ref="L41:M41"/>
    <mergeCell ref="B47:M47"/>
    <mergeCell ref="B25:M25"/>
    <mergeCell ref="B9:M9"/>
    <mergeCell ref="B13:M13"/>
    <mergeCell ref="A15:M15"/>
    <mergeCell ref="B16:D16"/>
    <mergeCell ref="E16:G16"/>
    <mergeCell ref="H16:J16"/>
    <mergeCell ref="K16:M16"/>
    <mergeCell ref="C42:D42"/>
    <mergeCell ref="F42:G42"/>
    <mergeCell ref="I42:J42"/>
    <mergeCell ref="L42:M42"/>
    <mergeCell ref="B2:D2"/>
    <mergeCell ref="E2:G2"/>
    <mergeCell ref="H2:J2"/>
    <mergeCell ref="K2:M2"/>
    <mergeCell ref="B4:M4"/>
    <mergeCell ref="B18:M18"/>
    <mergeCell ref="B19:M19"/>
    <mergeCell ref="E20:G23"/>
    <mergeCell ref="H20:J23"/>
    <mergeCell ref="K20:M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94918-F789-4542-A28C-7967DF827491}">
  <dimension ref="A1:M72"/>
  <sheetViews>
    <sheetView zoomScaleNormal="100" workbookViewId="0">
      <selection activeCell="A9" sqref="A9"/>
    </sheetView>
  </sheetViews>
  <sheetFormatPr defaultColWidth="9.1328125" defaultRowHeight="13.15" x14ac:dyDescent="0.4"/>
  <cols>
    <col min="1" max="1" width="30.1328125" style="1" customWidth="1"/>
    <col min="2" max="13" width="8.1328125" style="1" customWidth="1"/>
    <col min="14" max="16384" width="9.1328125" style="1"/>
  </cols>
  <sheetData>
    <row r="1" spans="1:13" ht="123.75" customHeight="1" x14ac:dyDescent="0.4">
      <c r="A1" s="70" t="s">
        <v>46</v>
      </c>
      <c r="B1" s="70"/>
      <c r="C1" s="70"/>
      <c r="D1" s="70"/>
      <c r="E1" s="70"/>
      <c r="F1" s="70"/>
      <c r="G1" s="70"/>
      <c r="H1" s="70"/>
      <c r="I1" s="70"/>
      <c r="J1" s="70"/>
      <c r="K1" s="70"/>
      <c r="L1" s="70"/>
      <c r="M1" s="70"/>
    </row>
    <row r="2" spans="1:13" x14ac:dyDescent="0.4">
      <c r="A2" s="2" t="s">
        <v>2</v>
      </c>
      <c r="B2" s="50" t="s">
        <v>47</v>
      </c>
      <c r="C2" s="50"/>
      <c r="D2" s="50"/>
      <c r="E2" s="50" t="s">
        <v>48</v>
      </c>
      <c r="F2" s="50"/>
      <c r="G2" s="50"/>
      <c r="H2" s="50" t="s">
        <v>49</v>
      </c>
      <c r="I2" s="50"/>
      <c r="J2" s="50"/>
      <c r="K2" s="50" t="s">
        <v>50</v>
      </c>
      <c r="L2" s="50"/>
      <c r="M2" s="50"/>
    </row>
    <row r="3" spans="1:13" x14ac:dyDescent="0.4">
      <c r="A3" s="2"/>
      <c r="B3" s="17" t="s">
        <v>7</v>
      </c>
      <c r="C3" s="17" t="s">
        <v>8</v>
      </c>
      <c r="D3" s="17" t="s">
        <v>9</v>
      </c>
      <c r="E3" s="17" t="s">
        <v>7</v>
      </c>
      <c r="F3" s="17" t="s">
        <v>8</v>
      </c>
      <c r="G3" s="17" t="s">
        <v>9</v>
      </c>
      <c r="H3" s="17" t="s">
        <v>7</v>
      </c>
      <c r="I3" s="17" t="s">
        <v>8</v>
      </c>
      <c r="J3" s="17" t="s">
        <v>9</v>
      </c>
      <c r="K3" s="17" t="s">
        <v>7</v>
      </c>
      <c r="L3" s="17" t="s">
        <v>8</v>
      </c>
      <c r="M3" s="17" t="s">
        <v>9</v>
      </c>
    </row>
    <row r="4" spans="1:13" x14ac:dyDescent="0.4">
      <c r="A4" s="2" t="s">
        <v>10</v>
      </c>
      <c r="B4" s="51"/>
      <c r="C4" s="51"/>
      <c r="D4" s="51"/>
      <c r="E4" s="51"/>
      <c r="F4" s="51"/>
      <c r="G4" s="51"/>
      <c r="H4" s="51"/>
      <c r="I4" s="51"/>
      <c r="J4" s="51"/>
      <c r="K4" s="51"/>
      <c r="L4" s="51"/>
      <c r="M4" s="51"/>
    </row>
    <row r="5" spans="1:13" x14ac:dyDescent="0.4">
      <c r="A5" s="2" t="s">
        <v>11</v>
      </c>
      <c r="B5" s="13">
        <v>105.35</v>
      </c>
      <c r="C5" s="22">
        <v>3</v>
      </c>
      <c r="D5" s="13" t="s">
        <v>12</v>
      </c>
      <c r="E5" s="16">
        <v>6.27</v>
      </c>
      <c r="F5" s="9">
        <v>3</v>
      </c>
      <c r="G5" s="16" t="s">
        <v>13</v>
      </c>
      <c r="H5" s="30">
        <v>12.89</v>
      </c>
      <c r="I5" s="31">
        <v>3</v>
      </c>
      <c r="J5" s="30" t="s">
        <v>18</v>
      </c>
      <c r="K5" s="7" t="s">
        <v>15</v>
      </c>
      <c r="L5" s="7" t="s">
        <v>15</v>
      </c>
      <c r="M5" s="7" t="s">
        <v>15</v>
      </c>
    </row>
    <row r="6" spans="1:13" x14ac:dyDescent="0.4">
      <c r="A6" s="2" t="s">
        <v>16</v>
      </c>
      <c r="B6" s="7" t="s">
        <v>15</v>
      </c>
      <c r="C6" s="7" t="s">
        <v>15</v>
      </c>
      <c r="D6" s="7" t="s">
        <v>15</v>
      </c>
      <c r="E6" s="16">
        <v>0.15</v>
      </c>
      <c r="F6" s="9">
        <v>1</v>
      </c>
      <c r="G6" s="16" t="s">
        <v>13</v>
      </c>
      <c r="H6" s="16">
        <v>2.79</v>
      </c>
      <c r="I6" s="9">
        <v>1</v>
      </c>
      <c r="J6" s="16" t="s">
        <v>13</v>
      </c>
      <c r="K6" s="7" t="s">
        <v>15</v>
      </c>
      <c r="L6" s="7" t="s">
        <v>15</v>
      </c>
      <c r="M6" s="7" t="s">
        <v>15</v>
      </c>
    </row>
    <row r="7" spans="1:13" x14ac:dyDescent="0.4">
      <c r="A7" s="2" t="s">
        <v>17</v>
      </c>
      <c r="B7" s="7" t="s">
        <v>15</v>
      </c>
      <c r="C7" s="7" t="s">
        <v>15</v>
      </c>
      <c r="D7" s="7" t="s">
        <v>15</v>
      </c>
      <c r="E7" s="10" t="s">
        <v>15</v>
      </c>
      <c r="F7" s="7" t="s">
        <v>15</v>
      </c>
      <c r="G7" s="7" t="s">
        <v>15</v>
      </c>
      <c r="H7" s="10"/>
      <c r="I7" s="7" t="s">
        <v>15</v>
      </c>
      <c r="J7" s="7" t="s">
        <v>15</v>
      </c>
      <c r="K7" s="13">
        <v>10.87</v>
      </c>
      <c r="L7" s="22">
        <v>3</v>
      </c>
      <c r="M7" s="13" t="s">
        <v>14</v>
      </c>
    </row>
    <row r="8" spans="1:13" x14ac:dyDescent="0.4">
      <c r="A8" s="2"/>
      <c r="B8" s="7"/>
      <c r="C8" s="7"/>
      <c r="D8" s="7"/>
      <c r="E8" s="10"/>
      <c r="F8" s="7"/>
      <c r="G8" s="7"/>
      <c r="H8" s="10"/>
      <c r="I8" s="7"/>
      <c r="J8" s="7"/>
      <c r="K8" s="13"/>
      <c r="L8" s="22"/>
      <c r="M8" s="13"/>
    </row>
    <row r="9" spans="1:13" x14ac:dyDescent="0.4">
      <c r="A9" s="2" t="s">
        <v>19</v>
      </c>
      <c r="B9" s="51"/>
      <c r="C9" s="51"/>
      <c r="D9" s="51"/>
      <c r="E9" s="51"/>
      <c r="F9" s="51"/>
      <c r="G9" s="51"/>
      <c r="H9" s="51"/>
      <c r="I9" s="51"/>
      <c r="J9" s="51"/>
      <c r="K9" s="51"/>
      <c r="L9" s="51"/>
      <c r="M9" s="51"/>
    </row>
    <row r="10" spans="1:13" x14ac:dyDescent="0.4">
      <c r="A10" s="2" t="s">
        <v>20</v>
      </c>
      <c r="B10" s="13">
        <v>19.12</v>
      </c>
      <c r="C10" s="22">
        <v>1</v>
      </c>
      <c r="D10" s="13" t="s">
        <v>12</v>
      </c>
      <c r="E10" s="30">
        <v>21.88</v>
      </c>
      <c r="F10" s="31">
        <v>1</v>
      </c>
      <c r="G10" s="30" t="s">
        <v>12</v>
      </c>
      <c r="H10" s="30">
        <v>30.26</v>
      </c>
      <c r="I10" s="31">
        <v>1</v>
      </c>
      <c r="J10" s="30" t="s">
        <v>12</v>
      </c>
      <c r="K10" s="13">
        <v>25</v>
      </c>
      <c r="L10" s="22">
        <v>1</v>
      </c>
      <c r="M10" s="13" t="s">
        <v>12</v>
      </c>
    </row>
    <row r="11" spans="1:13" x14ac:dyDescent="0.4">
      <c r="A11" s="2" t="s">
        <v>21</v>
      </c>
      <c r="B11" s="7" t="s">
        <v>15</v>
      </c>
      <c r="C11" s="7" t="s">
        <v>15</v>
      </c>
      <c r="D11" s="7" t="s">
        <v>15</v>
      </c>
      <c r="E11" s="10" t="s">
        <v>15</v>
      </c>
      <c r="F11" s="7" t="s">
        <v>15</v>
      </c>
      <c r="G11" s="7" t="s">
        <v>15</v>
      </c>
      <c r="H11" s="16">
        <v>2.25</v>
      </c>
      <c r="I11" s="9">
        <v>1</v>
      </c>
      <c r="J11" s="16" t="s">
        <v>13</v>
      </c>
      <c r="K11" s="7" t="s">
        <v>15</v>
      </c>
      <c r="L11" s="7" t="s">
        <v>15</v>
      </c>
      <c r="M11" s="7" t="s">
        <v>15</v>
      </c>
    </row>
    <row r="12" spans="1:13" x14ac:dyDescent="0.4">
      <c r="A12" s="18"/>
      <c r="B12" s="19"/>
      <c r="C12" s="19"/>
      <c r="D12" s="19"/>
      <c r="E12" s="20"/>
      <c r="F12" s="19"/>
      <c r="G12" s="19"/>
      <c r="H12" s="48"/>
      <c r="I12" s="49"/>
      <c r="J12" s="48"/>
      <c r="K12" s="19"/>
      <c r="L12" s="19"/>
      <c r="M12" s="19"/>
    </row>
    <row r="13" spans="1:13" x14ac:dyDescent="0.4">
      <c r="A13" s="18" t="s">
        <v>22</v>
      </c>
      <c r="B13" s="71"/>
      <c r="C13" s="71"/>
      <c r="D13" s="71"/>
      <c r="E13" s="71"/>
      <c r="F13" s="71"/>
      <c r="G13" s="71"/>
      <c r="H13" s="71"/>
      <c r="I13" s="71"/>
      <c r="J13" s="71"/>
      <c r="K13" s="71"/>
      <c r="L13" s="71"/>
      <c r="M13" s="71"/>
    </row>
    <row r="14" spans="1:13" x14ac:dyDescent="0.4">
      <c r="A14" s="2" t="s">
        <v>23</v>
      </c>
      <c r="B14" s="7" t="s">
        <v>15</v>
      </c>
      <c r="C14" s="7" t="s">
        <v>15</v>
      </c>
      <c r="D14" s="7" t="s">
        <v>15</v>
      </c>
      <c r="E14" s="13">
        <v>12.36</v>
      </c>
      <c r="F14" s="22">
        <v>3</v>
      </c>
      <c r="G14" s="13" t="s">
        <v>18</v>
      </c>
      <c r="H14" s="13">
        <v>16.97</v>
      </c>
      <c r="I14" s="22">
        <v>3</v>
      </c>
      <c r="J14" s="13" t="s">
        <v>12</v>
      </c>
      <c r="K14" s="7" t="s">
        <v>15</v>
      </c>
      <c r="L14" s="7" t="s">
        <v>15</v>
      </c>
      <c r="M14" s="7" t="s">
        <v>15</v>
      </c>
    </row>
    <row r="15" spans="1:13" x14ac:dyDescent="0.4">
      <c r="A15" s="72"/>
      <c r="B15" s="72"/>
      <c r="C15" s="72"/>
      <c r="D15" s="72"/>
      <c r="E15" s="72"/>
      <c r="F15" s="72"/>
      <c r="G15" s="72"/>
      <c r="H15" s="72"/>
      <c r="I15" s="72"/>
      <c r="J15" s="72"/>
      <c r="K15" s="72"/>
      <c r="L15" s="72"/>
      <c r="M15" s="72"/>
    </row>
    <row r="16" spans="1:13" ht="26.25" x14ac:dyDescent="0.4">
      <c r="A16" s="23" t="s">
        <v>24</v>
      </c>
      <c r="B16" s="50" t="s">
        <v>51</v>
      </c>
      <c r="C16" s="50"/>
      <c r="D16" s="50"/>
      <c r="E16" s="50" t="s">
        <v>52</v>
      </c>
      <c r="F16" s="50"/>
      <c r="G16" s="50"/>
      <c r="H16" s="50" t="s">
        <v>53</v>
      </c>
      <c r="I16" s="50"/>
      <c r="J16" s="50"/>
      <c r="K16" s="50" t="s">
        <v>54</v>
      </c>
      <c r="L16" s="50"/>
      <c r="M16" s="50"/>
    </row>
    <row r="17" spans="1:13" x14ac:dyDescent="0.4">
      <c r="A17" s="2"/>
      <c r="B17" s="17" t="s">
        <v>29</v>
      </c>
      <c r="C17" s="17" t="s">
        <v>30</v>
      </c>
      <c r="D17" s="17" t="s">
        <v>31</v>
      </c>
      <c r="E17" s="17" t="s">
        <v>29</v>
      </c>
      <c r="F17" s="17" t="s">
        <v>30</v>
      </c>
      <c r="G17" s="17" t="s">
        <v>31</v>
      </c>
      <c r="H17" s="17" t="s">
        <v>29</v>
      </c>
      <c r="I17" s="17" t="s">
        <v>30</v>
      </c>
      <c r="J17" s="17" t="s">
        <v>31</v>
      </c>
      <c r="K17" s="17" t="s">
        <v>29</v>
      </c>
      <c r="L17" s="17" t="s">
        <v>30</v>
      </c>
      <c r="M17" s="17" t="s">
        <v>31</v>
      </c>
    </row>
    <row r="18" spans="1:13" x14ac:dyDescent="0.4">
      <c r="A18" s="2" t="s">
        <v>10</v>
      </c>
      <c r="B18" s="51"/>
      <c r="C18" s="51"/>
      <c r="D18" s="51"/>
      <c r="E18" s="51"/>
      <c r="F18" s="51"/>
      <c r="G18" s="51"/>
      <c r="H18" s="51"/>
      <c r="I18" s="51"/>
      <c r="J18" s="51"/>
      <c r="K18" s="51"/>
      <c r="L18" s="51"/>
      <c r="M18" s="51"/>
    </row>
    <row r="19" spans="1:13" x14ac:dyDescent="0.4">
      <c r="A19" s="2" t="s">
        <v>11</v>
      </c>
      <c r="B19" s="51"/>
      <c r="C19" s="51"/>
      <c r="D19" s="51"/>
      <c r="E19" s="51"/>
      <c r="F19" s="51"/>
      <c r="G19" s="51"/>
      <c r="H19" s="51"/>
      <c r="I19" s="51"/>
      <c r="J19" s="51"/>
      <c r="K19" s="51"/>
      <c r="L19" s="51"/>
      <c r="M19" s="51"/>
    </row>
    <row r="20" spans="1:13" x14ac:dyDescent="0.4">
      <c r="A20" s="2" t="str">
        <f>"- cattle"</f>
        <v>- cattle</v>
      </c>
      <c r="B20" s="13">
        <v>0.43</v>
      </c>
      <c r="C20" s="13">
        <v>0.35</v>
      </c>
      <c r="D20" s="13">
        <v>0.51</v>
      </c>
      <c r="E20" s="52" t="s">
        <v>32</v>
      </c>
      <c r="F20" s="52"/>
      <c r="G20" s="52"/>
      <c r="H20" s="52" t="s">
        <v>32</v>
      </c>
      <c r="I20" s="52"/>
      <c r="J20" s="52"/>
      <c r="K20" s="52" t="s">
        <v>32</v>
      </c>
      <c r="L20" s="52"/>
      <c r="M20" s="52"/>
    </row>
    <row r="21" spans="1:13" x14ac:dyDescent="0.4">
      <c r="A21" s="2" t="str">
        <f>"- goat"</f>
        <v>- goat</v>
      </c>
      <c r="B21" s="7">
        <v>0.04</v>
      </c>
      <c r="C21" s="7">
        <v>-5.4699999999999999E-2</v>
      </c>
      <c r="D21" s="7">
        <v>0.13</v>
      </c>
      <c r="E21" s="52"/>
      <c r="F21" s="52"/>
      <c r="G21" s="52"/>
      <c r="H21" s="52"/>
      <c r="I21" s="52"/>
      <c r="J21" s="52"/>
      <c r="K21" s="7" t="s">
        <v>15</v>
      </c>
      <c r="L21" s="7" t="s">
        <v>15</v>
      </c>
      <c r="M21" s="7" t="s">
        <v>15</v>
      </c>
    </row>
    <row r="22" spans="1:13" x14ac:dyDescent="0.4">
      <c r="A22" s="2" t="str">
        <f>"- horse"</f>
        <v>- horse</v>
      </c>
      <c r="B22" s="13">
        <v>0.46</v>
      </c>
      <c r="C22" s="13">
        <v>0.32</v>
      </c>
      <c r="D22" s="13">
        <v>0.59</v>
      </c>
      <c r="E22" s="52"/>
      <c r="F22" s="52"/>
      <c r="G22" s="52"/>
      <c r="H22" s="52"/>
      <c r="I22" s="52"/>
      <c r="J22" s="52"/>
      <c r="K22" s="7" t="s">
        <v>15</v>
      </c>
      <c r="L22" s="7" t="s">
        <v>15</v>
      </c>
      <c r="M22" s="7" t="s">
        <v>15</v>
      </c>
    </row>
    <row r="23" spans="1:13" x14ac:dyDescent="0.4">
      <c r="A23" s="2" t="str">
        <f>"- sheep"</f>
        <v>- sheep</v>
      </c>
      <c r="B23" s="13">
        <v>0.36109999999999998</v>
      </c>
      <c r="C23" s="13">
        <v>0.27</v>
      </c>
      <c r="D23" s="13">
        <v>0.45</v>
      </c>
      <c r="E23" s="52"/>
      <c r="F23" s="52"/>
      <c r="G23" s="52"/>
      <c r="H23" s="52"/>
      <c r="I23" s="52"/>
      <c r="J23" s="52"/>
      <c r="K23" s="7" t="s">
        <v>15</v>
      </c>
      <c r="L23" s="7" t="s">
        <v>15</v>
      </c>
      <c r="M23" s="7" t="s">
        <v>15</v>
      </c>
    </row>
    <row r="24" spans="1:13" x14ac:dyDescent="0.4">
      <c r="A24" s="2"/>
      <c r="B24" s="13"/>
      <c r="C24" s="13"/>
      <c r="D24" s="13"/>
      <c r="E24" s="16"/>
      <c r="F24" s="16"/>
      <c r="G24" s="16"/>
      <c r="H24" s="16"/>
      <c r="I24" s="16"/>
      <c r="J24" s="16"/>
      <c r="K24" s="7"/>
      <c r="L24" s="7"/>
      <c r="M24" s="7"/>
    </row>
    <row r="25" spans="1:13" x14ac:dyDescent="0.4">
      <c r="A25" s="2" t="s">
        <v>16</v>
      </c>
      <c r="B25" s="51"/>
      <c r="C25" s="51"/>
      <c r="D25" s="51"/>
      <c r="E25" s="51"/>
      <c r="F25" s="51"/>
      <c r="G25" s="51"/>
      <c r="H25" s="51"/>
      <c r="I25" s="51"/>
      <c r="J25" s="51"/>
      <c r="K25" s="51"/>
      <c r="L25" s="51"/>
      <c r="M25" s="51"/>
    </row>
    <row r="26" spans="1:13" x14ac:dyDescent="0.4">
      <c r="A26" s="2" t="str">
        <f>"- cattle: mixed"</f>
        <v>- cattle: mixed</v>
      </c>
      <c r="B26" s="7" t="s">
        <v>15</v>
      </c>
      <c r="C26" s="7" t="s">
        <v>15</v>
      </c>
      <c r="D26" s="7" t="s">
        <v>15</v>
      </c>
      <c r="E26" s="7">
        <v>0.43</v>
      </c>
      <c r="F26" s="7">
        <v>0.33</v>
      </c>
      <c r="G26" s="7">
        <v>0.53</v>
      </c>
      <c r="H26" s="7">
        <v>0.43</v>
      </c>
      <c r="I26" s="7">
        <v>0.34</v>
      </c>
      <c r="J26" s="7">
        <v>0.53</v>
      </c>
      <c r="K26" s="7" t="s">
        <v>15</v>
      </c>
      <c r="L26" s="7" t="s">
        <v>15</v>
      </c>
      <c r="M26" s="7" t="s">
        <v>15</v>
      </c>
    </row>
    <row r="27" spans="1:13" x14ac:dyDescent="0.4">
      <c r="A27" s="2" t="str">
        <f>"- cattle: not mixed"</f>
        <v>- cattle: not mixed</v>
      </c>
      <c r="B27" s="7" t="s">
        <v>15</v>
      </c>
      <c r="C27" s="7" t="s">
        <v>15</v>
      </c>
      <c r="D27" s="7" t="s">
        <v>15</v>
      </c>
      <c r="E27" s="7">
        <v>0.45</v>
      </c>
      <c r="F27" s="7">
        <v>0.33</v>
      </c>
      <c r="G27" s="7">
        <v>0.56999999999999995</v>
      </c>
      <c r="H27" s="7">
        <v>0.53</v>
      </c>
      <c r="I27" s="7">
        <v>0.39</v>
      </c>
      <c r="J27" s="7">
        <v>0.68</v>
      </c>
      <c r="K27" s="7" t="s">
        <v>15</v>
      </c>
      <c r="L27" s="7" t="s">
        <v>15</v>
      </c>
      <c r="M27" s="7" t="s">
        <v>15</v>
      </c>
    </row>
    <row r="28" spans="1:13" x14ac:dyDescent="0.4">
      <c r="A28" s="2" t="str">
        <f>"- goat: mixed"</f>
        <v>- goat: mixed</v>
      </c>
      <c r="B28" s="7" t="s">
        <v>15</v>
      </c>
      <c r="C28" s="7" t="s">
        <v>15</v>
      </c>
      <c r="D28" s="7" t="s">
        <v>15</v>
      </c>
      <c r="E28" s="13">
        <v>0</v>
      </c>
      <c r="F28" s="13">
        <v>-0.09</v>
      </c>
      <c r="G28" s="13">
        <v>0.1</v>
      </c>
      <c r="H28" s="13">
        <v>0.01</v>
      </c>
      <c r="I28" s="13">
        <v>-0.08</v>
      </c>
      <c r="J28" s="13">
        <v>0.1</v>
      </c>
      <c r="K28" s="7" t="s">
        <v>15</v>
      </c>
      <c r="L28" s="7" t="s">
        <v>15</v>
      </c>
      <c r="M28" s="7" t="s">
        <v>15</v>
      </c>
    </row>
    <row r="29" spans="1:13" x14ac:dyDescent="0.4">
      <c r="A29" s="2" t="str">
        <f>"- goat: not mixed"</f>
        <v>- goat: not mixed</v>
      </c>
      <c r="B29" s="7" t="s">
        <v>15</v>
      </c>
      <c r="C29" s="7" t="s">
        <v>15</v>
      </c>
      <c r="D29" s="7" t="s">
        <v>15</v>
      </c>
      <c r="E29" s="13">
        <v>0.26</v>
      </c>
      <c r="F29" s="13">
        <v>0.1</v>
      </c>
      <c r="G29" s="13">
        <v>0.43</v>
      </c>
      <c r="H29" s="13">
        <v>0.3</v>
      </c>
      <c r="I29" s="13">
        <v>0.14000000000000001</v>
      </c>
      <c r="J29" s="13">
        <v>0.47</v>
      </c>
      <c r="K29" s="7" t="s">
        <v>15</v>
      </c>
      <c r="L29" s="7" t="s">
        <v>15</v>
      </c>
      <c r="M29" s="7" t="s">
        <v>15</v>
      </c>
    </row>
    <row r="30" spans="1:13" x14ac:dyDescent="0.4">
      <c r="A30" s="2" t="str">
        <f>"- horse: mixed"</f>
        <v>- horse: mixed</v>
      </c>
      <c r="B30" s="7" t="s">
        <v>15</v>
      </c>
      <c r="C30" s="7" t="s">
        <v>15</v>
      </c>
      <c r="D30" s="7" t="s">
        <v>15</v>
      </c>
      <c r="E30" s="7">
        <v>0.48</v>
      </c>
      <c r="F30" s="7">
        <v>0.33</v>
      </c>
      <c r="G30" s="7">
        <v>0.63</v>
      </c>
      <c r="H30" s="7">
        <v>0.48</v>
      </c>
      <c r="I30" s="7">
        <v>0.34</v>
      </c>
      <c r="J30" s="7">
        <v>0.63</v>
      </c>
      <c r="K30" s="7" t="s">
        <v>15</v>
      </c>
      <c r="L30" s="7" t="s">
        <v>15</v>
      </c>
      <c r="M30" s="7" t="s">
        <v>15</v>
      </c>
    </row>
    <row r="31" spans="1:13" x14ac:dyDescent="0.4">
      <c r="A31" s="2" t="str">
        <f>"- horse: not mixed"</f>
        <v>- horse: not mixed</v>
      </c>
      <c r="B31" s="7" t="s">
        <v>15</v>
      </c>
      <c r="C31" s="7" t="s">
        <v>15</v>
      </c>
      <c r="D31" s="7" t="s">
        <v>15</v>
      </c>
      <c r="E31" s="7">
        <v>0.37</v>
      </c>
      <c r="F31" s="7">
        <v>0.11</v>
      </c>
      <c r="G31" s="7">
        <v>0.64</v>
      </c>
      <c r="H31" s="7">
        <v>0.42</v>
      </c>
      <c r="I31" s="7">
        <v>0.16</v>
      </c>
      <c r="J31" s="7">
        <v>0.68</v>
      </c>
      <c r="K31" s="7" t="s">
        <v>15</v>
      </c>
      <c r="L31" s="7" t="s">
        <v>15</v>
      </c>
      <c r="M31" s="7" t="s">
        <v>15</v>
      </c>
    </row>
    <row r="32" spans="1:13" x14ac:dyDescent="0.4">
      <c r="A32" s="2" t="str">
        <f>"- sheep: mixed"</f>
        <v>- sheep: mixed</v>
      </c>
      <c r="B32" s="7" t="s">
        <v>15</v>
      </c>
      <c r="C32" s="7" t="s">
        <v>15</v>
      </c>
      <c r="D32" s="7" t="s">
        <v>15</v>
      </c>
      <c r="E32" s="7">
        <v>0.37</v>
      </c>
      <c r="F32" s="7">
        <v>0.27</v>
      </c>
      <c r="G32" s="7">
        <v>0.48</v>
      </c>
      <c r="H32" s="7">
        <v>0.39</v>
      </c>
      <c r="I32" s="7">
        <v>0.28999999999999998</v>
      </c>
      <c r="J32" s="7">
        <v>0.49</v>
      </c>
      <c r="K32" s="7" t="s">
        <v>15</v>
      </c>
      <c r="L32" s="7" t="s">
        <v>15</v>
      </c>
      <c r="M32" s="7" t="s">
        <v>15</v>
      </c>
    </row>
    <row r="33" spans="1:13" x14ac:dyDescent="0.4">
      <c r="A33" s="2" t="str">
        <f>"- sheep: not mixed"</f>
        <v>- sheep: not mixed</v>
      </c>
      <c r="B33" s="7" t="s">
        <v>15</v>
      </c>
      <c r="C33" s="7" t="s">
        <v>15</v>
      </c>
      <c r="D33" s="7" t="s">
        <v>15</v>
      </c>
      <c r="E33" s="7">
        <v>0.37</v>
      </c>
      <c r="F33" s="7">
        <v>0.24</v>
      </c>
      <c r="G33" s="7">
        <v>0.49</v>
      </c>
      <c r="H33" s="7">
        <v>0.4</v>
      </c>
      <c r="I33" s="7">
        <v>0.28000000000000003</v>
      </c>
      <c r="J33" s="7">
        <v>0.52</v>
      </c>
      <c r="K33" s="7" t="s">
        <v>15</v>
      </c>
      <c r="L33" s="7" t="s">
        <v>15</v>
      </c>
      <c r="M33" s="7" t="s">
        <v>15</v>
      </c>
    </row>
    <row r="34" spans="1:13" x14ac:dyDescent="0.4">
      <c r="A34" s="2"/>
      <c r="B34" s="7"/>
      <c r="C34" s="7"/>
      <c r="D34" s="7"/>
      <c r="E34" s="7"/>
      <c r="F34" s="7"/>
      <c r="G34" s="7"/>
      <c r="H34" s="7"/>
      <c r="I34" s="7"/>
      <c r="J34" s="7"/>
      <c r="K34" s="7"/>
      <c r="L34" s="7"/>
      <c r="M34" s="7"/>
    </row>
    <row r="35" spans="1:13" x14ac:dyDescent="0.4">
      <c r="A35" s="2" t="s">
        <v>17</v>
      </c>
      <c r="B35" s="51"/>
      <c r="C35" s="51"/>
      <c r="D35" s="51"/>
      <c r="E35" s="51"/>
      <c r="F35" s="51"/>
      <c r="G35" s="51"/>
      <c r="H35" s="51"/>
      <c r="I35" s="51"/>
      <c r="J35" s="51"/>
      <c r="K35" s="51"/>
      <c r="L35" s="51"/>
      <c r="M35" s="51"/>
    </row>
    <row r="36" spans="1:13" x14ac:dyDescent="0.4">
      <c r="A36" s="2" t="str">
        <f>"- cattle: grazing"</f>
        <v>- cattle: grazing</v>
      </c>
      <c r="B36" s="7" t="s">
        <v>15</v>
      </c>
      <c r="C36" s="7" t="s">
        <v>15</v>
      </c>
      <c r="D36" s="7" t="s">
        <v>15</v>
      </c>
      <c r="E36" s="7" t="s">
        <v>15</v>
      </c>
      <c r="F36" s="7" t="s">
        <v>15</v>
      </c>
      <c r="G36" s="7" t="s">
        <v>15</v>
      </c>
      <c r="H36" s="7" t="s">
        <v>15</v>
      </c>
      <c r="I36" s="7" t="s">
        <v>15</v>
      </c>
      <c r="J36" s="7" t="s">
        <v>15</v>
      </c>
      <c r="K36" s="13">
        <v>0.43</v>
      </c>
      <c r="L36" s="13">
        <v>0.36</v>
      </c>
      <c r="M36" s="13">
        <v>0.5</v>
      </c>
    </row>
    <row r="37" spans="1:13" x14ac:dyDescent="0.4">
      <c r="A37" s="2" t="str">
        <f>"- cattle: resting"</f>
        <v>- cattle: resting</v>
      </c>
      <c r="B37" s="7" t="s">
        <v>15</v>
      </c>
      <c r="C37" s="7" t="s">
        <v>15</v>
      </c>
      <c r="D37" s="7" t="s">
        <v>15</v>
      </c>
      <c r="E37" s="7" t="s">
        <v>15</v>
      </c>
      <c r="F37" s="7" t="s">
        <v>15</v>
      </c>
      <c r="G37" s="7" t="s">
        <v>15</v>
      </c>
      <c r="H37" s="7" t="s">
        <v>15</v>
      </c>
      <c r="I37" s="7" t="s">
        <v>15</v>
      </c>
      <c r="J37" s="7" t="s">
        <v>15</v>
      </c>
      <c r="K37" s="13">
        <v>0.24</v>
      </c>
      <c r="L37" s="13">
        <v>0.09</v>
      </c>
      <c r="M37" s="13">
        <v>0.39</v>
      </c>
    </row>
    <row r="38" spans="1:13" x14ac:dyDescent="0.4">
      <c r="A38" s="2" t="str">
        <f>"- cattle: urination/defaecation"</f>
        <v>- cattle: urination/defaecation</v>
      </c>
      <c r="B38" s="7" t="s">
        <v>15</v>
      </c>
      <c r="C38" s="7" t="s">
        <v>15</v>
      </c>
      <c r="D38" s="7" t="s">
        <v>15</v>
      </c>
      <c r="E38" s="7" t="s">
        <v>15</v>
      </c>
      <c r="F38" s="7" t="s">
        <v>15</v>
      </c>
      <c r="G38" s="7" t="s">
        <v>15</v>
      </c>
      <c r="H38" s="7" t="s">
        <v>15</v>
      </c>
      <c r="I38" s="7" t="s">
        <v>15</v>
      </c>
      <c r="J38" s="7" t="s">
        <v>15</v>
      </c>
      <c r="K38" s="7">
        <v>0.33</v>
      </c>
      <c r="L38" s="7">
        <v>0.18</v>
      </c>
      <c r="M38" s="7">
        <v>0.48</v>
      </c>
    </row>
    <row r="39" spans="1:13" x14ac:dyDescent="0.4">
      <c r="A39" s="2" t="str">
        <f>"- cattle: general"</f>
        <v>- cattle: general</v>
      </c>
      <c r="B39" s="7" t="s">
        <v>15</v>
      </c>
      <c r="C39" s="7" t="s">
        <v>15</v>
      </c>
      <c r="D39" s="7" t="s">
        <v>15</v>
      </c>
      <c r="E39" s="7" t="s">
        <v>15</v>
      </c>
      <c r="F39" s="7" t="s">
        <v>15</v>
      </c>
      <c r="G39" s="7" t="s">
        <v>15</v>
      </c>
      <c r="H39" s="7" t="s">
        <v>15</v>
      </c>
      <c r="I39" s="7" t="s">
        <v>15</v>
      </c>
      <c r="J39" s="7" t="s">
        <v>15</v>
      </c>
      <c r="K39" s="7">
        <v>0.3</v>
      </c>
      <c r="L39" s="7">
        <v>0.02</v>
      </c>
      <c r="M39" s="7">
        <v>0.57999999999999996</v>
      </c>
    </row>
    <row r="40" spans="1:13" x14ac:dyDescent="0.4">
      <c r="A40" s="2"/>
      <c r="B40" s="51"/>
      <c r="C40" s="51"/>
      <c r="D40" s="51"/>
      <c r="E40" s="51"/>
      <c r="F40" s="51"/>
      <c r="G40" s="51"/>
      <c r="H40" s="51"/>
      <c r="I40" s="51"/>
      <c r="J40" s="51"/>
      <c r="K40" s="51"/>
      <c r="L40" s="51"/>
      <c r="M40" s="51"/>
    </row>
    <row r="41" spans="1:13" x14ac:dyDescent="0.4">
      <c r="A41" s="2" t="s">
        <v>19</v>
      </c>
      <c r="B41" s="7" t="s">
        <v>33</v>
      </c>
      <c r="C41" s="51" t="s">
        <v>9</v>
      </c>
      <c r="D41" s="51"/>
      <c r="E41" s="7" t="s">
        <v>33</v>
      </c>
      <c r="F41" s="51" t="s">
        <v>9</v>
      </c>
      <c r="G41" s="51"/>
      <c r="H41" s="7" t="s">
        <v>33</v>
      </c>
      <c r="I41" s="51" t="s">
        <v>9</v>
      </c>
      <c r="J41" s="51"/>
      <c r="K41" s="7" t="s">
        <v>33</v>
      </c>
      <c r="L41" s="51" t="s">
        <v>9</v>
      </c>
      <c r="M41" s="51"/>
    </row>
    <row r="42" spans="1:13" x14ac:dyDescent="0.4">
      <c r="A42" s="2" t="s">
        <v>20</v>
      </c>
      <c r="B42" s="13">
        <v>-0.95</v>
      </c>
      <c r="C42" s="73" t="s">
        <v>12</v>
      </c>
      <c r="D42" s="73"/>
      <c r="E42" s="13">
        <v>-1.04</v>
      </c>
      <c r="F42" s="73" t="s">
        <v>12</v>
      </c>
      <c r="G42" s="73"/>
      <c r="H42" s="13">
        <v>-1.3</v>
      </c>
      <c r="I42" s="73" t="s">
        <v>12</v>
      </c>
      <c r="J42" s="73"/>
      <c r="K42" s="13">
        <v>-0.88</v>
      </c>
      <c r="L42" s="73" t="s">
        <v>12</v>
      </c>
      <c r="M42" s="73"/>
    </row>
    <row r="43" spans="1:13" x14ac:dyDescent="0.4">
      <c r="A43" s="2" t="s">
        <v>21</v>
      </c>
      <c r="B43" s="7" t="s">
        <v>15</v>
      </c>
      <c r="C43" s="7" t="s">
        <v>15</v>
      </c>
      <c r="D43" s="7" t="s">
        <v>15</v>
      </c>
      <c r="E43" s="7" t="s">
        <v>15</v>
      </c>
      <c r="F43" s="7" t="s">
        <v>15</v>
      </c>
      <c r="G43" s="7" t="s">
        <v>15</v>
      </c>
      <c r="H43" s="7">
        <v>7.0000000000000007E-2</v>
      </c>
      <c r="I43" s="51" t="s">
        <v>13</v>
      </c>
      <c r="J43" s="51"/>
      <c r="K43" s="7" t="s">
        <v>15</v>
      </c>
      <c r="L43" s="7" t="s">
        <v>15</v>
      </c>
      <c r="M43" s="7" t="s">
        <v>15</v>
      </c>
    </row>
    <row r="44" spans="1:13" x14ac:dyDescent="0.4">
      <c r="A44" s="72"/>
      <c r="B44" s="72"/>
      <c r="C44" s="72"/>
      <c r="D44" s="72"/>
      <c r="E44" s="72"/>
      <c r="F44" s="72"/>
      <c r="G44" s="72"/>
      <c r="H44" s="72"/>
      <c r="I44" s="72"/>
      <c r="J44" s="72"/>
      <c r="K44" s="72"/>
      <c r="L44" s="72"/>
      <c r="M44" s="72"/>
    </row>
    <row r="45" spans="1:13" x14ac:dyDescent="0.4">
      <c r="A45" s="2" t="s">
        <v>34</v>
      </c>
      <c r="B45" s="50" t="s">
        <v>25</v>
      </c>
      <c r="C45" s="50"/>
      <c r="D45" s="50"/>
      <c r="E45" s="50" t="s">
        <v>26</v>
      </c>
      <c r="F45" s="50"/>
      <c r="G45" s="50"/>
      <c r="H45" s="50" t="s">
        <v>27</v>
      </c>
      <c r="I45" s="50"/>
      <c r="J45" s="50"/>
      <c r="K45" s="50" t="s">
        <v>28</v>
      </c>
      <c r="L45" s="50"/>
      <c r="M45" s="50"/>
    </row>
    <row r="46" spans="1:13" x14ac:dyDescent="0.4">
      <c r="A46" s="24"/>
      <c r="B46" s="29" t="s">
        <v>33</v>
      </c>
      <c r="C46" s="66" t="s">
        <v>9</v>
      </c>
      <c r="D46" s="66"/>
      <c r="E46" s="29" t="s">
        <v>33</v>
      </c>
      <c r="F46" s="66" t="s">
        <v>9</v>
      </c>
      <c r="G46" s="66"/>
      <c r="H46" s="29" t="s">
        <v>33</v>
      </c>
      <c r="I46" s="66" t="s">
        <v>9</v>
      </c>
      <c r="J46" s="66"/>
      <c r="K46" s="29" t="s">
        <v>33</v>
      </c>
      <c r="L46" s="66" t="s">
        <v>9</v>
      </c>
      <c r="M46" s="66"/>
    </row>
    <row r="47" spans="1:13" x14ac:dyDescent="0.4">
      <c r="A47" s="2" t="s">
        <v>10</v>
      </c>
      <c r="B47" s="55"/>
      <c r="C47" s="55"/>
      <c r="D47" s="55"/>
      <c r="E47" s="55"/>
      <c r="F47" s="55"/>
      <c r="G47" s="55"/>
      <c r="H47" s="55"/>
      <c r="I47" s="55"/>
      <c r="J47" s="55"/>
      <c r="K47" s="55"/>
      <c r="L47" s="55"/>
      <c r="M47" s="55"/>
    </row>
    <row r="48" spans="1:13" x14ac:dyDescent="0.4">
      <c r="A48" s="2" t="s">
        <v>11</v>
      </c>
      <c r="B48" s="55"/>
      <c r="C48" s="55"/>
      <c r="D48" s="55"/>
      <c r="E48" s="55"/>
      <c r="F48" s="55"/>
      <c r="G48" s="55"/>
      <c r="H48" s="55"/>
      <c r="I48" s="55"/>
      <c r="J48" s="55"/>
      <c r="K48" s="55"/>
      <c r="L48" s="55"/>
      <c r="M48" s="55"/>
    </row>
    <row r="49" spans="1:13" x14ac:dyDescent="0.4">
      <c r="A49" s="2" t="str">
        <f>"- cattle vs. goat"</f>
        <v>- cattle vs. goat</v>
      </c>
      <c r="B49" s="27">
        <v>0.39</v>
      </c>
      <c r="C49" s="62" t="s">
        <v>12</v>
      </c>
      <c r="D49" s="62"/>
      <c r="E49" s="14" t="s">
        <v>15</v>
      </c>
      <c r="F49" s="63" t="s">
        <v>15</v>
      </c>
      <c r="G49" s="63"/>
      <c r="H49" s="14" t="s">
        <v>15</v>
      </c>
      <c r="I49" s="63" t="s">
        <v>15</v>
      </c>
      <c r="J49" s="63"/>
      <c r="K49" s="14" t="s">
        <v>15</v>
      </c>
      <c r="L49" s="63" t="s">
        <v>15</v>
      </c>
      <c r="M49" s="63"/>
    </row>
    <row r="50" spans="1:13" x14ac:dyDescent="0.4">
      <c r="A50" s="2" t="str">
        <f>"- cattle vs. horse"</f>
        <v>- cattle vs. horse</v>
      </c>
      <c r="B50" s="14">
        <v>-0.03</v>
      </c>
      <c r="C50" s="63" t="s">
        <v>13</v>
      </c>
      <c r="D50" s="63"/>
      <c r="E50" s="14" t="s">
        <v>15</v>
      </c>
      <c r="F50" s="63" t="s">
        <v>15</v>
      </c>
      <c r="G50" s="63"/>
      <c r="H50" s="14" t="s">
        <v>15</v>
      </c>
      <c r="I50" s="63" t="s">
        <v>15</v>
      </c>
      <c r="J50" s="63"/>
      <c r="K50" s="14" t="s">
        <v>15</v>
      </c>
      <c r="L50" s="63" t="s">
        <v>15</v>
      </c>
      <c r="M50" s="63"/>
    </row>
    <row r="51" spans="1:13" x14ac:dyDescent="0.4">
      <c r="A51" s="2" t="str">
        <f>"- cattle vs. sheep"</f>
        <v>- cattle vs. sheep</v>
      </c>
      <c r="B51" s="14">
        <v>7.0000000000000007E-2</v>
      </c>
      <c r="C51" s="63" t="s">
        <v>13</v>
      </c>
      <c r="D51" s="63"/>
      <c r="E51" s="14" t="s">
        <v>15</v>
      </c>
      <c r="F51" s="63" t="s">
        <v>15</v>
      </c>
      <c r="G51" s="63"/>
      <c r="H51" s="14" t="s">
        <v>15</v>
      </c>
      <c r="I51" s="63" t="s">
        <v>15</v>
      </c>
      <c r="J51" s="63"/>
      <c r="K51" s="14" t="s">
        <v>15</v>
      </c>
      <c r="L51" s="63" t="s">
        <v>15</v>
      </c>
      <c r="M51" s="63"/>
    </row>
    <row r="52" spans="1:13" x14ac:dyDescent="0.4">
      <c r="A52" s="2" t="str">
        <f>"- goat vs. horse"</f>
        <v>- goat vs. horse</v>
      </c>
      <c r="B52" s="27">
        <v>-0.42</v>
      </c>
      <c r="C52" s="62" t="s">
        <v>12</v>
      </c>
      <c r="D52" s="62"/>
      <c r="E52" s="14" t="s">
        <v>15</v>
      </c>
      <c r="F52" s="63" t="s">
        <v>15</v>
      </c>
      <c r="G52" s="63"/>
      <c r="H52" s="14" t="s">
        <v>15</v>
      </c>
      <c r="I52" s="63" t="s">
        <v>15</v>
      </c>
      <c r="J52" s="63"/>
      <c r="K52" s="14" t="s">
        <v>15</v>
      </c>
      <c r="L52" s="63" t="s">
        <v>15</v>
      </c>
      <c r="M52" s="63"/>
    </row>
    <row r="53" spans="1:13" x14ac:dyDescent="0.4">
      <c r="A53" s="2" t="str">
        <f>"- goat vs. sheep"</f>
        <v>- goat vs. sheep</v>
      </c>
      <c r="B53" s="27">
        <v>-0.32</v>
      </c>
      <c r="C53" s="62" t="s">
        <v>12</v>
      </c>
      <c r="D53" s="62"/>
      <c r="E53" s="14" t="s">
        <v>15</v>
      </c>
      <c r="F53" s="63" t="s">
        <v>15</v>
      </c>
      <c r="G53" s="63"/>
      <c r="H53" s="14" t="s">
        <v>15</v>
      </c>
      <c r="I53" s="63" t="s">
        <v>15</v>
      </c>
      <c r="J53" s="63"/>
      <c r="K53" s="14" t="s">
        <v>15</v>
      </c>
      <c r="L53" s="63" t="s">
        <v>15</v>
      </c>
      <c r="M53" s="63"/>
    </row>
    <row r="54" spans="1:13" x14ac:dyDescent="0.4">
      <c r="A54" s="2" t="str">
        <f>"- horse vs. sheep"</f>
        <v>- horse vs. sheep</v>
      </c>
      <c r="B54" s="14">
        <v>0.09</v>
      </c>
      <c r="C54" s="63" t="s">
        <v>13</v>
      </c>
      <c r="D54" s="63"/>
      <c r="E54" s="14" t="s">
        <v>15</v>
      </c>
      <c r="F54" s="63" t="s">
        <v>15</v>
      </c>
      <c r="G54" s="63"/>
      <c r="H54" s="14" t="s">
        <v>15</v>
      </c>
      <c r="I54" s="63" t="s">
        <v>15</v>
      </c>
      <c r="J54" s="63"/>
      <c r="K54" s="14" t="s">
        <v>15</v>
      </c>
      <c r="L54" s="63" t="s">
        <v>15</v>
      </c>
      <c r="M54" s="63"/>
    </row>
    <row r="55" spans="1:13" x14ac:dyDescent="0.4">
      <c r="A55" s="2"/>
      <c r="B55" s="14"/>
      <c r="C55" s="14"/>
      <c r="D55" s="14"/>
      <c r="E55" s="14"/>
      <c r="F55" s="14"/>
      <c r="G55" s="14"/>
      <c r="H55" s="14"/>
      <c r="I55" s="14"/>
      <c r="J55" s="14"/>
      <c r="K55" s="14"/>
      <c r="L55" s="14"/>
      <c r="M55" s="14"/>
    </row>
    <row r="56" spans="1:13" x14ac:dyDescent="0.4">
      <c r="A56" s="2" t="s">
        <v>35</v>
      </c>
      <c r="B56" s="55"/>
      <c r="C56" s="55"/>
      <c r="D56" s="55"/>
      <c r="E56" s="55"/>
      <c r="F56" s="55"/>
      <c r="G56" s="55"/>
      <c r="H56" s="55"/>
      <c r="I56" s="55"/>
      <c r="J56" s="55"/>
      <c r="K56" s="55"/>
      <c r="L56" s="55"/>
      <c r="M56" s="55"/>
    </row>
    <row r="57" spans="1:13" x14ac:dyDescent="0.4">
      <c r="A57" s="2" t="s">
        <v>36</v>
      </c>
      <c r="B57" s="14" t="s">
        <v>15</v>
      </c>
      <c r="C57" s="63" t="s">
        <v>15</v>
      </c>
      <c r="D57" s="63"/>
      <c r="E57" s="7">
        <v>-0.02</v>
      </c>
      <c r="F57" s="63" t="s">
        <v>13</v>
      </c>
      <c r="G57" s="63"/>
      <c r="H57" s="12">
        <v>-0.1</v>
      </c>
      <c r="I57" s="63" t="s">
        <v>13</v>
      </c>
      <c r="J57" s="63"/>
      <c r="K57" s="14" t="s">
        <v>15</v>
      </c>
      <c r="L57" s="63" t="s">
        <v>15</v>
      </c>
      <c r="M57" s="63"/>
    </row>
    <row r="58" spans="1:13" x14ac:dyDescent="0.4">
      <c r="A58" s="2" t="s">
        <v>37</v>
      </c>
      <c r="B58" s="14" t="s">
        <v>15</v>
      </c>
      <c r="C58" s="63" t="s">
        <v>15</v>
      </c>
      <c r="D58" s="63"/>
      <c r="E58" s="13">
        <v>-0.26</v>
      </c>
      <c r="F58" s="62" t="s">
        <v>12</v>
      </c>
      <c r="G58" s="62"/>
      <c r="H58" s="28">
        <v>-0.28999999999999998</v>
      </c>
      <c r="I58" s="62" t="s">
        <v>12</v>
      </c>
      <c r="J58" s="62"/>
      <c r="K58" s="14" t="s">
        <v>15</v>
      </c>
      <c r="L58" s="63" t="s">
        <v>15</v>
      </c>
      <c r="M58" s="63"/>
    </row>
    <row r="59" spans="1:13" x14ac:dyDescent="0.4">
      <c r="A59" s="2" t="s">
        <v>38</v>
      </c>
      <c r="B59" s="14" t="s">
        <v>15</v>
      </c>
      <c r="C59" s="63" t="s">
        <v>15</v>
      </c>
      <c r="D59" s="63"/>
      <c r="E59" s="7">
        <v>0.1</v>
      </c>
      <c r="F59" s="63" t="s">
        <v>13</v>
      </c>
      <c r="G59" s="63"/>
      <c r="H59" s="12">
        <v>0.06</v>
      </c>
      <c r="I59" s="63" t="s">
        <v>13</v>
      </c>
      <c r="J59" s="63"/>
      <c r="K59" s="14" t="s">
        <v>15</v>
      </c>
      <c r="L59" s="63" t="s">
        <v>15</v>
      </c>
      <c r="M59" s="63"/>
    </row>
    <row r="60" spans="1:13" x14ac:dyDescent="0.4">
      <c r="A60" s="2" t="s">
        <v>39</v>
      </c>
      <c r="B60" s="14" t="s">
        <v>15</v>
      </c>
      <c r="C60" s="63" t="s">
        <v>15</v>
      </c>
      <c r="D60" s="63"/>
      <c r="E60" s="7">
        <v>0.01</v>
      </c>
      <c r="F60" s="63" t="s">
        <v>13</v>
      </c>
      <c r="G60" s="63"/>
      <c r="H60" s="12">
        <v>-0.01</v>
      </c>
      <c r="I60" s="63" t="s">
        <v>13</v>
      </c>
      <c r="J60" s="63"/>
      <c r="K60" s="14" t="s">
        <v>15</v>
      </c>
      <c r="L60" s="63" t="s">
        <v>15</v>
      </c>
      <c r="M60" s="63"/>
    </row>
    <row r="61" spans="1:13" x14ac:dyDescent="0.4">
      <c r="A61" s="2"/>
      <c r="B61" s="14"/>
      <c r="C61" s="14"/>
      <c r="D61" s="14"/>
      <c r="E61" s="7"/>
      <c r="F61" s="14"/>
      <c r="G61" s="14"/>
      <c r="H61" s="12"/>
      <c r="I61" s="14"/>
      <c r="J61" s="14"/>
      <c r="K61" s="14"/>
      <c r="L61" s="14"/>
      <c r="M61" s="14"/>
    </row>
    <row r="62" spans="1:13" x14ac:dyDescent="0.4">
      <c r="A62" s="2" t="s">
        <v>17</v>
      </c>
      <c r="B62" s="55"/>
      <c r="C62" s="55"/>
      <c r="D62" s="55"/>
      <c r="E62" s="55"/>
      <c r="F62" s="55"/>
      <c r="G62" s="55"/>
      <c r="H62" s="55"/>
      <c r="I62" s="55"/>
      <c r="J62" s="55"/>
      <c r="K62" s="55"/>
      <c r="L62" s="55"/>
      <c r="M62" s="55"/>
    </row>
    <row r="63" spans="1:13" x14ac:dyDescent="0.4">
      <c r="A63" s="2" t="str">
        <f>"- grazing vs. urin./defaec."</f>
        <v>- grazing vs. urin./defaec.</v>
      </c>
      <c r="B63" s="14" t="s">
        <v>15</v>
      </c>
      <c r="C63" s="63" t="s">
        <v>15</v>
      </c>
      <c r="D63" s="63"/>
      <c r="E63" s="14" t="s">
        <v>15</v>
      </c>
      <c r="F63" s="63" t="s">
        <v>15</v>
      </c>
      <c r="G63" s="63"/>
      <c r="H63" s="14" t="s">
        <v>15</v>
      </c>
      <c r="I63" s="63" t="s">
        <v>15</v>
      </c>
      <c r="J63" s="63"/>
      <c r="K63" s="12">
        <v>0.1</v>
      </c>
      <c r="L63" s="63" t="s">
        <v>13</v>
      </c>
      <c r="M63" s="63"/>
    </row>
    <row r="64" spans="1:13" x14ac:dyDescent="0.4">
      <c r="A64" s="2" t="str">
        <f>"- grazing vs. resting"</f>
        <v>- grazing vs. resting</v>
      </c>
      <c r="B64" s="14" t="s">
        <v>15</v>
      </c>
      <c r="C64" s="63" t="s">
        <v>15</v>
      </c>
      <c r="D64" s="63"/>
      <c r="E64" s="14" t="s">
        <v>15</v>
      </c>
      <c r="F64" s="63" t="s">
        <v>15</v>
      </c>
      <c r="G64" s="63"/>
      <c r="H64" s="14" t="s">
        <v>15</v>
      </c>
      <c r="I64" s="63" t="s">
        <v>15</v>
      </c>
      <c r="J64" s="63"/>
      <c r="K64" s="28">
        <v>0.19</v>
      </c>
      <c r="L64" s="62" t="s">
        <v>14</v>
      </c>
      <c r="M64" s="62"/>
    </row>
    <row r="65" spans="1:13" x14ac:dyDescent="0.4">
      <c r="A65" s="2" t="str">
        <f>"- grazing vs. general"</f>
        <v>- grazing vs. general</v>
      </c>
      <c r="B65" s="14" t="s">
        <v>15</v>
      </c>
      <c r="C65" s="63" t="s">
        <v>15</v>
      </c>
      <c r="D65" s="63"/>
      <c r="E65" s="14" t="s">
        <v>15</v>
      </c>
      <c r="F65" s="63" t="s">
        <v>15</v>
      </c>
      <c r="G65" s="63"/>
      <c r="H65" s="14" t="s">
        <v>15</v>
      </c>
      <c r="I65" s="63" t="s">
        <v>15</v>
      </c>
      <c r="J65" s="63"/>
      <c r="K65" s="12">
        <v>0.13</v>
      </c>
      <c r="L65" s="63" t="s">
        <v>13</v>
      </c>
      <c r="M65" s="63"/>
    </row>
    <row r="66" spans="1:13" x14ac:dyDescent="0.4">
      <c r="A66" s="2" t="str">
        <f>"- urin./defaec. vs. resting"</f>
        <v>- urin./defaec. vs. resting</v>
      </c>
      <c r="B66" s="14" t="s">
        <v>15</v>
      </c>
      <c r="C66" s="63" t="s">
        <v>15</v>
      </c>
      <c r="D66" s="63"/>
      <c r="E66" s="14" t="s">
        <v>15</v>
      </c>
      <c r="F66" s="63" t="s">
        <v>15</v>
      </c>
      <c r="G66" s="63"/>
      <c r="H66" s="14" t="s">
        <v>15</v>
      </c>
      <c r="I66" s="63" t="s">
        <v>15</v>
      </c>
      <c r="J66" s="63"/>
      <c r="K66" s="12">
        <v>0.09</v>
      </c>
      <c r="L66" s="63" t="s">
        <v>13</v>
      </c>
      <c r="M66" s="63"/>
    </row>
    <row r="67" spans="1:13" x14ac:dyDescent="0.4">
      <c r="A67" s="2" t="str">
        <f>"- urination/defaec. vs. general"</f>
        <v>- urination/defaec. vs. general</v>
      </c>
      <c r="B67" s="14" t="s">
        <v>15</v>
      </c>
      <c r="C67" s="63" t="s">
        <v>15</v>
      </c>
      <c r="D67" s="63"/>
      <c r="E67" s="14" t="s">
        <v>15</v>
      </c>
      <c r="F67" s="63" t="s">
        <v>15</v>
      </c>
      <c r="G67" s="63"/>
      <c r="H67" s="14" t="s">
        <v>15</v>
      </c>
      <c r="I67" s="63" t="s">
        <v>15</v>
      </c>
      <c r="J67" s="63"/>
      <c r="K67" s="12">
        <v>0.03</v>
      </c>
      <c r="L67" s="63" t="s">
        <v>13</v>
      </c>
      <c r="M67" s="63"/>
    </row>
    <row r="68" spans="1:13" x14ac:dyDescent="0.4">
      <c r="A68" s="2" t="str">
        <f>"- resting vs. general"</f>
        <v>- resting vs. general</v>
      </c>
      <c r="B68" s="14" t="s">
        <v>15</v>
      </c>
      <c r="C68" s="63" t="s">
        <v>15</v>
      </c>
      <c r="D68" s="63"/>
      <c r="E68" s="14" t="s">
        <v>15</v>
      </c>
      <c r="F68" s="63" t="s">
        <v>15</v>
      </c>
      <c r="G68" s="63"/>
      <c r="H68" s="14" t="s">
        <v>15</v>
      </c>
      <c r="I68" s="63" t="s">
        <v>15</v>
      </c>
      <c r="J68" s="63"/>
      <c r="K68" s="12">
        <v>-0.06</v>
      </c>
      <c r="L68" s="63" t="s">
        <v>13</v>
      </c>
      <c r="M68" s="63"/>
    </row>
    <row r="69" spans="1:13" x14ac:dyDescent="0.4">
      <c r="A69" s="69"/>
      <c r="B69" s="69"/>
      <c r="C69" s="69"/>
      <c r="D69" s="69"/>
      <c r="E69" s="69"/>
      <c r="F69" s="69"/>
      <c r="G69" s="69"/>
      <c r="H69" s="69"/>
      <c r="I69" s="69"/>
      <c r="J69" s="69"/>
      <c r="K69" s="69"/>
      <c r="L69" s="69"/>
      <c r="M69" s="69"/>
    </row>
    <row r="70" spans="1:13" ht="42.75" customHeight="1" x14ac:dyDescent="0.4">
      <c r="A70" s="5" t="s">
        <v>40</v>
      </c>
      <c r="B70" s="68" t="s">
        <v>55</v>
      </c>
      <c r="C70" s="68"/>
      <c r="D70" s="68"/>
      <c r="E70" s="68" t="s">
        <v>55</v>
      </c>
      <c r="F70" s="68"/>
      <c r="G70" s="68"/>
      <c r="H70" s="68" t="s">
        <v>56</v>
      </c>
      <c r="I70" s="68"/>
      <c r="J70" s="68"/>
      <c r="K70" s="68" t="s">
        <v>57</v>
      </c>
      <c r="L70" s="68"/>
      <c r="M70" s="68"/>
    </row>
    <row r="71" spans="1:13" x14ac:dyDescent="0.4">
      <c r="A71" s="5" t="s">
        <v>44</v>
      </c>
      <c r="B71" s="50">
        <v>51</v>
      </c>
      <c r="C71" s="50"/>
      <c r="D71" s="50"/>
      <c r="E71" s="50">
        <v>51</v>
      </c>
      <c r="F71" s="50"/>
      <c r="G71" s="50"/>
      <c r="H71" s="68">
        <v>48</v>
      </c>
      <c r="I71" s="68"/>
      <c r="J71" s="68"/>
      <c r="K71" s="50">
        <v>26</v>
      </c>
      <c r="L71" s="50"/>
      <c r="M71" s="50"/>
    </row>
    <row r="72" spans="1:13" x14ac:dyDescent="0.4">
      <c r="A72" s="5" t="s">
        <v>45</v>
      </c>
      <c r="B72" s="50">
        <v>9</v>
      </c>
      <c r="C72" s="50"/>
      <c r="D72" s="50"/>
      <c r="E72" s="50">
        <v>9</v>
      </c>
      <c r="F72" s="50"/>
      <c r="G72" s="50"/>
      <c r="H72" s="68">
        <v>9</v>
      </c>
      <c r="I72" s="68"/>
      <c r="J72" s="68"/>
      <c r="K72" s="50">
        <v>7</v>
      </c>
      <c r="L72" s="50"/>
      <c r="M72" s="50"/>
    </row>
  </sheetData>
  <mergeCells count="120">
    <mergeCell ref="B71:D71"/>
    <mergeCell ref="E71:G71"/>
    <mergeCell ref="H71:J71"/>
    <mergeCell ref="K71:M71"/>
    <mergeCell ref="B72:D72"/>
    <mergeCell ref="E72:G72"/>
    <mergeCell ref="H72:J72"/>
    <mergeCell ref="K72:M72"/>
    <mergeCell ref="C68:D68"/>
    <mergeCell ref="F68:G68"/>
    <mergeCell ref="I68:J68"/>
    <mergeCell ref="L68:M68"/>
    <mergeCell ref="A69:M69"/>
    <mergeCell ref="B70:D70"/>
    <mergeCell ref="E70:G70"/>
    <mergeCell ref="H70:J70"/>
    <mergeCell ref="K70:M70"/>
    <mergeCell ref="C66:D66"/>
    <mergeCell ref="F66:G66"/>
    <mergeCell ref="I66:J66"/>
    <mergeCell ref="L66:M66"/>
    <mergeCell ref="C67:D67"/>
    <mergeCell ref="F67:G67"/>
    <mergeCell ref="I67:J67"/>
    <mergeCell ref="L67:M67"/>
    <mergeCell ref="C64:D64"/>
    <mergeCell ref="F64:G64"/>
    <mergeCell ref="I64:J64"/>
    <mergeCell ref="L64:M64"/>
    <mergeCell ref="C65:D65"/>
    <mergeCell ref="F65:G65"/>
    <mergeCell ref="I65:J65"/>
    <mergeCell ref="L65:M65"/>
    <mergeCell ref="C60:D60"/>
    <mergeCell ref="F60:G60"/>
    <mergeCell ref="I60:J60"/>
    <mergeCell ref="L60:M60"/>
    <mergeCell ref="B62:M62"/>
    <mergeCell ref="C63:D63"/>
    <mergeCell ref="F63:G63"/>
    <mergeCell ref="I63:J63"/>
    <mergeCell ref="L63:M63"/>
    <mergeCell ref="C58:D58"/>
    <mergeCell ref="F58:G58"/>
    <mergeCell ref="I58:J58"/>
    <mergeCell ref="L58:M58"/>
    <mergeCell ref="C59:D59"/>
    <mergeCell ref="F59:G59"/>
    <mergeCell ref="I59:J59"/>
    <mergeCell ref="L59:M59"/>
    <mergeCell ref="C54:D54"/>
    <mergeCell ref="F54:G54"/>
    <mergeCell ref="I54:J54"/>
    <mergeCell ref="L54:M54"/>
    <mergeCell ref="B56:M56"/>
    <mergeCell ref="C57:D57"/>
    <mergeCell ref="F57:G57"/>
    <mergeCell ref="I57:J57"/>
    <mergeCell ref="L57:M57"/>
    <mergeCell ref="C52:D52"/>
    <mergeCell ref="F52:G52"/>
    <mergeCell ref="I52:J52"/>
    <mergeCell ref="L52:M52"/>
    <mergeCell ref="C53:D53"/>
    <mergeCell ref="F53:G53"/>
    <mergeCell ref="I53:J53"/>
    <mergeCell ref="L53:M53"/>
    <mergeCell ref="C50:D50"/>
    <mergeCell ref="F50:G50"/>
    <mergeCell ref="I50:J50"/>
    <mergeCell ref="L50:M50"/>
    <mergeCell ref="C51:D51"/>
    <mergeCell ref="F51:G51"/>
    <mergeCell ref="I51:J51"/>
    <mergeCell ref="L51:M51"/>
    <mergeCell ref="B47:M47"/>
    <mergeCell ref="B48:M48"/>
    <mergeCell ref="C49:D49"/>
    <mergeCell ref="F49:G49"/>
    <mergeCell ref="I49:J49"/>
    <mergeCell ref="L49:M49"/>
    <mergeCell ref="B45:D45"/>
    <mergeCell ref="E45:G45"/>
    <mergeCell ref="H45:J45"/>
    <mergeCell ref="K45:M45"/>
    <mergeCell ref="C46:D46"/>
    <mergeCell ref="F46:G46"/>
    <mergeCell ref="I46:J46"/>
    <mergeCell ref="L46:M46"/>
    <mergeCell ref="C42:D42"/>
    <mergeCell ref="F42:G42"/>
    <mergeCell ref="I42:J42"/>
    <mergeCell ref="L42:M42"/>
    <mergeCell ref="I43:J43"/>
    <mergeCell ref="A44:M44"/>
    <mergeCell ref="B35:M35"/>
    <mergeCell ref="B40:M40"/>
    <mergeCell ref="C41:D41"/>
    <mergeCell ref="F41:G41"/>
    <mergeCell ref="I41:J41"/>
    <mergeCell ref="L41:M41"/>
    <mergeCell ref="E20:G23"/>
    <mergeCell ref="H20:J23"/>
    <mergeCell ref="K20:M20"/>
    <mergeCell ref="B25:M25"/>
    <mergeCell ref="B13:M13"/>
    <mergeCell ref="A15:M15"/>
    <mergeCell ref="B16:D16"/>
    <mergeCell ref="E16:G16"/>
    <mergeCell ref="H16:J16"/>
    <mergeCell ref="K16:M16"/>
    <mergeCell ref="B2:D2"/>
    <mergeCell ref="E2:G2"/>
    <mergeCell ref="H2:J2"/>
    <mergeCell ref="K2:M2"/>
    <mergeCell ref="B4:M4"/>
    <mergeCell ref="B9:M9"/>
    <mergeCell ref="A1:M1"/>
    <mergeCell ref="B18:M18"/>
    <mergeCell ref="B19:M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DDEF4-C46C-4BF3-93D9-520DF79AC891}">
  <dimension ref="A1:D128"/>
  <sheetViews>
    <sheetView zoomScaleNormal="100" workbookViewId="0">
      <selection activeCell="A2" sqref="A2"/>
    </sheetView>
  </sheetViews>
  <sheetFormatPr defaultColWidth="9.1328125" defaultRowHeight="13.15" x14ac:dyDescent="0.4"/>
  <cols>
    <col min="1" max="1" width="24.1328125" style="1" customWidth="1"/>
    <col min="2" max="2" width="13.3984375" style="1" customWidth="1"/>
    <col min="3" max="16384" width="9.1328125" style="1"/>
  </cols>
  <sheetData>
    <row r="1" spans="1:4" ht="30.95" customHeight="1" x14ac:dyDescent="0.4">
      <c r="A1" s="76" t="s">
        <v>58</v>
      </c>
      <c r="B1" s="76"/>
      <c r="C1" s="76"/>
      <c r="D1" s="76"/>
    </row>
    <row r="2" spans="1:4" x14ac:dyDescent="0.4">
      <c r="A2" s="2" t="s">
        <v>59</v>
      </c>
      <c r="B2" s="74" t="s">
        <v>60</v>
      </c>
      <c r="C2" s="69"/>
      <c r="D2" s="75"/>
    </row>
    <row r="3" spans="1:4" x14ac:dyDescent="0.4">
      <c r="A3" s="2"/>
      <c r="B3" s="3" t="s">
        <v>61</v>
      </c>
      <c r="C3" s="3" t="s">
        <v>62</v>
      </c>
      <c r="D3" s="32" t="s">
        <v>9</v>
      </c>
    </row>
    <row r="4" spans="1:4" x14ac:dyDescent="0.4">
      <c r="A4" s="2" t="s">
        <v>63</v>
      </c>
      <c r="B4" s="3">
        <v>-7.0000000000000007E-2</v>
      </c>
      <c r="C4" s="3">
        <v>0.21</v>
      </c>
      <c r="D4" s="6" t="s">
        <v>13</v>
      </c>
    </row>
    <row r="31" s="1" customFormat="1" x14ac:dyDescent="0.4"/>
    <row r="32" s="1" customFormat="1" x14ac:dyDescent="0.4"/>
    <row r="35" s="4" customFormat="1" ht="14.1" customHeight="1" x14ac:dyDescent="0.45"/>
    <row r="36" s="4" customFormat="1" ht="14.1" customHeight="1" x14ac:dyDescent="0.45"/>
    <row r="60" ht="30.75" customHeight="1" x14ac:dyDescent="0.4"/>
    <row r="64" s="15" customFormat="1" x14ac:dyDescent="0.4"/>
    <row r="128" ht="42.75" customHeight="1" x14ac:dyDescent="0.4"/>
  </sheetData>
  <mergeCells count="2">
    <mergeCell ref="B2:D2"/>
    <mergeCell ref="A1:D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5F139-3F52-4280-BF7B-75B528840BA6}">
  <dimension ref="A1:D128"/>
  <sheetViews>
    <sheetView zoomScaleNormal="100" workbookViewId="0">
      <selection activeCell="B3" sqref="B3"/>
    </sheetView>
  </sheetViews>
  <sheetFormatPr defaultColWidth="9.1328125" defaultRowHeight="13.15" x14ac:dyDescent="0.4"/>
  <cols>
    <col min="1" max="1" width="24.1328125" style="1" customWidth="1"/>
    <col min="2" max="2" width="13.3984375" style="1" customWidth="1"/>
    <col min="3" max="16384" width="9.1328125" style="1"/>
  </cols>
  <sheetData>
    <row r="1" spans="1:4" ht="35.450000000000003" customHeight="1" x14ac:dyDescent="0.4">
      <c r="A1" s="70" t="s">
        <v>64</v>
      </c>
      <c r="B1" s="70"/>
      <c r="C1" s="70"/>
      <c r="D1" s="70"/>
    </row>
    <row r="2" spans="1:4" x14ac:dyDescent="0.4">
      <c r="A2" s="2" t="s">
        <v>59</v>
      </c>
      <c r="B2" s="55" t="s">
        <v>60</v>
      </c>
      <c r="C2" s="55"/>
      <c r="D2" s="55"/>
    </row>
    <row r="3" spans="1:4" x14ac:dyDescent="0.4">
      <c r="A3" s="2"/>
      <c r="B3" s="3" t="s">
        <v>61</v>
      </c>
      <c r="C3" s="3" t="s">
        <v>62</v>
      </c>
      <c r="D3" s="32" t="s">
        <v>9</v>
      </c>
    </row>
    <row r="4" spans="1:4" x14ac:dyDescent="0.4">
      <c r="A4" s="2" t="s">
        <v>63</v>
      </c>
      <c r="B4" s="3">
        <v>0.22</v>
      </c>
      <c r="C4" s="3">
        <v>0.13</v>
      </c>
      <c r="D4" s="6" t="s">
        <v>13</v>
      </c>
    </row>
    <row r="31" s="1" customFormat="1" x14ac:dyDescent="0.4"/>
    <row r="32" s="1" customFormat="1" x14ac:dyDescent="0.4"/>
    <row r="35" s="4" customFormat="1" ht="14.1" customHeight="1" x14ac:dyDescent="0.45"/>
    <row r="36" s="4" customFormat="1" ht="14.1" customHeight="1" x14ac:dyDescent="0.45"/>
    <row r="60" ht="30.75" customHeight="1" x14ac:dyDescent="0.4"/>
    <row r="64" s="15" customFormat="1" x14ac:dyDescent="0.4"/>
    <row r="128" ht="42.75" customHeight="1" x14ac:dyDescent="0.4"/>
  </sheetData>
  <mergeCells count="2">
    <mergeCell ref="B2:D2"/>
    <mergeCell ref="A1:D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0CC6D-AC4C-41C6-A1DD-1AF3EDAA6F2C}">
  <dimension ref="A1:D8"/>
  <sheetViews>
    <sheetView zoomScale="62" zoomScaleNormal="62" workbookViewId="0">
      <selection activeCell="A3" sqref="A3:A6"/>
    </sheetView>
  </sheetViews>
  <sheetFormatPr defaultRowHeight="14.25" x14ac:dyDescent="0.45"/>
  <cols>
    <col min="1" max="1" width="38.3984375" customWidth="1"/>
    <col min="2" max="2" width="64.265625" customWidth="1"/>
    <col min="3" max="3" width="61" customWidth="1"/>
    <col min="4" max="4" width="64.265625" customWidth="1"/>
  </cols>
  <sheetData>
    <row r="1" spans="1:4" ht="14.65" thickBot="1" x14ac:dyDescent="0.5">
      <c r="A1" s="77" t="s">
        <v>65</v>
      </c>
      <c r="B1" s="77"/>
      <c r="C1" s="77"/>
      <c r="D1" s="77"/>
    </row>
    <row r="2" spans="1:4" ht="14.65" thickBot="1" x14ac:dyDescent="0.5">
      <c r="A2" s="33" t="s">
        <v>66</v>
      </c>
      <c r="B2" s="34" t="s">
        <v>67</v>
      </c>
      <c r="C2" s="35" t="s">
        <v>68</v>
      </c>
      <c r="D2" s="34" t="s">
        <v>69</v>
      </c>
    </row>
    <row r="3" spans="1:4" ht="85.9" thickBot="1" x14ac:dyDescent="0.5">
      <c r="A3" s="78" t="s">
        <v>70</v>
      </c>
      <c r="B3" s="81" t="s">
        <v>71</v>
      </c>
      <c r="C3" s="83" t="s">
        <v>72</v>
      </c>
      <c r="D3" s="36" t="s">
        <v>73</v>
      </c>
    </row>
    <row r="4" spans="1:4" ht="43.15" thickBot="1" x14ac:dyDescent="0.5">
      <c r="A4" s="79"/>
      <c r="B4" s="82"/>
      <c r="C4" s="84"/>
      <c r="D4" s="36" t="s">
        <v>74</v>
      </c>
    </row>
    <row r="5" spans="1:4" ht="43.15" thickBot="1" x14ac:dyDescent="0.5">
      <c r="A5" s="79"/>
      <c r="B5" s="37" t="s">
        <v>75</v>
      </c>
      <c r="C5" s="37" t="s">
        <v>76</v>
      </c>
      <c r="D5" s="38" t="s">
        <v>77</v>
      </c>
    </row>
    <row r="6" spans="1:4" ht="28.9" thickBot="1" x14ac:dyDescent="0.5">
      <c r="A6" s="80"/>
      <c r="B6" s="39" t="s">
        <v>78</v>
      </c>
      <c r="C6" s="37" t="s">
        <v>79</v>
      </c>
      <c r="D6" s="40" t="s">
        <v>77</v>
      </c>
    </row>
    <row r="7" spans="1:4" ht="71.650000000000006" thickBot="1" x14ac:dyDescent="0.5">
      <c r="A7" s="78" t="s">
        <v>80</v>
      </c>
      <c r="B7" s="41" t="s">
        <v>81</v>
      </c>
      <c r="C7" s="37" t="s">
        <v>82</v>
      </c>
      <c r="D7" s="37" t="s">
        <v>83</v>
      </c>
    </row>
    <row r="8" spans="1:4" ht="28.9" thickBot="1" x14ac:dyDescent="0.5">
      <c r="A8" s="80"/>
      <c r="B8" s="42" t="s">
        <v>84</v>
      </c>
      <c r="C8" s="43" t="s">
        <v>77</v>
      </c>
      <c r="D8" s="43" t="s">
        <v>85</v>
      </c>
    </row>
  </sheetData>
  <mergeCells count="5">
    <mergeCell ref="A1:D1"/>
    <mergeCell ref="A3:A6"/>
    <mergeCell ref="B3:B4"/>
    <mergeCell ref="C3:C4"/>
    <mergeCell ref="A7:A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d2f45cb-5791-4cf0-9982-0b478ce95723">
      <Terms xmlns="http://schemas.microsoft.com/office/infopath/2007/PartnerControls"/>
    </lcf76f155ced4ddcb4097134ff3c332f>
    <TaxCatchAll xmlns="1d295ec3-120e-4bab-943e-ec5374f061e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E4B3DCB142FAE48A90F4A79693948F9" ma:contentTypeVersion="27" ma:contentTypeDescription="Skapa ett nytt dokument." ma:contentTypeScope="" ma:versionID="20e9a7a947ff2251bb2bb4be97953b91">
  <xsd:schema xmlns:xsd="http://www.w3.org/2001/XMLSchema" xmlns:xs="http://www.w3.org/2001/XMLSchema" xmlns:p="http://schemas.microsoft.com/office/2006/metadata/properties" xmlns:ns2="1d295ec3-120e-4bab-943e-ec5374f061ea" xmlns:ns3="1d2f45cb-5791-4cf0-9982-0b478ce95723" targetNamespace="http://schemas.microsoft.com/office/2006/metadata/properties" ma:root="true" ma:fieldsID="f007ccf7fdd332e7549fb32ac7c5baa9" ns2:_="" ns3:_="">
    <xsd:import namespace="1d295ec3-120e-4bab-943e-ec5374f061ea"/>
    <xsd:import namespace="1d2f45cb-5791-4cf0-9982-0b478ce95723"/>
    <xsd:element name="properties">
      <xsd:complexType>
        <xsd:sequence>
          <xsd:element name="documentManagement">
            <xsd:complexType>
              <xsd:all>
                <xsd:element ref="ns2:TaxCatchAll"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95ec3-120e-4bab-943e-ec5374f061ea"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393bbf2-6476-4e33-b232-89c549df2e07}" ma:internalName="TaxCatchAll" ma:showField="CatchAllData" ma:web="1d295ec3-120e-4bab-943e-ec5374f061ea">
      <xsd:complexType>
        <xsd:complexContent>
          <xsd:extension base="dms:MultiChoiceLookup">
            <xsd:sequence>
              <xsd:element name="Value" type="dms:Lookup" maxOccurs="unbounded" minOccurs="0" nillable="true"/>
            </xsd:sequence>
          </xsd:extension>
        </xsd:complexContent>
      </xsd:complexType>
    </xsd:element>
    <xsd:element name="SharedWithUsers" ma:index="11" nillable="true" ma:displayName="Delat med"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2f45cb-5791-4cf0-9982-0b478ce95723"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Bildmarkeringar" ma:readOnly="false" ma:fieldId="{5cf76f15-5ced-4ddc-b409-7134ff3c332f}" ma:taxonomyMulti="true" ma:sspId="cfd68d59-1c67-44cd-8d14-c05e37d4202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6DA00E-E285-47A9-9B47-AA311BCE0B76}">
  <ds:schemaRefs>
    <ds:schemaRef ds:uri="http://schemas.microsoft.com/office/2006/metadata/properties"/>
    <ds:schemaRef ds:uri="http://schemas.microsoft.com/office/infopath/2007/PartnerControls"/>
    <ds:schemaRef ds:uri="1d2f45cb-5791-4cf0-9982-0b478ce95723"/>
    <ds:schemaRef ds:uri="1d295ec3-120e-4bab-943e-ec5374f061ea"/>
  </ds:schemaRefs>
</ds:datastoreItem>
</file>

<file path=customXml/itemProps2.xml><?xml version="1.0" encoding="utf-8"?>
<ds:datastoreItem xmlns:ds="http://schemas.openxmlformats.org/officeDocument/2006/customXml" ds:itemID="{9816CA61-9C7B-4605-8CF3-CE7BED227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95ec3-120e-4bab-943e-ec5374f061ea"/>
    <ds:schemaRef ds:uri="1d2f45cb-5791-4cf0-9982-0b478ce957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428C56-E0E1-4538-8CA4-EF3DFF6A7A5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READ ME</vt:lpstr>
      <vt:lpstr>Table S1</vt:lpstr>
      <vt:lpstr>Table S2</vt:lpstr>
      <vt:lpstr>Table S3</vt:lpstr>
      <vt:lpstr>Table S4</vt:lpstr>
      <vt:lpstr>Table S5</vt:lpstr>
    </vt:vector>
  </TitlesOfParts>
  <Manager/>
  <Company>463-Stockholms_Universitet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dc:creator>
  <cp:keywords/>
  <dc:description/>
  <cp:lastModifiedBy>Ida Envall</cp:lastModifiedBy>
  <cp:revision/>
  <dcterms:created xsi:type="dcterms:W3CDTF">2023-06-05T07:24:10Z</dcterms:created>
  <dcterms:modified xsi:type="dcterms:W3CDTF">2024-06-04T13:59:36Z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0x0101003E4B3DCB142FAE48A90F4A79693948F9</vt:lpwstr>
  </property>
  <property fmtid="{D5CDD505-2E9C-101B-9397-08002B2CF9AE}" pid="3" name="k32efb86b1c5429fa8f0e3b5b5c7f693">
    <vt:lpwstr/>
  </property>
  <property fmtid="{D5CDD505-2E9C-101B-9397-08002B2CF9AE}" pid="4" name="MediaServiceImageTags">
    <vt:lpwstr/>
  </property>
  <property fmtid="{D5CDD505-2E9C-101B-9397-08002B2CF9AE}" pid="5" name="Nyckelord_x0020__x0028_Formas_x0029_">
    <vt:lpwstr/>
  </property>
  <property fmtid="{D5CDD505-2E9C-101B-9397-08002B2CF9AE}" pid="6" name="Dokumenttyp">
    <vt:lpwstr/>
  </property>
  <property fmtid="{D5CDD505-2E9C-101B-9397-08002B2CF9AE}" pid="7" name="n9a90ef6e11d435fbbeb93686bdd0882">
    <vt:lpwstr/>
  </property>
  <property fmtid="{D5CDD505-2E9C-101B-9397-08002B2CF9AE}" pid="8" name="Nyckelord (Formas)">
    <vt:lpwstr/>
  </property>
</Properties>
</file>