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Supplemental/Supplementary_Tables/"/>
    </mc:Choice>
  </mc:AlternateContent>
  <xr:revisionPtr revIDLastSave="0" documentId="13_ncr:1_{E0D33421-C57F-5440-8BA5-20930C2D2E75}" xr6:coauthVersionLast="45" xr6:coauthVersionMax="45" xr10:uidLastSave="{00000000-0000-0000-0000-000000000000}"/>
  <bookViews>
    <workbookView xWindow="480" yWindow="1380" windowWidth="30620" windowHeight="17600" xr2:uid="{9D470C40-FDBA-DB4F-982E-0AD77F1FEEB7}"/>
  </bookViews>
  <sheets>
    <sheet name="SuppTable 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32" i="1" l="1"/>
  <c r="I132" i="1"/>
  <c r="J132" i="1" s="1"/>
  <c r="P131" i="1"/>
  <c r="I131" i="1"/>
  <c r="J131" i="1" s="1"/>
  <c r="P130" i="1"/>
  <c r="I130" i="1"/>
  <c r="J130" i="1" s="1"/>
  <c r="P129" i="1"/>
  <c r="I129" i="1"/>
  <c r="J129" i="1" s="1"/>
  <c r="P128" i="1"/>
  <c r="I128" i="1"/>
  <c r="J128" i="1" s="1"/>
  <c r="P127" i="1"/>
  <c r="J127" i="1"/>
  <c r="I127" i="1"/>
  <c r="P126" i="1"/>
  <c r="I126" i="1"/>
  <c r="J126" i="1" s="1"/>
  <c r="P125" i="1"/>
  <c r="I125" i="1"/>
  <c r="J125" i="1" s="1"/>
  <c r="P124" i="1"/>
  <c r="I124" i="1"/>
  <c r="J124" i="1" s="1"/>
  <c r="P123" i="1"/>
  <c r="I123" i="1"/>
  <c r="J123" i="1" s="1"/>
  <c r="P122" i="1"/>
  <c r="I122" i="1"/>
  <c r="J122" i="1" s="1"/>
  <c r="P121" i="1"/>
  <c r="I121" i="1"/>
  <c r="J121" i="1" s="1"/>
  <c r="P120" i="1"/>
  <c r="I120" i="1"/>
  <c r="J120" i="1" s="1"/>
  <c r="P119" i="1"/>
  <c r="I119" i="1"/>
  <c r="J119" i="1" s="1"/>
  <c r="P118" i="1"/>
  <c r="I118" i="1"/>
  <c r="J118" i="1" s="1"/>
  <c r="P117" i="1"/>
  <c r="I117" i="1"/>
  <c r="J117" i="1" s="1"/>
  <c r="P116" i="1"/>
  <c r="I116" i="1"/>
  <c r="J116" i="1" s="1"/>
  <c r="P115" i="1"/>
  <c r="I115" i="1"/>
  <c r="J115" i="1" s="1"/>
  <c r="P114" i="1"/>
  <c r="I114" i="1"/>
  <c r="J114" i="1" s="1"/>
  <c r="P113" i="1"/>
  <c r="I113" i="1"/>
  <c r="J113" i="1" s="1"/>
  <c r="P112" i="1"/>
  <c r="I112" i="1"/>
  <c r="J112" i="1" s="1"/>
  <c r="P111" i="1"/>
  <c r="J111" i="1"/>
  <c r="I111" i="1"/>
  <c r="P110" i="1"/>
  <c r="I110" i="1"/>
  <c r="J110" i="1" s="1"/>
  <c r="P109" i="1"/>
  <c r="I109" i="1"/>
  <c r="J109" i="1" s="1"/>
  <c r="P108" i="1"/>
  <c r="I108" i="1"/>
  <c r="J108" i="1" s="1"/>
  <c r="P107" i="1"/>
  <c r="I107" i="1"/>
  <c r="J107" i="1" s="1"/>
  <c r="P106" i="1"/>
  <c r="I106" i="1"/>
  <c r="J106" i="1" s="1"/>
  <c r="P105" i="1"/>
  <c r="I105" i="1"/>
  <c r="J105" i="1" s="1"/>
  <c r="P104" i="1"/>
  <c r="I104" i="1"/>
  <c r="J104" i="1" s="1"/>
  <c r="P103" i="1"/>
  <c r="I103" i="1"/>
  <c r="J103" i="1" s="1"/>
  <c r="P102" i="1"/>
  <c r="I102" i="1"/>
  <c r="J102" i="1" s="1"/>
  <c r="P101" i="1"/>
  <c r="I101" i="1"/>
  <c r="J101" i="1" s="1"/>
  <c r="P100" i="1"/>
  <c r="I100" i="1"/>
  <c r="J100" i="1" s="1"/>
  <c r="P99" i="1"/>
  <c r="I99" i="1"/>
  <c r="J99" i="1" s="1"/>
  <c r="P98" i="1"/>
  <c r="I98" i="1"/>
  <c r="J98" i="1" s="1"/>
  <c r="P97" i="1"/>
  <c r="I97" i="1"/>
  <c r="J97" i="1" s="1"/>
  <c r="P95" i="1"/>
  <c r="N95" i="1"/>
  <c r="J95" i="1"/>
  <c r="P94" i="1"/>
  <c r="N94" i="1"/>
  <c r="J94" i="1"/>
  <c r="P93" i="1"/>
  <c r="N93" i="1"/>
  <c r="J93" i="1"/>
  <c r="P92" i="1"/>
  <c r="N92" i="1"/>
  <c r="J92" i="1"/>
  <c r="P91" i="1"/>
  <c r="N91" i="1"/>
  <c r="J91" i="1"/>
  <c r="P90" i="1"/>
  <c r="N90" i="1"/>
  <c r="J90" i="1"/>
  <c r="P89" i="1"/>
  <c r="N89" i="1"/>
  <c r="J89" i="1"/>
  <c r="P88" i="1"/>
  <c r="N88" i="1"/>
  <c r="J88" i="1"/>
  <c r="P87" i="1"/>
  <c r="N87" i="1"/>
  <c r="J87" i="1"/>
  <c r="P86" i="1"/>
  <c r="N86" i="1"/>
  <c r="J86" i="1"/>
  <c r="P85" i="1"/>
  <c r="N85" i="1"/>
  <c r="J85" i="1"/>
  <c r="P84" i="1"/>
  <c r="N84" i="1"/>
  <c r="J84" i="1"/>
  <c r="P83" i="1"/>
  <c r="N83" i="1"/>
  <c r="J83" i="1"/>
  <c r="P82" i="1"/>
  <c r="N82" i="1"/>
  <c r="J82" i="1"/>
  <c r="P81" i="1"/>
  <c r="N81" i="1"/>
  <c r="J81" i="1"/>
  <c r="P80" i="1"/>
  <c r="N80" i="1"/>
  <c r="J80" i="1"/>
  <c r="P79" i="1"/>
  <c r="N79" i="1"/>
  <c r="J79" i="1"/>
  <c r="P78" i="1"/>
  <c r="N78" i="1"/>
  <c r="J78" i="1"/>
  <c r="P77" i="1"/>
  <c r="N77" i="1"/>
  <c r="J77" i="1"/>
  <c r="P76" i="1"/>
  <c r="N76" i="1"/>
  <c r="J76" i="1"/>
  <c r="P75" i="1"/>
  <c r="N75" i="1"/>
  <c r="J75" i="1"/>
  <c r="P74" i="1"/>
  <c r="N74" i="1"/>
  <c r="J74" i="1"/>
  <c r="P73" i="1"/>
  <c r="N73" i="1"/>
  <c r="J73" i="1"/>
  <c r="P72" i="1"/>
  <c r="N72" i="1"/>
  <c r="J72" i="1"/>
  <c r="H72" i="1"/>
  <c r="P71" i="1"/>
  <c r="N71" i="1"/>
  <c r="J71" i="1"/>
  <c r="P70" i="1"/>
  <c r="N70" i="1"/>
  <c r="J70" i="1"/>
  <c r="P69" i="1"/>
  <c r="N69" i="1"/>
  <c r="J69" i="1"/>
  <c r="P68" i="1"/>
  <c r="N68" i="1"/>
  <c r="J68" i="1"/>
  <c r="P67" i="1"/>
  <c r="N67" i="1"/>
  <c r="J67" i="1"/>
  <c r="P66" i="1"/>
  <c r="N66" i="1"/>
  <c r="H66" i="1"/>
  <c r="J66" i="1" s="1"/>
  <c r="P65" i="1"/>
  <c r="N65" i="1"/>
  <c r="H65" i="1"/>
  <c r="J65" i="1" s="1"/>
  <c r="P64" i="1"/>
  <c r="N64" i="1"/>
  <c r="J64" i="1"/>
  <c r="P63" i="1"/>
  <c r="N63" i="1"/>
  <c r="J63" i="1"/>
  <c r="P62" i="1"/>
  <c r="N62" i="1"/>
  <c r="J62" i="1"/>
  <c r="P61" i="1"/>
  <c r="N61" i="1"/>
  <c r="J61" i="1"/>
  <c r="P60" i="1"/>
  <c r="N60" i="1"/>
  <c r="J60" i="1"/>
  <c r="P59" i="1"/>
  <c r="N59" i="1"/>
  <c r="J59" i="1"/>
  <c r="P58" i="1"/>
  <c r="N58" i="1"/>
  <c r="J58" i="1"/>
  <c r="H58" i="1"/>
  <c r="P57" i="1"/>
  <c r="N57" i="1"/>
  <c r="J57" i="1"/>
  <c r="P56" i="1"/>
  <c r="N56" i="1"/>
  <c r="J56" i="1"/>
  <c r="P55" i="1"/>
  <c r="N55" i="1"/>
  <c r="J55" i="1"/>
  <c r="P54" i="1"/>
  <c r="N54" i="1"/>
  <c r="J54" i="1"/>
  <c r="P53" i="1"/>
  <c r="N53" i="1"/>
  <c r="J53" i="1"/>
  <c r="P52" i="1"/>
  <c r="N52" i="1"/>
  <c r="J52" i="1"/>
  <c r="P51" i="1"/>
  <c r="N51" i="1"/>
  <c r="J51" i="1"/>
  <c r="P50" i="1"/>
  <c r="N50" i="1"/>
  <c r="J50" i="1"/>
  <c r="P49" i="1"/>
  <c r="N49" i="1"/>
  <c r="J49" i="1"/>
  <c r="P48" i="1"/>
  <c r="N48" i="1"/>
  <c r="J48" i="1"/>
  <c r="P47" i="1"/>
  <c r="N47" i="1"/>
  <c r="J47" i="1"/>
  <c r="P46" i="1"/>
  <c r="N46" i="1"/>
  <c r="J46" i="1"/>
  <c r="P45" i="1"/>
  <c r="N45" i="1"/>
  <c r="J45" i="1"/>
  <c r="P44" i="1"/>
  <c r="N44" i="1"/>
  <c r="J44" i="1"/>
  <c r="P43" i="1"/>
  <c r="N43" i="1"/>
  <c r="J43" i="1"/>
  <c r="P42" i="1"/>
  <c r="N42" i="1"/>
  <c r="J42" i="1"/>
  <c r="P41" i="1"/>
  <c r="N41" i="1"/>
  <c r="J41" i="1"/>
  <c r="P40" i="1"/>
  <c r="N40" i="1"/>
  <c r="J40" i="1"/>
  <c r="P39" i="1"/>
  <c r="N39" i="1"/>
  <c r="J39" i="1"/>
  <c r="P38" i="1"/>
  <c r="N38" i="1"/>
  <c r="J38" i="1"/>
  <c r="P37" i="1"/>
  <c r="N37" i="1"/>
  <c r="J37" i="1"/>
  <c r="P36" i="1"/>
  <c r="N36" i="1"/>
  <c r="J36" i="1"/>
  <c r="P35" i="1"/>
  <c r="N35" i="1"/>
  <c r="J35" i="1"/>
  <c r="P34" i="1"/>
  <c r="N34" i="1"/>
  <c r="J34" i="1"/>
  <c r="P33" i="1"/>
  <c r="N33" i="1"/>
  <c r="J33" i="1"/>
  <c r="P32" i="1"/>
  <c r="N32" i="1"/>
  <c r="J32" i="1"/>
  <c r="P31" i="1"/>
  <c r="N31" i="1"/>
  <c r="J31" i="1"/>
  <c r="P30" i="1"/>
  <c r="N30" i="1"/>
  <c r="J30" i="1"/>
  <c r="P29" i="1"/>
  <c r="N29" i="1"/>
  <c r="J29" i="1"/>
  <c r="P28" i="1"/>
  <c r="N28" i="1"/>
  <c r="J28" i="1"/>
  <c r="P27" i="1"/>
  <c r="N27" i="1"/>
  <c r="J27" i="1"/>
  <c r="P26" i="1"/>
  <c r="N26" i="1"/>
  <c r="J26" i="1"/>
  <c r="P25" i="1"/>
  <c r="N25" i="1"/>
  <c r="J25" i="1"/>
  <c r="P24" i="1"/>
  <c r="N24" i="1"/>
  <c r="J24" i="1"/>
  <c r="P23" i="1"/>
  <c r="N23" i="1"/>
  <c r="J23" i="1"/>
  <c r="P22" i="1"/>
  <c r="N22" i="1"/>
  <c r="J22" i="1"/>
  <c r="P21" i="1"/>
  <c r="N21" i="1"/>
  <c r="J21" i="1"/>
  <c r="P20" i="1"/>
  <c r="N20" i="1"/>
  <c r="J20" i="1"/>
  <c r="P19" i="1"/>
  <c r="N19" i="1"/>
  <c r="J19" i="1"/>
  <c r="P18" i="1"/>
  <c r="N18" i="1"/>
  <c r="J18" i="1"/>
  <c r="P17" i="1"/>
  <c r="N17" i="1"/>
  <c r="J17" i="1"/>
  <c r="P16" i="1"/>
  <c r="N16" i="1"/>
  <c r="J16" i="1"/>
  <c r="P15" i="1"/>
  <c r="N15" i="1"/>
  <c r="J15" i="1"/>
  <c r="P14" i="1"/>
  <c r="N14" i="1"/>
  <c r="J14" i="1"/>
  <c r="P13" i="1"/>
  <c r="N13" i="1"/>
  <c r="J13" i="1"/>
  <c r="P12" i="1"/>
  <c r="N12" i="1"/>
  <c r="J12" i="1"/>
  <c r="P11" i="1"/>
  <c r="N11" i="1"/>
  <c r="J11" i="1"/>
  <c r="P10" i="1"/>
  <c r="N10" i="1"/>
  <c r="J10" i="1"/>
  <c r="P9" i="1"/>
  <c r="N9" i="1"/>
  <c r="J9" i="1"/>
  <c r="P8" i="1"/>
  <c r="N8" i="1"/>
  <c r="J8" i="1"/>
  <c r="P7" i="1"/>
  <c r="N7" i="1"/>
  <c r="J7" i="1"/>
  <c r="P6" i="1"/>
  <c r="N6" i="1"/>
  <c r="J6" i="1"/>
  <c r="P5" i="1"/>
  <c r="N5" i="1"/>
  <c r="J5" i="1"/>
  <c r="P4" i="1"/>
  <c r="N4" i="1"/>
  <c r="J4" i="1"/>
  <c r="P3" i="1"/>
  <c r="N3" i="1"/>
  <c r="J3" i="1"/>
  <c r="P2" i="1"/>
  <c r="N2" i="1"/>
  <c r="J2" i="1"/>
</calcChain>
</file>

<file path=xl/sharedStrings.xml><?xml version="1.0" encoding="utf-8"?>
<sst xmlns="http://schemas.openxmlformats.org/spreadsheetml/2006/main" count="606" uniqueCount="316">
  <si>
    <t>BioProject Accession</t>
  </si>
  <si>
    <t>Sample #</t>
  </si>
  <si>
    <t>Sample ID</t>
  </si>
  <si>
    <t>No Contigs</t>
  </si>
  <si>
    <t>N50</t>
  </si>
  <si>
    <t>PRJNA405368</t>
  </si>
  <si>
    <t>ERMGT100_2</t>
  </si>
  <si>
    <t>PRJNA405369</t>
  </si>
  <si>
    <t>ERMGT119_2</t>
  </si>
  <si>
    <t>PRJNA405370</t>
  </si>
  <si>
    <t>ERMGT138_2</t>
  </si>
  <si>
    <t>PRJNA405371</t>
  </si>
  <si>
    <t>ERMGT157_2</t>
  </si>
  <si>
    <t>PRJNA405372</t>
  </si>
  <si>
    <t>ERMGT200_2</t>
  </si>
  <si>
    <t>PRJNA405373</t>
  </si>
  <si>
    <t>ERMGT222_2</t>
  </si>
  <si>
    <t>PRJNA405374</t>
  </si>
  <si>
    <t>ERMGT244_2</t>
  </si>
  <si>
    <t>PRJNA405375</t>
  </si>
  <si>
    <t>ERMGT266_2</t>
  </si>
  <si>
    <t>PRJNA405416</t>
  </si>
  <si>
    <t>ERMGT300_2</t>
  </si>
  <si>
    <t>PRJNA405417</t>
  </si>
  <si>
    <t>ERMGT319_2</t>
  </si>
  <si>
    <t>PRJNA405418</t>
  </si>
  <si>
    <t>ERMGT338_2</t>
  </si>
  <si>
    <t>PRJNA405419</t>
  </si>
  <si>
    <t>ERMGT357_2</t>
  </si>
  <si>
    <t>PRJNA405420</t>
  </si>
  <si>
    <t>ERMGT400_2</t>
  </si>
  <si>
    <t>PRJNA405421</t>
  </si>
  <si>
    <t>ERMGT418_2</t>
  </si>
  <si>
    <t>PRJNA405422</t>
  </si>
  <si>
    <t>ERMGT436_2</t>
  </si>
  <si>
    <t>PRJNA405423</t>
  </si>
  <si>
    <t>ERMGT454_2</t>
  </si>
  <si>
    <t>PRJNA405424</t>
  </si>
  <si>
    <t>ERMGT500_2</t>
  </si>
  <si>
    <t>PRJNA405425</t>
  </si>
  <si>
    <t>ERMGT513_2</t>
  </si>
  <si>
    <t>PRJNA405426</t>
  </si>
  <si>
    <t>ERMGT526_2</t>
  </si>
  <si>
    <t>PRJNA405427</t>
  </si>
  <si>
    <t>ERMGT539_2</t>
  </si>
  <si>
    <t>PRJNA405428</t>
  </si>
  <si>
    <t>ERMGT600_2</t>
  </si>
  <si>
    <t>PRJNA405429</t>
  </si>
  <si>
    <t>ERMGT615_2</t>
  </si>
  <si>
    <t>PRJNA405430</t>
  </si>
  <si>
    <t>ERMGT630_2</t>
  </si>
  <si>
    <t>PRJNA405431</t>
  </si>
  <si>
    <t>ERMGT642_2</t>
  </si>
  <si>
    <t>PRJNA405432</t>
  </si>
  <si>
    <t>ERMGT700_2</t>
  </si>
  <si>
    <t>PRJNA405433</t>
  </si>
  <si>
    <t>ERMGT723_2</t>
  </si>
  <si>
    <t>PRJNA405434</t>
  </si>
  <si>
    <t>ERMGT746_2</t>
  </si>
  <si>
    <t>PRJNA405435</t>
  </si>
  <si>
    <t>ERMGT769_2</t>
  </si>
  <si>
    <t>PRJNA405436</t>
  </si>
  <si>
    <t>ERMGT800_2</t>
  </si>
  <si>
    <t>PRJNA405437</t>
  </si>
  <si>
    <t>ERMGT814_2</t>
  </si>
  <si>
    <t>PRJNA405438</t>
  </si>
  <si>
    <t>ERMGT828_2</t>
  </si>
  <si>
    <t>PRJNA405439</t>
  </si>
  <si>
    <t>ERMGT842_2</t>
  </si>
  <si>
    <t>PRJNA405324</t>
  </si>
  <si>
    <t>ERMLT100_2</t>
  </si>
  <si>
    <t>PRJNA405325</t>
  </si>
  <si>
    <t>ERMLT121_2</t>
  </si>
  <si>
    <t>PRJNA405326</t>
  </si>
  <si>
    <t>ERMLT142_2</t>
  </si>
  <si>
    <t>PRJNA405327</t>
  </si>
  <si>
    <t>ERMLT163_2</t>
  </si>
  <si>
    <t>PRJNA405328</t>
  </si>
  <si>
    <t>ERMLT200_2</t>
  </si>
  <si>
    <t>PRJNA405329</t>
  </si>
  <si>
    <t>ERMLT231_2</t>
  </si>
  <si>
    <t>PRJNA405330</t>
  </si>
  <si>
    <t>ERMLT262_2</t>
  </si>
  <si>
    <t>PRJNA405331</t>
  </si>
  <si>
    <t>ERMLT293_2</t>
  </si>
  <si>
    <t>PRJNA405332</t>
  </si>
  <si>
    <t>ERMLT300_2</t>
  </si>
  <si>
    <t>PRJNA405333</t>
  </si>
  <si>
    <t>ERMLT333_2</t>
  </si>
  <si>
    <t>PRJNA405334</t>
  </si>
  <si>
    <t>ERMLT366_2</t>
  </si>
  <si>
    <t>PRJNA405335</t>
  </si>
  <si>
    <t>ERMLT399_2</t>
  </si>
  <si>
    <t>PRJNA405336</t>
  </si>
  <si>
    <t>ERMLT400_2</t>
  </si>
  <si>
    <t>PRJNA405337</t>
  </si>
  <si>
    <t>ERMLT433_2</t>
  </si>
  <si>
    <t>PRJNA405338</t>
  </si>
  <si>
    <t>ERMLT466_2</t>
  </si>
  <si>
    <t>PRJNA405339</t>
  </si>
  <si>
    <t>ERMLT499_2</t>
  </si>
  <si>
    <t>PRJNA405340</t>
  </si>
  <si>
    <t>ERMLT500_2</t>
  </si>
  <si>
    <t>PRJNA405341</t>
  </si>
  <si>
    <t>ERMLT530_2</t>
  </si>
  <si>
    <t>PRJNA405342</t>
  </si>
  <si>
    <t>ERMLT560_2</t>
  </si>
  <si>
    <t>PRJNA405343</t>
  </si>
  <si>
    <t>ERMLT590_2</t>
  </si>
  <si>
    <t>PRJNA405344</t>
  </si>
  <si>
    <t>ERMLT600_2</t>
  </si>
  <si>
    <t>PRJNA405345</t>
  </si>
  <si>
    <t>ERMLT630_2</t>
  </si>
  <si>
    <t>PRJNA405346</t>
  </si>
  <si>
    <t>ERMLT660_2</t>
  </si>
  <si>
    <t>PRJNA405347</t>
  </si>
  <si>
    <t>ERMLT690_2</t>
  </si>
  <si>
    <t>PRJNA367349</t>
  </si>
  <si>
    <t>ERMLT700_1</t>
  </si>
  <si>
    <t>PRJNA405348</t>
  </si>
  <si>
    <t>ERMLT730_2</t>
  </si>
  <si>
    <t>PRJNA405349</t>
  </si>
  <si>
    <t>ERMLT760_2</t>
  </si>
  <si>
    <t>PRJNA405350</t>
  </si>
  <si>
    <t>ERMLT790_2</t>
  </si>
  <si>
    <t>PRJNA405351</t>
  </si>
  <si>
    <t>ERMLT800_2</t>
  </si>
  <si>
    <t>PRJNA405352</t>
  </si>
  <si>
    <t>ERMLT830_2</t>
  </si>
  <si>
    <t>PRJNA405353</t>
  </si>
  <si>
    <t>ERMLT860_2</t>
  </si>
  <si>
    <t>PRJNA367350</t>
  </si>
  <si>
    <t>ERMLT890_1</t>
  </si>
  <si>
    <t>PRJNA367347</t>
  </si>
  <si>
    <t>ERMZT100_1</t>
  </si>
  <si>
    <t>PRJNA405310</t>
  </si>
  <si>
    <t>ERMZT133_2</t>
  </si>
  <si>
    <t>PRJNA405311</t>
  </si>
  <si>
    <t>ERMZT166_2</t>
  </si>
  <si>
    <t>PRJNA405312</t>
  </si>
  <si>
    <t>ERMZT199_2</t>
  </si>
  <si>
    <t>PRJNA405313</t>
  </si>
  <si>
    <t>ERMZT200_2</t>
  </si>
  <si>
    <t>PRJNA405314</t>
  </si>
  <si>
    <t>ERMZT266_2</t>
  </si>
  <si>
    <t>PRJNA367348</t>
  </si>
  <si>
    <t>ERMZT299_1</t>
  </si>
  <si>
    <t>PRJNA405315</t>
  </si>
  <si>
    <t>ERMZT300_2</t>
  </si>
  <si>
    <t>PRJNA405316</t>
  </si>
  <si>
    <t>ERMZT333_2</t>
  </si>
  <si>
    <t>PRJNA405317</t>
  </si>
  <si>
    <t>ERMZT366_2</t>
  </si>
  <si>
    <t>PRJNA405318</t>
  </si>
  <si>
    <t>ERMZT399_2</t>
  </si>
  <si>
    <t>PRJNA405319</t>
  </si>
  <si>
    <t>ERMZT400_2</t>
  </si>
  <si>
    <t>PRJNA405320</t>
  </si>
  <si>
    <t>ERMZT423_2</t>
  </si>
  <si>
    <t>PRJNA405321</t>
  </si>
  <si>
    <t>ERMZT469_2</t>
  </si>
  <si>
    <t>PRJNA405322</t>
  </si>
  <si>
    <t>ERMZT500_2</t>
  </si>
  <si>
    <t>PRJNA405323</t>
  </si>
  <si>
    <t>ERMZT517_2</t>
  </si>
  <si>
    <t>PRJNA405354</t>
  </si>
  <si>
    <t>ERMZT534_2</t>
  </si>
  <si>
    <t>PRJNA405355</t>
  </si>
  <si>
    <t>ERMZT551_2</t>
  </si>
  <si>
    <t>PRJNA405356</t>
  </si>
  <si>
    <t>ERMZT600_2</t>
  </si>
  <si>
    <t>PRJNA405357</t>
  </si>
  <si>
    <t>ERMZT620_2</t>
  </si>
  <si>
    <t>PRJNA405358</t>
  </si>
  <si>
    <t>ERMZT640_2</t>
  </si>
  <si>
    <t>PRJNA405359</t>
  </si>
  <si>
    <t>ERMZT660_2</t>
  </si>
  <si>
    <t>PRJNA405360</t>
  </si>
  <si>
    <t>ERMZT700_2</t>
  </si>
  <si>
    <t>PRJNA405361</t>
  </si>
  <si>
    <t>ERMZT718_2</t>
  </si>
  <si>
    <t>PRJNA405362</t>
  </si>
  <si>
    <t>ERMZT736_2</t>
  </si>
  <si>
    <t>PRJNA405363</t>
  </si>
  <si>
    <t>ERMZT754_2</t>
  </si>
  <si>
    <t>PRJNA405364</t>
  </si>
  <si>
    <t>ERMZT800_2</t>
  </si>
  <si>
    <t>PRJNA405365</t>
  </si>
  <si>
    <t>ERMZT820_2</t>
  </si>
  <si>
    <t>PRJNA405366</t>
  </si>
  <si>
    <t>ERMZT840_2</t>
  </si>
  <si>
    <t>PRJNA405367</t>
  </si>
  <si>
    <t>ERMZT860_2</t>
  </si>
  <si>
    <t>Total bp assembled</t>
  </si>
  <si>
    <t>No reads (filtered)</t>
  </si>
  <si>
    <t>No of reads mapped to assembly</t>
  </si>
  <si>
    <t>% total No of reads mapped to assemblies</t>
  </si>
  <si>
    <t>No contigs &gt;= 1 Kbp</t>
  </si>
  <si>
    <t>% contigs &gt;= 1 Kbp</t>
  </si>
  <si>
    <t>bp in contigs &gt;= 1 Kbp</t>
  </si>
  <si>
    <t>% bp in contigs &gt;= 1 Kbp</t>
  </si>
  <si>
    <t>PRJNA406681</t>
  </si>
  <si>
    <t>ERMLIBT25_16_10D</t>
  </si>
  <si>
    <t>PRJNA406682</t>
  </si>
  <si>
    <t>ERMLIBT27_16_10D</t>
  </si>
  <si>
    <t>PRJNA406683</t>
  </si>
  <si>
    <t>ERMLIBT45_16_10D</t>
  </si>
  <si>
    <t>PRJNA406712</t>
  </si>
  <si>
    <t>ERMLIBT45_16_1Da</t>
  </si>
  <si>
    <t>PRJNA406684</t>
  </si>
  <si>
    <t>ERMLIBT47_16_10D</t>
  </si>
  <si>
    <t>PRJNA406713</t>
  </si>
  <si>
    <t>ERMLIBT47_16_1Da</t>
  </si>
  <si>
    <t>PRJNA406685</t>
  </si>
  <si>
    <t>ERMLT200_16_10D</t>
  </si>
  <si>
    <t>PRJNA406686</t>
  </si>
  <si>
    <t>ERMLT200A_16_10D</t>
  </si>
  <si>
    <t>PRJNA406687</t>
  </si>
  <si>
    <t>ERMLT200B_16_10D</t>
  </si>
  <si>
    <t>PRJNA406688</t>
  </si>
  <si>
    <t>ERMLT231_16_10D</t>
  </si>
  <si>
    <t>PRJNA406714</t>
  </si>
  <si>
    <t>ERMLT231_16_1Da</t>
  </si>
  <si>
    <t>PRJNA406689</t>
  </si>
  <si>
    <t>ERMLT231A_16_10D</t>
  </si>
  <si>
    <t>PRJNA406690</t>
  </si>
  <si>
    <t>ERMLT231B_16_10D</t>
  </si>
  <si>
    <t>PRJNA406691</t>
  </si>
  <si>
    <t>ERMLT293_16_10D</t>
  </si>
  <si>
    <t>PRJNA406715</t>
  </si>
  <si>
    <t>ERMLT293_16_1Da</t>
  </si>
  <si>
    <t>PRJNA406692</t>
  </si>
  <si>
    <t>ERMLT293A_16_10D</t>
  </si>
  <si>
    <t>PRJNA406693</t>
  </si>
  <si>
    <t>ERMLT293B_16_10D</t>
  </si>
  <si>
    <t>PRJNA406694</t>
  </si>
  <si>
    <t>ERMLT333_16_10D</t>
  </si>
  <si>
    <t>PRJNA406695</t>
  </si>
  <si>
    <t>ERMLT366_16_10D</t>
  </si>
  <si>
    <t>PRJNA406696</t>
  </si>
  <si>
    <t>ERMLT399_16_10D</t>
  </si>
  <si>
    <t>PRJNA406697</t>
  </si>
  <si>
    <t>ERMLT433_16_10D</t>
  </si>
  <si>
    <t>PRJNA406698</t>
  </si>
  <si>
    <t>ERMLT466_16_10D</t>
  </si>
  <si>
    <t>PRJNA406699</t>
  </si>
  <si>
    <t>ERMLT499_16_10D</t>
  </si>
  <si>
    <t>PRJNA406700</t>
  </si>
  <si>
    <t>ERMLT530_16_10D</t>
  </si>
  <si>
    <t>PRJNA406701</t>
  </si>
  <si>
    <t>ERMLT560_16_10D</t>
  </si>
  <si>
    <t>PRJNA406702</t>
  </si>
  <si>
    <t>ERMLT590_16_10D</t>
  </si>
  <si>
    <t>PRJNA406704</t>
  </si>
  <si>
    <t>ERMLT660_1_16_10D</t>
  </si>
  <si>
    <t>PRJNA406703</t>
  </si>
  <si>
    <t>ERMLT660_16_10D</t>
  </si>
  <si>
    <t>PRJNA406705</t>
  </si>
  <si>
    <t>ERMLT660_2_16_10D</t>
  </si>
  <si>
    <t>PRJNA406706</t>
  </si>
  <si>
    <t>ERMLT730_16_10D</t>
  </si>
  <si>
    <t>PRJNA406716</t>
  </si>
  <si>
    <t>ERMLT730_16_1Da</t>
  </si>
  <si>
    <t>PRJNA406707</t>
  </si>
  <si>
    <t>ERMLT760_16_10D</t>
  </si>
  <si>
    <t>PRJNA406708</t>
  </si>
  <si>
    <t>ERMLT790_16_10D</t>
  </si>
  <si>
    <t>PRJNA406709</t>
  </si>
  <si>
    <t>ERMLT830_16_10D</t>
  </si>
  <si>
    <t>PRJNA406710</t>
  </si>
  <si>
    <t>ERMLT860_16_10D</t>
  </si>
  <si>
    <t>PRJNA406711</t>
  </si>
  <si>
    <t>ERMLT890_16_10D</t>
  </si>
  <si>
    <t>PRJNA444730</t>
  </si>
  <si>
    <t>ERMLIBT25_16_1Ra</t>
  </si>
  <si>
    <t>PRJNA444731</t>
  </si>
  <si>
    <t>ERMLIBT27_16_1Ra</t>
  </si>
  <si>
    <t>PRJNA444732</t>
  </si>
  <si>
    <t>ERMLIBT45_16_1Ra</t>
  </si>
  <si>
    <t>PRJNA444733</t>
  </si>
  <si>
    <t>ERMLIBT47_16_1Ra</t>
  </si>
  <si>
    <t>PRJNA444734</t>
  </si>
  <si>
    <t>ERMLT231_16_1Ra</t>
  </si>
  <si>
    <t>PRJNA444735</t>
  </si>
  <si>
    <t>ERMLT293_16_1Ra</t>
  </si>
  <si>
    <t>PRJNA444736</t>
  </si>
  <si>
    <t>ERMLT466_16_1Ra</t>
  </si>
  <si>
    <t>PRJNA444737</t>
  </si>
  <si>
    <t>ERMLT499_16_1Ra</t>
  </si>
  <si>
    <t>PRJNA444738</t>
  </si>
  <si>
    <t>ERMLT530_16_1Ra</t>
  </si>
  <si>
    <t>PRJNA444739</t>
  </si>
  <si>
    <t>ERMLT660_16_1Ra</t>
  </si>
  <si>
    <t>PRJNA444740</t>
  </si>
  <si>
    <t>ERMLT660_1_16_1Ra</t>
  </si>
  <si>
    <t>PRJNA444741</t>
  </si>
  <si>
    <t>ERMLT660_2_16_1Ra</t>
  </si>
  <si>
    <t>PRJNA444742</t>
  </si>
  <si>
    <t>ERMLT730_16_1Ra</t>
  </si>
  <si>
    <t>PRJNA444743</t>
  </si>
  <si>
    <t>ERMLT790_16_1Ra</t>
  </si>
  <si>
    <t>Type</t>
  </si>
  <si>
    <t>DNA</t>
  </si>
  <si>
    <t>RNA</t>
  </si>
  <si>
    <t>Year</t>
  </si>
  <si>
    <t>G</t>
  </si>
  <si>
    <t>L</t>
  </si>
  <si>
    <t>Z</t>
  </si>
  <si>
    <t>Co-extracted with RNA</t>
  </si>
  <si>
    <t>DNA*</t>
  </si>
  <si>
    <t>NOTES*</t>
  </si>
  <si>
    <t>Sequenced ahead</t>
  </si>
  <si>
    <t>Meander-bound Floodplain</t>
  </si>
  <si>
    <t>Deeper sample</t>
  </si>
  <si>
    <t>~ 1/3 of these reads (21,637,883) were used for mapping</t>
  </si>
  <si>
    <t>RNA*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</si>
</sst>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3" fontId="0" fillId="0" borderId="0" xfId="0" applyNumberFormat="1"/>
    <xf numFmtId="1" fontId="0" fillId="0" borderId="0" xfId="0" applyNumberFormat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1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1" fontId="2" fillId="0" borderId="0" xfId="0" applyNumberFormat="1" applyFont="1"/>
    <xf numFmtId="0" fontId="1" fillId="0" borderId="0" xfId="0" applyFont="1" applyFill="1"/>
    <xf numFmtId="3" fontId="3" fillId="0" borderId="0" xfId="0" applyNumberFormat="1" applyFont="1"/>
    <xf numFmtId="0" fontId="0" fillId="0" borderId="0" xfId="0" applyFont="1"/>
    <xf numFmtId="3" fontId="0" fillId="0" borderId="0" xfId="0" applyNumberFormat="1" applyFont="1"/>
    <xf numFmtId="1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ula/Desktop/Reads_mapped_1stRound/2016_reads_mappedToAssemb_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6_reads_mappedToAssemb"/>
    </sheetNames>
    <sheetDataSet>
      <sheetData sheetId="0">
        <row r="1">
          <cell r="B1" t="str">
            <v>Sample</v>
          </cell>
          <cell r="C1" t="str">
            <v>sum_of_reads</v>
          </cell>
        </row>
        <row r="2">
          <cell r="B2" t="str">
            <v>ERMLIBT25_16_10D</v>
          </cell>
          <cell r="C2">
            <v>1637498</v>
          </cell>
        </row>
        <row r="3">
          <cell r="B3" t="str">
            <v>ERMLIBT27_16_10D</v>
          </cell>
          <cell r="C3">
            <v>2831436</v>
          </cell>
        </row>
        <row r="4">
          <cell r="B4" t="str">
            <v>ERMLIBT45_16_10D</v>
          </cell>
          <cell r="C4">
            <v>5372012</v>
          </cell>
        </row>
        <row r="5">
          <cell r="B5" t="str">
            <v>ERMLIBT45_16_1Da</v>
          </cell>
          <cell r="C5">
            <v>5254266</v>
          </cell>
        </row>
        <row r="6">
          <cell r="B6" t="str">
            <v>ERMLIBT47_16_10D</v>
          </cell>
          <cell r="C6">
            <v>10282106</v>
          </cell>
        </row>
        <row r="7">
          <cell r="B7" t="str">
            <v>ERMLIBT47_16_1Da</v>
          </cell>
          <cell r="C7">
            <v>5621006</v>
          </cell>
        </row>
        <row r="8">
          <cell r="B8" t="str">
            <v>ERMLT200_16_10D</v>
          </cell>
          <cell r="C8">
            <v>4823534</v>
          </cell>
        </row>
        <row r="9">
          <cell r="B9" t="str">
            <v>ERMLT200A_16_10D</v>
          </cell>
          <cell r="C9">
            <v>5828150</v>
          </cell>
        </row>
        <row r="10">
          <cell r="B10" t="str">
            <v>ERMLT200B_16_10D</v>
          </cell>
          <cell r="C10">
            <v>4282114</v>
          </cell>
        </row>
        <row r="11">
          <cell r="B11" t="str">
            <v>ERMLT231_16_10D</v>
          </cell>
          <cell r="C11">
            <v>5173226</v>
          </cell>
        </row>
        <row r="12">
          <cell r="B12" t="str">
            <v>ERMLT231_16_1Da</v>
          </cell>
          <cell r="C12">
            <v>3205650</v>
          </cell>
        </row>
        <row r="13">
          <cell r="B13" t="str">
            <v>ERMLT231A_16_10D</v>
          </cell>
          <cell r="C13">
            <v>2799594</v>
          </cell>
        </row>
        <row r="14">
          <cell r="B14" t="str">
            <v>ERMLT231B_16_10D</v>
          </cell>
          <cell r="C14">
            <v>6619456</v>
          </cell>
        </row>
        <row r="15">
          <cell r="B15" t="str">
            <v>ERMLT293_16_10D</v>
          </cell>
          <cell r="C15">
            <v>1573686</v>
          </cell>
        </row>
        <row r="16">
          <cell r="B16" t="str">
            <v>ERMLT293_16_1Da</v>
          </cell>
          <cell r="C16">
            <v>574230</v>
          </cell>
        </row>
        <row r="17">
          <cell r="B17" t="str">
            <v>ERMLT293A_16_10D</v>
          </cell>
          <cell r="C17">
            <v>1845398</v>
          </cell>
        </row>
        <row r="18">
          <cell r="B18" t="str">
            <v>ERMLT293B_16_10D</v>
          </cell>
          <cell r="C18">
            <v>2155730</v>
          </cell>
        </row>
        <row r="19">
          <cell r="B19" t="str">
            <v>ERMLT333_16_10D</v>
          </cell>
          <cell r="C19">
            <v>4126496</v>
          </cell>
        </row>
        <row r="20">
          <cell r="B20" t="str">
            <v>ERMLT366_16_10D</v>
          </cell>
          <cell r="C20">
            <v>4333638</v>
          </cell>
        </row>
        <row r="21">
          <cell r="B21" t="str">
            <v>ERMLT399_16_10D</v>
          </cell>
          <cell r="C21">
            <v>2357322</v>
          </cell>
        </row>
        <row r="22">
          <cell r="B22" t="str">
            <v>ERMLT433_16_10D</v>
          </cell>
          <cell r="C22">
            <v>3108904</v>
          </cell>
        </row>
        <row r="23">
          <cell r="B23" t="str">
            <v>ERMLT466_16_10D</v>
          </cell>
          <cell r="C23">
            <v>4385648</v>
          </cell>
        </row>
        <row r="24">
          <cell r="B24" t="str">
            <v>ERMLT499_16_10D</v>
          </cell>
          <cell r="C24">
            <v>3037274</v>
          </cell>
        </row>
        <row r="25">
          <cell r="B25" t="str">
            <v>ERMLT530_16_10D</v>
          </cell>
          <cell r="C25">
            <v>1368010</v>
          </cell>
        </row>
        <row r="26">
          <cell r="B26" t="str">
            <v>ERMLT560_16_10D</v>
          </cell>
          <cell r="C26">
            <v>2730920</v>
          </cell>
        </row>
        <row r="27">
          <cell r="B27" t="str">
            <v>ERMLT590_16_10D</v>
          </cell>
          <cell r="C27">
            <v>3144210</v>
          </cell>
        </row>
        <row r="28">
          <cell r="B28" t="str">
            <v>ERMLT660_1_16_10D</v>
          </cell>
          <cell r="C28">
            <v>4253212</v>
          </cell>
        </row>
        <row r="29">
          <cell r="B29" t="str">
            <v>ERMLT660_16_10D</v>
          </cell>
          <cell r="C29">
            <v>6013842</v>
          </cell>
        </row>
        <row r="30">
          <cell r="B30" t="str">
            <v>ERMLT660_2_16_10D</v>
          </cell>
          <cell r="C30">
            <v>3986192</v>
          </cell>
        </row>
        <row r="31">
          <cell r="B31" t="str">
            <v>ERMLT730_16_10D</v>
          </cell>
          <cell r="C31">
            <v>9542870</v>
          </cell>
        </row>
        <row r="32">
          <cell r="B32" t="str">
            <v>ERMLT730_16_1Da</v>
          </cell>
          <cell r="C32">
            <v>9576118</v>
          </cell>
        </row>
        <row r="33">
          <cell r="B33" t="str">
            <v>ERMLT760_16_10D</v>
          </cell>
          <cell r="C33">
            <v>6225166</v>
          </cell>
        </row>
        <row r="34">
          <cell r="B34" t="str">
            <v>ERMLT790_16_10D</v>
          </cell>
          <cell r="C34">
            <v>4115708</v>
          </cell>
        </row>
        <row r="35">
          <cell r="B35" t="str">
            <v>ERMLT830_16_10D</v>
          </cell>
          <cell r="C35">
            <v>3419872</v>
          </cell>
        </row>
        <row r="36">
          <cell r="B36" t="str">
            <v>ERMLT860_16_10D</v>
          </cell>
          <cell r="C36">
            <v>4218020</v>
          </cell>
        </row>
        <row r="37">
          <cell r="B37" t="str">
            <v>ERMLT890_16_10D</v>
          </cell>
          <cell r="C37">
            <v>2618766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9B3F7-1D1D-6047-AE75-8C6B6331737D}">
  <dimension ref="A1:Q151"/>
  <sheetViews>
    <sheetView tabSelected="1" workbookViewId="0">
      <pane xSplit="6" topLeftCell="G1" activePane="topRight" state="frozen"/>
      <selection activeCell="A81" sqref="A81"/>
      <selection pane="topRight" activeCell="P3" sqref="P3"/>
    </sheetView>
  </sheetViews>
  <sheetFormatPr baseColWidth="10" defaultRowHeight="16" x14ac:dyDescent="0.2"/>
  <cols>
    <col min="1" max="1" width="18.1640625" bestFit="1" customWidth="1"/>
    <col min="6" max="6" width="20.1640625" customWidth="1"/>
    <col min="7" max="7" width="21.33203125" bestFit="1" customWidth="1"/>
    <col min="8" max="8" width="19.6640625" bestFit="1" customWidth="1"/>
    <col min="9" max="9" width="21.33203125" customWidth="1"/>
    <col min="10" max="10" width="18.83203125" customWidth="1"/>
    <col min="13" max="13" width="18.5" bestFit="1" customWidth="1"/>
    <col min="14" max="14" width="17.6640625" bestFit="1" customWidth="1"/>
    <col min="15" max="15" width="20.6640625" bestFit="1" customWidth="1"/>
    <col min="16" max="16" width="22.83203125" bestFit="1" customWidth="1"/>
    <col min="17" max="17" width="20" bestFit="1" customWidth="1"/>
  </cols>
  <sheetData>
    <row r="1" spans="1:17" x14ac:dyDescent="0.2">
      <c r="A1" s="1" t="s">
        <v>0</v>
      </c>
      <c r="B1" s="1" t="s">
        <v>1</v>
      </c>
      <c r="C1" s="1" t="s">
        <v>304</v>
      </c>
      <c r="D1" s="1" t="s">
        <v>301</v>
      </c>
      <c r="E1" s="1" t="s">
        <v>312</v>
      </c>
      <c r="F1" s="1" t="s">
        <v>2</v>
      </c>
      <c r="G1" s="2" t="s">
        <v>193</v>
      </c>
      <c r="H1" s="3" t="s">
        <v>194</v>
      </c>
      <c r="I1" s="4" t="s">
        <v>195</v>
      </c>
      <c r="J1" s="4" t="s">
        <v>196</v>
      </c>
      <c r="K1" s="2" t="s">
        <v>3</v>
      </c>
      <c r="L1" s="2" t="s">
        <v>4</v>
      </c>
      <c r="M1" s="5" t="s">
        <v>197</v>
      </c>
      <c r="N1" s="5" t="s">
        <v>198</v>
      </c>
      <c r="O1" s="5" t="s">
        <v>199</v>
      </c>
      <c r="P1" s="5" t="s">
        <v>200</v>
      </c>
      <c r="Q1" s="14" t="s">
        <v>310</v>
      </c>
    </row>
    <row r="2" spans="1:17" x14ac:dyDescent="0.2">
      <c r="A2" t="s">
        <v>5</v>
      </c>
      <c r="B2">
        <v>1</v>
      </c>
      <c r="C2">
        <v>2015</v>
      </c>
      <c r="D2" t="s">
        <v>302</v>
      </c>
      <c r="E2" t="s">
        <v>305</v>
      </c>
      <c r="F2" t="s">
        <v>6</v>
      </c>
      <c r="G2" s="6">
        <v>284914676</v>
      </c>
      <c r="H2" s="6">
        <v>54423498</v>
      </c>
      <c r="I2" s="6">
        <v>12223096</v>
      </c>
      <c r="J2" s="6">
        <f t="shared" ref="J2:J33" si="0">(I2*100)/H2</f>
        <v>22.45922524127354</v>
      </c>
      <c r="K2" s="6">
        <v>314775</v>
      </c>
      <c r="L2" s="6">
        <v>1076</v>
      </c>
      <c r="M2" s="6">
        <v>57627</v>
      </c>
      <c r="N2" s="7">
        <f>(M2*100)/K2</f>
        <v>18.307362401715512</v>
      </c>
      <c r="O2" s="6">
        <v>149440647</v>
      </c>
      <c r="P2" s="7">
        <f t="shared" ref="P2:P33" si="1">(O2/G2)*100</f>
        <v>52.451017651333622</v>
      </c>
    </row>
    <row r="3" spans="1:17" x14ac:dyDescent="0.2">
      <c r="A3" t="s">
        <v>7</v>
      </c>
      <c r="B3">
        <v>2</v>
      </c>
      <c r="C3">
        <v>2015</v>
      </c>
      <c r="D3" t="s">
        <v>302</v>
      </c>
      <c r="E3" t="s">
        <v>305</v>
      </c>
      <c r="F3" t="s">
        <v>8</v>
      </c>
      <c r="G3" s="6">
        <v>184583750</v>
      </c>
      <c r="H3" s="6">
        <v>47556250</v>
      </c>
      <c r="I3" s="6">
        <v>7329264</v>
      </c>
      <c r="J3" s="6">
        <f t="shared" si="0"/>
        <v>15.411778683138389</v>
      </c>
      <c r="K3" s="6">
        <v>194213</v>
      </c>
      <c r="L3" s="6">
        <v>1233</v>
      </c>
      <c r="M3" s="6">
        <v>39583</v>
      </c>
      <c r="N3" s="7">
        <f t="shared" ref="N3:N69" si="2">(M3*100)/K3</f>
        <v>20.381230916570981</v>
      </c>
      <c r="O3" s="6">
        <v>104807961</v>
      </c>
      <c r="P3" s="7">
        <f t="shared" si="1"/>
        <v>56.780708485985357</v>
      </c>
    </row>
    <row r="4" spans="1:17" x14ac:dyDescent="0.2">
      <c r="A4" t="s">
        <v>9</v>
      </c>
      <c r="B4">
        <v>3</v>
      </c>
      <c r="C4">
        <v>2015</v>
      </c>
      <c r="D4" t="s">
        <v>302</v>
      </c>
      <c r="E4" t="s">
        <v>305</v>
      </c>
      <c r="F4" t="s">
        <v>10</v>
      </c>
      <c r="G4" s="6">
        <v>335882972</v>
      </c>
      <c r="H4" s="6">
        <v>58847312</v>
      </c>
      <c r="I4" s="6">
        <v>13533104</v>
      </c>
      <c r="J4" s="6">
        <f t="shared" si="0"/>
        <v>22.996979029390502</v>
      </c>
      <c r="K4" s="6">
        <v>349947</v>
      </c>
      <c r="L4" s="6">
        <v>1247</v>
      </c>
      <c r="M4" s="6">
        <v>70461</v>
      </c>
      <c r="N4" s="7">
        <f t="shared" si="2"/>
        <v>20.134763264151427</v>
      </c>
      <c r="O4" s="6">
        <v>189926861</v>
      </c>
      <c r="P4" s="7">
        <f t="shared" si="1"/>
        <v>56.545546167193017</v>
      </c>
    </row>
    <row r="5" spans="1:17" x14ac:dyDescent="0.2">
      <c r="A5" t="s">
        <v>11</v>
      </c>
      <c r="B5">
        <v>4</v>
      </c>
      <c r="C5">
        <v>2015</v>
      </c>
      <c r="D5" t="s">
        <v>302</v>
      </c>
      <c r="E5" t="s">
        <v>305</v>
      </c>
      <c r="F5" t="s">
        <v>12</v>
      </c>
      <c r="G5" s="6">
        <v>228909903</v>
      </c>
      <c r="H5" s="6">
        <v>49317074</v>
      </c>
      <c r="I5" s="6">
        <v>9310560</v>
      </c>
      <c r="J5" s="6">
        <f t="shared" si="0"/>
        <v>18.878978911035961</v>
      </c>
      <c r="K5" s="6">
        <v>245626</v>
      </c>
      <c r="L5" s="6">
        <v>1258</v>
      </c>
      <c r="M5" s="6">
        <v>50632</v>
      </c>
      <c r="N5" s="7">
        <f t="shared" si="2"/>
        <v>20.613452973219449</v>
      </c>
      <c r="O5" s="6">
        <v>130739644</v>
      </c>
      <c r="P5" s="7">
        <f t="shared" si="1"/>
        <v>57.114018348083441</v>
      </c>
    </row>
    <row r="6" spans="1:17" x14ac:dyDescent="0.2">
      <c r="A6" t="s">
        <v>13</v>
      </c>
      <c r="B6">
        <v>5</v>
      </c>
      <c r="C6">
        <v>2015</v>
      </c>
      <c r="D6" t="s">
        <v>302</v>
      </c>
      <c r="E6" t="s">
        <v>305</v>
      </c>
      <c r="F6" t="s">
        <v>14</v>
      </c>
      <c r="G6" s="6">
        <v>105356347</v>
      </c>
      <c r="H6" s="6">
        <v>76733922</v>
      </c>
      <c r="I6" s="6">
        <v>5039542</v>
      </c>
      <c r="J6" s="6">
        <f t="shared" si="0"/>
        <v>6.5675543079891057</v>
      </c>
      <c r="K6" s="6">
        <v>153186</v>
      </c>
      <c r="L6" s="6">
        <v>705</v>
      </c>
      <c r="M6" s="6">
        <v>18040</v>
      </c>
      <c r="N6" s="7">
        <f t="shared" si="2"/>
        <v>11.776533103547322</v>
      </c>
      <c r="O6" s="6">
        <v>36534423</v>
      </c>
      <c r="P6" s="7">
        <f t="shared" si="1"/>
        <v>34.677002421126083</v>
      </c>
    </row>
    <row r="7" spans="1:17" x14ac:dyDescent="0.2">
      <c r="A7" t="s">
        <v>15</v>
      </c>
      <c r="B7">
        <v>6</v>
      </c>
      <c r="C7">
        <v>2015</v>
      </c>
      <c r="D7" t="s">
        <v>302</v>
      </c>
      <c r="E7" t="s">
        <v>305</v>
      </c>
      <c r="F7" t="s">
        <v>16</v>
      </c>
      <c r="G7" s="6">
        <v>94071925</v>
      </c>
      <c r="H7" s="6">
        <v>49398490</v>
      </c>
      <c r="I7" s="6">
        <v>3854048</v>
      </c>
      <c r="J7" s="6">
        <f t="shared" si="0"/>
        <v>7.8019550800034576</v>
      </c>
      <c r="K7" s="6">
        <v>125471</v>
      </c>
      <c r="L7" s="6">
        <v>831</v>
      </c>
      <c r="M7" s="6">
        <v>20231</v>
      </c>
      <c r="N7" s="7">
        <f t="shared" si="2"/>
        <v>16.1240445999474</v>
      </c>
      <c r="O7" s="6">
        <v>40113656</v>
      </c>
      <c r="P7" s="7">
        <f t="shared" si="1"/>
        <v>42.641474595103695</v>
      </c>
    </row>
    <row r="8" spans="1:17" x14ac:dyDescent="0.2">
      <c r="A8" t="s">
        <v>17</v>
      </c>
      <c r="B8">
        <v>7</v>
      </c>
      <c r="C8">
        <v>2015</v>
      </c>
      <c r="D8" t="s">
        <v>302</v>
      </c>
      <c r="E8" t="s">
        <v>305</v>
      </c>
      <c r="F8" t="s">
        <v>18</v>
      </c>
      <c r="G8" s="6">
        <v>150755454</v>
      </c>
      <c r="H8" s="6">
        <v>60613572</v>
      </c>
      <c r="I8" s="6">
        <v>6441300</v>
      </c>
      <c r="J8" s="6">
        <f t="shared" si="0"/>
        <v>10.626827932199738</v>
      </c>
      <c r="K8" s="6">
        <v>191358</v>
      </c>
      <c r="L8" s="6">
        <v>893</v>
      </c>
      <c r="M8" s="6">
        <v>31718</v>
      </c>
      <c r="N8" s="7">
        <f t="shared" si="2"/>
        <v>16.575215041963233</v>
      </c>
      <c r="O8" s="6">
        <v>69222371</v>
      </c>
      <c r="P8" s="7">
        <f t="shared" si="1"/>
        <v>45.916992827337445</v>
      </c>
    </row>
    <row r="9" spans="1:17" x14ac:dyDescent="0.2">
      <c r="A9" t="s">
        <v>19</v>
      </c>
      <c r="B9">
        <v>8</v>
      </c>
      <c r="C9">
        <v>2015</v>
      </c>
      <c r="D9" t="s">
        <v>302</v>
      </c>
      <c r="E9" t="s">
        <v>305</v>
      </c>
      <c r="F9" t="s">
        <v>20</v>
      </c>
      <c r="G9" s="6">
        <v>99072814</v>
      </c>
      <c r="H9" s="6">
        <v>42494718</v>
      </c>
      <c r="I9" s="6">
        <v>4158100</v>
      </c>
      <c r="J9" s="6">
        <f t="shared" si="0"/>
        <v>9.784980806320446</v>
      </c>
      <c r="K9" s="6">
        <v>141283</v>
      </c>
      <c r="L9" s="6">
        <v>736</v>
      </c>
      <c r="M9" s="6">
        <v>17852</v>
      </c>
      <c r="N9" s="7">
        <f t="shared" si="2"/>
        <v>12.6356320293312</v>
      </c>
      <c r="O9" s="6">
        <v>37550078</v>
      </c>
      <c r="P9" s="7">
        <f t="shared" si="1"/>
        <v>37.901495358757046</v>
      </c>
    </row>
    <row r="10" spans="1:17" x14ac:dyDescent="0.2">
      <c r="A10" t="s">
        <v>21</v>
      </c>
      <c r="B10">
        <v>9</v>
      </c>
      <c r="C10">
        <v>2015</v>
      </c>
      <c r="D10" t="s">
        <v>302</v>
      </c>
      <c r="E10" t="s">
        <v>305</v>
      </c>
      <c r="F10" t="s">
        <v>22</v>
      </c>
      <c r="G10" s="6">
        <v>227110424</v>
      </c>
      <c r="H10" s="6">
        <v>60694878</v>
      </c>
      <c r="I10" s="6">
        <v>9380134</v>
      </c>
      <c r="J10" s="6">
        <f t="shared" si="0"/>
        <v>15.454572624727906</v>
      </c>
      <c r="K10" s="6">
        <v>267204</v>
      </c>
      <c r="L10" s="6">
        <v>997</v>
      </c>
      <c r="M10" s="6">
        <v>50362</v>
      </c>
      <c r="N10" s="7">
        <f t="shared" si="2"/>
        <v>18.847771739944012</v>
      </c>
      <c r="O10" s="6">
        <v>113355576</v>
      </c>
      <c r="P10" s="7">
        <f t="shared" si="1"/>
        <v>49.912097385719292</v>
      </c>
    </row>
    <row r="11" spans="1:17" x14ac:dyDescent="0.2">
      <c r="A11" t="s">
        <v>23</v>
      </c>
      <c r="B11">
        <v>10</v>
      </c>
      <c r="C11">
        <v>2015</v>
      </c>
      <c r="D11" t="s">
        <v>302</v>
      </c>
      <c r="E11" t="s">
        <v>305</v>
      </c>
      <c r="F11" t="s">
        <v>24</v>
      </c>
      <c r="G11" s="6">
        <v>53975556</v>
      </c>
      <c r="H11" s="6">
        <v>43053958</v>
      </c>
      <c r="I11" s="6">
        <v>2205978</v>
      </c>
      <c r="J11" s="6">
        <f t="shared" si="0"/>
        <v>5.1237519207873987</v>
      </c>
      <c r="K11" s="6">
        <v>72020</v>
      </c>
      <c r="L11" s="6">
        <v>826</v>
      </c>
      <c r="M11" s="6">
        <v>10152</v>
      </c>
      <c r="N11" s="7">
        <f t="shared" si="2"/>
        <v>14.096084420994169</v>
      </c>
      <c r="O11" s="6">
        <v>23374492</v>
      </c>
      <c r="P11" s="7">
        <f t="shared" si="1"/>
        <v>43.305699342865502</v>
      </c>
    </row>
    <row r="12" spans="1:17" x14ac:dyDescent="0.2">
      <c r="A12" t="s">
        <v>25</v>
      </c>
      <c r="B12">
        <v>11</v>
      </c>
      <c r="C12">
        <v>2015</v>
      </c>
      <c r="D12" t="s">
        <v>302</v>
      </c>
      <c r="E12" t="s">
        <v>305</v>
      </c>
      <c r="F12" t="s">
        <v>26</v>
      </c>
      <c r="G12" s="6">
        <v>105018142</v>
      </c>
      <c r="H12" s="6">
        <v>41332736</v>
      </c>
      <c r="I12" s="6">
        <v>4763864</v>
      </c>
      <c r="J12" s="6">
        <f t="shared" si="0"/>
        <v>11.525643983500149</v>
      </c>
      <c r="K12" s="6">
        <v>129591</v>
      </c>
      <c r="L12" s="6">
        <v>955</v>
      </c>
      <c r="M12" s="6">
        <v>21912</v>
      </c>
      <c r="N12" s="7">
        <f t="shared" si="2"/>
        <v>16.908581614463966</v>
      </c>
      <c r="O12" s="6">
        <v>50908033</v>
      </c>
      <c r="P12" s="7">
        <f t="shared" si="1"/>
        <v>48.475465315316661</v>
      </c>
    </row>
    <row r="13" spans="1:17" x14ac:dyDescent="0.2">
      <c r="A13" t="s">
        <v>27</v>
      </c>
      <c r="B13">
        <v>12</v>
      </c>
      <c r="C13">
        <v>2015</v>
      </c>
      <c r="D13" t="s">
        <v>302</v>
      </c>
      <c r="E13" t="s">
        <v>305</v>
      </c>
      <c r="F13" t="s">
        <v>28</v>
      </c>
      <c r="G13" s="6">
        <v>134151697</v>
      </c>
      <c r="H13" s="6">
        <v>43148924</v>
      </c>
      <c r="I13" s="6">
        <v>5798728</v>
      </c>
      <c r="J13" s="6">
        <f t="shared" si="0"/>
        <v>13.438870457117309</v>
      </c>
      <c r="K13" s="6">
        <v>170587</v>
      </c>
      <c r="L13" s="6">
        <v>905</v>
      </c>
      <c r="M13" s="6">
        <v>28975</v>
      </c>
      <c r="N13" s="7">
        <f t="shared" si="2"/>
        <v>16.985467825801496</v>
      </c>
      <c r="O13" s="6">
        <v>62213867</v>
      </c>
      <c r="P13" s="7">
        <f t="shared" si="1"/>
        <v>46.375758481832698</v>
      </c>
    </row>
    <row r="14" spans="1:17" x14ac:dyDescent="0.2">
      <c r="A14" t="s">
        <v>29</v>
      </c>
      <c r="B14">
        <v>13</v>
      </c>
      <c r="C14">
        <v>2015</v>
      </c>
      <c r="D14" t="s">
        <v>302</v>
      </c>
      <c r="E14" t="s">
        <v>305</v>
      </c>
      <c r="F14" t="s">
        <v>30</v>
      </c>
      <c r="G14" s="6">
        <v>70141376</v>
      </c>
      <c r="H14" s="6">
        <v>51201744</v>
      </c>
      <c r="I14" s="6">
        <v>2907804</v>
      </c>
      <c r="J14" s="6">
        <f t="shared" si="0"/>
        <v>5.6791112427732928</v>
      </c>
      <c r="K14" s="6">
        <v>100795</v>
      </c>
      <c r="L14" s="6">
        <v>730</v>
      </c>
      <c r="M14" s="6">
        <v>12685</v>
      </c>
      <c r="N14" s="7">
        <f t="shared" si="2"/>
        <v>12.584949650280272</v>
      </c>
      <c r="O14" s="6">
        <v>25498176</v>
      </c>
      <c r="P14" s="7">
        <f t="shared" si="1"/>
        <v>36.352546035025036</v>
      </c>
    </row>
    <row r="15" spans="1:17" x14ac:dyDescent="0.2">
      <c r="A15" t="s">
        <v>31</v>
      </c>
      <c r="B15">
        <v>14</v>
      </c>
      <c r="C15">
        <v>2015</v>
      </c>
      <c r="D15" t="s">
        <v>302</v>
      </c>
      <c r="E15" t="s">
        <v>305</v>
      </c>
      <c r="F15" t="s">
        <v>32</v>
      </c>
      <c r="G15" s="6">
        <v>191418574</v>
      </c>
      <c r="H15" s="6">
        <v>52388836</v>
      </c>
      <c r="I15" s="6">
        <v>8157542</v>
      </c>
      <c r="J15" s="6">
        <f t="shared" si="0"/>
        <v>15.571145730361332</v>
      </c>
      <c r="K15" s="6">
        <v>239148</v>
      </c>
      <c r="L15" s="6">
        <v>917</v>
      </c>
      <c r="M15" s="6">
        <v>43365</v>
      </c>
      <c r="N15" s="7">
        <f t="shared" si="2"/>
        <v>18.133122585177379</v>
      </c>
      <c r="O15" s="6">
        <v>89243061</v>
      </c>
      <c r="P15" s="7">
        <f t="shared" si="1"/>
        <v>46.621944326050617</v>
      </c>
    </row>
    <row r="16" spans="1:17" x14ac:dyDescent="0.2">
      <c r="A16" t="s">
        <v>33</v>
      </c>
      <c r="B16">
        <v>15</v>
      </c>
      <c r="C16">
        <v>2015</v>
      </c>
      <c r="D16" t="s">
        <v>302</v>
      </c>
      <c r="E16" t="s">
        <v>305</v>
      </c>
      <c r="F16" t="s">
        <v>34</v>
      </c>
      <c r="G16" s="6">
        <v>117901313</v>
      </c>
      <c r="H16" s="6">
        <v>49860402</v>
      </c>
      <c r="I16" s="6">
        <v>5378376</v>
      </c>
      <c r="J16" s="6">
        <f t="shared" si="0"/>
        <v>10.786868505392315</v>
      </c>
      <c r="K16" s="6">
        <v>141200</v>
      </c>
      <c r="L16" s="6">
        <v>982</v>
      </c>
      <c r="M16" s="6">
        <v>23671</v>
      </c>
      <c r="N16" s="7">
        <f t="shared" si="2"/>
        <v>16.764164305949009</v>
      </c>
      <c r="O16" s="6">
        <v>58254475</v>
      </c>
      <c r="P16" s="7">
        <f t="shared" si="1"/>
        <v>49.409521843068873</v>
      </c>
    </row>
    <row r="17" spans="1:16" x14ac:dyDescent="0.2">
      <c r="A17" t="s">
        <v>35</v>
      </c>
      <c r="B17">
        <v>16</v>
      </c>
      <c r="C17">
        <v>2015</v>
      </c>
      <c r="D17" t="s">
        <v>302</v>
      </c>
      <c r="E17" t="s">
        <v>305</v>
      </c>
      <c r="F17" t="s">
        <v>36</v>
      </c>
      <c r="G17" s="6">
        <v>85061804</v>
      </c>
      <c r="H17" s="6">
        <v>52216570</v>
      </c>
      <c r="I17" s="6">
        <v>3626170</v>
      </c>
      <c r="J17" s="6">
        <f t="shared" si="0"/>
        <v>6.9444814165311897</v>
      </c>
      <c r="K17" s="6">
        <v>106804</v>
      </c>
      <c r="L17" s="6">
        <v>887</v>
      </c>
      <c r="M17" s="6">
        <v>18253</v>
      </c>
      <c r="N17" s="7">
        <f t="shared" si="2"/>
        <v>17.090183888243885</v>
      </c>
      <c r="O17" s="6">
        <v>38357942</v>
      </c>
      <c r="P17" s="7">
        <f t="shared" si="1"/>
        <v>45.094202328462259</v>
      </c>
    </row>
    <row r="18" spans="1:16" x14ac:dyDescent="0.2">
      <c r="A18" t="s">
        <v>37</v>
      </c>
      <c r="B18">
        <v>17</v>
      </c>
      <c r="C18">
        <v>2015</v>
      </c>
      <c r="D18" t="s">
        <v>302</v>
      </c>
      <c r="E18" t="s">
        <v>305</v>
      </c>
      <c r="F18" t="s">
        <v>38</v>
      </c>
      <c r="G18" s="6">
        <v>275836319</v>
      </c>
      <c r="H18" s="6">
        <v>57630480</v>
      </c>
      <c r="I18" s="6">
        <v>11252524</v>
      </c>
      <c r="J18" s="6">
        <f t="shared" si="0"/>
        <v>19.525299806630102</v>
      </c>
      <c r="K18" s="6">
        <v>310801</v>
      </c>
      <c r="L18" s="6">
        <v>1053</v>
      </c>
      <c r="M18" s="6">
        <v>54132</v>
      </c>
      <c r="N18" s="7">
        <f t="shared" si="2"/>
        <v>17.416932377952453</v>
      </c>
      <c r="O18" s="6">
        <v>142614008</v>
      </c>
      <c r="P18" s="7">
        <f t="shared" si="1"/>
        <v>51.702403989809618</v>
      </c>
    </row>
    <row r="19" spans="1:16" x14ac:dyDescent="0.2">
      <c r="A19" t="s">
        <v>39</v>
      </c>
      <c r="B19">
        <v>18</v>
      </c>
      <c r="C19">
        <v>2015</v>
      </c>
      <c r="D19" t="s">
        <v>302</v>
      </c>
      <c r="E19" t="s">
        <v>305</v>
      </c>
      <c r="F19" t="s">
        <v>40</v>
      </c>
      <c r="G19" s="6">
        <v>306676606</v>
      </c>
      <c r="H19" s="6">
        <v>55056426</v>
      </c>
      <c r="I19" s="6">
        <v>14750714</v>
      </c>
      <c r="J19" s="6">
        <f t="shared" si="0"/>
        <v>26.791993363317843</v>
      </c>
      <c r="K19" s="6">
        <v>327081</v>
      </c>
      <c r="L19" s="6">
        <v>1222</v>
      </c>
      <c r="M19" s="6">
        <v>66842</v>
      </c>
      <c r="N19" s="7">
        <f t="shared" si="2"/>
        <v>20.435916485518877</v>
      </c>
      <c r="O19" s="6">
        <v>172993875</v>
      </c>
      <c r="P19" s="7">
        <f t="shared" si="1"/>
        <v>56.409217923847763</v>
      </c>
    </row>
    <row r="20" spans="1:16" x14ac:dyDescent="0.2">
      <c r="A20" t="s">
        <v>41</v>
      </c>
      <c r="B20">
        <v>19</v>
      </c>
      <c r="C20">
        <v>2015</v>
      </c>
      <c r="D20" t="s">
        <v>302</v>
      </c>
      <c r="E20" t="s">
        <v>305</v>
      </c>
      <c r="F20" t="s">
        <v>42</v>
      </c>
      <c r="G20" s="6">
        <v>79673977</v>
      </c>
      <c r="H20" s="6">
        <v>48995034</v>
      </c>
      <c r="I20" s="6">
        <v>3116200</v>
      </c>
      <c r="J20" s="6">
        <f t="shared" si="0"/>
        <v>6.3602364272264822</v>
      </c>
      <c r="K20" s="6">
        <v>111763</v>
      </c>
      <c r="L20" s="6">
        <v>756</v>
      </c>
      <c r="M20" s="6">
        <v>15028</v>
      </c>
      <c r="N20" s="7">
        <f t="shared" si="2"/>
        <v>13.446310496318102</v>
      </c>
      <c r="O20" s="6">
        <v>29954524</v>
      </c>
      <c r="P20" s="7">
        <f t="shared" si="1"/>
        <v>37.596371020866698</v>
      </c>
    </row>
    <row r="21" spans="1:16" x14ac:dyDescent="0.2">
      <c r="A21" t="s">
        <v>43</v>
      </c>
      <c r="B21">
        <v>20</v>
      </c>
      <c r="C21">
        <v>2015</v>
      </c>
      <c r="D21" t="s">
        <v>302</v>
      </c>
      <c r="E21" t="s">
        <v>305</v>
      </c>
      <c r="F21" t="s">
        <v>44</v>
      </c>
      <c r="G21" s="6">
        <v>46108010</v>
      </c>
      <c r="H21" s="6">
        <v>62395864</v>
      </c>
      <c r="I21" s="6">
        <v>2057490</v>
      </c>
      <c r="J21" s="6">
        <f t="shared" si="0"/>
        <v>3.2974781790023773</v>
      </c>
      <c r="K21" s="6">
        <v>71903</v>
      </c>
      <c r="L21" s="6">
        <v>670</v>
      </c>
      <c r="M21" s="6">
        <v>8916</v>
      </c>
      <c r="N21" s="7">
        <f t="shared" si="2"/>
        <v>12.400038941351543</v>
      </c>
      <c r="O21" s="6">
        <v>14233932</v>
      </c>
      <c r="P21" s="7">
        <f t="shared" si="1"/>
        <v>30.870844350038094</v>
      </c>
    </row>
    <row r="22" spans="1:16" x14ac:dyDescent="0.2">
      <c r="A22" t="s">
        <v>45</v>
      </c>
      <c r="B22">
        <v>21</v>
      </c>
      <c r="C22">
        <v>2015</v>
      </c>
      <c r="D22" t="s">
        <v>302</v>
      </c>
      <c r="E22" t="s">
        <v>305</v>
      </c>
      <c r="F22" t="s">
        <v>46</v>
      </c>
      <c r="G22" s="6">
        <v>226470808</v>
      </c>
      <c r="H22" s="6">
        <v>53977214</v>
      </c>
      <c r="I22" s="6">
        <v>9462148</v>
      </c>
      <c r="J22" s="6">
        <f t="shared" si="0"/>
        <v>17.529893261997554</v>
      </c>
      <c r="K22" s="6">
        <v>243036</v>
      </c>
      <c r="L22" s="6">
        <v>1196</v>
      </c>
      <c r="M22" s="6">
        <v>48491</v>
      </c>
      <c r="N22" s="7">
        <f t="shared" si="2"/>
        <v>19.952188153195412</v>
      </c>
      <c r="O22" s="6">
        <v>126270370</v>
      </c>
      <c r="P22" s="7">
        <f t="shared" si="1"/>
        <v>55.755693687461914</v>
      </c>
    </row>
    <row r="23" spans="1:16" x14ac:dyDescent="0.2">
      <c r="A23" t="s">
        <v>47</v>
      </c>
      <c r="B23">
        <v>22</v>
      </c>
      <c r="C23">
        <v>2015</v>
      </c>
      <c r="D23" t="s">
        <v>302</v>
      </c>
      <c r="E23" t="s">
        <v>305</v>
      </c>
      <c r="F23" t="s">
        <v>48</v>
      </c>
      <c r="G23" s="6">
        <v>165477802</v>
      </c>
      <c r="H23" s="6">
        <v>63642928</v>
      </c>
      <c r="I23" s="6">
        <v>6926386</v>
      </c>
      <c r="J23" s="6">
        <f t="shared" si="0"/>
        <v>10.883198208605361</v>
      </c>
      <c r="K23" s="6">
        <v>211629</v>
      </c>
      <c r="L23" s="6">
        <v>875</v>
      </c>
      <c r="M23" s="6">
        <v>36090</v>
      </c>
      <c r="N23" s="7">
        <f t="shared" si="2"/>
        <v>17.053428405369775</v>
      </c>
      <c r="O23" s="6">
        <v>73646975</v>
      </c>
      <c r="P23" s="7">
        <f t="shared" si="1"/>
        <v>44.505652184091737</v>
      </c>
    </row>
    <row r="24" spans="1:16" x14ac:dyDescent="0.2">
      <c r="A24" t="s">
        <v>49</v>
      </c>
      <c r="B24">
        <v>23</v>
      </c>
      <c r="C24">
        <v>2015</v>
      </c>
      <c r="D24" t="s">
        <v>302</v>
      </c>
      <c r="E24" t="s">
        <v>305</v>
      </c>
      <c r="F24" t="s">
        <v>50</v>
      </c>
      <c r="G24" s="6">
        <v>289667759</v>
      </c>
      <c r="H24" s="6">
        <v>68732710</v>
      </c>
      <c r="I24" s="6">
        <v>11326918</v>
      </c>
      <c r="J24" s="6">
        <f t="shared" si="0"/>
        <v>16.479661575980344</v>
      </c>
      <c r="K24" s="6">
        <v>360232</v>
      </c>
      <c r="L24" s="6">
        <v>905</v>
      </c>
      <c r="M24" s="6">
        <v>62262</v>
      </c>
      <c r="N24" s="7">
        <f t="shared" si="2"/>
        <v>17.283861511470384</v>
      </c>
      <c r="O24" s="6">
        <v>132785575</v>
      </c>
      <c r="P24" s="7">
        <f t="shared" si="1"/>
        <v>45.840647042807412</v>
      </c>
    </row>
    <row r="25" spans="1:16" x14ac:dyDescent="0.2">
      <c r="A25" t="s">
        <v>51</v>
      </c>
      <c r="B25">
        <v>24</v>
      </c>
      <c r="C25">
        <v>2015</v>
      </c>
      <c r="D25" t="s">
        <v>302</v>
      </c>
      <c r="E25" t="s">
        <v>305</v>
      </c>
      <c r="F25" t="s">
        <v>52</v>
      </c>
      <c r="G25" s="6">
        <v>217779984</v>
      </c>
      <c r="H25" s="6">
        <v>69410294</v>
      </c>
      <c r="I25" s="6">
        <v>9103648</v>
      </c>
      <c r="J25" s="6">
        <f t="shared" si="0"/>
        <v>13.115702982038947</v>
      </c>
      <c r="K25" s="6">
        <v>266121</v>
      </c>
      <c r="L25" s="6">
        <v>953</v>
      </c>
      <c r="M25" s="6">
        <v>49110</v>
      </c>
      <c r="N25" s="7">
        <f t="shared" si="2"/>
        <v>18.454011521075</v>
      </c>
      <c r="O25" s="6">
        <v>104938096</v>
      </c>
      <c r="P25" s="7">
        <f t="shared" si="1"/>
        <v>48.185372260841014</v>
      </c>
    </row>
    <row r="26" spans="1:16" x14ac:dyDescent="0.2">
      <c r="A26" t="s">
        <v>53</v>
      </c>
      <c r="B26">
        <v>25</v>
      </c>
      <c r="C26">
        <v>2015</v>
      </c>
      <c r="D26" t="s">
        <v>302</v>
      </c>
      <c r="E26" t="s">
        <v>305</v>
      </c>
      <c r="F26" t="s">
        <v>54</v>
      </c>
      <c r="G26" s="6">
        <v>254645312</v>
      </c>
      <c r="H26" s="6">
        <v>46807386</v>
      </c>
      <c r="I26" s="6">
        <v>11451468</v>
      </c>
      <c r="J26" s="6">
        <f t="shared" si="0"/>
        <v>24.465087625273497</v>
      </c>
      <c r="K26" s="6">
        <v>273766</v>
      </c>
      <c r="L26" s="6">
        <v>1180</v>
      </c>
      <c r="M26" s="6">
        <v>53977</v>
      </c>
      <c r="N26" s="7">
        <f t="shared" si="2"/>
        <v>19.716473192434414</v>
      </c>
      <c r="O26" s="6">
        <v>140278863</v>
      </c>
      <c r="P26" s="7">
        <f t="shared" si="1"/>
        <v>55.087942478988182</v>
      </c>
    </row>
    <row r="27" spans="1:16" x14ac:dyDescent="0.2">
      <c r="A27" t="s">
        <v>55</v>
      </c>
      <c r="B27">
        <v>26</v>
      </c>
      <c r="C27">
        <v>2015</v>
      </c>
      <c r="D27" t="s">
        <v>302</v>
      </c>
      <c r="E27" t="s">
        <v>305</v>
      </c>
      <c r="F27" t="s">
        <v>56</v>
      </c>
      <c r="G27" s="6">
        <v>72918262</v>
      </c>
      <c r="H27" s="6">
        <v>50595940</v>
      </c>
      <c r="I27" s="6">
        <v>2675554</v>
      </c>
      <c r="J27" s="6">
        <f t="shared" si="0"/>
        <v>5.2880804270065935</v>
      </c>
      <c r="K27" s="6">
        <v>104428</v>
      </c>
      <c r="L27" s="6">
        <v>763</v>
      </c>
      <c r="M27" s="6">
        <v>15398</v>
      </c>
      <c r="N27" s="7">
        <f t="shared" si="2"/>
        <v>14.745087524418738</v>
      </c>
      <c r="O27" s="6">
        <v>26685923</v>
      </c>
      <c r="P27" s="7">
        <f t="shared" si="1"/>
        <v>36.597036555808202</v>
      </c>
    </row>
    <row r="28" spans="1:16" x14ac:dyDescent="0.2">
      <c r="A28" t="s">
        <v>57</v>
      </c>
      <c r="B28">
        <v>27</v>
      </c>
      <c r="C28">
        <v>2015</v>
      </c>
      <c r="D28" t="s">
        <v>302</v>
      </c>
      <c r="E28" t="s">
        <v>305</v>
      </c>
      <c r="F28" t="s">
        <v>58</v>
      </c>
      <c r="G28" s="6">
        <v>222078964</v>
      </c>
      <c r="H28" s="6">
        <v>54052774</v>
      </c>
      <c r="I28" s="6">
        <v>9409400</v>
      </c>
      <c r="J28" s="6">
        <f t="shared" si="0"/>
        <v>17.407802234164706</v>
      </c>
      <c r="K28" s="6">
        <v>255327</v>
      </c>
      <c r="L28" s="6">
        <v>1038</v>
      </c>
      <c r="M28" s="6">
        <v>50916</v>
      </c>
      <c r="N28" s="7">
        <f t="shared" si="2"/>
        <v>19.941486799280923</v>
      </c>
      <c r="O28" s="6">
        <v>114065632</v>
      </c>
      <c r="P28" s="7">
        <f t="shared" si="1"/>
        <v>51.36264594606088</v>
      </c>
    </row>
    <row r="29" spans="1:16" x14ac:dyDescent="0.2">
      <c r="A29" t="s">
        <v>59</v>
      </c>
      <c r="B29">
        <v>28</v>
      </c>
      <c r="C29">
        <v>2015</v>
      </c>
      <c r="D29" t="s">
        <v>302</v>
      </c>
      <c r="E29" t="s">
        <v>305</v>
      </c>
      <c r="F29" t="s">
        <v>60</v>
      </c>
      <c r="G29" s="6">
        <v>139625595</v>
      </c>
      <c r="H29" s="6">
        <v>53667752</v>
      </c>
      <c r="I29" s="6">
        <v>5424234</v>
      </c>
      <c r="J29" s="6">
        <f t="shared" si="0"/>
        <v>10.107063921738328</v>
      </c>
      <c r="K29" s="6">
        <v>182338</v>
      </c>
      <c r="L29" s="6">
        <v>829</v>
      </c>
      <c r="M29" s="6">
        <v>27381</v>
      </c>
      <c r="N29" s="7">
        <f t="shared" si="2"/>
        <v>15.01661749059439</v>
      </c>
      <c r="O29" s="6">
        <v>59411531</v>
      </c>
      <c r="P29" s="7">
        <f t="shared" si="1"/>
        <v>42.55060184345141</v>
      </c>
    </row>
    <row r="30" spans="1:16" x14ac:dyDescent="0.2">
      <c r="A30" t="s">
        <v>61</v>
      </c>
      <c r="B30">
        <v>29</v>
      </c>
      <c r="C30">
        <v>2015</v>
      </c>
      <c r="D30" t="s">
        <v>302</v>
      </c>
      <c r="E30" t="s">
        <v>305</v>
      </c>
      <c r="F30" t="s">
        <v>62</v>
      </c>
      <c r="G30" s="6">
        <v>379809875</v>
      </c>
      <c r="H30" s="6">
        <v>53609046</v>
      </c>
      <c r="I30" s="6">
        <v>15361486</v>
      </c>
      <c r="J30" s="6">
        <f t="shared" si="0"/>
        <v>28.654652798708636</v>
      </c>
      <c r="K30" s="6">
        <v>388187</v>
      </c>
      <c r="L30" s="6">
        <v>1298</v>
      </c>
      <c r="M30" s="6">
        <v>87157</v>
      </c>
      <c r="N30" s="7">
        <f t="shared" si="2"/>
        <v>22.452323235966173</v>
      </c>
      <c r="O30" s="6">
        <v>221094841</v>
      </c>
      <c r="P30" s="7">
        <f t="shared" si="1"/>
        <v>58.211978032430046</v>
      </c>
    </row>
    <row r="31" spans="1:16" x14ac:dyDescent="0.2">
      <c r="A31" t="s">
        <v>63</v>
      </c>
      <c r="B31">
        <v>30</v>
      </c>
      <c r="C31">
        <v>2015</v>
      </c>
      <c r="D31" t="s">
        <v>302</v>
      </c>
      <c r="E31" t="s">
        <v>305</v>
      </c>
      <c r="F31" t="s">
        <v>64</v>
      </c>
      <c r="G31" s="6">
        <v>263795565</v>
      </c>
      <c r="H31" s="6">
        <v>57161322</v>
      </c>
      <c r="I31" s="6">
        <v>11937500</v>
      </c>
      <c r="J31" s="6">
        <f t="shared" si="0"/>
        <v>20.883876688506259</v>
      </c>
      <c r="K31" s="6">
        <v>305178</v>
      </c>
      <c r="L31" s="6">
        <v>1009</v>
      </c>
      <c r="M31" s="6">
        <v>54611</v>
      </c>
      <c r="N31" s="7">
        <f t="shared" si="2"/>
        <v>17.894802377628793</v>
      </c>
      <c r="O31" s="6">
        <v>132821858</v>
      </c>
      <c r="P31" s="7">
        <f t="shared" si="1"/>
        <v>50.350299861940442</v>
      </c>
    </row>
    <row r="32" spans="1:16" x14ac:dyDescent="0.2">
      <c r="A32" t="s">
        <v>65</v>
      </c>
      <c r="B32">
        <v>31</v>
      </c>
      <c r="C32">
        <v>2015</v>
      </c>
      <c r="D32" t="s">
        <v>302</v>
      </c>
      <c r="E32" t="s">
        <v>305</v>
      </c>
      <c r="F32" t="s">
        <v>66</v>
      </c>
      <c r="G32" s="6">
        <v>295228854</v>
      </c>
      <c r="H32" s="6">
        <v>48472312</v>
      </c>
      <c r="I32" s="6">
        <v>14661652</v>
      </c>
      <c r="J32" s="6">
        <f t="shared" si="0"/>
        <v>30.247478189197992</v>
      </c>
      <c r="K32" s="6">
        <v>300636</v>
      </c>
      <c r="L32" s="6">
        <v>1270</v>
      </c>
      <c r="M32" s="6">
        <v>60725</v>
      </c>
      <c r="N32" s="7">
        <f t="shared" si="2"/>
        <v>20.198845115022817</v>
      </c>
      <c r="O32" s="6">
        <v>168265743</v>
      </c>
      <c r="P32" s="7">
        <f t="shared" si="1"/>
        <v>56.99501953152587</v>
      </c>
    </row>
    <row r="33" spans="1:16" x14ac:dyDescent="0.2">
      <c r="A33" t="s">
        <v>67</v>
      </c>
      <c r="B33">
        <v>32</v>
      </c>
      <c r="C33">
        <v>2015</v>
      </c>
      <c r="D33" t="s">
        <v>302</v>
      </c>
      <c r="E33" t="s">
        <v>305</v>
      </c>
      <c r="F33" t="s">
        <v>68</v>
      </c>
      <c r="G33" s="6">
        <v>52772668</v>
      </c>
      <c r="H33" s="6">
        <v>50052690</v>
      </c>
      <c r="I33" s="6">
        <v>1950696</v>
      </c>
      <c r="J33" s="6">
        <f t="shared" si="0"/>
        <v>3.8972850410237689</v>
      </c>
      <c r="K33" s="6">
        <v>77650</v>
      </c>
      <c r="L33" s="6">
        <v>710</v>
      </c>
      <c r="M33" s="6">
        <v>9838</v>
      </c>
      <c r="N33" s="7">
        <f t="shared" si="2"/>
        <v>12.669671603348357</v>
      </c>
      <c r="O33" s="6">
        <v>18180052</v>
      </c>
      <c r="P33" s="7">
        <f t="shared" si="1"/>
        <v>34.449749631760142</v>
      </c>
    </row>
    <row r="34" spans="1:16" x14ac:dyDescent="0.2">
      <c r="A34" t="s">
        <v>69</v>
      </c>
      <c r="B34">
        <v>33</v>
      </c>
      <c r="C34">
        <v>2015</v>
      </c>
      <c r="D34" t="s">
        <v>302</v>
      </c>
      <c r="E34" t="s">
        <v>306</v>
      </c>
      <c r="F34" t="s">
        <v>70</v>
      </c>
      <c r="G34" s="6">
        <v>16862069</v>
      </c>
      <c r="H34" s="6">
        <v>26986690</v>
      </c>
      <c r="I34" s="6">
        <v>643690</v>
      </c>
      <c r="J34" s="6">
        <f t="shared" ref="J34:J64" si="3">(I34*100)/H34</f>
        <v>2.3852128586351271</v>
      </c>
      <c r="K34" s="6">
        <v>25693</v>
      </c>
      <c r="L34" s="6">
        <v>690</v>
      </c>
      <c r="M34" s="6">
        <v>3172</v>
      </c>
      <c r="N34" s="7">
        <f t="shared" si="2"/>
        <v>12.345775113844237</v>
      </c>
      <c r="O34" s="6">
        <v>5310376</v>
      </c>
      <c r="P34" s="7">
        <f t="shared" ref="P34:P65" si="4">(O34/G34)*100</f>
        <v>31.493027338460067</v>
      </c>
    </row>
    <row r="35" spans="1:16" x14ac:dyDescent="0.2">
      <c r="A35" t="s">
        <v>71</v>
      </c>
      <c r="B35">
        <v>34</v>
      </c>
      <c r="C35">
        <v>2015</v>
      </c>
      <c r="D35" t="s">
        <v>302</v>
      </c>
      <c r="E35" t="s">
        <v>306</v>
      </c>
      <c r="F35" t="s">
        <v>72</v>
      </c>
      <c r="G35" s="6">
        <v>35473837</v>
      </c>
      <c r="H35" s="6">
        <v>29833362</v>
      </c>
      <c r="I35" s="6">
        <v>1364924</v>
      </c>
      <c r="J35" s="6">
        <f t="shared" si="3"/>
        <v>4.575159849567072</v>
      </c>
      <c r="K35" s="6">
        <v>49563</v>
      </c>
      <c r="L35" s="6">
        <v>760</v>
      </c>
      <c r="M35" s="6">
        <v>6847</v>
      </c>
      <c r="N35" s="7">
        <f t="shared" si="2"/>
        <v>13.814740834897</v>
      </c>
      <c r="O35" s="6">
        <v>13598445</v>
      </c>
      <c r="P35" s="7">
        <f t="shared" si="4"/>
        <v>38.333730292553355</v>
      </c>
    </row>
    <row r="36" spans="1:16" x14ac:dyDescent="0.2">
      <c r="A36" t="s">
        <v>73</v>
      </c>
      <c r="B36">
        <v>35</v>
      </c>
      <c r="C36">
        <v>2015</v>
      </c>
      <c r="D36" t="s">
        <v>302</v>
      </c>
      <c r="E36" t="s">
        <v>306</v>
      </c>
      <c r="F36" t="s">
        <v>74</v>
      </c>
      <c r="G36" s="6">
        <v>38995764</v>
      </c>
      <c r="H36" s="6">
        <v>33497236</v>
      </c>
      <c r="I36" s="6">
        <v>1663934</v>
      </c>
      <c r="J36" s="6">
        <f t="shared" si="3"/>
        <v>4.9673770098523953</v>
      </c>
      <c r="K36" s="6">
        <v>53258</v>
      </c>
      <c r="L36" s="6">
        <v>799</v>
      </c>
      <c r="M36" s="6">
        <v>8216</v>
      </c>
      <c r="N36" s="7">
        <f t="shared" si="2"/>
        <v>15.426790341357167</v>
      </c>
      <c r="O36" s="6">
        <v>15766610</v>
      </c>
      <c r="P36" s="7">
        <f t="shared" si="4"/>
        <v>40.431596621622802</v>
      </c>
    </row>
    <row r="37" spans="1:16" x14ac:dyDescent="0.2">
      <c r="A37" t="s">
        <v>75</v>
      </c>
      <c r="B37">
        <v>36</v>
      </c>
      <c r="C37">
        <v>2015</v>
      </c>
      <c r="D37" t="s">
        <v>302</v>
      </c>
      <c r="E37" t="s">
        <v>306</v>
      </c>
      <c r="F37" t="s">
        <v>76</v>
      </c>
      <c r="G37" s="6">
        <v>19377175</v>
      </c>
      <c r="H37" s="6">
        <v>35339296</v>
      </c>
      <c r="I37" s="6">
        <v>881004</v>
      </c>
      <c r="J37" s="6">
        <f t="shared" si="3"/>
        <v>2.4929868438805345</v>
      </c>
      <c r="K37" s="6">
        <v>29946</v>
      </c>
      <c r="L37" s="6">
        <v>687</v>
      </c>
      <c r="M37" s="6">
        <v>3756</v>
      </c>
      <c r="N37" s="7">
        <f t="shared" si="2"/>
        <v>12.542576637948306</v>
      </c>
      <c r="O37" s="6">
        <v>6068769</v>
      </c>
      <c r="P37" s="7">
        <f t="shared" si="4"/>
        <v>31.319162881070124</v>
      </c>
    </row>
    <row r="38" spans="1:16" x14ac:dyDescent="0.2">
      <c r="A38" t="s">
        <v>77</v>
      </c>
      <c r="B38">
        <v>37</v>
      </c>
      <c r="C38">
        <v>2015</v>
      </c>
      <c r="D38" t="s">
        <v>302</v>
      </c>
      <c r="E38" t="s">
        <v>306</v>
      </c>
      <c r="F38" t="s">
        <v>78</v>
      </c>
      <c r="G38" s="6">
        <v>35632143</v>
      </c>
      <c r="H38" s="6">
        <v>21600882</v>
      </c>
      <c r="I38" s="6">
        <v>1501466</v>
      </c>
      <c r="J38" s="6">
        <f t="shared" si="3"/>
        <v>6.9509476511190611</v>
      </c>
      <c r="K38" s="6">
        <v>44477</v>
      </c>
      <c r="L38" s="6">
        <v>916</v>
      </c>
      <c r="M38" s="6">
        <v>5789</v>
      </c>
      <c r="N38" s="7">
        <f t="shared" si="2"/>
        <v>13.015715988038762</v>
      </c>
      <c r="O38" s="6">
        <v>16884785</v>
      </c>
      <c r="P38" s="7">
        <f t="shared" si="4"/>
        <v>47.386386499403081</v>
      </c>
    </row>
    <row r="39" spans="1:16" x14ac:dyDescent="0.2">
      <c r="A39" t="s">
        <v>79</v>
      </c>
      <c r="B39">
        <v>38</v>
      </c>
      <c r="C39">
        <v>2015</v>
      </c>
      <c r="D39" t="s">
        <v>302</v>
      </c>
      <c r="E39" t="s">
        <v>306</v>
      </c>
      <c r="F39" t="s">
        <v>80</v>
      </c>
      <c r="G39" s="6">
        <v>159114949</v>
      </c>
      <c r="H39" s="6">
        <v>38701214</v>
      </c>
      <c r="I39" s="6">
        <v>7071524</v>
      </c>
      <c r="J39" s="6">
        <f t="shared" si="3"/>
        <v>18.272098647861537</v>
      </c>
      <c r="K39" s="6">
        <v>165924</v>
      </c>
      <c r="L39" s="6">
        <v>1237</v>
      </c>
      <c r="M39" s="6">
        <v>36137</v>
      </c>
      <c r="N39" s="7">
        <f t="shared" si="2"/>
        <v>21.779248330560979</v>
      </c>
      <c r="O39" s="6">
        <v>90408968</v>
      </c>
      <c r="P39" s="7">
        <f t="shared" si="4"/>
        <v>56.81990822873594</v>
      </c>
    </row>
    <row r="40" spans="1:16" x14ac:dyDescent="0.2">
      <c r="A40" t="s">
        <v>81</v>
      </c>
      <c r="B40">
        <v>39</v>
      </c>
      <c r="C40">
        <v>2015</v>
      </c>
      <c r="D40" t="s">
        <v>302</v>
      </c>
      <c r="E40" t="s">
        <v>306</v>
      </c>
      <c r="F40" t="s">
        <v>82</v>
      </c>
      <c r="G40" s="6">
        <v>133964287</v>
      </c>
      <c r="H40" s="6">
        <v>41027094</v>
      </c>
      <c r="I40" s="6">
        <v>5638048</v>
      </c>
      <c r="J40" s="6">
        <f t="shared" si="3"/>
        <v>13.742255300850701</v>
      </c>
      <c r="K40" s="6">
        <v>164767</v>
      </c>
      <c r="L40" s="6">
        <v>900</v>
      </c>
      <c r="M40" s="6">
        <v>25874</v>
      </c>
      <c r="N40" s="7">
        <f t="shared" si="2"/>
        <v>15.703387207389829</v>
      </c>
      <c r="O40" s="6">
        <v>61497233</v>
      </c>
      <c r="P40" s="7">
        <f t="shared" si="4"/>
        <v>45.905692014768086</v>
      </c>
    </row>
    <row r="41" spans="1:16" x14ac:dyDescent="0.2">
      <c r="A41" t="s">
        <v>83</v>
      </c>
      <c r="B41">
        <v>40</v>
      </c>
      <c r="C41">
        <v>2015</v>
      </c>
      <c r="D41" t="s">
        <v>302</v>
      </c>
      <c r="E41" t="s">
        <v>306</v>
      </c>
      <c r="F41" t="s">
        <v>84</v>
      </c>
      <c r="G41" s="6">
        <v>23466813</v>
      </c>
      <c r="H41" s="6">
        <v>23825804</v>
      </c>
      <c r="I41" s="6">
        <v>940136</v>
      </c>
      <c r="J41" s="6">
        <f t="shared" si="3"/>
        <v>3.9458731382160281</v>
      </c>
      <c r="K41" s="6">
        <v>29224</v>
      </c>
      <c r="L41" s="6">
        <v>895</v>
      </c>
      <c r="M41" s="6">
        <v>4651</v>
      </c>
      <c r="N41" s="7">
        <f t="shared" si="2"/>
        <v>15.915001368738023</v>
      </c>
      <c r="O41" s="6">
        <v>10758563</v>
      </c>
      <c r="P41" s="7">
        <f t="shared" si="4"/>
        <v>45.845863262301535</v>
      </c>
    </row>
    <row r="42" spans="1:16" x14ac:dyDescent="0.2">
      <c r="A42" t="s">
        <v>85</v>
      </c>
      <c r="B42">
        <v>41</v>
      </c>
      <c r="C42">
        <v>2015</v>
      </c>
      <c r="D42" t="s">
        <v>302</v>
      </c>
      <c r="E42" t="s">
        <v>306</v>
      </c>
      <c r="F42" t="s">
        <v>86</v>
      </c>
      <c r="G42" s="6">
        <v>97786049</v>
      </c>
      <c r="H42" s="6">
        <v>32060712</v>
      </c>
      <c r="I42" s="6">
        <v>4391626</v>
      </c>
      <c r="J42" s="6">
        <f t="shared" si="3"/>
        <v>13.69784301733536</v>
      </c>
      <c r="K42" s="6">
        <v>110424</v>
      </c>
      <c r="L42" s="6">
        <v>1080</v>
      </c>
      <c r="M42" s="6">
        <v>20515</v>
      </c>
      <c r="N42" s="7">
        <f t="shared" si="2"/>
        <v>18.578388756067522</v>
      </c>
      <c r="O42" s="6">
        <v>51231285</v>
      </c>
      <c r="P42" s="7">
        <f t="shared" si="4"/>
        <v>52.391200507548888</v>
      </c>
    </row>
    <row r="43" spans="1:16" x14ac:dyDescent="0.2">
      <c r="A43" t="s">
        <v>87</v>
      </c>
      <c r="B43">
        <v>42</v>
      </c>
      <c r="C43">
        <v>2015</v>
      </c>
      <c r="D43" t="s">
        <v>302</v>
      </c>
      <c r="E43" t="s">
        <v>306</v>
      </c>
      <c r="F43" t="s">
        <v>88</v>
      </c>
      <c r="G43" s="6">
        <v>56448451</v>
      </c>
      <c r="H43" s="6">
        <v>22961346</v>
      </c>
      <c r="I43" s="6">
        <v>2011288</v>
      </c>
      <c r="J43" s="6">
        <f t="shared" si="3"/>
        <v>8.7594516453869904</v>
      </c>
      <c r="K43" s="6">
        <v>77540</v>
      </c>
      <c r="L43" s="6">
        <v>797</v>
      </c>
      <c r="M43" s="6">
        <v>12438</v>
      </c>
      <c r="N43" s="7">
        <f t="shared" si="2"/>
        <v>16.040753159659531</v>
      </c>
      <c r="O43" s="6">
        <v>22255257</v>
      </c>
      <c r="P43" s="7">
        <f t="shared" si="4"/>
        <v>39.42580638749503</v>
      </c>
    </row>
    <row r="44" spans="1:16" x14ac:dyDescent="0.2">
      <c r="A44" t="s">
        <v>89</v>
      </c>
      <c r="B44">
        <v>43</v>
      </c>
      <c r="C44">
        <v>2015</v>
      </c>
      <c r="D44" t="s">
        <v>302</v>
      </c>
      <c r="E44" t="s">
        <v>306</v>
      </c>
      <c r="F44" t="s">
        <v>90</v>
      </c>
      <c r="G44" s="6">
        <v>122496767</v>
      </c>
      <c r="H44" s="6">
        <v>31272382</v>
      </c>
      <c r="I44" s="6">
        <v>4641328</v>
      </c>
      <c r="J44" s="6">
        <f t="shared" si="3"/>
        <v>14.841619675789328</v>
      </c>
      <c r="K44" s="6">
        <v>149684</v>
      </c>
      <c r="L44" s="6">
        <v>922</v>
      </c>
      <c r="M44" s="6">
        <v>26001</v>
      </c>
      <c r="N44" s="7">
        <f t="shared" si="2"/>
        <v>17.370594051468426</v>
      </c>
      <c r="O44" s="6">
        <v>57289600</v>
      </c>
      <c r="P44" s="7">
        <f t="shared" si="4"/>
        <v>46.768254708305896</v>
      </c>
    </row>
    <row r="45" spans="1:16" x14ac:dyDescent="0.2">
      <c r="A45" t="s">
        <v>91</v>
      </c>
      <c r="B45">
        <v>44</v>
      </c>
      <c r="C45">
        <v>2015</v>
      </c>
      <c r="D45" t="s">
        <v>302</v>
      </c>
      <c r="E45" t="s">
        <v>306</v>
      </c>
      <c r="F45" t="s">
        <v>92</v>
      </c>
      <c r="G45" s="6">
        <v>21556638</v>
      </c>
      <c r="H45" s="6">
        <v>29071262</v>
      </c>
      <c r="I45" s="6">
        <v>851660</v>
      </c>
      <c r="J45" s="6">
        <f t="shared" si="3"/>
        <v>2.9295597831287821</v>
      </c>
      <c r="K45" s="6">
        <v>35293</v>
      </c>
      <c r="L45" s="6">
        <v>627</v>
      </c>
      <c r="M45" s="6">
        <v>3364</v>
      </c>
      <c r="N45" s="7">
        <f t="shared" si="2"/>
        <v>9.531635168447</v>
      </c>
      <c r="O45" s="6">
        <v>5201331</v>
      </c>
      <c r="P45" s="7">
        <f t="shared" si="4"/>
        <v>24.128674425019337</v>
      </c>
    </row>
    <row r="46" spans="1:16" x14ac:dyDescent="0.2">
      <c r="A46" t="s">
        <v>93</v>
      </c>
      <c r="B46">
        <v>45</v>
      </c>
      <c r="C46">
        <v>2015</v>
      </c>
      <c r="D46" t="s">
        <v>302</v>
      </c>
      <c r="E46" t="s">
        <v>306</v>
      </c>
      <c r="F46" t="s">
        <v>94</v>
      </c>
      <c r="G46" s="6">
        <v>99452377</v>
      </c>
      <c r="H46" s="6">
        <v>33229554</v>
      </c>
      <c r="I46" s="6">
        <v>4149048</v>
      </c>
      <c r="J46" s="6">
        <f t="shared" si="3"/>
        <v>12.486017717842376</v>
      </c>
      <c r="K46" s="6">
        <v>105356</v>
      </c>
      <c r="L46" s="6">
        <v>1239</v>
      </c>
      <c r="M46" s="6">
        <v>21113</v>
      </c>
      <c r="N46" s="7">
        <f t="shared" si="2"/>
        <v>20.039675006644138</v>
      </c>
      <c r="O46" s="6">
        <v>56406743</v>
      </c>
      <c r="P46" s="7">
        <f t="shared" si="4"/>
        <v>56.717340199923029</v>
      </c>
    </row>
    <row r="47" spans="1:16" x14ac:dyDescent="0.2">
      <c r="A47" t="s">
        <v>95</v>
      </c>
      <c r="B47">
        <v>46</v>
      </c>
      <c r="C47">
        <v>2015</v>
      </c>
      <c r="D47" t="s">
        <v>302</v>
      </c>
      <c r="E47" t="s">
        <v>306</v>
      </c>
      <c r="F47" t="s">
        <v>96</v>
      </c>
      <c r="G47" s="6">
        <v>75678749</v>
      </c>
      <c r="H47" s="6">
        <v>22773690</v>
      </c>
      <c r="I47" s="6">
        <v>2941074</v>
      </c>
      <c r="J47" s="6">
        <f t="shared" si="3"/>
        <v>12.914349848443534</v>
      </c>
      <c r="K47" s="6">
        <v>90511</v>
      </c>
      <c r="L47" s="6">
        <v>949</v>
      </c>
      <c r="M47" s="6">
        <v>16286</v>
      </c>
      <c r="N47" s="7">
        <f t="shared" si="2"/>
        <v>17.993393068245847</v>
      </c>
      <c r="O47" s="6">
        <v>36330843</v>
      </c>
      <c r="P47" s="7">
        <f t="shared" si="4"/>
        <v>48.006664327921172</v>
      </c>
    </row>
    <row r="48" spans="1:16" x14ac:dyDescent="0.2">
      <c r="A48" t="s">
        <v>97</v>
      </c>
      <c r="B48">
        <v>47</v>
      </c>
      <c r="C48">
        <v>2015</v>
      </c>
      <c r="D48" t="s">
        <v>302</v>
      </c>
      <c r="E48" t="s">
        <v>306</v>
      </c>
      <c r="F48" t="s">
        <v>98</v>
      </c>
      <c r="G48" s="6">
        <v>110900797</v>
      </c>
      <c r="H48" s="6">
        <v>35356218</v>
      </c>
      <c r="I48" s="6">
        <v>4396080</v>
      </c>
      <c r="J48" s="6">
        <f t="shared" si="3"/>
        <v>12.433682810757643</v>
      </c>
      <c r="K48" s="6">
        <v>142371</v>
      </c>
      <c r="L48" s="6">
        <v>860</v>
      </c>
      <c r="M48" s="6">
        <v>23839</v>
      </c>
      <c r="N48" s="7">
        <f t="shared" si="2"/>
        <v>16.74428078751993</v>
      </c>
      <c r="O48" s="6">
        <v>47909328</v>
      </c>
      <c r="P48" s="7">
        <f t="shared" si="4"/>
        <v>43.200165639927732</v>
      </c>
    </row>
    <row r="49" spans="1:17" x14ac:dyDescent="0.2">
      <c r="A49" t="s">
        <v>99</v>
      </c>
      <c r="B49">
        <v>48</v>
      </c>
      <c r="C49">
        <v>2015</v>
      </c>
      <c r="D49" t="s">
        <v>302</v>
      </c>
      <c r="E49" t="s">
        <v>306</v>
      </c>
      <c r="F49" t="s">
        <v>100</v>
      </c>
      <c r="G49" s="6">
        <v>56334379</v>
      </c>
      <c r="H49" s="6">
        <v>29951386</v>
      </c>
      <c r="I49" s="6">
        <v>2238922</v>
      </c>
      <c r="J49" s="6">
        <f t="shared" si="3"/>
        <v>7.4751866240847749</v>
      </c>
      <c r="K49" s="6">
        <v>74723</v>
      </c>
      <c r="L49" s="6">
        <v>782</v>
      </c>
      <c r="M49" s="6">
        <v>9404</v>
      </c>
      <c r="N49" s="7">
        <f t="shared" si="2"/>
        <v>12.585147812587824</v>
      </c>
      <c r="O49" s="6">
        <v>22793345</v>
      </c>
      <c r="P49" s="7">
        <f t="shared" si="4"/>
        <v>40.46080813280998</v>
      </c>
    </row>
    <row r="50" spans="1:17" x14ac:dyDescent="0.2">
      <c r="A50" t="s">
        <v>101</v>
      </c>
      <c r="B50">
        <v>49</v>
      </c>
      <c r="C50">
        <v>2015</v>
      </c>
      <c r="D50" t="s">
        <v>302</v>
      </c>
      <c r="E50" t="s">
        <v>306</v>
      </c>
      <c r="F50" t="s">
        <v>102</v>
      </c>
      <c r="G50" s="6">
        <v>83191739</v>
      </c>
      <c r="H50" s="6">
        <v>29891724</v>
      </c>
      <c r="I50" s="6">
        <v>2886048</v>
      </c>
      <c r="J50" s="6">
        <f t="shared" si="3"/>
        <v>9.6550068507256395</v>
      </c>
      <c r="K50" s="6">
        <v>108693</v>
      </c>
      <c r="L50" s="6">
        <v>836</v>
      </c>
      <c r="M50" s="6">
        <v>17319</v>
      </c>
      <c r="N50" s="7">
        <f t="shared" si="2"/>
        <v>15.933868786398389</v>
      </c>
      <c r="O50" s="6">
        <v>34870140</v>
      </c>
      <c r="P50" s="7">
        <f t="shared" si="4"/>
        <v>41.915387776663735</v>
      </c>
    </row>
    <row r="51" spans="1:17" x14ac:dyDescent="0.2">
      <c r="A51" t="s">
        <v>103</v>
      </c>
      <c r="B51">
        <v>50</v>
      </c>
      <c r="C51">
        <v>2015</v>
      </c>
      <c r="D51" t="s">
        <v>302</v>
      </c>
      <c r="E51" t="s">
        <v>306</v>
      </c>
      <c r="F51" t="s">
        <v>104</v>
      </c>
      <c r="G51" s="6">
        <v>37457489</v>
      </c>
      <c r="H51" s="6">
        <v>28569892</v>
      </c>
      <c r="I51" s="6">
        <v>1406596</v>
      </c>
      <c r="J51" s="6">
        <f t="shared" si="3"/>
        <v>4.9233507778048304</v>
      </c>
      <c r="K51" s="6">
        <v>52032</v>
      </c>
      <c r="L51" s="6">
        <v>776</v>
      </c>
      <c r="M51" s="6">
        <v>7710</v>
      </c>
      <c r="N51" s="7">
        <f t="shared" si="2"/>
        <v>14.81780442804428</v>
      </c>
      <c r="O51" s="6">
        <v>14321117</v>
      </c>
      <c r="P51" s="7">
        <f t="shared" si="4"/>
        <v>38.232987267245811</v>
      </c>
    </row>
    <row r="52" spans="1:17" x14ac:dyDescent="0.2">
      <c r="A52" t="s">
        <v>105</v>
      </c>
      <c r="B52">
        <v>51</v>
      </c>
      <c r="C52">
        <v>2015</v>
      </c>
      <c r="D52" t="s">
        <v>302</v>
      </c>
      <c r="E52" t="s">
        <v>306</v>
      </c>
      <c r="F52" t="s">
        <v>106</v>
      </c>
      <c r="G52" s="6">
        <v>38125945</v>
      </c>
      <c r="H52" s="6">
        <v>30807430</v>
      </c>
      <c r="I52" s="6">
        <v>1809370</v>
      </c>
      <c r="J52" s="6">
        <f t="shared" si="3"/>
        <v>5.8731611173018976</v>
      </c>
      <c r="K52" s="6">
        <v>54814</v>
      </c>
      <c r="L52" s="6">
        <v>743</v>
      </c>
      <c r="M52" s="6">
        <v>7355</v>
      </c>
      <c r="N52" s="7">
        <f t="shared" si="2"/>
        <v>13.418104863720947</v>
      </c>
      <c r="O52" s="6">
        <v>13342028</v>
      </c>
      <c r="P52" s="7">
        <f t="shared" si="4"/>
        <v>34.994615871160697</v>
      </c>
    </row>
    <row r="53" spans="1:17" x14ac:dyDescent="0.2">
      <c r="A53" t="s">
        <v>107</v>
      </c>
      <c r="B53">
        <v>52</v>
      </c>
      <c r="C53">
        <v>2015</v>
      </c>
      <c r="D53" t="s">
        <v>302</v>
      </c>
      <c r="E53" t="s">
        <v>306</v>
      </c>
      <c r="F53" t="s">
        <v>108</v>
      </c>
      <c r="G53" s="6">
        <v>60064470</v>
      </c>
      <c r="H53" s="6">
        <v>37452854</v>
      </c>
      <c r="I53" s="6">
        <v>2283680</v>
      </c>
      <c r="J53" s="6">
        <f t="shared" si="3"/>
        <v>6.0974792468419095</v>
      </c>
      <c r="K53" s="6">
        <v>89270</v>
      </c>
      <c r="L53" s="6">
        <v>725</v>
      </c>
      <c r="M53" s="6">
        <v>12283</v>
      </c>
      <c r="N53" s="7">
        <f t="shared" si="2"/>
        <v>13.759381651170607</v>
      </c>
      <c r="O53" s="6">
        <v>20039086</v>
      </c>
      <c r="P53" s="7">
        <f t="shared" si="4"/>
        <v>33.362628522319433</v>
      </c>
    </row>
    <row r="54" spans="1:17" x14ac:dyDescent="0.2">
      <c r="A54" t="s">
        <v>109</v>
      </c>
      <c r="B54">
        <v>53</v>
      </c>
      <c r="C54">
        <v>2015</v>
      </c>
      <c r="D54" t="s">
        <v>302</v>
      </c>
      <c r="E54" t="s">
        <v>306</v>
      </c>
      <c r="F54" t="s">
        <v>110</v>
      </c>
      <c r="G54" s="6">
        <v>70665539</v>
      </c>
      <c r="H54" s="6">
        <v>30626662</v>
      </c>
      <c r="I54" s="6">
        <v>2584734</v>
      </c>
      <c r="J54" s="6">
        <f t="shared" si="3"/>
        <v>8.4394897491603889</v>
      </c>
      <c r="K54" s="6">
        <v>82689</v>
      </c>
      <c r="L54" s="6">
        <v>1035</v>
      </c>
      <c r="M54" s="6">
        <v>14009</v>
      </c>
      <c r="N54" s="7">
        <f t="shared" si="2"/>
        <v>16.941793950827801</v>
      </c>
      <c r="O54" s="6">
        <v>36143360</v>
      </c>
      <c r="P54" s="7">
        <f t="shared" si="4"/>
        <v>51.147080332890404</v>
      </c>
    </row>
    <row r="55" spans="1:17" x14ac:dyDescent="0.2">
      <c r="A55" t="s">
        <v>111</v>
      </c>
      <c r="B55">
        <v>54</v>
      </c>
      <c r="C55">
        <v>2015</v>
      </c>
      <c r="D55" t="s">
        <v>302</v>
      </c>
      <c r="E55" t="s">
        <v>306</v>
      </c>
      <c r="F55" t="s">
        <v>112</v>
      </c>
      <c r="G55" s="6">
        <v>82275595</v>
      </c>
      <c r="H55" s="6">
        <v>31005672</v>
      </c>
      <c r="I55" s="6">
        <v>3091372</v>
      </c>
      <c r="J55" s="6">
        <f t="shared" si="3"/>
        <v>9.9703434907006692</v>
      </c>
      <c r="K55" s="6">
        <v>107951</v>
      </c>
      <c r="L55" s="6">
        <v>813</v>
      </c>
      <c r="M55" s="6">
        <v>16699</v>
      </c>
      <c r="N55" s="7">
        <f t="shared" si="2"/>
        <v>15.469055404766978</v>
      </c>
      <c r="O55" s="6">
        <v>33170802</v>
      </c>
      <c r="P55" s="7">
        <f t="shared" si="4"/>
        <v>40.316696585421226</v>
      </c>
    </row>
    <row r="56" spans="1:17" x14ac:dyDescent="0.2">
      <c r="A56" t="s">
        <v>113</v>
      </c>
      <c r="B56">
        <v>55</v>
      </c>
      <c r="C56">
        <v>2015</v>
      </c>
      <c r="D56" t="s">
        <v>302</v>
      </c>
      <c r="E56" t="s">
        <v>306</v>
      </c>
      <c r="F56" t="s">
        <v>114</v>
      </c>
      <c r="G56" s="6">
        <v>117335243</v>
      </c>
      <c r="H56" s="6">
        <v>32896970</v>
      </c>
      <c r="I56" s="6">
        <v>4585544</v>
      </c>
      <c r="J56" s="6">
        <f t="shared" si="3"/>
        <v>13.939107461872629</v>
      </c>
      <c r="K56" s="6">
        <v>137348</v>
      </c>
      <c r="L56" s="6">
        <v>948</v>
      </c>
      <c r="M56" s="6">
        <v>26517</v>
      </c>
      <c r="N56" s="7">
        <f t="shared" si="2"/>
        <v>19.306433293531757</v>
      </c>
      <c r="O56" s="6">
        <v>56216763</v>
      </c>
      <c r="P56" s="7">
        <f t="shared" si="4"/>
        <v>47.911234137896656</v>
      </c>
    </row>
    <row r="57" spans="1:17" x14ac:dyDescent="0.2">
      <c r="A57" t="s">
        <v>115</v>
      </c>
      <c r="B57">
        <v>56</v>
      </c>
      <c r="C57">
        <v>2015</v>
      </c>
      <c r="D57" t="s">
        <v>302</v>
      </c>
      <c r="E57" t="s">
        <v>306</v>
      </c>
      <c r="F57" t="s">
        <v>116</v>
      </c>
      <c r="G57" s="6">
        <v>51199662</v>
      </c>
      <c r="H57" s="6">
        <v>28455700</v>
      </c>
      <c r="I57" s="6">
        <v>2054546</v>
      </c>
      <c r="J57" s="6">
        <f t="shared" si="3"/>
        <v>7.2201562428617114</v>
      </c>
      <c r="K57" s="6">
        <v>64411</v>
      </c>
      <c r="L57" s="6">
        <v>858</v>
      </c>
      <c r="M57" s="6">
        <v>9441</v>
      </c>
      <c r="N57" s="7">
        <f t="shared" si="2"/>
        <v>14.65743428917421</v>
      </c>
      <c r="O57" s="6">
        <v>22593404</v>
      </c>
      <c r="P57" s="7">
        <f t="shared" si="4"/>
        <v>44.128033501471165</v>
      </c>
    </row>
    <row r="58" spans="1:17" s="16" customFormat="1" x14ac:dyDescent="0.2">
      <c r="A58" s="16" t="s">
        <v>117</v>
      </c>
      <c r="B58" s="16">
        <v>57</v>
      </c>
      <c r="C58" s="16">
        <v>2015</v>
      </c>
      <c r="D58" s="16" t="s">
        <v>302</v>
      </c>
      <c r="E58" s="16" t="s">
        <v>306</v>
      </c>
      <c r="F58" s="16" t="s">
        <v>118</v>
      </c>
      <c r="G58" s="17">
        <v>556412839</v>
      </c>
      <c r="H58" s="17">
        <f>40830913*2</f>
        <v>81661826</v>
      </c>
      <c r="I58" s="17">
        <v>21734580</v>
      </c>
      <c r="J58" s="17">
        <f t="shared" si="3"/>
        <v>26.615349012646373</v>
      </c>
      <c r="K58" s="16">
        <v>635247</v>
      </c>
      <c r="L58" s="17">
        <v>944</v>
      </c>
      <c r="M58" s="17">
        <v>113243</v>
      </c>
      <c r="N58" s="18">
        <f t="shared" si="2"/>
        <v>17.82660917721768</v>
      </c>
      <c r="O58" s="17">
        <v>265626495</v>
      </c>
      <c r="P58" s="18">
        <f t="shared" si="4"/>
        <v>47.739102404141327</v>
      </c>
      <c r="Q58" s="16" t="s">
        <v>311</v>
      </c>
    </row>
    <row r="59" spans="1:17" s="16" customFormat="1" x14ac:dyDescent="0.2">
      <c r="A59" s="16" t="s">
        <v>119</v>
      </c>
      <c r="B59" s="16">
        <v>58</v>
      </c>
      <c r="C59" s="16">
        <v>2015</v>
      </c>
      <c r="D59" s="16" t="s">
        <v>302</v>
      </c>
      <c r="E59" s="16" t="s">
        <v>306</v>
      </c>
      <c r="F59" s="16" t="s">
        <v>120</v>
      </c>
      <c r="G59" s="17">
        <v>98542982</v>
      </c>
      <c r="H59" s="17">
        <v>30008956</v>
      </c>
      <c r="I59" s="17">
        <v>3617500</v>
      </c>
      <c r="J59" s="17">
        <f t="shared" si="3"/>
        <v>12.054734593232768</v>
      </c>
      <c r="K59" s="17">
        <v>118170</v>
      </c>
      <c r="L59" s="17">
        <v>983</v>
      </c>
      <c r="M59" s="17">
        <v>23062</v>
      </c>
      <c r="N59" s="18">
        <f t="shared" si="2"/>
        <v>19.515951595159517</v>
      </c>
      <c r="O59" s="17">
        <v>48684741</v>
      </c>
      <c r="P59" s="18">
        <f t="shared" si="4"/>
        <v>49.404574543928454</v>
      </c>
    </row>
    <row r="60" spans="1:17" s="16" customFormat="1" x14ac:dyDescent="0.2">
      <c r="A60" s="16" t="s">
        <v>121</v>
      </c>
      <c r="B60" s="16">
        <v>59</v>
      </c>
      <c r="C60" s="16">
        <v>2015</v>
      </c>
      <c r="D60" s="16" t="s">
        <v>302</v>
      </c>
      <c r="E60" s="16" t="s">
        <v>306</v>
      </c>
      <c r="F60" s="16" t="s">
        <v>122</v>
      </c>
      <c r="G60" s="17">
        <v>90031385</v>
      </c>
      <c r="H60" s="17">
        <v>29206330</v>
      </c>
      <c r="I60" s="17">
        <v>3144448</v>
      </c>
      <c r="J60" s="17">
        <f t="shared" si="3"/>
        <v>10.766323601767152</v>
      </c>
      <c r="K60" s="17">
        <v>111987</v>
      </c>
      <c r="L60" s="17">
        <v>889</v>
      </c>
      <c r="M60" s="17">
        <v>18191</v>
      </c>
      <c r="N60" s="18">
        <f t="shared" si="2"/>
        <v>16.243849732558242</v>
      </c>
      <c r="O60" s="17">
        <v>40659018</v>
      </c>
      <c r="P60" s="18">
        <f t="shared" si="4"/>
        <v>45.160938043994328</v>
      </c>
    </row>
    <row r="61" spans="1:17" s="16" customFormat="1" x14ac:dyDescent="0.2">
      <c r="A61" s="16" t="s">
        <v>123</v>
      </c>
      <c r="B61" s="16">
        <v>60</v>
      </c>
      <c r="C61" s="16">
        <v>2015</v>
      </c>
      <c r="D61" s="16" t="s">
        <v>302</v>
      </c>
      <c r="E61" s="16" t="s">
        <v>306</v>
      </c>
      <c r="F61" s="16" t="s">
        <v>124</v>
      </c>
      <c r="G61" s="17">
        <v>71262159</v>
      </c>
      <c r="H61" s="17">
        <v>28356268</v>
      </c>
      <c r="I61" s="17">
        <v>2930584</v>
      </c>
      <c r="J61" s="17">
        <f t="shared" si="3"/>
        <v>10.334871993733449</v>
      </c>
      <c r="K61" s="17">
        <v>84187</v>
      </c>
      <c r="L61" s="17">
        <v>979</v>
      </c>
      <c r="M61" s="17">
        <v>15202</v>
      </c>
      <c r="N61" s="18">
        <f t="shared" si="2"/>
        <v>18.057419791654294</v>
      </c>
      <c r="O61" s="17">
        <v>35096692</v>
      </c>
      <c r="P61" s="18">
        <f t="shared" si="4"/>
        <v>49.250110426769417</v>
      </c>
    </row>
    <row r="62" spans="1:17" s="16" customFormat="1" x14ac:dyDescent="0.2">
      <c r="A62" s="16" t="s">
        <v>125</v>
      </c>
      <c r="B62" s="16">
        <v>61</v>
      </c>
      <c r="C62" s="16">
        <v>2015</v>
      </c>
      <c r="D62" s="16" t="s">
        <v>302</v>
      </c>
      <c r="E62" s="16" t="s">
        <v>306</v>
      </c>
      <c r="F62" s="16" t="s">
        <v>126</v>
      </c>
      <c r="G62" s="17">
        <v>100789825</v>
      </c>
      <c r="H62" s="17">
        <v>30704066</v>
      </c>
      <c r="I62" s="17">
        <v>4129332</v>
      </c>
      <c r="J62" s="17">
        <f t="shared" si="3"/>
        <v>13.448811632960924</v>
      </c>
      <c r="K62" s="17">
        <v>115659</v>
      </c>
      <c r="L62" s="17">
        <v>1030</v>
      </c>
      <c r="M62" s="17">
        <v>21823</v>
      </c>
      <c r="N62" s="18">
        <f t="shared" si="2"/>
        <v>18.868397617133123</v>
      </c>
      <c r="O62" s="17">
        <v>51428471</v>
      </c>
      <c r="P62" s="18">
        <f t="shared" si="4"/>
        <v>51.025459167133192</v>
      </c>
    </row>
    <row r="63" spans="1:17" s="16" customFormat="1" x14ac:dyDescent="0.2">
      <c r="A63" s="16" t="s">
        <v>127</v>
      </c>
      <c r="B63" s="16">
        <v>62</v>
      </c>
      <c r="C63" s="16">
        <v>2015</v>
      </c>
      <c r="D63" s="16" t="s">
        <v>302</v>
      </c>
      <c r="E63" s="16" t="s">
        <v>306</v>
      </c>
      <c r="F63" s="16" t="s">
        <v>128</v>
      </c>
      <c r="G63" s="17">
        <v>91321988</v>
      </c>
      <c r="H63" s="17">
        <v>32779478</v>
      </c>
      <c r="I63" s="17">
        <v>3849372</v>
      </c>
      <c r="J63" s="17">
        <f t="shared" si="3"/>
        <v>11.743237643991769</v>
      </c>
      <c r="K63" s="17">
        <v>100628</v>
      </c>
      <c r="L63" s="17">
        <v>1139</v>
      </c>
      <c r="M63" s="17">
        <v>20064</v>
      </c>
      <c r="N63" s="18">
        <f t="shared" si="2"/>
        <v>19.938784433756013</v>
      </c>
      <c r="O63" s="17">
        <v>49745342</v>
      </c>
      <c r="P63" s="18">
        <f t="shared" si="4"/>
        <v>54.472469434195844</v>
      </c>
    </row>
    <row r="64" spans="1:17" s="16" customFormat="1" x14ac:dyDescent="0.2">
      <c r="A64" s="16" t="s">
        <v>129</v>
      </c>
      <c r="B64" s="16">
        <v>63</v>
      </c>
      <c r="C64" s="16">
        <v>2015</v>
      </c>
      <c r="D64" s="16" t="s">
        <v>302</v>
      </c>
      <c r="E64" s="16" t="s">
        <v>306</v>
      </c>
      <c r="F64" s="16" t="s">
        <v>130</v>
      </c>
      <c r="G64" s="17">
        <v>117197540</v>
      </c>
      <c r="H64" s="17">
        <v>35816636</v>
      </c>
      <c r="I64" s="17">
        <v>4572824</v>
      </c>
      <c r="J64" s="17">
        <f t="shared" si="3"/>
        <v>12.767318516456989</v>
      </c>
      <c r="K64" s="17">
        <v>131056</v>
      </c>
      <c r="L64" s="17">
        <v>1079</v>
      </c>
      <c r="M64" s="17">
        <v>27560</v>
      </c>
      <c r="N64" s="18">
        <f t="shared" si="2"/>
        <v>21.029178366499817</v>
      </c>
      <c r="O64" s="17">
        <v>61807184</v>
      </c>
      <c r="P64" s="18">
        <f t="shared" si="4"/>
        <v>52.737612069331831</v>
      </c>
    </row>
    <row r="65" spans="1:17" s="16" customFormat="1" x14ac:dyDescent="0.2">
      <c r="A65" s="16" t="s">
        <v>131</v>
      </c>
      <c r="B65" s="16">
        <v>64</v>
      </c>
      <c r="C65" s="16">
        <v>2015</v>
      </c>
      <c r="D65" s="16" t="s">
        <v>302</v>
      </c>
      <c r="E65" s="16" t="s">
        <v>307</v>
      </c>
      <c r="F65" s="16" t="s">
        <v>132</v>
      </c>
      <c r="G65" s="17">
        <v>502855995</v>
      </c>
      <c r="H65" s="17">
        <f>42286996*2</f>
        <v>84573992</v>
      </c>
      <c r="I65" s="17">
        <v>19989774</v>
      </c>
      <c r="J65" s="17">
        <f t="shared" ref="J65:J66" si="5">(I65*100)/H65</f>
        <v>23.635840673099597</v>
      </c>
      <c r="K65" s="17">
        <v>598323</v>
      </c>
      <c r="L65" s="17">
        <v>886</v>
      </c>
      <c r="M65" s="17">
        <v>98834</v>
      </c>
      <c r="N65" s="18">
        <f t="shared" si="2"/>
        <v>16.518502547954867</v>
      </c>
      <c r="O65" s="17">
        <v>227052631</v>
      </c>
      <c r="P65" s="18">
        <f t="shared" si="4"/>
        <v>45.152614915130926</v>
      </c>
      <c r="Q65" s="16" t="s">
        <v>311</v>
      </c>
    </row>
    <row r="66" spans="1:17" s="16" customFormat="1" x14ac:dyDescent="0.2">
      <c r="A66" s="16" t="s">
        <v>133</v>
      </c>
      <c r="B66" s="16">
        <v>65</v>
      </c>
      <c r="C66" s="16">
        <v>2015</v>
      </c>
      <c r="D66" s="16" t="s">
        <v>302</v>
      </c>
      <c r="E66" s="16" t="s">
        <v>307</v>
      </c>
      <c r="F66" s="16" t="s">
        <v>134</v>
      </c>
      <c r="G66" s="17">
        <v>583342854</v>
      </c>
      <c r="H66" s="17">
        <f>50865718*2</f>
        <v>101731436</v>
      </c>
      <c r="I66" s="17">
        <v>25001660</v>
      </c>
      <c r="J66" s="17">
        <f t="shared" si="5"/>
        <v>24.576139866933559</v>
      </c>
      <c r="K66" s="17">
        <v>686169</v>
      </c>
      <c r="L66" s="17">
        <v>912</v>
      </c>
      <c r="M66" s="17">
        <v>114656</v>
      </c>
      <c r="N66" s="18">
        <f t="shared" si="2"/>
        <v>16.70958612236927</v>
      </c>
      <c r="O66" s="17">
        <v>270548095</v>
      </c>
      <c r="P66" s="18">
        <f t="shared" ref="P66:P95" si="6">(O66/G66)*100</f>
        <v>46.378916471650136</v>
      </c>
      <c r="Q66" s="16" t="s">
        <v>311</v>
      </c>
    </row>
    <row r="67" spans="1:17" s="16" customFormat="1" x14ac:dyDescent="0.2">
      <c r="A67" s="16" t="s">
        <v>135</v>
      </c>
      <c r="B67" s="16">
        <v>66</v>
      </c>
      <c r="C67" s="16">
        <v>2015</v>
      </c>
      <c r="D67" s="16" t="s">
        <v>302</v>
      </c>
      <c r="E67" s="16" t="s">
        <v>307</v>
      </c>
      <c r="F67" s="16" t="s">
        <v>136</v>
      </c>
      <c r="G67" s="17">
        <v>62582148</v>
      </c>
      <c r="H67" s="17">
        <v>34307780</v>
      </c>
      <c r="I67" s="17">
        <v>2046852</v>
      </c>
      <c r="J67" s="17">
        <f t="shared" ref="J67:J95" si="7">(I67*100)/H67</f>
        <v>5.9661452883281871</v>
      </c>
      <c r="K67" s="17">
        <v>94491</v>
      </c>
      <c r="L67" s="17">
        <v>692</v>
      </c>
      <c r="M67" s="17">
        <v>10807</v>
      </c>
      <c r="N67" s="18">
        <f t="shared" si="2"/>
        <v>11.437068080557937</v>
      </c>
      <c r="O67" s="17">
        <v>19306744</v>
      </c>
      <c r="P67" s="18">
        <f t="shared" si="6"/>
        <v>30.850241829347247</v>
      </c>
    </row>
    <row r="68" spans="1:17" s="16" customFormat="1" x14ac:dyDescent="0.2">
      <c r="A68" s="16" t="s">
        <v>137</v>
      </c>
      <c r="B68" s="16">
        <v>67</v>
      </c>
      <c r="C68" s="16">
        <v>2015</v>
      </c>
      <c r="D68" s="16" t="s">
        <v>302</v>
      </c>
      <c r="E68" s="16" t="s">
        <v>307</v>
      </c>
      <c r="F68" s="16" t="s">
        <v>138</v>
      </c>
      <c r="G68" s="17">
        <v>99697119</v>
      </c>
      <c r="H68" s="17">
        <v>31679162</v>
      </c>
      <c r="I68" s="17">
        <v>4153544</v>
      </c>
      <c r="J68" s="17">
        <f t="shared" si="7"/>
        <v>13.111281163308549</v>
      </c>
      <c r="K68" s="17">
        <v>105523</v>
      </c>
      <c r="L68" s="17">
        <v>1130</v>
      </c>
      <c r="M68" s="17">
        <v>15025</v>
      </c>
      <c r="N68" s="18">
        <f t="shared" si="2"/>
        <v>14.238602010936004</v>
      </c>
      <c r="O68" s="17">
        <v>52979760</v>
      </c>
      <c r="P68" s="18">
        <f t="shared" si="6"/>
        <v>53.140713123315031</v>
      </c>
    </row>
    <row r="69" spans="1:17" s="16" customFormat="1" x14ac:dyDescent="0.2">
      <c r="A69" s="16" t="s">
        <v>139</v>
      </c>
      <c r="B69" s="16">
        <v>68</v>
      </c>
      <c r="C69" s="16">
        <v>2015</v>
      </c>
      <c r="D69" s="16" t="s">
        <v>302</v>
      </c>
      <c r="E69" s="16" t="s">
        <v>307</v>
      </c>
      <c r="F69" s="16" t="s">
        <v>140</v>
      </c>
      <c r="G69" s="17">
        <v>170982889</v>
      </c>
      <c r="H69" s="17">
        <v>40514896</v>
      </c>
      <c r="I69" s="17">
        <v>7247520</v>
      </c>
      <c r="J69" s="17">
        <f t="shared" si="7"/>
        <v>17.888531664995512</v>
      </c>
      <c r="K69" s="17">
        <v>164454</v>
      </c>
      <c r="L69" s="17">
        <v>1492</v>
      </c>
      <c r="M69" s="17">
        <v>34137</v>
      </c>
      <c r="N69" s="18">
        <f t="shared" si="2"/>
        <v>20.757780291145245</v>
      </c>
      <c r="O69" s="17">
        <v>103704876</v>
      </c>
      <c r="P69" s="18">
        <f t="shared" si="6"/>
        <v>60.652195436936381</v>
      </c>
    </row>
    <row r="70" spans="1:17" s="16" customFormat="1" x14ac:dyDescent="0.2">
      <c r="A70" s="16" t="s">
        <v>141</v>
      </c>
      <c r="B70" s="16">
        <v>69</v>
      </c>
      <c r="C70" s="16">
        <v>2015</v>
      </c>
      <c r="D70" s="16" t="s">
        <v>302</v>
      </c>
      <c r="E70" s="16" t="s">
        <v>307</v>
      </c>
      <c r="F70" s="16" t="s">
        <v>142</v>
      </c>
      <c r="G70" s="17">
        <v>40170157</v>
      </c>
      <c r="H70" s="17">
        <v>32055462</v>
      </c>
      <c r="I70" s="17">
        <v>1464818</v>
      </c>
      <c r="J70" s="17">
        <f t="shared" si="7"/>
        <v>4.5696362136349808</v>
      </c>
      <c r="K70" s="17">
        <v>57315</v>
      </c>
      <c r="L70" s="17">
        <v>756</v>
      </c>
      <c r="M70" s="17">
        <v>8445</v>
      </c>
      <c r="N70" s="18">
        <f t="shared" ref="N70:N95" si="8">(M70*100)/K70</f>
        <v>14.734362732269039</v>
      </c>
      <c r="O70" s="17">
        <v>14641144</v>
      </c>
      <c r="P70" s="18">
        <f t="shared" si="6"/>
        <v>36.447813733961759</v>
      </c>
    </row>
    <row r="71" spans="1:17" s="16" customFormat="1" x14ac:dyDescent="0.2">
      <c r="A71" s="16" t="s">
        <v>143</v>
      </c>
      <c r="B71" s="16">
        <v>70</v>
      </c>
      <c r="C71" s="16">
        <v>2015</v>
      </c>
      <c r="D71" s="16" t="s">
        <v>302</v>
      </c>
      <c r="E71" s="16" t="s">
        <v>307</v>
      </c>
      <c r="F71" s="16" t="s">
        <v>144</v>
      </c>
      <c r="G71" s="17">
        <v>21010081</v>
      </c>
      <c r="H71" s="17">
        <v>24438724</v>
      </c>
      <c r="I71" s="17">
        <v>844100</v>
      </c>
      <c r="J71" s="17">
        <f t="shared" si="7"/>
        <v>3.4539446494833363</v>
      </c>
      <c r="K71" s="17">
        <v>28332</v>
      </c>
      <c r="L71" s="17">
        <v>783</v>
      </c>
      <c r="M71" s="17">
        <v>3265</v>
      </c>
      <c r="N71" s="18">
        <f t="shared" si="8"/>
        <v>11.524071721022166</v>
      </c>
      <c r="O71" s="17">
        <v>8503693</v>
      </c>
      <c r="P71" s="18">
        <f t="shared" si="6"/>
        <v>40.474346576769506</v>
      </c>
    </row>
    <row r="72" spans="1:17" s="16" customFormat="1" x14ac:dyDescent="0.2">
      <c r="A72" s="16" t="s">
        <v>145</v>
      </c>
      <c r="B72" s="16">
        <v>71</v>
      </c>
      <c r="C72" s="16">
        <v>2015</v>
      </c>
      <c r="D72" s="16" t="s">
        <v>302</v>
      </c>
      <c r="E72" s="16" t="s">
        <v>307</v>
      </c>
      <c r="F72" s="16" t="s">
        <v>146</v>
      </c>
      <c r="G72" s="17">
        <v>170116752</v>
      </c>
      <c r="H72" s="17">
        <f>20258277*2</f>
        <v>40516554</v>
      </c>
      <c r="I72" s="17">
        <v>6406786</v>
      </c>
      <c r="J72" s="17">
        <f t="shared" si="7"/>
        <v>15.812761371561855</v>
      </c>
      <c r="K72" s="17">
        <v>213994</v>
      </c>
      <c r="L72" s="17">
        <v>845</v>
      </c>
      <c r="M72" s="17">
        <v>36967</v>
      </c>
      <c r="N72" s="18">
        <f t="shared" si="8"/>
        <v>17.274783405142202</v>
      </c>
      <c r="O72" s="17">
        <v>72126815</v>
      </c>
      <c r="P72" s="18">
        <f t="shared" si="6"/>
        <v>42.398419998049341</v>
      </c>
      <c r="Q72" s="16" t="s">
        <v>311</v>
      </c>
    </row>
    <row r="73" spans="1:17" x14ac:dyDescent="0.2">
      <c r="A73" t="s">
        <v>147</v>
      </c>
      <c r="B73">
        <v>72</v>
      </c>
      <c r="C73">
        <v>2015</v>
      </c>
      <c r="D73" t="s">
        <v>302</v>
      </c>
      <c r="E73" t="s">
        <v>307</v>
      </c>
      <c r="F73" t="s">
        <v>148</v>
      </c>
      <c r="G73" s="6">
        <v>21000778</v>
      </c>
      <c r="H73" s="6">
        <v>24258576</v>
      </c>
      <c r="I73" s="6">
        <v>902964</v>
      </c>
      <c r="J73" s="6">
        <f t="shared" si="7"/>
        <v>3.7222465160362259</v>
      </c>
      <c r="K73" s="6">
        <v>31245</v>
      </c>
      <c r="L73" s="6">
        <v>708</v>
      </c>
      <c r="M73" s="6">
        <v>4033</v>
      </c>
      <c r="N73" s="7">
        <f t="shared" si="8"/>
        <v>12.907665226436229</v>
      </c>
      <c r="O73" s="6">
        <v>6948140</v>
      </c>
      <c r="P73" s="7">
        <f t="shared" si="6"/>
        <v>33.085155226154001</v>
      </c>
    </row>
    <row r="74" spans="1:17" x14ac:dyDescent="0.2">
      <c r="A74" t="s">
        <v>149</v>
      </c>
      <c r="B74">
        <v>73</v>
      </c>
      <c r="C74">
        <v>2015</v>
      </c>
      <c r="D74" t="s">
        <v>302</v>
      </c>
      <c r="E74" t="s">
        <v>307</v>
      </c>
      <c r="F74" t="s">
        <v>150</v>
      </c>
      <c r="G74" s="6">
        <v>126764995</v>
      </c>
      <c r="H74" s="6">
        <v>34907648</v>
      </c>
      <c r="I74" s="6">
        <v>5499006</v>
      </c>
      <c r="J74" s="6">
        <f t="shared" si="7"/>
        <v>15.753012061998563</v>
      </c>
      <c r="K74" s="6">
        <v>121146</v>
      </c>
      <c r="L74" s="6">
        <v>1508</v>
      </c>
      <c r="M74" s="6">
        <v>24891</v>
      </c>
      <c r="N74" s="7">
        <f t="shared" si="8"/>
        <v>20.546282997375069</v>
      </c>
      <c r="O74" s="6">
        <v>76832800</v>
      </c>
      <c r="P74" s="7">
        <f t="shared" si="6"/>
        <v>60.610423248153012</v>
      </c>
    </row>
    <row r="75" spans="1:17" x14ac:dyDescent="0.2">
      <c r="A75" t="s">
        <v>151</v>
      </c>
      <c r="B75">
        <v>74</v>
      </c>
      <c r="C75">
        <v>2015</v>
      </c>
      <c r="D75" t="s">
        <v>302</v>
      </c>
      <c r="E75" t="s">
        <v>307</v>
      </c>
      <c r="F75" t="s">
        <v>152</v>
      </c>
      <c r="G75" s="6">
        <v>126496773</v>
      </c>
      <c r="H75" s="6">
        <v>36474726</v>
      </c>
      <c r="I75" s="6">
        <v>4964384</v>
      </c>
      <c r="J75" s="6">
        <f t="shared" si="7"/>
        <v>13.610476470748539</v>
      </c>
      <c r="K75" s="6">
        <v>147239</v>
      </c>
      <c r="L75" s="6">
        <v>999</v>
      </c>
      <c r="M75" s="6">
        <v>26064</v>
      </c>
      <c r="N75" s="7">
        <f t="shared" si="8"/>
        <v>17.701831715781825</v>
      </c>
      <c r="O75" s="6">
        <v>63205598</v>
      </c>
      <c r="P75" s="7">
        <f t="shared" si="6"/>
        <v>49.966174235922999</v>
      </c>
    </row>
    <row r="76" spans="1:17" x14ac:dyDescent="0.2">
      <c r="A76" t="s">
        <v>153</v>
      </c>
      <c r="B76">
        <v>75</v>
      </c>
      <c r="C76">
        <v>2015</v>
      </c>
      <c r="D76" t="s">
        <v>302</v>
      </c>
      <c r="E76" t="s">
        <v>307</v>
      </c>
      <c r="F76" t="s">
        <v>154</v>
      </c>
      <c r="G76" s="6">
        <v>143884647</v>
      </c>
      <c r="H76" s="6">
        <v>34822720</v>
      </c>
      <c r="I76" s="6">
        <v>5807216</v>
      </c>
      <c r="J76" s="6">
        <f t="shared" si="7"/>
        <v>16.676514643313332</v>
      </c>
      <c r="K76" s="6">
        <v>163525</v>
      </c>
      <c r="L76" s="6">
        <v>1036</v>
      </c>
      <c r="M76" s="6">
        <v>31447</v>
      </c>
      <c r="N76" s="7">
        <f t="shared" si="8"/>
        <v>19.230698669928145</v>
      </c>
      <c r="O76" s="6">
        <v>73763566</v>
      </c>
      <c r="P76" s="7">
        <f t="shared" si="6"/>
        <v>51.265765693542001</v>
      </c>
    </row>
    <row r="77" spans="1:17" x14ac:dyDescent="0.2">
      <c r="A77" t="s">
        <v>155</v>
      </c>
      <c r="B77">
        <v>76</v>
      </c>
      <c r="C77">
        <v>2015</v>
      </c>
      <c r="D77" t="s">
        <v>302</v>
      </c>
      <c r="E77" t="s">
        <v>307</v>
      </c>
      <c r="F77" t="s">
        <v>156</v>
      </c>
      <c r="G77" s="6">
        <v>52046857</v>
      </c>
      <c r="H77" s="6">
        <v>37691394</v>
      </c>
      <c r="I77" s="6">
        <v>2361388</v>
      </c>
      <c r="J77" s="6">
        <f t="shared" si="7"/>
        <v>6.2650588089153718</v>
      </c>
      <c r="K77" s="6">
        <v>66118</v>
      </c>
      <c r="L77" s="6">
        <v>883</v>
      </c>
      <c r="M77" s="6">
        <v>10713</v>
      </c>
      <c r="N77" s="7">
        <f t="shared" si="8"/>
        <v>16.202849450981578</v>
      </c>
      <c r="O77" s="6">
        <v>23631923</v>
      </c>
      <c r="P77" s="7">
        <f t="shared" si="6"/>
        <v>45.405091415990789</v>
      </c>
    </row>
    <row r="78" spans="1:17" x14ac:dyDescent="0.2">
      <c r="A78" t="s">
        <v>157</v>
      </c>
      <c r="B78">
        <v>77</v>
      </c>
      <c r="C78">
        <v>2015</v>
      </c>
      <c r="D78" t="s">
        <v>302</v>
      </c>
      <c r="E78" t="s">
        <v>307</v>
      </c>
      <c r="F78" t="s">
        <v>158</v>
      </c>
      <c r="G78" s="6">
        <v>151762167</v>
      </c>
      <c r="H78" s="6">
        <v>33851712</v>
      </c>
      <c r="I78" s="6">
        <v>6430096</v>
      </c>
      <c r="J78" s="6">
        <f t="shared" si="7"/>
        <v>18.99489160252811</v>
      </c>
      <c r="K78" s="6">
        <v>151026</v>
      </c>
      <c r="L78" s="6">
        <v>1329</v>
      </c>
      <c r="M78" s="6">
        <v>30918</v>
      </c>
      <c r="N78" s="7">
        <f t="shared" si="8"/>
        <v>20.4719717134798</v>
      </c>
      <c r="O78" s="6">
        <v>88090909</v>
      </c>
      <c r="P78" s="7">
        <f t="shared" si="6"/>
        <v>58.04536844811922</v>
      </c>
    </row>
    <row r="79" spans="1:17" x14ac:dyDescent="0.2">
      <c r="A79" t="s">
        <v>159</v>
      </c>
      <c r="B79">
        <v>78</v>
      </c>
      <c r="C79">
        <v>2015</v>
      </c>
      <c r="D79" t="s">
        <v>302</v>
      </c>
      <c r="E79" t="s">
        <v>307</v>
      </c>
      <c r="F79" t="s">
        <v>160</v>
      </c>
      <c r="G79" s="6">
        <v>129557195</v>
      </c>
      <c r="H79" s="6">
        <v>39317254</v>
      </c>
      <c r="I79" s="6">
        <v>5284616</v>
      </c>
      <c r="J79" s="6">
        <f t="shared" si="7"/>
        <v>13.440959025266617</v>
      </c>
      <c r="K79" s="6">
        <v>150328</v>
      </c>
      <c r="L79" s="6">
        <v>991</v>
      </c>
      <c r="M79" s="6">
        <v>24150</v>
      </c>
      <c r="N79" s="7">
        <f t="shared" si="8"/>
        <v>16.064871481028153</v>
      </c>
      <c r="O79" s="6">
        <v>64415497</v>
      </c>
      <c r="P79" s="7">
        <f t="shared" si="6"/>
        <v>49.719737294404993</v>
      </c>
    </row>
    <row r="80" spans="1:17" x14ac:dyDescent="0.2">
      <c r="A80" t="s">
        <v>161</v>
      </c>
      <c r="B80">
        <v>79</v>
      </c>
      <c r="C80">
        <v>2015</v>
      </c>
      <c r="D80" t="s">
        <v>302</v>
      </c>
      <c r="E80" t="s">
        <v>307</v>
      </c>
      <c r="F80" t="s">
        <v>162</v>
      </c>
      <c r="G80" s="6">
        <v>159594373</v>
      </c>
      <c r="H80" s="6">
        <v>38816744</v>
      </c>
      <c r="I80" s="6">
        <v>6640220</v>
      </c>
      <c r="J80" s="6">
        <f t="shared" si="7"/>
        <v>17.10658678636209</v>
      </c>
      <c r="K80" s="6">
        <v>168283</v>
      </c>
      <c r="L80" s="6">
        <v>1162</v>
      </c>
      <c r="M80" s="6">
        <v>28080</v>
      </c>
      <c r="N80" s="7">
        <f t="shared" si="8"/>
        <v>16.686177451079431</v>
      </c>
      <c r="O80" s="6">
        <v>86263857</v>
      </c>
      <c r="P80" s="7">
        <f t="shared" si="6"/>
        <v>54.051941417759132</v>
      </c>
    </row>
    <row r="81" spans="1:16" x14ac:dyDescent="0.2">
      <c r="A81" t="s">
        <v>163</v>
      </c>
      <c r="B81">
        <v>80</v>
      </c>
      <c r="C81">
        <v>2015</v>
      </c>
      <c r="D81" t="s">
        <v>302</v>
      </c>
      <c r="E81" t="s">
        <v>307</v>
      </c>
      <c r="F81" t="s">
        <v>164</v>
      </c>
      <c r="G81" s="6">
        <v>132970888</v>
      </c>
      <c r="H81" s="6">
        <v>33428582</v>
      </c>
      <c r="I81" s="6">
        <v>5252148</v>
      </c>
      <c r="J81" s="6">
        <f t="shared" si="7"/>
        <v>15.711548877544372</v>
      </c>
      <c r="K81" s="6">
        <v>156967</v>
      </c>
      <c r="L81" s="6">
        <v>1004</v>
      </c>
      <c r="M81" s="6">
        <v>30972</v>
      </c>
      <c r="N81" s="7">
        <f t="shared" si="8"/>
        <v>19.731535927933898</v>
      </c>
      <c r="O81" s="6">
        <v>66746497</v>
      </c>
      <c r="P81" s="7">
        <f t="shared" si="6"/>
        <v>50.19632342381589</v>
      </c>
    </row>
    <row r="82" spans="1:16" x14ac:dyDescent="0.2">
      <c r="A82" t="s">
        <v>165</v>
      </c>
      <c r="B82">
        <v>81</v>
      </c>
      <c r="C82">
        <v>2015</v>
      </c>
      <c r="D82" t="s">
        <v>302</v>
      </c>
      <c r="E82" t="s">
        <v>307</v>
      </c>
      <c r="F82" t="s">
        <v>166</v>
      </c>
      <c r="G82" s="6">
        <v>208463867</v>
      </c>
      <c r="H82" s="6">
        <v>48762750</v>
      </c>
      <c r="I82" s="6">
        <v>8357938</v>
      </c>
      <c r="J82" s="6">
        <f t="shared" si="7"/>
        <v>17.140005434476112</v>
      </c>
      <c r="K82" s="6">
        <v>251572</v>
      </c>
      <c r="L82" s="6">
        <v>1000</v>
      </c>
      <c r="M82" s="6">
        <v>51109</v>
      </c>
      <c r="N82" s="7">
        <f t="shared" si="8"/>
        <v>20.315853910610084</v>
      </c>
      <c r="O82" s="6">
        <v>104301672</v>
      </c>
      <c r="P82" s="7">
        <f t="shared" si="6"/>
        <v>50.033453519309411</v>
      </c>
    </row>
    <row r="83" spans="1:16" x14ac:dyDescent="0.2">
      <c r="A83" t="s">
        <v>167</v>
      </c>
      <c r="B83">
        <v>82</v>
      </c>
      <c r="C83">
        <v>2015</v>
      </c>
      <c r="D83" t="s">
        <v>302</v>
      </c>
      <c r="E83" t="s">
        <v>307</v>
      </c>
      <c r="F83" t="s">
        <v>168</v>
      </c>
      <c r="G83" s="6">
        <v>154645368</v>
      </c>
      <c r="H83" s="6">
        <v>36438272</v>
      </c>
      <c r="I83" s="6">
        <v>6115280</v>
      </c>
      <c r="J83" s="6">
        <f t="shared" si="7"/>
        <v>16.782574102306498</v>
      </c>
      <c r="K83" s="6">
        <v>165029</v>
      </c>
      <c r="L83" s="6">
        <v>1286</v>
      </c>
      <c r="M83" s="6">
        <v>34446</v>
      </c>
      <c r="N83" s="7">
        <f t="shared" si="8"/>
        <v>20.872695102072971</v>
      </c>
      <c r="O83" s="6">
        <v>89241495</v>
      </c>
      <c r="P83" s="7">
        <f t="shared" si="6"/>
        <v>57.707189134821036</v>
      </c>
    </row>
    <row r="84" spans="1:16" x14ac:dyDescent="0.2">
      <c r="A84" t="s">
        <v>169</v>
      </c>
      <c r="B84">
        <v>83</v>
      </c>
      <c r="C84">
        <v>2015</v>
      </c>
      <c r="D84" t="s">
        <v>302</v>
      </c>
      <c r="E84" t="s">
        <v>307</v>
      </c>
      <c r="F84" t="s">
        <v>170</v>
      </c>
      <c r="G84" s="6">
        <v>254368603</v>
      </c>
      <c r="H84" s="6">
        <v>48503612</v>
      </c>
      <c r="I84" s="6">
        <v>10522400</v>
      </c>
      <c r="J84" s="6">
        <f t="shared" si="7"/>
        <v>21.694054455160988</v>
      </c>
      <c r="K84" s="6">
        <v>254780</v>
      </c>
      <c r="L84" s="6">
        <v>1393</v>
      </c>
      <c r="M84" s="6">
        <v>51436</v>
      </c>
      <c r="N84" s="7">
        <f t="shared" si="8"/>
        <v>20.188397833424915</v>
      </c>
      <c r="O84" s="6">
        <v>149633846</v>
      </c>
      <c r="P84" s="7">
        <f t="shared" si="6"/>
        <v>58.825595704513887</v>
      </c>
    </row>
    <row r="85" spans="1:16" x14ac:dyDescent="0.2">
      <c r="A85" t="s">
        <v>171</v>
      </c>
      <c r="B85">
        <v>84</v>
      </c>
      <c r="C85">
        <v>2015</v>
      </c>
      <c r="D85" t="s">
        <v>302</v>
      </c>
      <c r="E85" t="s">
        <v>307</v>
      </c>
      <c r="F85" t="s">
        <v>172</v>
      </c>
      <c r="G85" s="6">
        <v>83502651</v>
      </c>
      <c r="H85" s="6">
        <v>46722008</v>
      </c>
      <c r="I85" s="6">
        <v>2833240</v>
      </c>
      <c r="J85" s="6">
        <f t="shared" si="7"/>
        <v>6.0640373162043888</v>
      </c>
      <c r="K85" s="6">
        <v>129874</v>
      </c>
      <c r="L85" s="6">
        <v>662</v>
      </c>
      <c r="M85" s="6">
        <v>13362</v>
      </c>
      <c r="N85" s="7">
        <f t="shared" si="8"/>
        <v>10.28843340468454</v>
      </c>
      <c r="O85" s="6">
        <v>23474823</v>
      </c>
      <c r="P85" s="7">
        <f t="shared" si="6"/>
        <v>28.112667943919529</v>
      </c>
    </row>
    <row r="86" spans="1:16" x14ac:dyDescent="0.2">
      <c r="A86" t="s">
        <v>173</v>
      </c>
      <c r="B86">
        <v>85</v>
      </c>
      <c r="C86">
        <v>2015</v>
      </c>
      <c r="D86" t="s">
        <v>302</v>
      </c>
      <c r="E86" t="s">
        <v>307</v>
      </c>
      <c r="F86" t="s">
        <v>174</v>
      </c>
      <c r="G86" s="6">
        <v>145923312</v>
      </c>
      <c r="H86" s="6">
        <v>51668058</v>
      </c>
      <c r="I86" s="6">
        <v>5572574</v>
      </c>
      <c r="J86" s="6">
        <f t="shared" si="7"/>
        <v>10.785336658095414</v>
      </c>
      <c r="K86" s="6">
        <v>175376</v>
      </c>
      <c r="L86" s="6">
        <v>975</v>
      </c>
      <c r="M86" s="6">
        <v>29256</v>
      </c>
      <c r="N86" s="7">
        <f t="shared" si="8"/>
        <v>16.681872091962411</v>
      </c>
      <c r="O86" s="6">
        <v>71698051</v>
      </c>
      <c r="P86" s="7">
        <f t="shared" si="6"/>
        <v>49.134062280603942</v>
      </c>
    </row>
    <row r="87" spans="1:16" x14ac:dyDescent="0.2">
      <c r="A87" t="s">
        <v>175</v>
      </c>
      <c r="B87">
        <v>86</v>
      </c>
      <c r="C87">
        <v>2015</v>
      </c>
      <c r="D87" t="s">
        <v>302</v>
      </c>
      <c r="E87" t="s">
        <v>307</v>
      </c>
      <c r="F87" t="s">
        <v>176</v>
      </c>
      <c r="G87" s="6">
        <v>210341220</v>
      </c>
      <c r="H87" s="6">
        <v>64740980</v>
      </c>
      <c r="I87" s="6">
        <v>8480726</v>
      </c>
      <c r="J87" s="6">
        <f t="shared" si="7"/>
        <v>13.099471154128343</v>
      </c>
      <c r="K87" s="6">
        <v>252082</v>
      </c>
      <c r="L87" s="6">
        <v>975</v>
      </c>
      <c r="M87" s="6">
        <v>43420</v>
      </c>
      <c r="N87" s="7">
        <f t="shared" si="8"/>
        <v>17.224553914995916</v>
      </c>
      <c r="O87" s="6">
        <v>103160066</v>
      </c>
      <c r="P87" s="7">
        <f t="shared" si="6"/>
        <v>49.044151212967193</v>
      </c>
    </row>
    <row r="88" spans="1:16" x14ac:dyDescent="0.2">
      <c r="A88" t="s">
        <v>177</v>
      </c>
      <c r="B88">
        <v>87</v>
      </c>
      <c r="C88">
        <v>2015</v>
      </c>
      <c r="D88" t="s">
        <v>302</v>
      </c>
      <c r="E88" t="s">
        <v>307</v>
      </c>
      <c r="F88" t="s">
        <v>178</v>
      </c>
      <c r="G88" s="6">
        <v>466633620</v>
      </c>
      <c r="H88" s="6">
        <v>74954794</v>
      </c>
      <c r="I88" s="6">
        <v>19838102</v>
      </c>
      <c r="J88" s="6">
        <f t="shared" si="7"/>
        <v>26.466755415270704</v>
      </c>
      <c r="K88" s="6">
        <v>475080</v>
      </c>
      <c r="L88" s="6">
        <v>1307</v>
      </c>
      <c r="M88" s="6">
        <v>99207</v>
      </c>
      <c r="N88" s="7">
        <f t="shared" si="8"/>
        <v>20.882167213942914</v>
      </c>
      <c r="O88" s="6">
        <v>271073423</v>
      </c>
      <c r="P88" s="7">
        <f t="shared" si="6"/>
        <v>58.091275763628005</v>
      </c>
    </row>
    <row r="89" spans="1:16" x14ac:dyDescent="0.2">
      <c r="A89" t="s">
        <v>179</v>
      </c>
      <c r="B89">
        <v>88</v>
      </c>
      <c r="C89">
        <v>2015</v>
      </c>
      <c r="D89" t="s">
        <v>302</v>
      </c>
      <c r="E89" t="s">
        <v>307</v>
      </c>
      <c r="F89" t="s">
        <v>180</v>
      </c>
      <c r="G89" s="6">
        <v>234646307</v>
      </c>
      <c r="H89" s="6">
        <v>54294376</v>
      </c>
      <c r="I89" s="6">
        <v>10854302</v>
      </c>
      <c r="J89" s="6">
        <f t="shared" si="7"/>
        <v>19.99157702816218</v>
      </c>
      <c r="K89" s="6">
        <v>246612</v>
      </c>
      <c r="L89" s="6">
        <v>1177</v>
      </c>
      <c r="M89" s="6">
        <v>43248</v>
      </c>
      <c r="N89" s="7">
        <f t="shared" si="8"/>
        <v>17.536859520217995</v>
      </c>
      <c r="O89" s="6">
        <v>129566968</v>
      </c>
      <c r="P89" s="7">
        <f t="shared" si="6"/>
        <v>55.217987300349883</v>
      </c>
    </row>
    <row r="90" spans="1:16" x14ac:dyDescent="0.2">
      <c r="A90" t="s">
        <v>181</v>
      </c>
      <c r="B90">
        <v>89</v>
      </c>
      <c r="C90">
        <v>2015</v>
      </c>
      <c r="D90" t="s">
        <v>302</v>
      </c>
      <c r="E90" t="s">
        <v>307</v>
      </c>
      <c r="F90" t="s">
        <v>182</v>
      </c>
      <c r="G90" s="6">
        <v>265335163</v>
      </c>
      <c r="H90" s="6">
        <v>61360032</v>
      </c>
      <c r="I90" s="6">
        <v>11341948</v>
      </c>
      <c r="J90" s="6">
        <f t="shared" si="7"/>
        <v>18.484260242889054</v>
      </c>
      <c r="K90" s="6">
        <v>275532</v>
      </c>
      <c r="L90" s="6">
        <v>1266</v>
      </c>
      <c r="M90" s="6">
        <v>53608</v>
      </c>
      <c r="N90" s="7">
        <f t="shared" si="8"/>
        <v>19.45617931855465</v>
      </c>
      <c r="O90" s="6">
        <v>151357784</v>
      </c>
      <c r="P90" s="7">
        <f t="shared" si="6"/>
        <v>57.043997594845727</v>
      </c>
    </row>
    <row r="91" spans="1:16" x14ac:dyDescent="0.2">
      <c r="A91" t="s">
        <v>183</v>
      </c>
      <c r="B91">
        <v>90</v>
      </c>
      <c r="C91">
        <v>2015</v>
      </c>
      <c r="D91" t="s">
        <v>302</v>
      </c>
      <c r="E91" t="s">
        <v>307</v>
      </c>
      <c r="F91" t="s">
        <v>184</v>
      </c>
      <c r="G91" s="6">
        <v>206300141</v>
      </c>
      <c r="H91" s="6">
        <v>60135838</v>
      </c>
      <c r="I91" s="6">
        <v>8249984</v>
      </c>
      <c r="J91" s="6">
        <f t="shared" si="7"/>
        <v>13.718914168951965</v>
      </c>
      <c r="K91" s="6">
        <v>224229</v>
      </c>
      <c r="L91" s="6">
        <v>1197</v>
      </c>
      <c r="M91" s="6">
        <v>43906</v>
      </c>
      <c r="N91" s="7">
        <f t="shared" si="8"/>
        <v>19.580874909133072</v>
      </c>
      <c r="O91" s="6">
        <v>115066887</v>
      </c>
      <c r="P91" s="7">
        <f t="shared" si="6"/>
        <v>55.776446124678124</v>
      </c>
    </row>
    <row r="92" spans="1:16" x14ac:dyDescent="0.2">
      <c r="A92" t="s">
        <v>185</v>
      </c>
      <c r="B92">
        <v>91</v>
      </c>
      <c r="C92">
        <v>2015</v>
      </c>
      <c r="D92" t="s">
        <v>302</v>
      </c>
      <c r="E92" t="s">
        <v>307</v>
      </c>
      <c r="F92" t="s">
        <v>186</v>
      </c>
      <c r="G92" s="6">
        <v>229926999</v>
      </c>
      <c r="H92" s="6">
        <v>49239526</v>
      </c>
      <c r="I92" s="6">
        <v>9032618</v>
      </c>
      <c r="J92" s="6">
        <f t="shared" si="7"/>
        <v>18.344242387711045</v>
      </c>
      <c r="K92" s="6">
        <v>235818</v>
      </c>
      <c r="L92" s="6">
        <v>1270</v>
      </c>
      <c r="M92" s="6">
        <v>46864</v>
      </c>
      <c r="N92" s="7">
        <f t="shared" si="8"/>
        <v>19.872952870433977</v>
      </c>
      <c r="O92" s="6">
        <v>131448406</v>
      </c>
      <c r="P92" s="7">
        <f t="shared" si="6"/>
        <v>57.169626260376674</v>
      </c>
    </row>
    <row r="93" spans="1:16" x14ac:dyDescent="0.2">
      <c r="A93" t="s">
        <v>187</v>
      </c>
      <c r="B93">
        <v>92</v>
      </c>
      <c r="C93">
        <v>2015</v>
      </c>
      <c r="D93" t="s">
        <v>302</v>
      </c>
      <c r="E93" t="s">
        <v>307</v>
      </c>
      <c r="F93" t="s">
        <v>188</v>
      </c>
      <c r="G93" s="6">
        <v>279754539</v>
      </c>
      <c r="H93" s="6">
        <v>61606340</v>
      </c>
      <c r="I93" s="6">
        <v>12412776</v>
      </c>
      <c r="J93" s="6">
        <f t="shared" si="7"/>
        <v>20.148536660350217</v>
      </c>
      <c r="K93" s="6">
        <v>295516</v>
      </c>
      <c r="L93" s="6">
        <v>1218</v>
      </c>
      <c r="M93" s="6">
        <v>55946</v>
      </c>
      <c r="N93" s="7">
        <f t="shared" si="8"/>
        <v>18.931631451427332</v>
      </c>
      <c r="O93" s="6">
        <v>156569352</v>
      </c>
      <c r="P93" s="7">
        <f t="shared" si="6"/>
        <v>55.966688712064119</v>
      </c>
    </row>
    <row r="94" spans="1:16" x14ac:dyDescent="0.2">
      <c r="A94" t="s">
        <v>189</v>
      </c>
      <c r="B94">
        <v>93</v>
      </c>
      <c r="C94">
        <v>2015</v>
      </c>
      <c r="D94" t="s">
        <v>302</v>
      </c>
      <c r="E94" t="s">
        <v>307</v>
      </c>
      <c r="F94" t="s">
        <v>190</v>
      </c>
      <c r="G94" s="6">
        <v>308873617</v>
      </c>
      <c r="H94" s="6">
        <v>59194060</v>
      </c>
      <c r="I94" s="6">
        <v>12624068</v>
      </c>
      <c r="J94" s="6">
        <f t="shared" si="7"/>
        <v>21.326579052019746</v>
      </c>
      <c r="K94" s="6">
        <v>337070</v>
      </c>
      <c r="L94" s="6">
        <v>1084</v>
      </c>
      <c r="M94" s="6">
        <v>57181</v>
      </c>
      <c r="N94" s="7">
        <f t="shared" si="8"/>
        <v>16.964132079390037</v>
      </c>
      <c r="O94" s="6">
        <v>162474326</v>
      </c>
      <c r="P94" s="7">
        <f t="shared" si="6"/>
        <v>52.6022026672482</v>
      </c>
    </row>
    <row r="95" spans="1:16" x14ac:dyDescent="0.2">
      <c r="A95" t="s">
        <v>191</v>
      </c>
      <c r="B95">
        <v>94</v>
      </c>
      <c r="C95">
        <v>2015</v>
      </c>
      <c r="D95" t="s">
        <v>302</v>
      </c>
      <c r="E95" t="s">
        <v>307</v>
      </c>
      <c r="F95" t="s">
        <v>192</v>
      </c>
      <c r="G95" s="6">
        <v>40610351</v>
      </c>
      <c r="H95" s="6">
        <v>45942416</v>
      </c>
      <c r="I95" s="6">
        <v>1577304</v>
      </c>
      <c r="J95" s="6">
        <f t="shared" si="7"/>
        <v>3.4332195329039727</v>
      </c>
      <c r="K95" s="6">
        <v>63237</v>
      </c>
      <c r="L95" s="6">
        <v>665</v>
      </c>
      <c r="M95" s="6">
        <v>7276</v>
      </c>
      <c r="N95" s="7">
        <f t="shared" si="8"/>
        <v>11.505922165820643</v>
      </c>
      <c r="O95" s="6">
        <v>12341527</v>
      </c>
      <c r="P95" s="7">
        <f t="shared" si="6"/>
        <v>30.390101774791354</v>
      </c>
    </row>
    <row r="96" spans="1:16" x14ac:dyDescent="0.2">
      <c r="F96" s="1"/>
      <c r="G96" s="8"/>
      <c r="H96" s="9"/>
      <c r="I96" s="9"/>
      <c r="J96" s="9"/>
      <c r="K96" s="9"/>
      <c r="L96" s="9"/>
      <c r="M96" s="9"/>
      <c r="N96" s="10"/>
      <c r="O96" s="9"/>
      <c r="P96" s="10"/>
    </row>
    <row r="97" spans="1:17" x14ac:dyDescent="0.2">
      <c r="A97" t="s">
        <v>201</v>
      </c>
      <c r="B97">
        <v>1</v>
      </c>
      <c r="C97">
        <v>2016</v>
      </c>
      <c r="D97" t="s">
        <v>302</v>
      </c>
      <c r="E97" t="s">
        <v>306</v>
      </c>
      <c r="F97" t="s">
        <v>202</v>
      </c>
      <c r="G97" s="6">
        <v>37397244</v>
      </c>
      <c r="H97" s="6">
        <v>37033050</v>
      </c>
      <c r="I97" s="6">
        <f>VLOOKUP(F97,'[1]2016_reads_mappedToAssemb'!$B$1:$C$37,2,)</f>
        <v>1637498</v>
      </c>
      <c r="J97" s="6">
        <f>(I97*100)/H97</f>
        <v>4.4217205982223984</v>
      </c>
      <c r="K97" s="6">
        <v>51974</v>
      </c>
      <c r="L97">
        <v>765</v>
      </c>
      <c r="M97" s="6">
        <v>7846</v>
      </c>
      <c r="N97" s="7">
        <v>15.096009543233155</v>
      </c>
      <c r="O97" s="6">
        <v>14002611</v>
      </c>
      <c r="P97" s="7">
        <f>(O97/G97)*100</f>
        <v>37.442895524600686</v>
      </c>
    </row>
    <row r="98" spans="1:17" x14ac:dyDescent="0.2">
      <c r="A98" t="s">
        <v>203</v>
      </c>
      <c r="B98">
        <v>2</v>
      </c>
      <c r="C98">
        <v>2016</v>
      </c>
      <c r="D98" t="s">
        <v>302</v>
      </c>
      <c r="E98" t="s">
        <v>306</v>
      </c>
      <c r="F98" t="s">
        <v>204</v>
      </c>
      <c r="G98" s="6">
        <v>70393143</v>
      </c>
      <c r="H98" s="6">
        <v>31083610</v>
      </c>
      <c r="I98" s="6">
        <f>VLOOKUP(F98,'[1]2016_reads_mappedToAssemb'!$B$1:$C$37,2,)</f>
        <v>2831436</v>
      </c>
      <c r="J98" s="6">
        <f t="shared" ref="J98:J132" si="9">(I98*100)/H98</f>
        <v>9.1090964016084364</v>
      </c>
      <c r="K98" s="6">
        <v>87164</v>
      </c>
      <c r="L98">
        <v>883</v>
      </c>
      <c r="M98" s="6">
        <v>13887</v>
      </c>
      <c r="N98" s="7">
        <v>15.932036161718141</v>
      </c>
      <c r="O98" s="6">
        <v>31585717</v>
      </c>
      <c r="P98" s="7">
        <f t="shared" ref="P98:P132" si="10">(O98/G98)*100</f>
        <v>44.870445690995787</v>
      </c>
    </row>
    <row r="99" spans="1:17" x14ac:dyDescent="0.2">
      <c r="A99" t="s">
        <v>205</v>
      </c>
      <c r="B99">
        <v>3</v>
      </c>
      <c r="C99">
        <v>2016</v>
      </c>
      <c r="D99" t="s">
        <v>302</v>
      </c>
      <c r="E99" t="s">
        <v>306</v>
      </c>
      <c r="F99" t="s">
        <v>206</v>
      </c>
      <c r="G99" s="6">
        <v>140057327</v>
      </c>
      <c r="H99" s="6">
        <v>38848032</v>
      </c>
      <c r="I99" s="6">
        <f>VLOOKUP(F99,'[1]2016_reads_mappedToAssemb'!$B$1:$C$37,2,)</f>
        <v>5372012</v>
      </c>
      <c r="J99" s="6">
        <f t="shared" si="9"/>
        <v>13.828273205705761</v>
      </c>
      <c r="K99" s="6">
        <v>162357</v>
      </c>
      <c r="L99">
        <v>980</v>
      </c>
      <c r="M99" s="6">
        <v>29259</v>
      </c>
      <c r="N99" s="7">
        <v>18.021397291154678</v>
      </c>
      <c r="O99" s="6">
        <v>69021682</v>
      </c>
      <c r="P99" s="7">
        <f t="shared" si="10"/>
        <v>49.281021906122767</v>
      </c>
    </row>
    <row r="100" spans="1:17" x14ac:dyDescent="0.2">
      <c r="A100" t="s">
        <v>207</v>
      </c>
      <c r="B100">
        <v>4</v>
      </c>
      <c r="C100">
        <v>2016</v>
      </c>
      <c r="D100" t="s">
        <v>309</v>
      </c>
      <c r="E100" t="s">
        <v>306</v>
      </c>
      <c r="F100" t="s">
        <v>208</v>
      </c>
      <c r="G100" s="6">
        <v>142557540</v>
      </c>
      <c r="H100" s="6">
        <v>39951040</v>
      </c>
      <c r="I100" s="6">
        <f>VLOOKUP(F100,'[1]2016_reads_mappedToAssemb'!$B$1:$C$37,2,)</f>
        <v>5254266</v>
      </c>
      <c r="J100" s="6">
        <f t="shared" si="9"/>
        <v>13.151762757615321</v>
      </c>
      <c r="K100" s="6">
        <v>177518</v>
      </c>
      <c r="L100">
        <v>877</v>
      </c>
      <c r="M100" s="6">
        <v>30652</v>
      </c>
      <c r="N100" s="7">
        <v>17.266981376536464</v>
      </c>
      <c r="O100" s="6">
        <v>63055939</v>
      </c>
      <c r="P100" s="7">
        <f t="shared" si="10"/>
        <v>44.231921370135872</v>
      </c>
      <c r="Q100" t="s">
        <v>308</v>
      </c>
    </row>
    <row r="101" spans="1:17" x14ac:dyDescent="0.2">
      <c r="A101" t="s">
        <v>209</v>
      </c>
      <c r="B101">
        <v>5</v>
      </c>
      <c r="C101">
        <v>2016</v>
      </c>
      <c r="D101" t="s">
        <v>302</v>
      </c>
      <c r="E101" t="s">
        <v>306</v>
      </c>
      <c r="F101" t="s">
        <v>210</v>
      </c>
      <c r="G101" s="6">
        <v>259965608</v>
      </c>
      <c r="H101" s="6">
        <v>47301052</v>
      </c>
      <c r="I101" s="6">
        <f>VLOOKUP(F101,'[1]2016_reads_mappedToAssemb'!$B$1:$C$37,2,)</f>
        <v>10282106</v>
      </c>
      <c r="J101" s="6">
        <f t="shared" si="9"/>
        <v>21.737584187345348</v>
      </c>
      <c r="K101" s="6">
        <v>294045</v>
      </c>
      <c r="L101">
        <v>1022</v>
      </c>
      <c r="M101" s="6">
        <v>54897</v>
      </c>
      <c r="N101" s="7">
        <v>18.669591389073101</v>
      </c>
      <c r="O101" s="6">
        <v>132158090</v>
      </c>
      <c r="P101" s="7">
        <f t="shared" si="10"/>
        <v>50.836759145463581</v>
      </c>
    </row>
    <row r="102" spans="1:17" x14ac:dyDescent="0.2">
      <c r="A102" t="s">
        <v>211</v>
      </c>
      <c r="B102">
        <v>6</v>
      </c>
      <c r="C102">
        <v>2016</v>
      </c>
      <c r="D102" t="s">
        <v>309</v>
      </c>
      <c r="E102" t="s">
        <v>306</v>
      </c>
      <c r="F102" t="s">
        <v>212</v>
      </c>
      <c r="G102" s="6">
        <v>138690950</v>
      </c>
      <c r="H102" s="6">
        <v>35018340</v>
      </c>
      <c r="I102" s="6">
        <f>VLOOKUP(F102,'[1]2016_reads_mappedToAssemb'!$B$1:$C$37,2,)</f>
        <v>5621006</v>
      </c>
      <c r="J102" s="6">
        <f t="shared" si="9"/>
        <v>16.051606101260081</v>
      </c>
      <c r="K102" s="6">
        <v>166949</v>
      </c>
      <c r="L102">
        <v>904</v>
      </c>
      <c r="M102" s="6">
        <v>27926</v>
      </c>
      <c r="N102" s="7">
        <v>16.727264014758997</v>
      </c>
      <c r="O102" s="6">
        <v>63708776</v>
      </c>
      <c r="P102" s="7">
        <f t="shared" si="10"/>
        <v>45.935784562727413</v>
      </c>
      <c r="Q102" t="s">
        <v>308</v>
      </c>
    </row>
    <row r="103" spans="1:17" x14ac:dyDescent="0.2">
      <c r="A103" t="s">
        <v>213</v>
      </c>
      <c r="B103">
        <v>7</v>
      </c>
      <c r="C103">
        <v>2016</v>
      </c>
      <c r="D103" t="s">
        <v>302</v>
      </c>
      <c r="E103" t="s">
        <v>306</v>
      </c>
      <c r="F103" t="s">
        <v>214</v>
      </c>
      <c r="G103" s="6">
        <v>128610273</v>
      </c>
      <c r="H103" s="6">
        <v>36566584</v>
      </c>
      <c r="I103" s="6">
        <f>VLOOKUP(F103,'[1]2016_reads_mappedToAssemb'!$B$1:$C$37,2,)</f>
        <v>4823534</v>
      </c>
      <c r="J103" s="6">
        <f t="shared" si="9"/>
        <v>13.191098189538295</v>
      </c>
      <c r="K103" s="6">
        <v>148906</v>
      </c>
      <c r="L103">
        <v>958</v>
      </c>
      <c r="M103" s="6">
        <v>25396</v>
      </c>
      <c r="N103" s="7">
        <v>17.055054866828737</v>
      </c>
      <c r="O103" s="6">
        <v>62395272</v>
      </c>
      <c r="P103" s="7">
        <f t="shared" si="10"/>
        <v>48.514998486940463</v>
      </c>
    </row>
    <row r="104" spans="1:17" x14ac:dyDescent="0.2">
      <c r="A104" t="s">
        <v>215</v>
      </c>
      <c r="B104">
        <v>8</v>
      </c>
      <c r="C104">
        <v>2016</v>
      </c>
      <c r="D104" t="s">
        <v>302</v>
      </c>
      <c r="E104" t="s">
        <v>306</v>
      </c>
      <c r="F104" t="s">
        <v>216</v>
      </c>
      <c r="G104" s="6">
        <v>139094984</v>
      </c>
      <c r="H104" s="6">
        <v>36947724</v>
      </c>
      <c r="I104" s="6">
        <f>VLOOKUP(F104,'[1]2016_reads_mappedToAssemb'!$B$1:$C$37,2,)</f>
        <v>5828150</v>
      </c>
      <c r="J104" s="6">
        <f t="shared" si="9"/>
        <v>15.774043348380539</v>
      </c>
      <c r="K104" s="6">
        <v>165195</v>
      </c>
      <c r="L104">
        <v>940</v>
      </c>
      <c r="M104" s="6">
        <v>29380</v>
      </c>
      <c r="N104" s="7">
        <v>17.785041920154967</v>
      </c>
      <c r="O104" s="6">
        <v>66163697</v>
      </c>
      <c r="P104" s="7">
        <f t="shared" si="10"/>
        <v>47.567277479970087</v>
      </c>
    </row>
    <row r="105" spans="1:17" x14ac:dyDescent="0.2">
      <c r="A105" t="s">
        <v>217</v>
      </c>
      <c r="B105">
        <v>9</v>
      </c>
      <c r="C105">
        <v>2016</v>
      </c>
      <c r="D105" t="s">
        <v>302</v>
      </c>
      <c r="E105" t="s">
        <v>306</v>
      </c>
      <c r="F105" t="s">
        <v>218</v>
      </c>
      <c r="G105" s="6">
        <v>99908718</v>
      </c>
      <c r="H105" s="6">
        <v>36479586</v>
      </c>
      <c r="I105" s="6">
        <f>VLOOKUP(F105,'[1]2016_reads_mappedToAssemb'!$B$1:$C$37,2,)</f>
        <v>4282114</v>
      </c>
      <c r="J105" s="6">
        <f t="shared" si="9"/>
        <v>11.738384311707923</v>
      </c>
      <c r="K105" s="6">
        <v>121660</v>
      </c>
      <c r="L105">
        <v>943</v>
      </c>
      <c r="M105" s="6">
        <v>22785</v>
      </c>
      <c r="N105" s="7">
        <v>18.728423475258918</v>
      </c>
      <c r="O105" s="6">
        <v>47686475</v>
      </c>
      <c r="P105" s="7">
        <f t="shared" si="10"/>
        <v>47.730043938708135</v>
      </c>
      <c r="Q105" t="s">
        <v>313</v>
      </c>
    </row>
    <row r="106" spans="1:17" x14ac:dyDescent="0.2">
      <c r="A106" t="s">
        <v>219</v>
      </c>
      <c r="B106">
        <v>10</v>
      </c>
      <c r="C106">
        <v>2016</v>
      </c>
      <c r="D106" t="s">
        <v>302</v>
      </c>
      <c r="E106" t="s">
        <v>306</v>
      </c>
      <c r="F106" t="s">
        <v>220</v>
      </c>
      <c r="G106" s="6">
        <v>130289149</v>
      </c>
      <c r="H106" s="6">
        <v>39473120</v>
      </c>
      <c r="I106" s="6">
        <f>VLOOKUP(F106,'[1]2016_reads_mappedToAssemb'!$B$1:$C$37,2,)</f>
        <v>5173226</v>
      </c>
      <c r="J106" s="6">
        <f t="shared" si="9"/>
        <v>13.105693190708006</v>
      </c>
      <c r="K106" s="6">
        <v>169534</v>
      </c>
      <c r="L106">
        <v>851</v>
      </c>
      <c r="M106" s="6">
        <v>28479</v>
      </c>
      <c r="N106" s="7">
        <v>16.798400320879587</v>
      </c>
      <c r="O106" s="6">
        <v>56142185</v>
      </c>
      <c r="P106" s="7">
        <f t="shared" si="10"/>
        <v>43.090453373058715</v>
      </c>
    </row>
    <row r="107" spans="1:17" x14ac:dyDescent="0.2">
      <c r="A107" t="s">
        <v>221</v>
      </c>
      <c r="B107">
        <v>11</v>
      </c>
      <c r="C107">
        <v>2016</v>
      </c>
      <c r="D107" t="s">
        <v>309</v>
      </c>
      <c r="E107" t="s">
        <v>306</v>
      </c>
      <c r="F107" t="s">
        <v>222</v>
      </c>
      <c r="G107" s="6">
        <v>80897761</v>
      </c>
      <c r="H107" s="6">
        <v>31218890</v>
      </c>
      <c r="I107" s="6">
        <f>VLOOKUP(F107,'[1]2016_reads_mappedToAssemb'!$B$1:$C$37,2,)</f>
        <v>3205650</v>
      </c>
      <c r="J107" s="6">
        <f t="shared" si="9"/>
        <v>10.268302300306001</v>
      </c>
      <c r="K107" s="6">
        <v>106473</v>
      </c>
      <c r="L107">
        <v>821</v>
      </c>
      <c r="M107" s="6">
        <v>17299</v>
      </c>
      <c r="N107" s="7">
        <v>16.247311524987555</v>
      </c>
      <c r="O107" s="6">
        <v>33127548</v>
      </c>
      <c r="P107" s="7">
        <f t="shared" si="10"/>
        <v>40.949894769028276</v>
      </c>
      <c r="Q107" t="s">
        <v>308</v>
      </c>
    </row>
    <row r="108" spans="1:17" x14ac:dyDescent="0.2">
      <c r="A108" t="s">
        <v>223</v>
      </c>
      <c r="B108">
        <v>12</v>
      </c>
      <c r="C108">
        <v>2016</v>
      </c>
      <c r="D108" t="s">
        <v>302</v>
      </c>
      <c r="E108" t="s">
        <v>306</v>
      </c>
      <c r="F108" t="s">
        <v>224</v>
      </c>
      <c r="G108" s="6">
        <v>68301585</v>
      </c>
      <c r="H108" s="6">
        <v>30897954</v>
      </c>
      <c r="I108" s="6">
        <f>VLOOKUP(F108,'[1]2016_reads_mappedToAssemb'!$B$1:$C$37,2,)</f>
        <v>2799594</v>
      </c>
      <c r="J108" s="6">
        <f t="shared" si="9"/>
        <v>9.0607747037231015</v>
      </c>
      <c r="K108" s="6">
        <v>83343</v>
      </c>
      <c r="L108">
        <v>915</v>
      </c>
      <c r="M108" s="6">
        <v>13929</v>
      </c>
      <c r="N108" s="7">
        <v>16.712861308088261</v>
      </c>
      <c r="O108" s="6">
        <v>31850895</v>
      </c>
      <c r="P108" s="7">
        <f t="shared" si="10"/>
        <v>46.632731875841529</v>
      </c>
    </row>
    <row r="109" spans="1:17" x14ac:dyDescent="0.2">
      <c r="A109" t="s">
        <v>225</v>
      </c>
      <c r="B109">
        <v>13</v>
      </c>
      <c r="C109">
        <v>2016</v>
      </c>
      <c r="D109" t="s">
        <v>302</v>
      </c>
      <c r="E109" t="s">
        <v>306</v>
      </c>
      <c r="F109" t="s">
        <v>226</v>
      </c>
      <c r="G109" s="6">
        <v>155746265</v>
      </c>
      <c r="H109" s="6">
        <v>34614356</v>
      </c>
      <c r="I109" s="6">
        <f>VLOOKUP(F109,'[1]2016_reads_mappedToAssemb'!$B$1:$C$37,2,)</f>
        <v>6619456</v>
      </c>
      <c r="J109" s="6">
        <f t="shared" si="9"/>
        <v>19.123441152566873</v>
      </c>
      <c r="K109" s="6">
        <v>178760</v>
      </c>
      <c r="L109">
        <v>960</v>
      </c>
      <c r="M109" s="6">
        <v>32842</v>
      </c>
      <c r="N109" s="7">
        <v>18.372119042291342</v>
      </c>
      <c r="O109" s="6">
        <v>75432043</v>
      </c>
      <c r="P109" s="7">
        <f t="shared" si="10"/>
        <v>48.43264973320548</v>
      </c>
      <c r="Q109" t="s">
        <v>313</v>
      </c>
    </row>
    <row r="110" spans="1:17" x14ac:dyDescent="0.2">
      <c r="A110" t="s">
        <v>227</v>
      </c>
      <c r="B110">
        <v>14</v>
      </c>
      <c r="C110">
        <v>2016</v>
      </c>
      <c r="D110" t="s">
        <v>302</v>
      </c>
      <c r="E110" t="s">
        <v>306</v>
      </c>
      <c r="F110" s="11" t="s">
        <v>228</v>
      </c>
      <c r="G110" s="12">
        <v>32444141</v>
      </c>
      <c r="H110" s="12">
        <v>42500292</v>
      </c>
      <c r="I110" s="6">
        <f>VLOOKUP(F110,'[1]2016_reads_mappedToAssemb'!$B$1:$C$37,2,)</f>
        <v>1573686</v>
      </c>
      <c r="J110" s="6">
        <f t="shared" si="9"/>
        <v>3.7027651480606298</v>
      </c>
      <c r="K110" s="12">
        <v>45608</v>
      </c>
      <c r="L110" s="11">
        <v>762</v>
      </c>
      <c r="M110" s="12">
        <v>6435</v>
      </c>
      <c r="N110" s="13">
        <v>14.109366777758288</v>
      </c>
      <c r="O110" s="12">
        <v>12515824</v>
      </c>
      <c r="P110" s="7">
        <f t="shared" si="10"/>
        <v>38.576530659264485</v>
      </c>
    </row>
    <row r="111" spans="1:17" x14ac:dyDescent="0.2">
      <c r="A111" s="11" t="s">
        <v>229</v>
      </c>
      <c r="B111">
        <v>15</v>
      </c>
      <c r="C111">
        <v>2016</v>
      </c>
      <c r="D111" t="s">
        <v>309</v>
      </c>
      <c r="E111" t="s">
        <v>306</v>
      </c>
      <c r="F111" s="11" t="s">
        <v>230</v>
      </c>
      <c r="G111" s="12">
        <v>16497888</v>
      </c>
      <c r="H111" s="12">
        <v>34835310</v>
      </c>
      <c r="I111" s="6">
        <f>VLOOKUP(F111,'[1]2016_reads_mappedToAssemb'!$B$1:$C$37,2,)</f>
        <v>574230</v>
      </c>
      <c r="J111" s="6">
        <f t="shared" si="9"/>
        <v>1.6484136354750396</v>
      </c>
      <c r="K111" s="12">
        <v>29858</v>
      </c>
      <c r="L111" s="11">
        <v>538</v>
      </c>
      <c r="M111" s="12">
        <v>1477</v>
      </c>
      <c r="N111" s="13">
        <v>4.9467479402505194</v>
      </c>
      <c r="O111" s="12">
        <v>2476529</v>
      </c>
      <c r="P111" s="7">
        <f t="shared" si="10"/>
        <v>15.011188098743306</v>
      </c>
      <c r="Q111" t="s">
        <v>308</v>
      </c>
    </row>
    <row r="112" spans="1:17" x14ac:dyDescent="0.2">
      <c r="A112" t="s">
        <v>231</v>
      </c>
      <c r="B112">
        <v>16</v>
      </c>
      <c r="C112">
        <v>2016</v>
      </c>
      <c r="D112" t="s">
        <v>302</v>
      </c>
      <c r="E112" t="s">
        <v>306</v>
      </c>
      <c r="F112" s="11" t="s">
        <v>232</v>
      </c>
      <c r="G112" s="12">
        <v>41833558</v>
      </c>
      <c r="H112" s="12">
        <v>46071000</v>
      </c>
      <c r="I112" s="6">
        <f>VLOOKUP(F112,'[1]2016_reads_mappedToAssemb'!$B$1:$C$37,2,)</f>
        <v>1845398</v>
      </c>
      <c r="J112" s="6">
        <f t="shared" si="9"/>
        <v>4.0055522997113151</v>
      </c>
      <c r="K112" s="12">
        <v>62238</v>
      </c>
      <c r="L112" s="11">
        <v>702</v>
      </c>
      <c r="M112" s="12">
        <v>8059</v>
      </c>
      <c r="N112" s="13">
        <v>12.948680870207912</v>
      </c>
      <c r="O112" s="12">
        <v>14038378</v>
      </c>
      <c r="P112" s="7">
        <f t="shared" si="10"/>
        <v>33.557695475005978</v>
      </c>
    </row>
    <row r="113" spans="1:17" x14ac:dyDescent="0.2">
      <c r="A113" t="s">
        <v>233</v>
      </c>
      <c r="B113">
        <v>17</v>
      </c>
      <c r="C113">
        <v>2016</v>
      </c>
      <c r="D113" t="s">
        <v>302</v>
      </c>
      <c r="E113" t="s">
        <v>306</v>
      </c>
      <c r="F113" t="s">
        <v>234</v>
      </c>
      <c r="G113" s="6">
        <v>55672266</v>
      </c>
      <c r="H113" s="6">
        <v>47027948</v>
      </c>
      <c r="I113" s="6">
        <f>VLOOKUP(F113,'[1]2016_reads_mappedToAssemb'!$B$1:$C$37,2,)</f>
        <v>2155730</v>
      </c>
      <c r="J113" s="6">
        <f t="shared" si="9"/>
        <v>4.5839337918805221</v>
      </c>
      <c r="K113" s="6">
        <v>79956</v>
      </c>
      <c r="L113">
        <v>757</v>
      </c>
      <c r="M113" s="6">
        <v>11801</v>
      </c>
      <c r="N113" s="7">
        <v>14.759367652208715</v>
      </c>
      <c r="O113" s="6">
        <v>20621722</v>
      </c>
      <c r="P113" s="7">
        <f t="shared" si="10"/>
        <v>37.041283715665536</v>
      </c>
      <c r="Q113" t="s">
        <v>313</v>
      </c>
    </row>
    <row r="114" spans="1:17" x14ac:dyDescent="0.2">
      <c r="A114" t="s">
        <v>235</v>
      </c>
      <c r="B114">
        <v>18</v>
      </c>
      <c r="C114">
        <v>2016</v>
      </c>
      <c r="D114" t="s">
        <v>302</v>
      </c>
      <c r="E114" t="s">
        <v>306</v>
      </c>
      <c r="F114" t="s">
        <v>236</v>
      </c>
      <c r="G114" s="6">
        <v>105531362</v>
      </c>
      <c r="H114" s="6">
        <v>42634216</v>
      </c>
      <c r="I114" s="6">
        <f>VLOOKUP(F114,'[1]2016_reads_mappedToAssemb'!$B$1:$C$37,2,)</f>
        <v>4126496</v>
      </c>
      <c r="J114" s="6">
        <f t="shared" si="9"/>
        <v>9.6788363599790372</v>
      </c>
      <c r="K114" s="6">
        <v>137269</v>
      </c>
      <c r="L114">
        <v>863</v>
      </c>
      <c r="M114" s="6">
        <v>23396</v>
      </c>
      <c r="N114" s="7">
        <v>17.043906490176223</v>
      </c>
      <c r="O114" s="6">
        <v>45907224</v>
      </c>
      <c r="P114" s="7">
        <f t="shared" si="10"/>
        <v>43.501024842264421</v>
      </c>
    </row>
    <row r="115" spans="1:17" x14ac:dyDescent="0.2">
      <c r="A115" t="s">
        <v>237</v>
      </c>
      <c r="B115">
        <v>19</v>
      </c>
      <c r="C115">
        <v>2016</v>
      </c>
      <c r="D115" t="s">
        <v>302</v>
      </c>
      <c r="E115" t="s">
        <v>306</v>
      </c>
      <c r="F115" t="s">
        <v>238</v>
      </c>
      <c r="G115" s="6">
        <v>113592295</v>
      </c>
      <c r="H115" s="6">
        <v>31519606</v>
      </c>
      <c r="I115" s="6">
        <f>VLOOKUP(F115,'[1]2016_reads_mappedToAssemb'!$B$1:$C$37,2,)</f>
        <v>4333638</v>
      </c>
      <c r="J115" s="6">
        <f t="shared" si="9"/>
        <v>13.74902338563496</v>
      </c>
      <c r="K115" s="6">
        <v>138180</v>
      </c>
      <c r="L115">
        <v>955</v>
      </c>
      <c r="M115" s="6">
        <v>23859</v>
      </c>
      <c r="N115" s="7">
        <v>17.266608771168041</v>
      </c>
      <c r="O115" s="6">
        <v>54667198</v>
      </c>
      <c r="P115" s="7">
        <f t="shared" si="10"/>
        <v>48.125797616818993</v>
      </c>
    </row>
    <row r="116" spans="1:17" x14ac:dyDescent="0.2">
      <c r="A116" t="s">
        <v>239</v>
      </c>
      <c r="B116">
        <v>20</v>
      </c>
      <c r="C116">
        <v>2016</v>
      </c>
      <c r="D116" t="s">
        <v>302</v>
      </c>
      <c r="E116" t="s">
        <v>306</v>
      </c>
      <c r="F116" t="s">
        <v>240</v>
      </c>
      <c r="G116" s="6">
        <v>55083980</v>
      </c>
      <c r="H116" s="6">
        <v>38667964</v>
      </c>
      <c r="I116" s="6">
        <f>VLOOKUP(F116,'[1]2016_reads_mappedToAssemb'!$B$1:$C$37,2,)</f>
        <v>2357322</v>
      </c>
      <c r="J116" s="6">
        <f t="shared" si="9"/>
        <v>6.096317871817611</v>
      </c>
      <c r="K116" s="6">
        <v>82438</v>
      </c>
      <c r="L116">
        <v>709</v>
      </c>
      <c r="M116" s="6">
        <v>10939</v>
      </c>
      <c r="N116" s="7">
        <v>13.269366069045828</v>
      </c>
      <c r="O116" s="6">
        <v>17851651</v>
      </c>
      <c r="P116" s="7">
        <f t="shared" si="10"/>
        <v>32.408063106551118</v>
      </c>
    </row>
    <row r="117" spans="1:17" x14ac:dyDescent="0.2">
      <c r="A117" t="s">
        <v>241</v>
      </c>
      <c r="B117">
        <v>21</v>
      </c>
      <c r="C117">
        <v>2016</v>
      </c>
      <c r="D117" t="s">
        <v>302</v>
      </c>
      <c r="E117" t="s">
        <v>306</v>
      </c>
      <c r="F117" t="s">
        <v>242</v>
      </c>
      <c r="G117" s="6">
        <v>82437300</v>
      </c>
      <c r="H117" s="6">
        <v>27849540</v>
      </c>
      <c r="I117" s="6">
        <f>VLOOKUP(F117,'[1]2016_reads_mappedToAssemb'!$B$1:$C$37,2,)</f>
        <v>3108904</v>
      </c>
      <c r="J117" s="6">
        <f t="shared" si="9"/>
        <v>11.163214904088182</v>
      </c>
      <c r="K117" s="6">
        <v>103608</v>
      </c>
      <c r="L117">
        <v>872</v>
      </c>
      <c r="M117" s="6">
        <v>16445</v>
      </c>
      <c r="N117" s="7">
        <v>15.872326461277121</v>
      </c>
      <c r="O117" s="6">
        <v>36688978</v>
      </c>
      <c r="P117" s="7">
        <f t="shared" si="10"/>
        <v>44.505312522365479</v>
      </c>
    </row>
    <row r="118" spans="1:17" x14ac:dyDescent="0.2">
      <c r="A118" t="s">
        <v>243</v>
      </c>
      <c r="B118">
        <v>22</v>
      </c>
      <c r="C118">
        <v>2016</v>
      </c>
      <c r="D118" t="s">
        <v>302</v>
      </c>
      <c r="E118" t="s">
        <v>306</v>
      </c>
      <c r="F118" t="s">
        <v>244</v>
      </c>
      <c r="G118" s="6">
        <v>106903169</v>
      </c>
      <c r="H118" s="6">
        <v>40123844</v>
      </c>
      <c r="I118" s="6">
        <f>VLOOKUP(F118,'[1]2016_reads_mappedToAssemb'!$B$1:$C$37,2,)</f>
        <v>4385648</v>
      </c>
      <c r="J118" s="6">
        <f t="shared" si="9"/>
        <v>10.930278763919031</v>
      </c>
      <c r="K118" s="6">
        <v>136579</v>
      </c>
      <c r="L118">
        <v>859</v>
      </c>
      <c r="M118" s="6">
        <v>21823</v>
      </c>
      <c r="N118" s="7">
        <v>15.978298274258854</v>
      </c>
      <c r="O118" s="6">
        <v>46555915</v>
      </c>
      <c r="P118" s="7">
        <f t="shared" si="10"/>
        <v>43.549611705149729</v>
      </c>
    </row>
    <row r="119" spans="1:17" x14ac:dyDescent="0.2">
      <c r="A119" t="s">
        <v>245</v>
      </c>
      <c r="B119">
        <v>23</v>
      </c>
      <c r="C119">
        <v>2016</v>
      </c>
      <c r="D119" t="s">
        <v>302</v>
      </c>
      <c r="E119" t="s">
        <v>306</v>
      </c>
      <c r="F119" t="s">
        <v>246</v>
      </c>
      <c r="G119" s="6">
        <v>73613784</v>
      </c>
      <c r="H119" s="6">
        <v>32679252</v>
      </c>
      <c r="I119" s="6">
        <f>VLOOKUP(F119,'[1]2016_reads_mappedToAssemb'!$B$1:$C$37,2,)</f>
        <v>3037274</v>
      </c>
      <c r="J119" s="6">
        <f t="shared" si="9"/>
        <v>9.2941968194376052</v>
      </c>
      <c r="K119" s="6">
        <v>96172</v>
      </c>
      <c r="L119">
        <v>827</v>
      </c>
      <c r="M119" s="6">
        <v>14910</v>
      </c>
      <c r="N119" s="7">
        <v>15.503472944308115</v>
      </c>
      <c r="O119" s="6">
        <v>31001735</v>
      </c>
      <c r="P119" s="7">
        <f t="shared" si="10"/>
        <v>42.114035327948905</v>
      </c>
    </row>
    <row r="120" spans="1:17" x14ac:dyDescent="0.2">
      <c r="A120" t="s">
        <v>247</v>
      </c>
      <c r="B120">
        <v>24</v>
      </c>
      <c r="C120">
        <v>2016</v>
      </c>
      <c r="D120" t="s">
        <v>302</v>
      </c>
      <c r="E120" t="s">
        <v>306</v>
      </c>
      <c r="F120" t="s">
        <v>248</v>
      </c>
      <c r="G120" s="6">
        <v>37178964</v>
      </c>
      <c r="H120" s="6">
        <v>43698856</v>
      </c>
      <c r="I120" s="6">
        <f>VLOOKUP(F120,'[1]2016_reads_mappedToAssemb'!$B$1:$C$37,2,)</f>
        <v>1368010</v>
      </c>
      <c r="J120" s="6">
        <f t="shared" si="9"/>
        <v>3.1305396187030619</v>
      </c>
      <c r="K120" s="6">
        <v>59882</v>
      </c>
      <c r="L120">
        <v>638</v>
      </c>
      <c r="M120" s="6">
        <v>6221</v>
      </c>
      <c r="N120" s="7">
        <v>10.388764570321632</v>
      </c>
      <c r="O120" s="6">
        <v>9763310</v>
      </c>
      <c r="P120" s="7">
        <f t="shared" si="10"/>
        <v>26.260306769171944</v>
      </c>
    </row>
    <row r="121" spans="1:17" x14ac:dyDescent="0.2">
      <c r="A121" t="s">
        <v>249</v>
      </c>
      <c r="B121">
        <v>25</v>
      </c>
      <c r="C121">
        <v>2016</v>
      </c>
      <c r="D121" t="s">
        <v>302</v>
      </c>
      <c r="E121" t="s">
        <v>306</v>
      </c>
      <c r="F121" t="s">
        <v>250</v>
      </c>
      <c r="G121" s="6">
        <v>61623981</v>
      </c>
      <c r="H121" s="6">
        <v>40488848</v>
      </c>
      <c r="I121" s="6">
        <f>VLOOKUP(F121,'[1]2016_reads_mappedToAssemb'!$B$1:$C$37,2,)</f>
        <v>2730920</v>
      </c>
      <c r="J121" s="6">
        <f t="shared" si="9"/>
        <v>6.7448695996487729</v>
      </c>
      <c r="K121" s="6">
        <v>86032</v>
      </c>
      <c r="L121">
        <v>773</v>
      </c>
      <c r="M121" s="6">
        <v>13020</v>
      </c>
      <c r="N121" s="7">
        <v>15.133903663753022</v>
      </c>
      <c r="O121" s="6">
        <v>23333394</v>
      </c>
      <c r="P121" s="7">
        <f t="shared" si="10"/>
        <v>37.864145777923696</v>
      </c>
    </row>
    <row r="122" spans="1:17" x14ac:dyDescent="0.2">
      <c r="A122" t="s">
        <v>251</v>
      </c>
      <c r="B122">
        <v>26</v>
      </c>
      <c r="C122">
        <v>2016</v>
      </c>
      <c r="D122" t="s">
        <v>302</v>
      </c>
      <c r="E122" t="s">
        <v>306</v>
      </c>
      <c r="F122" t="s">
        <v>252</v>
      </c>
      <c r="G122" s="6">
        <v>72166771</v>
      </c>
      <c r="H122" s="6">
        <v>43807052</v>
      </c>
      <c r="I122" s="6">
        <f>VLOOKUP(F122,'[1]2016_reads_mappedToAssemb'!$B$1:$C$37,2,)</f>
        <v>3144210</v>
      </c>
      <c r="J122" s="6">
        <f t="shared" si="9"/>
        <v>7.1774060486882343</v>
      </c>
      <c r="K122" s="6">
        <v>97723</v>
      </c>
      <c r="L122">
        <v>809</v>
      </c>
      <c r="M122" s="6">
        <v>15675</v>
      </c>
      <c r="N122" s="7">
        <v>16.04023617776777</v>
      </c>
      <c r="O122" s="6">
        <v>29334881</v>
      </c>
      <c r="P122" s="7">
        <f t="shared" si="10"/>
        <v>40.648737075959794</v>
      </c>
    </row>
    <row r="123" spans="1:17" x14ac:dyDescent="0.2">
      <c r="A123" t="s">
        <v>253</v>
      </c>
      <c r="B123">
        <v>27</v>
      </c>
      <c r="C123">
        <v>2016</v>
      </c>
      <c r="D123" t="s">
        <v>302</v>
      </c>
      <c r="E123" t="s">
        <v>306</v>
      </c>
      <c r="F123" t="s">
        <v>254</v>
      </c>
      <c r="G123" s="6">
        <v>117298143</v>
      </c>
      <c r="H123" s="6">
        <v>34297620</v>
      </c>
      <c r="I123" s="6">
        <f>VLOOKUP(F123,'[1]2016_reads_mappedToAssemb'!$B$1:$C$37,2,)</f>
        <v>4253212</v>
      </c>
      <c r="J123" s="6">
        <f t="shared" si="9"/>
        <v>12.400895455719668</v>
      </c>
      <c r="K123" s="6">
        <v>148985</v>
      </c>
      <c r="L123">
        <v>854</v>
      </c>
      <c r="M123" s="6">
        <v>26539</v>
      </c>
      <c r="N123" s="7">
        <v>17.813202671409872</v>
      </c>
      <c r="O123" s="6">
        <v>50078315</v>
      </c>
      <c r="P123" s="7">
        <f t="shared" si="10"/>
        <v>42.693186540898601</v>
      </c>
    </row>
    <row r="124" spans="1:17" x14ac:dyDescent="0.2">
      <c r="A124" t="s">
        <v>255</v>
      </c>
      <c r="B124">
        <v>28</v>
      </c>
      <c r="C124">
        <v>2016</v>
      </c>
      <c r="D124" t="s">
        <v>302</v>
      </c>
      <c r="E124" t="s">
        <v>306</v>
      </c>
      <c r="F124" t="s">
        <v>256</v>
      </c>
      <c r="G124" s="6">
        <v>150580161</v>
      </c>
      <c r="H124" s="6">
        <v>42534660</v>
      </c>
      <c r="I124" s="6">
        <f>VLOOKUP(F124,'[1]2016_reads_mappedToAssemb'!$B$1:$C$37,2,)</f>
        <v>6013842</v>
      </c>
      <c r="J124" s="6">
        <f t="shared" si="9"/>
        <v>14.13868595634713</v>
      </c>
      <c r="K124" s="6">
        <v>174973</v>
      </c>
      <c r="L124">
        <v>945</v>
      </c>
      <c r="M124" s="6">
        <v>31801</v>
      </c>
      <c r="N124" s="7">
        <v>18.174804112634522</v>
      </c>
      <c r="O124" s="6">
        <v>71979834</v>
      </c>
      <c r="P124" s="7">
        <f t="shared" si="10"/>
        <v>47.801671562829583</v>
      </c>
    </row>
    <row r="125" spans="1:17" x14ac:dyDescent="0.2">
      <c r="A125" t="s">
        <v>257</v>
      </c>
      <c r="B125">
        <v>29</v>
      </c>
      <c r="C125">
        <v>2016</v>
      </c>
      <c r="D125" t="s">
        <v>302</v>
      </c>
      <c r="E125" t="s">
        <v>306</v>
      </c>
      <c r="F125" t="s">
        <v>258</v>
      </c>
      <c r="G125" s="6">
        <v>103184989</v>
      </c>
      <c r="H125" s="6">
        <v>36985984</v>
      </c>
      <c r="I125" s="6">
        <f>VLOOKUP(F125,'[1]2016_reads_mappedToAssemb'!$B$1:$C$37,2,)</f>
        <v>3986192</v>
      </c>
      <c r="J125" s="6">
        <f t="shared" si="9"/>
        <v>10.777574553647133</v>
      </c>
      <c r="K125" s="6">
        <v>127839</v>
      </c>
      <c r="L125">
        <v>931</v>
      </c>
      <c r="M125" s="6">
        <v>24002</v>
      </c>
      <c r="N125" s="7">
        <v>18.775178153771542</v>
      </c>
      <c r="O125" s="6">
        <v>48811306</v>
      </c>
      <c r="P125" s="7">
        <f t="shared" si="10"/>
        <v>47.304657850959309</v>
      </c>
    </row>
    <row r="126" spans="1:17" x14ac:dyDescent="0.2">
      <c r="A126" t="s">
        <v>259</v>
      </c>
      <c r="B126">
        <v>30</v>
      </c>
      <c r="C126">
        <v>2016</v>
      </c>
      <c r="D126" t="s">
        <v>302</v>
      </c>
      <c r="E126" t="s">
        <v>306</v>
      </c>
      <c r="F126" t="s">
        <v>260</v>
      </c>
      <c r="G126" s="6">
        <v>252791816</v>
      </c>
      <c r="H126" s="6">
        <v>40197042</v>
      </c>
      <c r="I126" s="6">
        <f>VLOOKUP(F126,'[1]2016_reads_mappedToAssemb'!$B$1:$C$37,2,)</f>
        <v>9542870</v>
      </c>
      <c r="J126" s="6">
        <f t="shared" si="9"/>
        <v>23.740229442753524</v>
      </c>
      <c r="K126" s="6">
        <v>267332</v>
      </c>
      <c r="L126">
        <v>1137</v>
      </c>
      <c r="M126" s="6">
        <v>54161</v>
      </c>
      <c r="N126" s="7">
        <v>20.259826732302905</v>
      </c>
      <c r="O126" s="6">
        <v>137365595</v>
      </c>
      <c r="P126" s="7">
        <f t="shared" si="10"/>
        <v>54.339415402593573</v>
      </c>
    </row>
    <row r="127" spans="1:17" x14ac:dyDescent="0.2">
      <c r="A127" t="s">
        <v>261</v>
      </c>
      <c r="B127">
        <v>31</v>
      </c>
      <c r="C127">
        <v>2016</v>
      </c>
      <c r="D127" t="s">
        <v>309</v>
      </c>
      <c r="E127" t="s">
        <v>306</v>
      </c>
      <c r="F127" t="s">
        <v>262</v>
      </c>
      <c r="G127" s="6">
        <v>236358789</v>
      </c>
      <c r="H127" s="6">
        <v>44396882</v>
      </c>
      <c r="I127" s="6">
        <f>VLOOKUP(F127,'[1]2016_reads_mappedToAssemb'!$B$1:$C$37,2,)</f>
        <v>9576118</v>
      </c>
      <c r="J127" s="6">
        <f t="shared" si="9"/>
        <v>21.569348045657801</v>
      </c>
      <c r="K127" s="6">
        <v>284032</v>
      </c>
      <c r="L127">
        <v>902</v>
      </c>
      <c r="M127" s="6">
        <v>50300</v>
      </c>
      <c r="N127" s="7">
        <v>17.709272194682288</v>
      </c>
      <c r="O127" s="6">
        <v>108227957</v>
      </c>
      <c r="P127" s="7">
        <f t="shared" si="10"/>
        <v>45.789690096948334</v>
      </c>
      <c r="Q127" t="s">
        <v>308</v>
      </c>
    </row>
    <row r="128" spans="1:17" x14ac:dyDescent="0.2">
      <c r="A128" t="s">
        <v>263</v>
      </c>
      <c r="B128">
        <v>32</v>
      </c>
      <c r="C128">
        <v>2016</v>
      </c>
      <c r="D128" t="s">
        <v>302</v>
      </c>
      <c r="E128" t="s">
        <v>306</v>
      </c>
      <c r="F128" t="s">
        <v>264</v>
      </c>
      <c r="G128" s="6">
        <v>166644017</v>
      </c>
      <c r="H128" s="6">
        <v>41692304</v>
      </c>
      <c r="I128" s="6">
        <f>VLOOKUP(F128,'[1]2016_reads_mappedToAssemb'!$B$1:$C$37,2,)</f>
        <v>6225166</v>
      </c>
      <c r="J128" s="6">
        <f t="shared" si="9"/>
        <v>14.931211285420925</v>
      </c>
      <c r="K128" s="6">
        <v>200522</v>
      </c>
      <c r="L128">
        <v>935</v>
      </c>
      <c r="M128" s="6">
        <v>37371</v>
      </c>
      <c r="N128" s="7">
        <v>18.636857801139026</v>
      </c>
      <c r="O128" s="6">
        <v>78612232</v>
      </c>
      <c r="P128" s="7">
        <f t="shared" si="10"/>
        <v>47.173750018279989</v>
      </c>
    </row>
    <row r="129" spans="1:17" x14ac:dyDescent="0.2">
      <c r="A129" t="s">
        <v>265</v>
      </c>
      <c r="B129">
        <v>33</v>
      </c>
      <c r="C129">
        <v>2016</v>
      </c>
      <c r="D129" t="s">
        <v>302</v>
      </c>
      <c r="E129" t="s">
        <v>306</v>
      </c>
      <c r="F129" t="s">
        <v>266</v>
      </c>
      <c r="G129" s="6">
        <v>100229340</v>
      </c>
      <c r="H129" s="6">
        <v>31665598</v>
      </c>
      <c r="I129" s="6">
        <f>VLOOKUP(F129,'[1]2016_reads_mappedToAssemb'!$B$1:$C$37,2,)</f>
        <v>4115708</v>
      </c>
      <c r="J129" s="6">
        <f t="shared" si="9"/>
        <v>12.997411260005258</v>
      </c>
      <c r="K129" s="6">
        <v>116059</v>
      </c>
      <c r="L129">
        <v>1000</v>
      </c>
      <c r="M129" s="6">
        <v>21701</v>
      </c>
      <c r="N129" s="7">
        <v>18.698248304741554</v>
      </c>
      <c r="O129" s="6">
        <v>50119430</v>
      </c>
      <c r="P129" s="7">
        <f t="shared" si="10"/>
        <v>50.004749108394805</v>
      </c>
    </row>
    <row r="130" spans="1:17" x14ac:dyDescent="0.2">
      <c r="A130" t="s">
        <v>267</v>
      </c>
      <c r="B130">
        <v>34</v>
      </c>
      <c r="C130">
        <v>2016</v>
      </c>
      <c r="D130" t="s">
        <v>302</v>
      </c>
      <c r="E130" t="s">
        <v>306</v>
      </c>
      <c r="F130" t="s">
        <v>268</v>
      </c>
      <c r="G130" s="6">
        <v>84387723</v>
      </c>
      <c r="H130" s="6">
        <v>31864190</v>
      </c>
      <c r="I130" s="6">
        <f>VLOOKUP(F130,'[1]2016_reads_mappedToAssemb'!$B$1:$C$37,2,)</f>
        <v>3419872</v>
      </c>
      <c r="J130" s="6">
        <f t="shared" si="9"/>
        <v>10.732650037549989</v>
      </c>
      <c r="K130" s="6">
        <v>105803</v>
      </c>
      <c r="L130">
        <v>850</v>
      </c>
      <c r="M130" s="6">
        <v>16204</v>
      </c>
      <c r="N130" s="7">
        <v>15.315255711085697</v>
      </c>
      <c r="O130" s="6">
        <v>36400106</v>
      </c>
      <c r="P130" s="7">
        <f t="shared" si="10"/>
        <v>43.134362091983455</v>
      </c>
    </row>
    <row r="131" spans="1:17" x14ac:dyDescent="0.2">
      <c r="A131" t="s">
        <v>269</v>
      </c>
      <c r="B131">
        <v>35</v>
      </c>
      <c r="C131">
        <v>2016</v>
      </c>
      <c r="D131" t="s">
        <v>302</v>
      </c>
      <c r="E131" t="s">
        <v>306</v>
      </c>
      <c r="F131" t="s">
        <v>270</v>
      </c>
      <c r="G131" s="6">
        <v>102533087</v>
      </c>
      <c r="H131" s="6">
        <v>38399608</v>
      </c>
      <c r="I131" s="6">
        <f>VLOOKUP(F131,'[1]2016_reads_mappedToAssemb'!$B$1:$C$37,2,)</f>
        <v>4218020</v>
      </c>
      <c r="J131" s="6">
        <f t="shared" si="9"/>
        <v>10.984539217171175</v>
      </c>
      <c r="K131" s="6">
        <v>125892</v>
      </c>
      <c r="L131">
        <v>940</v>
      </c>
      <c r="M131" s="6">
        <v>22024</v>
      </c>
      <c r="N131" s="7">
        <v>17.494360245289613</v>
      </c>
      <c r="O131" s="6">
        <v>48965427</v>
      </c>
      <c r="P131" s="7">
        <f t="shared" si="10"/>
        <v>47.755732742153761</v>
      </c>
    </row>
    <row r="132" spans="1:17" x14ac:dyDescent="0.2">
      <c r="A132" t="s">
        <v>271</v>
      </c>
      <c r="B132">
        <v>36</v>
      </c>
      <c r="C132">
        <v>2016</v>
      </c>
      <c r="D132" t="s">
        <v>302</v>
      </c>
      <c r="E132" t="s">
        <v>306</v>
      </c>
      <c r="F132" t="s">
        <v>272</v>
      </c>
      <c r="G132" s="6">
        <v>82139564</v>
      </c>
      <c r="H132" s="6">
        <v>27516882</v>
      </c>
      <c r="I132" s="6">
        <f>VLOOKUP(F132,'[1]2016_reads_mappedToAssemb'!$B$1:$C$37,2,)</f>
        <v>2618766</v>
      </c>
      <c r="J132" s="6">
        <f t="shared" si="9"/>
        <v>9.5169430897003515</v>
      </c>
      <c r="K132" s="6">
        <v>106398</v>
      </c>
      <c r="L132">
        <v>812</v>
      </c>
      <c r="M132" s="6">
        <v>15428</v>
      </c>
      <c r="N132" s="7">
        <v>14.500272561514315</v>
      </c>
      <c r="O132" s="6">
        <v>33326848</v>
      </c>
      <c r="P132" s="7">
        <f t="shared" si="10"/>
        <v>40.573441563434642</v>
      </c>
    </row>
    <row r="133" spans="1:17" s="1" customFormat="1" x14ac:dyDescent="0.2">
      <c r="H133" s="9"/>
    </row>
    <row r="134" spans="1:17" x14ac:dyDescent="0.2">
      <c r="A134" t="s">
        <v>273</v>
      </c>
      <c r="B134">
        <v>1</v>
      </c>
      <c r="C134">
        <v>2016</v>
      </c>
      <c r="D134" t="s">
        <v>303</v>
      </c>
      <c r="E134" t="s">
        <v>306</v>
      </c>
      <c r="F134" t="s">
        <v>274</v>
      </c>
      <c r="H134" s="6">
        <v>75136788</v>
      </c>
    </row>
    <row r="135" spans="1:17" x14ac:dyDescent="0.2">
      <c r="A135" t="s">
        <v>275</v>
      </c>
      <c r="B135">
        <v>2</v>
      </c>
      <c r="C135">
        <v>2016</v>
      </c>
      <c r="D135" t="s">
        <v>303</v>
      </c>
      <c r="E135" t="s">
        <v>306</v>
      </c>
      <c r="F135" t="s">
        <v>276</v>
      </c>
      <c r="H135" s="6">
        <v>65995118</v>
      </c>
    </row>
    <row r="136" spans="1:17" x14ac:dyDescent="0.2">
      <c r="A136" t="s">
        <v>277</v>
      </c>
      <c r="B136">
        <v>3</v>
      </c>
      <c r="C136">
        <v>2016</v>
      </c>
      <c r="D136" t="s">
        <v>303</v>
      </c>
      <c r="E136" t="s">
        <v>306</v>
      </c>
      <c r="F136" t="s">
        <v>278</v>
      </c>
      <c r="H136" s="6">
        <v>59143684</v>
      </c>
    </row>
    <row r="137" spans="1:17" x14ac:dyDescent="0.2">
      <c r="A137" t="s">
        <v>279</v>
      </c>
      <c r="B137">
        <v>4</v>
      </c>
      <c r="C137">
        <v>2016</v>
      </c>
      <c r="D137" t="s">
        <v>303</v>
      </c>
      <c r="E137" t="s">
        <v>306</v>
      </c>
      <c r="F137" t="s">
        <v>280</v>
      </c>
      <c r="H137" s="6">
        <v>74510432</v>
      </c>
    </row>
    <row r="138" spans="1:17" x14ac:dyDescent="0.2">
      <c r="A138" t="s">
        <v>281</v>
      </c>
      <c r="B138">
        <v>5</v>
      </c>
      <c r="C138">
        <v>2016</v>
      </c>
      <c r="D138" t="s">
        <v>315</v>
      </c>
      <c r="E138" t="s">
        <v>306</v>
      </c>
      <c r="F138" t="s">
        <v>282</v>
      </c>
      <c r="H138" s="15">
        <v>64010174</v>
      </c>
      <c r="Q138" t="s">
        <v>314</v>
      </c>
    </row>
    <row r="139" spans="1:17" x14ac:dyDescent="0.2">
      <c r="A139" t="s">
        <v>283</v>
      </c>
      <c r="B139">
        <v>6</v>
      </c>
      <c r="C139">
        <v>2016</v>
      </c>
      <c r="D139" t="s">
        <v>303</v>
      </c>
      <c r="E139" t="s">
        <v>306</v>
      </c>
      <c r="F139" t="s">
        <v>284</v>
      </c>
      <c r="H139" s="6">
        <v>93642710</v>
      </c>
    </row>
    <row r="140" spans="1:17" x14ac:dyDescent="0.2">
      <c r="A140" t="s">
        <v>285</v>
      </c>
      <c r="B140">
        <v>7</v>
      </c>
      <c r="C140">
        <v>2016</v>
      </c>
      <c r="D140" t="s">
        <v>303</v>
      </c>
      <c r="E140" t="s">
        <v>306</v>
      </c>
      <c r="F140" t="s">
        <v>286</v>
      </c>
      <c r="H140" s="6">
        <v>73870636</v>
      </c>
    </row>
    <row r="141" spans="1:17" x14ac:dyDescent="0.2">
      <c r="A141" t="s">
        <v>287</v>
      </c>
      <c r="B141">
        <v>8</v>
      </c>
      <c r="C141">
        <v>2016</v>
      </c>
      <c r="D141" t="s">
        <v>303</v>
      </c>
      <c r="E141" t="s">
        <v>306</v>
      </c>
      <c r="F141" t="s">
        <v>288</v>
      </c>
      <c r="H141" s="6">
        <v>77762962</v>
      </c>
    </row>
    <row r="142" spans="1:17" x14ac:dyDescent="0.2">
      <c r="A142" t="s">
        <v>289</v>
      </c>
      <c r="B142">
        <v>9</v>
      </c>
      <c r="C142">
        <v>2016</v>
      </c>
      <c r="D142" t="s">
        <v>303</v>
      </c>
      <c r="E142" t="s">
        <v>306</v>
      </c>
      <c r="F142" t="s">
        <v>290</v>
      </c>
      <c r="H142" s="6">
        <v>70291470</v>
      </c>
    </row>
    <row r="143" spans="1:17" x14ac:dyDescent="0.2">
      <c r="A143" t="s">
        <v>291</v>
      </c>
      <c r="B143">
        <v>10</v>
      </c>
      <c r="C143">
        <v>2016</v>
      </c>
      <c r="D143" t="s">
        <v>303</v>
      </c>
      <c r="E143" t="s">
        <v>306</v>
      </c>
      <c r="F143" t="s">
        <v>292</v>
      </c>
      <c r="H143" s="6">
        <v>67956462</v>
      </c>
    </row>
    <row r="144" spans="1:17" x14ac:dyDescent="0.2">
      <c r="A144" t="s">
        <v>293</v>
      </c>
      <c r="B144">
        <v>11</v>
      </c>
      <c r="C144">
        <v>2016</v>
      </c>
      <c r="D144" t="s">
        <v>303</v>
      </c>
      <c r="E144" t="s">
        <v>306</v>
      </c>
      <c r="F144" t="s">
        <v>294</v>
      </c>
      <c r="H144" s="6">
        <v>77186208</v>
      </c>
    </row>
    <row r="145" spans="1:8" x14ac:dyDescent="0.2">
      <c r="A145" t="s">
        <v>295</v>
      </c>
      <c r="B145">
        <v>12</v>
      </c>
      <c r="C145">
        <v>2016</v>
      </c>
      <c r="D145" t="s">
        <v>303</v>
      </c>
      <c r="E145" t="s">
        <v>306</v>
      </c>
      <c r="F145" t="s">
        <v>296</v>
      </c>
      <c r="H145" s="6">
        <v>87220992</v>
      </c>
    </row>
    <row r="146" spans="1:8" x14ac:dyDescent="0.2">
      <c r="A146" t="s">
        <v>297</v>
      </c>
      <c r="B146">
        <v>13</v>
      </c>
      <c r="C146">
        <v>2016</v>
      </c>
      <c r="D146" t="s">
        <v>303</v>
      </c>
      <c r="E146" t="s">
        <v>306</v>
      </c>
      <c r="F146" t="s">
        <v>298</v>
      </c>
      <c r="H146" s="6">
        <v>63131080</v>
      </c>
    </row>
    <row r="147" spans="1:8" x14ac:dyDescent="0.2">
      <c r="A147" t="s">
        <v>299</v>
      </c>
      <c r="B147">
        <v>14</v>
      </c>
      <c r="C147">
        <v>2016</v>
      </c>
      <c r="D147" t="s">
        <v>303</v>
      </c>
      <c r="E147" t="s">
        <v>306</v>
      </c>
      <c r="F147" t="s">
        <v>300</v>
      </c>
      <c r="H147" s="6">
        <v>100964672</v>
      </c>
    </row>
    <row r="149" spans="1:8" s="1" customFormat="1" x14ac:dyDescent="0.2">
      <c r="H149" s="9"/>
    </row>
    <row r="151" spans="1:8" x14ac:dyDescent="0.2">
      <c r="H15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2020-04-13T21:52:40Z</dcterms:created>
  <dcterms:modified xsi:type="dcterms:W3CDTF">2020-05-13T00:11:13Z</dcterms:modified>
</cp:coreProperties>
</file>