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w data before trimming" sheetId="1" r:id="rId4"/>
    <sheet state="visible" name="Raw data after trimming" sheetId="2" r:id="rId5"/>
  </sheets>
  <definedNames/>
  <calcPr/>
  <extLst>
    <ext uri="GoogleSheetsCustomDataVersion1">
      <go:sheetsCustomData xmlns:go="http://customooxmlschemas.google.com/" r:id="rId6" roundtripDataSignature="AMtx7mh+t93OssvglFZBzxWbyNVw/TF2+g=="/>
    </ext>
  </extLst>
</workbook>
</file>

<file path=xl/sharedStrings.xml><?xml version="1.0" encoding="utf-8"?>
<sst xmlns="http://schemas.openxmlformats.org/spreadsheetml/2006/main" count="132" uniqueCount="130">
  <si>
    <t>Sample</t>
  </si>
  <si>
    <t>Name of Fastq  
(sampleID_index_lane#_read#_001.fastq)</t>
  </si>
  <si>
    <t>Number of Reads</t>
  </si>
  <si>
    <t>BjSa_G210_1</t>
  </si>
  <si>
    <t>BjSa_G210_1_CGAGGCTG-TCGACTAG_L00M_R1_001.fastq</t>
  </si>
  <si>
    <t>BjSa_G210_1_CGAGGCTG-TCGACTAG_L00M_R2_001.fastq</t>
  </si>
  <si>
    <t>BjSa_G210_2</t>
  </si>
  <si>
    <t>BjSa_G210_2_AGGCAGAA-GCGTAAGA_L00M_R1_001.fastq</t>
  </si>
  <si>
    <t>BjSa_G210_2_AGGCAGAA-GCGTAAGA_L00M_R2_001.fastq</t>
  </si>
  <si>
    <t>BjSa_G210_3</t>
  </si>
  <si>
    <t>BjSa_G210_3_TAAGGCGA-ACTGCATA_L00M_R1_001.fastq</t>
  </si>
  <si>
    <t>BjSa_G210_3_TAAGGCGA-ACTGCATA_L00M_R2_001.fastq</t>
  </si>
  <si>
    <t>BjSa_G210_4</t>
  </si>
  <si>
    <t>BjSa_G210_4_CGTACTAG-GTAAGGAG_L00M_R1_001.fastq</t>
  </si>
  <si>
    <t>BjSa_G210_4_CGTACTAG-GTAAGGAG_L00M_R2_001.fastq</t>
  </si>
  <si>
    <t>BjSa_G210_5</t>
  </si>
  <si>
    <t>BjSa_G210_5_TAGCGCTC-TATCCTCT_L00M_R1_001.fastq</t>
  </si>
  <si>
    <t>BjSa_G210_5_TAGCGCTC-TATCCTCT_L00M_R2_001.fastq</t>
  </si>
  <si>
    <t>BjSa_M26_1</t>
  </si>
  <si>
    <t>BjSa_M26_1_TAAGGCGA-GTAAGGAG_L00M_R1_001.fastq</t>
  </si>
  <si>
    <t>BjSa_M26_1_TAAGGCGA-GTAAGGAG_L00M_R2_001.fastq</t>
  </si>
  <si>
    <t>BjSa_M26_2</t>
  </si>
  <si>
    <t>BjSa_M26_2_CGTACTAG-GCGTAAGA_L00M_R1_001.fastq</t>
  </si>
  <si>
    <t>BjSa_M26_2_CGTACTAG-GCGTAAGA_L00M_R2_001.fastq</t>
  </si>
  <si>
    <t>BjSa_M26_3</t>
  </si>
  <si>
    <t>BjSa_M26_3_AGGCAGAA-ACTGCATA_L00M_R1_001.fastq</t>
  </si>
  <si>
    <t>BjSa_M26_3_AGGCAGAA-ACTGCATA_L00M_R2_001.fastq</t>
  </si>
  <si>
    <t>BjSa_M26_4</t>
  </si>
  <si>
    <t>BjSa_M26_4_GGACTCCT-TATCCTCT_L00M_R1_001.fastq</t>
  </si>
  <si>
    <t>BjSa_M26_4_GGACTCCT-TATCCTCT_L00M_R2_001.fastq</t>
  </si>
  <si>
    <t>BjSa_M26_5</t>
  </si>
  <si>
    <t>BjSa_M26_5_TAGGCATG-CCTAGAGT_L00M_R1_001.fastq</t>
  </si>
  <si>
    <t>BjSa_M26_5_TAGGCATG-CCTAGAGT_L00M_R2_001.fastq</t>
  </si>
  <si>
    <t>B.napus_G210_1</t>
  </si>
  <si>
    <t>Can_G210_1_CGGAGCCT-CCTAGAGT_L00M_R1_001.fastq</t>
  </si>
  <si>
    <t>Can_G210_1_CGGAGCCT-CCTAGAGT_L00M_R2_001.fastq</t>
  </si>
  <si>
    <t>B.napus_G210_2</t>
  </si>
  <si>
    <t>Can_G210_2_GCTCATGA-TCGACTAG_L00M_R1_001.fastq</t>
  </si>
  <si>
    <t>Can_G210_2_GCTCATGA-TCGACTAG_L00M_R2_001.fastq</t>
  </si>
  <si>
    <t>B.napus_G210_3</t>
  </si>
  <si>
    <t>Can_G210_3_CGAGGCTG-CGTCTAAT_L00M_R1_001.fastq</t>
  </si>
  <si>
    <t>Can_G210_3_CGAGGCTG-CGTCTAAT_L00M_R2_001.fastq</t>
  </si>
  <si>
    <t>B.napus_G210_4</t>
  </si>
  <si>
    <t>Can_G210_4_AAGAGGCA-TTATGCGA_L00M_R1_001.fastq</t>
  </si>
  <si>
    <t>Can_G210_4_AAGAGGCA-TTATGCGA_L00M_R2_001.fastq</t>
  </si>
  <si>
    <t>B.napus_G210_5</t>
  </si>
  <si>
    <t>Can_G210_5_GGACTCCT-GTAAGGAG_L00M_R1_001.fastq</t>
  </si>
  <si>
    <t>Can_G210_5_GGACTCCT-GTAAGGAG_L00M_R2_001.fastq</t>
  </si>
  <si>
    <t>B.napus_M26_1</t>
  </si>
  <si>
    <t>Can_M26_1_CGAGGCTG-TTATGCGA_L00M_R1_001.fastq</t>
  </si>
  <si>
    <t>Can_M26_1_CGAGGCTG-TTATGCGA_L00M_R2_001.fastq</t>
  </si>
  <si>
    <t>B.napus_M26_2</t>
  </si>
  <si>
    <t>Can_M26_2_AAGAGGCA-TCGACTAG_L00M_R1_001.fastq</t>
  </si>
  <si>
    <t>Can_M26_2_AAGAGGCA-TCGACTAG_L00M_R2_001.fastq</t>
  </si>
  <si>
    <t>B.napus_M26_3</t>
  </si>
  <si>
    <t>Can_M26_3_GCTCATGA-CGTCTAAT_L00M_R1_001.fastq</t>
  </si>
  <si>
    <t>Can_M26_3_GCTCATGA-CGTCTAAT_L00M_R2_001.fastq</t>
  </si>
  <si>
    <t>B.napus_M26_4</t>
  </si>
  <si>
    <t>Can_M26_4_CGTACTAG-ACTGCATA_L00M_R1_001.fastq</t>
  </si>
  <si>
    <t>Can_M26_4_CGTACTAG-ACTGCATA_L00M_R2_001.fastq</t>
  </si>
  <si>
    <t>B.napus_M26_5</t>
  </si>
  <si>
    <t>Can_M26_5_AGGCAGAA-GTAAGGAG_L00M_R1_001.fastq</t>
  </si>
  <si>
    <t>Can_M26_5_AGGCAGAA-GTAAGGAG_L00M_R2_001.fastq</t>
  </si>
  <si>
    <t>NTC_G210_1</t>
  </si>
  <si>
    <t>NTC_G210_1_CTCTCTAC-GCGTAAGA_L00M_R1_001.fastq</t>
  </si>
  <si>
    <t>NTC_G210_1_CTCTCTAC-GCGTAAGA_L00M_R2_001.fastq</t>
  </si>
  <si>
    <t>NTC_G210_2</t>
  </si>
  <si>
    <t>NTC_G210_2_TAGCGCTC-ACTGCATA_L00M_R1_001.fastq</t>
  </si>
  <si>
    <t>NTC_G210_2_TAGCGCTC-ACTGCATA_L00M_R2_001.fastq</t>
  </si>
  <si>
    <t>NTC_G210_3</t>
  </si>
  <si>
    <t>NTC_G210_3_TAGGCATG-TATCCTCT_L00M_R1_001.fastq</t>
  </si>
  <si>
    <t>NTC_G210_3_TAGGCATG-TATCCTCT_L00M_R2_001.fastq</t>
  </si>
  <si>
    <t>NTC_G210_4</t>
  </si>
  <si>
    <t>NTC_G210_4_CGAGGCTG-CCTAGAGT_L00M_R1_001.fastq</t>
  </si>
  <si>
    <t>NTC_G210_4_CGAGGCTG-CCTAGAGT_L00M_R2_001.fastq</t>
  </si>
  <si>
    <t>NTC_G210_5</t>
  </si>
  <si>
    <t>NTC_G210_5_TAAGGCGA-TTATGCGA_L00M_R1_001.fastq</t>
  </si>
  <si>
    <t>NTC_G210_5_TAAGGCGA-TTATGCGA_L00M_R2_001.fastq</t>
  </si>
  <si>
    <t>NTC_M26_1</t>
  </si>
  <si>
    <t>NTC_M26_1_TAAGGCGA-GCGTAAGA_L00M_R1_001.fastq</t>
  </si>
  <si>
    <t>NTC_M26_1_TAAGGCGA-GCGTAAGA_L00M_R2_001.fastq</t>
  </si>
  <si>
    <t>NTC_M26_2</t>
  </si>
  <si>
    <t>NTC_M26_2_CTCTCTAC-TATCCTCT_L00M_R1_001.fastq</t>
  </si>
  <si>
    <t>NTC_M26_2_CTCTCTAC-TATCCTCT_L00M_R2_001.fastq</t>
  </si>
  <si>
    <t>NTC_M26_3</t>
  </si>
  <si>
    <t>NTC_M26_3_GTAGAGGA-CCTAGAGT_L00M_R1_001.fastq</t>
  </si>
  <si>
    <t>NTC_M26_3_GTAGAGGA-CCTAGAGT_L00M_R2_001.fastq</t>
  </si>
  <si>
    <t>NTC_M26_4</t>
  </si>
  <si>
    <t>NTC_M26_4_AAGAGGCA-CGTCTAAT_L00M_R1_001.fastq</t>
  </si>
  <si>
    <t>NTC_M26_4_AAGAGGCA-CGTCTAAT_L00M_R2_001.fastq</t>
  </si>
  <si>
    <t>NTC_M26_5</t>
  </si>
  <si>
    <t>NTC_M26_5_GCTCATGA-TTATGCGA_L00M_R1_001.fastq</t>
  </si>
  <si>
    <t>NTC_M26_5_GCTCATGA-TTATGCGA_L00M_R2_001.fastq</t>
  </si>
  <si>
    <t>Total Reads:</t>
  </si>
  <si>
    <t>Average</t>
  </si>
  <si>
    <t>Standard deviation</t>
  </si>
  <si>
    <t>% Mapped reads</t>
  </si>
  <si>
    <t>Numer of mapped reads</t>
  </si>
  <si>
    <t>Number of assembled bp</t>
  </si>
  <si>
    <t>Coverage (sequenced/assembled bp)</t>
  </si>
  <si>
    <t>BjSa_G210_1    </t>
  </si>
  <si>
    <t>BjSa_G210_2    </t>
  </si>
  <si>
    <t>BjSa_G210_3    </t>
  </si>
  <si>
    <t>BjSa_G210_4    </t>
  </si>
  <si>
    <t>BjSa_G210_5    </t>
  </si>
  <si>
    <t>BjSa_M26_1     </t>
  </si>
  <si>
    <t>BjSa_M26_2     </t>
  </si>
  <si>
    <t>BjSa_M26_3     </t>
  </si>
  <si>
    <t>BjSa_M26_4     </t>
  </si>
  <si>
    <t>BjSa_M26_5     </t>
  </si>
  <si>
    <t>B.napus _G210_1     </t>
  </si>
  <si>
    <t>B.napus _G210_2     </t>
  </si>
  <si>
    <t>B.napus _G210_3     </t>
  </si>
  <si>
    <t>B.napus _G210_4     </t>
  </si>
  <si>
    <t>B.napus _G210_5     </t>
  </si>
  <si>
    <t>B.napus_M26_1      </t>
  </si>
  <si>
    <t>B.napus_M26_2      </t>
  </si>
  <si>
    <t>B.napus_M26_3      </t>
  </si>
  <si>
    <t>B.napus_M26_4      </t>
  </si>
  <si>
    <t>B.napus_M26_5      </t>
  </si>
  <si>
    <t>NTC_G210_1    </t>
  </si>
  <si>
    <t>NTC_G210_2    </t>
  </si>
  <si>
    <t>NTC_G210_3    </t>
  </si>
  <si>
    <t>NTC_G210_4    </t>
  </si>
  <si>
    <t>NTC_G210_5    </t>
  </si>
  <si>
    <t>NTC_M26_1      </t>
  </si>
  <si>
    <t>NTC_M26_2      </t>
  </si>
  <si>
    <t>NTC_M26_3      </t>
  </si>
  <si>
    <t>NTC_M26_4      </t>
  </si>
  <si>
    <t>NTC_M26_5      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</si>
</sst>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  <scheme val="minor"/>
    </font>
    <font>
      <b/>
      <sz val="12.0"/>
      <color rgb="FF000000"/>
      <name val="Arial"/>
    </font>
    <font>
      <sz val="11.0"/>
      <color theme="1"/>
      <name val="Calibri"/>
    </font>
    <font>
      <b/>
      <sz val="10.0"/>
      <color theme="1"/>
      <name val="Arial"/>
    </font>
    <font>
      <sz val="11.0"/>
      <color rgb="FF000000"/>
      <name val="Calibri"/>
    </font>
    <font>
      <color theme="1"/>
      <name val="Arial"/>
      <scheme val="minor"/>
    </font>
  </fonts>
  <fills count="9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theme="4"/>
        <bgColor theme="4"/>
      </patternFill>
    </fill>
    <fill>
      <patternFill patternType="solid">
        <fgColor theme="7"/>
        <bgColor theme="7"/>
      </patternFill>
    </fill>
    <fill>
      <patternFill patternType="solid">
        <fgColor rgb="FFC2D69B"/>
        <bgColor rgb="FFC2D69B"/>
      </patternFill>
    </fill>
    <fill>
      <patternFill patternType="solid">
        <fgColor rgb="FF00B0F0"/>
        <bgColor rgb="FF00B0F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3" fontId="2" numFmtId="0" xfId="0" applyAlignment="1" applyBorder="1" applyFill="1" applyFont="1">
      <alignment horizontal="center" vertical="center"/>
    </xf>
    <xf borderId="3" fillId="0" fontId="2" numFmtId="3" xfId="0" applyAlignment="1" applyBorder="1" applyFont="1" applyNumberFormat="1">
      <alignment horizontal="center" vertical="center"/>
    </xf>
    <xf borderId="2" fillId="4" fontId="2" numFmtId="0" xfId="0" applyAlignment="1" applyBorder="1" applyFill="1" applyFont="1">
      <alignment horizontal="center" vertical="center"/>
    </xf>
    <xf borderId="2" fillId="5" fontId="2" numFmtId="0" xfId="0" applyAlignment="1" applyBorder="1" applyFill="1" applyFont="1">
      <alignment horizontal="center" vertical="center"/>
    </xf>
    <xf borderId="2" fillId="6" fontId="2" numFmtId="0" xfId="0" applyAlignment="1" applyBorder="1" applyFill="1" applyFont="1">
      <alignment horizontal="center" vertical="center"/>
    </xf>
    <xf borderId="2" fillId="7" fontId="2" numFmtId="0" xfId="0" applyAlignment="1" applyBorder="1" applyFill="1" applyFont="1">
      <alignment horizontal="center" vertical="center"/>
    </xf>
    <xf borderId="2" fillId="8" fontId="2" numFmtId="0" xfId="0" applyAlignment="1" applyBorder="1" applyFill="1" applyFont="1">
      <alignment horizontal="center" vertical="center"/>
    </xf>
    <xf borderId="3" fillId="0" fontId="2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3" fillId="0" fontId="3" numFmtId="3" xfId="0" applyAlignment="1" applyBorder="1" applyFont="1" applyNumberFormat="1">
      <alignment horizontal="center" vertical="center"/>
    </xf>
    <xf borderId="0" fillId="0" fontId="2" numFmtId="0" xfId="0" applyAlignment="1" applyFont="1">
      <alignment horizontal="center" vertical="center"/>
    </xf>
    <xf borderId="1" fillId="2" fontId="1" numFmtId="0" xfId="0" applyAlignment="1" applyBorder="1" applyFont="1">
      <alignment horizontal="center" readingOrder="0" shrinkToFit="0" vertical="center" wrapText="1"/>
    </xf>
    <xf borderId="4" fillId="0" fontId="4" numFmtId="1" xfId="0" applyAlignment="1" applyBorder="1" applyFont="1" applyNumberFormat="1">
      <alignment horizontal="center" readingOrder="0"/>
    </xf>
    <xf borderId="4" fillId="0" fontId="5" numFmtId="0" xfId="0" applyAlignment="1" applyBorder="1" applyFont="1">
      <alignment horizontal="center"/>
    </xf>
    <xf borderId="4" fillId="0" fontId="5" numFmtId="0" xfId="0" applyBorder="1" applyFont="1"/>
    <xf borderId="5" fillId="0" fontId="4" numFmtId="1" xfId="0" applyAlignment="1" applyBorder="1" applyFont="1" applyNumberFormat="1">
      <alignment horizontal="center" readingOrder="0"/>
    </xf>
    <xf borderId="6" fillId="0" fontId="4" numFmtId="1" xfId="0" applyAlignment="1" applyBorder="1" applyFont="1" applyNumberFormat="1">
      <alignment horizontal="center" readingOrder="0"/>
    </xf>
    <xf borderId="6" fillId="0" fontId="4" numFmtId="0" xfId="0" applyAlignment="1" applyBorder="1" applyFont="1">
      <alignment horizontal="center" readingOrder="0"/>
    </xf>
    <xf borderId="6" fillId="0" fontId="4" numFmtId="1" xfId="0" applyAlignment="1" applyBorder="1" applyFont="1" applyNumberFormat="1">
      <alignment readingOrder="0"/>
    </xf>
    <xf borderId="4" fillId="0" fontId="4" numFmtId="1" xfId="0" applyAlignment="1" applyBorder="1" applyFont="1" applyNumberFormat="1">
      <alignment readingOrder="0"/>
    </xf>
    <xf borderId="6" fillId="0" fontId="5" numFmtId="0" xfId="0" applyBorder="1" applyFont="1"/>
    <xf borderId="2" fillId="5" fontId="2" numFmtId="0" xfId="0" applyAlignment="1" applyBorder="1" applyFont="1">
      <alignment horizontal="center" readingOrder="0" vertical="center"/>
    </xf>
    <xf borderId="2" fillId="6" fontId="2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readingOrder="0"/>
    </xf>
    <xf borderId="7" fillId="8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25"/>
    <col customWidth="1" min="2" max="2" width="52.75"/>
    <col customWidth="1" min="3" max="3" width="22.63"/>
    <col customWidth="1" min="4" max="4" width="16.75"/>
    <col customWidth="1" min="5" max="24" width="8.63"/>
  </cols>
  <sheetData>
    <row r="1" ht="70.5" customHeight="1">
      <c r="A1" s="1" t="s">
        <v>0</v>
      </c>
      <c r="B1" s="1" t="s">
        <v>1</v>
      </c>
      <c r="C1" s="1" t="s">
        <v>2</v>
      </c>
    </row>
    <row r="2" ht="14.25" customHeight="1">
      <c r="A2" s="2" t="s">
        <v>3</v>
      </c>
      <c r="B2" s="2" t="s">
        <v>4</v>
      </c>
      <c r="C2" s="3">
        <v>1.5796533E8</v>
      </c>
    </row>
    <row r="3" ht="14.25" customHeight="1">
      <c r="A3" s="2"/>
      <c r="B3" s="2" t="s">
        <v>5</v>
      </c>
      <c r="C3" s="3">
        <v>1.5796533E8</v>
      </c>
    </row>
    <row r="4" ht="14.25" customHeight="1">
      <c r="A4" s="2" t="s">
        <v>6</v>
      </c>
      <c r="B4" s="2" t="s">
        <v>7</v>
      </c>
      <c r="C4" s="3">
        <v>1.39925028E8</v>
      </c>
    </row>
    <row r="5" ht="14.25" customHeight="1">
      <c r="A5" s="2"/>
      <c r="B5" s="2" t="s">
        <v>8</v>
      </c>
      <c r="C5" s="3">
        <v>1.39925028E8</v>
      </c>
    </row>
    <row r="6" ht="14.25" customHeight="1">
      <c r="A6" s="2" t="s">
        <v>9</v>
      </c>
      <c r="B6" s="2" t="s">
        <v>10</v>
      </c>
      <c r="C6" s="3">
        <v>2.06586446E8</v>
      </c>
    </row>
    <row r="7" ht="14.25" customHeight="1">
      <c r="A7" s="2"/>
      <c r="B7" s="2" t="s">
        <v>11</v>
      </c>
      <c r="C7" s="3">
        <v>2.06586446E8</v>
      </c>
    </row>
    <row r="8" ht="14.25" customHeight="1">
      <c r="A8" s="2" t="s">
        <v>12</v>
      </c>
      <c r="B8" s="2" t="s">
        <v>13</v>
      </c>
      <c r="C8" s="3">
        <v>1.40161056E8</v>
      </c>
    </row>
    <row r="9" ht="14.25" customHeight="1">
      <c r="A9" s="2"/>
      <c r="B9" s="2" t="s">
        <v>14</v>
      </c>
      <c r="C9" s="3">
        <v>1.40161056E8</v>
      </c>
    </row>
    <row r="10" ht="14.25" customHeight="1">
      <c r="A10" s="2" t="s">
        <v>15</v>
      </c>
      <c r="B10" s="2" t="s">
        <v>16</v>
      </c>
      <c r="C10" s="3">
        <v>2.22144229E8</v>
      </c>
    </row>
    <row r="11" ht="14.25" customHeight="1">
      <c r="A11" s="2"/>
      <c r="B11" s="2" t="s">
        <v>17</v>
      </c>
      <c r="C11" s="3">
        <v>2.22144229E8</v>
      </c>
    </row>
    <row r="12" ht="14.25" customHeight="1">
      <c r="A12" s="4" t="s">
        <v>18</v>
      </c>
      <c r="B12" s="4" t="s">
        <v>19</v>
      </c>
      <c r="C12" s="3">
        <v>1.87134633E8</v>
      </c>
    </row>
    <row r="13" ht="14.25" customHeight="1">
      <c r="A13" s="4"/>
      <c r="B13" s="4" t="s">
        <v>20</v>
      </c>
      <c r="C13" s="3">
        <v>1.87134633E8</v>
      </c>
    </row>
    <row r="14" ht="14.25" customHeight="1">
      <c r="A14" s="4" t="s">
        <v>21</v>
      </c>
      <c r="B14" s="4" t="s">
        <v>22</v>
      </c>
      <c r="C14" s="3">
        <v>1.72400229E8</v>
      </c>
    </row>
    <row r="15" ht="14.25" customHeight="1">
      <c r="A15" s="4"/>
      <c r="B15" s="4" t="s">
        <v>23</v>
      </c>
      <c r="C15" s="3">
        <v>1.72400229E8</v>
      </c>
    </row>
    <row r="16" ht="14.25" customHeight="1">
      <c r="A16" s="4" t="s">
        <v>24</v>
      </c>
      <c r="B16" s="4" t="s">
        <v>25</v>
      </c>
      <c r="C16" s="3">
        <v>2.06889432E8</v>
      </c>
    </row>
    <row r="17" ht="14.25" customHeight="1">
      <c r="A17" s="4"/>
      <c r="B17" s="4" t="s">
        <v>26</v>
      </c>
      <c r="C17" s="3">
        <v>2.06889432E8</v>
      </c>
    </row>
    <row r="18" ht="14.25" customHeight="1">
      <c r="A18" s="4" t="s">
        <v>27</v>
      </c>
      <c r="B18" s="4" t="s">
        <v>28</v>
      </c>
      <c r="C18" s="3">
        <v>3.30238161E8</v>
      </c>
    </row>
    <row r="19" ht="14.25" customHeight="1">
      <c r="A19" s="4"/>
      <c r="B19" s="4" t="s">
        <v>29</v>
      </c>
      <c r="C19" s="3">
        <v>3.30238161E8</v>
      </c>
    </row>
    <row r="20" ht="14.25" customHeight="1">
      <c r="A20" s="4" t="s">
        <v>30</v>
      </c>
      <c r="B20" s="4" t="s">
        <v>31</v>
      </c>
      <c r="C20" s="3">
        <v>2.32094157E8</v>
      </c>
    </row>
    <row r="21" ht="14.25" customHeight="1">
      <c r="A21" s="4"/>
      <c r="B21" s="4" t="s">
        <v>32</v>
      </c>
      <c r="C21" s="3">
        <v>2.32094157E8</v>
      </c>
    </row>
    <row r="22" ht="14.25" customHeight="1">
      <c r="A22" s="5" t="s">
        <v>33</v>
      </c>
      <c r="B22" s="5" t="s">
        <v>34</v>
      </c>
      <c r="C22" s="3">
        <v>1.6777227E8</v>
      </c>
    </row>
    <row r="23" ht="14.25" customHeight="1">
      <c r="A23" s="5"/>
      <c r="B23" s="5" t="s">
        <v>35</v>
      </c>
      <c r="C23" s="3">
        <v>1.6777227E8</v>
      </c>
    </row>
    <row r="24" ht="14.25" customHeight="1">
      <c r="A24" s="5" t="s">
        <v>36</v>
      </c>
      <c r="B24" s="5" t="s">
        <v>37</v>
      </c>
      <c r="C24" s="3">
        <v>1.62293893E8</v>
      </c>
    </row>
    <row r="25" ht="14.25" customHeight="1">
      <c r="A25" s="5"/>
      <c r="B25" s="5" t="s">
        <v>38</v>
      </c>
      <c r="C25" s="3">
        <v>1.62293893E8</v>
      </c>
    </row>
    <row r="26" ht="14.25" customHeight="1">
      <c r="A26" s="5" t="s">
        <v>39</v>
      </c>
      <c r="B26" s="5" t="s">
        <v>40</v>
      </c>
      <c r="C26" s="3">
        <v>1.4415448E8</v>
      </c>
    </row>
    <row r="27" ht="14.25" customHeight="1">
      <c r="A27" s="5"/>
      <c r="B27" s="5" t="s">
        <v>41</v>
      </c>
      <c r="C27" s="3">
        <v>1.4415448E8</v>
      </c>
    </row>
    <row r="28" ht="14.25" customHeight="1">
      <c r="A28" s="5" t="s">
        <v>42</v>
      </c>
      <c r="B28" s="5" t="s">
        <v>43</v>
      </c>
      <c r="C28" s="3">
        <v>2.3197661E8</v>
      </c>
    </row>
    <row r="29" ht="14.25" customHeight="1">
      <c r="A29" s="5"/>
      <c r="B29" s="5" t="s">
        <v>44</v>
      </c>
      <c r="C29" s="3">
        <v>2.3197661E8</v>
      </c>
    </row>
    <row r="30" ht="14.25" customHeight="1">
      <c r="A30" s="5" t="s">
        <v>45</v>
      </c>
      <c r="B30" s="5" t="s">
        <v>46</v>
      </c>
      <c r="C30" s="3">
        <v>1.57477992E8</v>
      </c>
    </row>
    <row r="31" ht="14.25" customHeight="1">
      <c r="A31" s="5"/>
      <c r="B31" s="5" t="s">
        <v>47</v>
      </c>
      <c r="C31" s="3">
        <v>1.57477992E8</v>
      </c>
    </row>
    <row r="32" ht="14.25" customHeight="1">
      <c r="A32" s="6" t="s">
        <v>48</v>
      </c>
      <c r="B32" s="6" t="s">
        <v>49</v>
      </c>
      <c r="C32" s="3">
        <v>1.72113201E8</v>
      </c>
    </row>
    <row r="33" ht="14.25" customHeight="1">
      <c r="A33" s="6"/>
      <c r="B33" s="6" t="s">
        <v>50</v>
      </c>
      <c r="C33" s="3">
        <v>1.72113201E8</v>
      </c>
    </row>
    <row r="34" ht="14.25" customHeight="1">
      <c r="A34" s="6" t="s">
        <v>51</v>
      </c>
      <c r="B34" s="6" t="s">
        <v>52</v>
      </c>
      <c r="C34" s="3">
        <v>1.64901699E8</v>
      </c>
    </row>
    <row r="35" ht="14.25" customHeight="1">
      <c r="A35" s="6"/>
      <c r="B35" s="6" t="s">
        <v>53</v>
      </c>
      <c r="C35" s="3">
        <v>1.64901699E8</v>
      </c>
    </row>
    <row r="36" ht="14.25" customHeight="1">
      <c r="A36" s="6" t="s">
        <v>54</v>
      </c>
      <c r="B36" s="6" t="s">
        <v>55</v>
      </c>
      <c r="C36" s="3">
        <v>1.39917892E8</v>
      </c>
    </row>
    <row r="37" ht="14.25" customHeight="1">
      <c r="A37" s="6"/>
      <c r="B37" s="6" t="s">
        <v>56</v>
      </c>
      <c r="C37" s="3">
        <v>1.39917892E8</v>
      </c>
    </row>
    <row r="38" ht="14.25" customHeight="1">
      <c r="A38" s="6" t="s">
        <v>57</v>
      </c>
      <c r="B38" s="6" t="s">
        <v>58</v>
      </c>
      <c r="C38" s="3">
        <v>1.75278375E8</v>
      </c>
    </row>
    <row r="39" ht="14.25" customHeight="1">
      <c r="A39" s="6"/>
      <c r="B39" s="6" t="s">
        <v>59</v>
      </c>
      <c r="C39" s="3">
        <v>1.75278375E8</v>
      </c>
    </row>
    <row r="40" ht="14.25" customHeight="1">
      <c r="A40" s="6" t="s">
        <v>60</v>
      </c>
      <c r="B40" s="6" t="s">
        <v>61</v>
      </c>
      <c r="C40" s="3">
        <v>2.10344223E8</v>
      </c>
    </row>
    <row r="41" ht="14.25" customHeight="1">
      <c r="A41" s="6"/>
      <c r="B41" s="6" t="s">
        <v>62</v>
      </c>
      <c r="C41" s="3">
        <v>2.10344223E8</v>
      </c>
    </row>
    <row r="42" ht="14.25" customHeight="1">
      <c r="A42" s="7" t="s">
        <v>63</v>
      </c>
      <c r="B42" s="7" t="s">
        <v>64</v>
      </c>
      <c r="C42" s="3">
        <v>1.60174931E8</v>
      </c>
    </row>
    <row r="43" ht="14.25" customHeight="1">
      <c r="A43" s="7"/>
      <c r="B43" s="7" t="s">
        <v>65</v>
      </c>
      <c r="C43" s="3">
        <v>1.60174931E8</v>
      </c>
    </row>
    <row r="44" ht="14.25" customHeight="1">
      <c r="A44" s="7" t="s">
        <v>66</v>
      </c>
      <c r="B44" s="7" t="s">
        <v>67</v>
      </c>
      <c r="C44" s="3">
        <v>1.89312848E8</v>
      </c>
    </row>
    <row r="45" ht="14.25" customHeight="1">
      <c r="A45" s="7"/>
      <c r="B45" s="7" t="s">
        <v>68</v>
      </c>
      <c r="C45" s="3">
        <v>1.89312848E8</v>
      </c>
    </row>
    <row r="46" ht="14.25" customHeight="1">
      <c r="A46" s="7" t="s">
        <v>69</v>
      </c>
      <c r="B46" s="7" t="s">
        <v>70</v>
      </c>
      <c r="C46" s="3">
        <v>1.95977082E8</v>
      </c>
    </row>
    <row r="47" ht="14.25" customHeight="1">
      <c r="A47" s="7"/>
      <c r="B47" s="7" t="s">
        <v>71</v>
      </c>
      <c r="C47" s="3">
        <v>1.95977082E8</v>
      </c>
    </row>
    <row r="48" ht="14.25" customHeight="1">
      <c r="A48" s="7" t="s">
        <v>72</v>
      </c>
      <c r="B48" s="7" t="s">
        <v>73</v>
      </c>
      <c r="C48" s="3">
        <v>1.43967295E8</v>
      </c>
    </row>
    <row r="49" ht="14.25" customHeight="1">
      <c r="A49" s="7"/>
      <c r="B49" s="7" t="s">
        <v>74</v>
      </c>
      <c r="C49" s="3">
        <v>1.43967295E8</v>
      </c>
    </row>
    <row r="50" ht="14.25" customHeight="1">
      <c r="A50" s="7" t="s">
        <v>75</v>
      </c>
      <c r="B50" s="7" t="s">
        <v>76</v>
      </c>
      <c r="C50" s="3">
        <v>2.1863523E8</v>
      </c>
    </row>
    <row r="51" ht="14.25" customHeight="1">
      <c r="A51" s="7"/>
      <c r="B51" s="7" t="s">
        <v>77</v>
      </c>
      <c r="C51" s="3">
        <v>2.1863523E8</v>
      </c>
    </row>
    <row r="52" ht="14.25" customHeight="1">
      <c r="A52" s="8" t="s">
        <v>78</v>
      </c>
      <c r="B52" s="8" t="s">
        <v>79</v>
      </c>
      <c r="C52" s="3">
        <v>1.78499785E8</v>
      </c>
    </row>
    <row r="53" ht="14.25" customHeight="1">
      <c r="A53" s="8"/>
      <c r="B53" s="8" t="s">
        <v>80</v>
      </c>
      <c r="C53" s="3">
        <v>1.78499785E8</v>
      </c>
    </row>
    <row r="54" ht="14.25" customHeight="1">
      <c r="A54" s="8" t="s">
        <v>81</v>
      </c>
      <c r="B54" s="8" t="s">
        <v>82</v>
      </c>
      <c r="C54" s="3">
        <v>2.81908734E8</v>
      </c>
    </row>
    <row r="55" ht="14.25" customHeight="1">
      <c r="A55" s="8"/>
      <c r="B55" s="8" t="s">
        <v>83</v>
      </c>
      <c r="C55" s="3">
        <v>2.81908734E8</v>
      </c>
    </row>
    <row r="56" ht="14.25" customHeight="1">
      <c r="A56" s="8" t="s">
        <v>84</v>
      </c>
      <c r="B56" s="8" t="s">
        <v>85</v>
      </c>
      <c r="C56" s="3">
        <v>3.07911739E8</v>
      </c>
    </row>
    <row r="57" ht="14.25" customHeight="1">
      <c r="A57" s="8"/>
      <c r="B57" s="8" t="s">
        <v>86</v>
      </c>
      <c r="C57" s="3">
        <v>3.07911739E8</v>
      </c>
    </row>
    <row r="58" ht="14.25" customHeight="1">
      <c r="A58" s="8" t="s">
        <v>87</v>
      </c>
      <c r="B58" s="8" t="s">
        <v>88</v>
      </c>
      <c r="C58" s="3">
        <v>1.84477615E8</v>
      </c>
    </row>
    <row r="59" ht="14.25" customHeight="1">
      <c r="A59" s="8"/>
      <c r="B59" s="8" t="s">
        <v>89</v>
      </c>
      <c r="C59" s="3">
        <v>1.84477615E8</v>
      </c>
    </row>
    <row r="60" ht="14.25" customHeight="1">
      <c r="A60" s="8" t="s">
        <v>90</v>
      </c>
      <c r="B60" s="8" t="s">
        <v>91</v>
      </c>
      <c r="C60" s="3">
        <v>1.69332393E8</v>
      </c>
    </row>
    <row r="61" ht="14.25" customHeight="1">
      <c r="A61" s="8"/>
      <c r="B61" s="8" t="s">
        <v>92</v>
      </c>
      <c r="C61" s="3">
        <v>1.69332393E8</v>
      </c>
    </row>
    <row r="62" ht="14.25" customHeight="1">
      <c r="A62" s="9"/>
      <c r="B62" s="10" t="s">
        <v>93</v>
      </c>
      <c r="C62" s="11">
        <v>1.1503933976E10</v>
      </c>
    </row>
    <row r="63" ht="14.25" customHeight="1">
      <c r="A63" s="12"/>
      <c r="B63" s="12"/>
      <c r="C63" s="12"/>
    </row>
    <row r="64" ht="14.25" customHeight="1">
      <c r="A64" s="12"/>
      <c r="B64" s="12"/>
      <c r="C64" s="12"/>
    </row>
    <row r="65" ht="14.25" customHeight="1">
      <c r="A65" s="12"/>
      <c r="B65" s="12"/>
      <c r="C65" s="12"/>
    </row>
    <row r="66" ht="14.25" customHeight="1">
      <c r="A66" s="12"/>
      <c r="B66" s="12"/>
      <c r="C66" s="12"/>
    </row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13"/>
  </cols>
  <sheetData>
    <row r="1" ht="46.5" customHeight="1">
      <c r="A1" s="1" t="s">
        <v>0</v>
      </c>
      <c r="B1" s="1" t="s">
        <v>2</v>
      </c>
      <c r="C1" s="1" t="s">
        <v>94</v>
      </c>
      <c r="D1" s="1" t="s">
        <v>95</v>
      </c>
      <c r="E1" s="1" t="s">
        <v>96</v>
      </c>
      <c r="F1" s="1" t="s">
        <v>97</v>
      </c>
      <c r="G1" s="13" t="s">
        <v>98</v>
      </c>
      <c r="H1" s="13" t="s">
        <v>99</v>
      </c>
    </row>
    <row r="2" ht="15.0" customHeight="1">
      <c r="A2" s="2" t="s">
        <v>100</v>
      </c>
      <c r="B2" s="14">
        <v>2.25814221E8</v>
      </c>
      <c r="C2" s="14"/>
      <c r="D2" s="14"/>
      <c r="E2" s="15"/>
      <c r="F2" s="15"/>
      <c r="G2" s="16"/>
      <c r="H2" s="16"/>
    </row>
    <row r="3" ht="15.0" customHeight="1">
      <c r="A3" s="2" t="s">
        <v>101</v>
      </c>
      <c r="B3" s="14">
        <v>1.98454471E8</v>
      </c>
      <c r="C3" s="14"/>
      <c r="D3" s="14"/>
      <c r="E3" s="15"/>
      <c r="F3" s="15"/>
      <c r="G3" s="16"/>
      <c r="H3" s="16"/>
    </row>
    <row r="4" ht="15.0" customHeight="1">
      <c r="A4" s="2" t="s">
        <v>102</v>
      </c>
      <c r="B4" s="14">
        <v>2.90323876E8</v>
      </c>
      <c r="C4" s="14"/>
      <c r="D4" s="14"/>
      <c r="E4" s="15"/>
      <c r="F4" s="15"/>
      <c r="G4" s="16"/>
      <c r="H4" s="16"/>
    </row>
    <row r="5" ht="15.0" customHeight="1">
      <c r="A5" s="2" t="s">
        <v>103</v>
      </c>
      <c r="B5" s="14">
        <v>1.91496323E8</v>
      </c>
      <c r="C5" s="14"/>
      <c r="D5" s="14"/>
      <c r="E5" s="15"/>
      <c r="F5" s="15"/>
      <c r="G5" s="16"/>
      <c r="H5" s="16"/>
    </row>
    <row r="6" ht="15.0" customHeight="1">
      <c r="A6" s="2" t="s">
        <v>104</v>
      </c>
      <c r="B6" s="17">
        <v>6.0712114E7</v>
      </c>
      <c r="C6" s="18">
        <f>AVERAGE(B2:B6)</f>
        <v>193360201</v>
      </c>
      <c r="D6" s="18">
        <f>_xlfn.STDEV.S(B2:B6)</f>
        <v>83785676.43</v>
      </c>
      <c r="E6" s="19">
        <v>71.0</v>
      </c>
      <c r="F6" s="18">
        <f>(SUM(B2:B6)*(E6/100))</f>
        <v>686428713.6</v>
      </c>
      <c r="G6" s="20">
        <f>1490790*4756</f>
        <v>7090197240</v>
      </c>
      <c r="H6" s="20">
        <f>(F6*150)/G6</f>
        <v>14.52206526</v>
      </c>
    </row>
    <row r="7" ht="15.0" customHeight="1">
      <c r="A7" s="4" t="s">
        <v>105</v>
      </c>
      <c r="B7" s="14">
        <v>2.7520476E8</v>
      </c>
      <c r="C7" s="14"/>
      <c r="D7" s="14"/>
      <c r="E7" s="15"/>
      <c r="F7" s="14"/>
      <c r="G7" s="16"/>
      <c r="H7" s="21"/>
    </row>
    <row r="8" ht="15.0" customHeight="1">
      <c r="A8" s="4" t="s">
        <v>106</v>
      </c>
      <c r="B8" s="14">
        <v>2.53184955E8</v>
      </c>
      <c r="C8" s="14"/>
      <c r="D8" s="14"/>
      <c r="E8" s="15"/>
      <c r="F8" s="14"/>
      <c r="G8" s="16"/>
      <c r="H8" s="21"/>
    </row>
    <row r="9" ht="15.0" customHeight="1">
      <c r="A9" s="4" t="s">
        <v>107</v>
      </c>
      <c r="B9" s="14">
        <v>2.9430104E8</v>
      </c>
      <c r="C9" s="14"/>
      <c r="D9" s="14"/>
      <c r="E9" s="15"/>
      <c r="F9" s="14"/>
      <c r="G9" s="16"/>
      <c r="H9" s="21"/>
    </row>
    <row r="10" ht="15.0" customHeight="1">
      <c r="A10" s="4" t="s">
        <v>108</v>
      </c>
      <c r="B10" s="14">
        <v>4.97346692E8</v>
      </c>
      <c r="C10" s="14"/>
      <c r="D10" s="14"/>
      <c r="E10" s="15"/>
      <c r="F10" s="14"/>
      <c r="G10" s="16"/>
      <c r="H10" s="21"/>
    </row>
    <row r="11" ht="15.0" customHeight="1">
      <c r="A11" s="4" t="s">
        <v>109</v>
      </c>
      <c r="B11" s="17">
        <v>3.45644844E8</v>
      </c>
      <c r="C11" s="18">
        <f>AVERAGE(B7:B11)</f>
        <v>333136458.2</v>
      </c>
      <c r="D11" s="18">
        <f>_xlfn.STDEV.S(B7:B11)</f>
        <v>97951486.5</v>
      </c>
      <c r="E11" s="19">
        <v>73.0</v>
      </c>
      <c r="F11" s="18">
        <f>(SUM(B7:B11)*(E11/100))</f>
        <v>1215948072</v>
      </c>
      <c r="G11" s="22">
        <f>1955528*4697</f>
        <v>9185115016</v>
      </c>
      <c r="H11" s="20">
        <f>(F11*150)/G11</f>
        <v>19.8573682</v>
      </c>
    </row>
    <row r="12" ht="15.0" customHeight="1">
      <c r="A12" s="23" t="s">
        <v>110</v>
      </c>
      <c r="B12" s="14">
        <v>2.09885638E8</v>
      </c>
      <c r="C12" s="14"/>
      <c r="D12" s="14"/>
      <c r="E12" s="15"/>
      <c r="F12" s="14"/>
      <c r="G12" s="16"/>
      <c r="H12" s="21"/>
    </row>
    <row r="13" ht="15.0" customHeight="1">
      <c r="A13" s="23" t="s">
        <v>111</v>
      </c>
      <c r="B13" s="14">
        <v>2.0599281E8</v>
      </c>
      <c r="C13" s="14"/>
      <c r="D13" s="14"/>
      <c r="E13" s="15"/>
      <c r="F13" s="14"/>
      <c r="G13" s="16"/>
      <c r="H13" s="21"/>
    </row>
    <row r="14" ht="15.0" customHeight="1">
      <c r="A14" s="23" t="s">
        <v>112</v>
      </c>
      <c r="B14" s="14">
        <v>1.80939077E8</v>
      </c>
      <c r="C14" s="14"/>
      <c r="D14" s="14"/>
      <c r="E14" s="15"/>
      <c r="F14" s="14"/>
      <c r="G14" s="16"/>
      <c r="H14" s="21"/>
    </row>
    <row r="15" ht="15.0" customHeight="1">
      <c r="A15" s="23" t="s">
        <v>113</v>
      </c>
      <c r="B15" s="14">
        <v>3.08614787E8</v>
      </c>
      <c r="C15" s="14"/>
      <c r="D15" s="14"/>
      <c r="E15" s="15"/>
      <c r="F15" s="14"/>
      <c r="G15" s="16"/>
      <c r="H15" s="21"/>
    </row>
    <row r="16" ht="15.0" customHeight="1">
      <c r="A16" s="23" t="s">
        <v>114</v>
      </c>
      <c r="B16" s="17">
        <v>2.00185118E8</v>
      </c>
      <c r="C16" s="18">
        <f>AVERAGE(B12:B16)</f>
        <v>221123486</v>
      </c>
      <c r="D16" s="18">
        <f>_xlfn.STDEV.S(B12:B16)</f>
        <v>50157642.28</v>
      </c>
      <c r="E16" s="19">
        <v>63.0</v>
      </c>
      <c r="F16" s="18">
        <f>(SUM(B12:B16)*(E16/100))</f>
        <v>696538980.9</v>
      </c>
      <c r="G16" s="22">
        <f>1424830*4458</f>
        <v>6351892140</v>
      </c>
      <c r="H16" s="20">
        <f>(F16*150)/G16</f>
        <v>16.44877539</v>
      </c>
    </row>
    <row r="17" ht="15.0" customHeight="1">
      <c r="A17" s="24" t="s">
        <v>115</v>
      </c>
      <c r="B17" s="14">
        <v>2.26442125E8</v>
      </c>
      <c r="C17" s="14"/>
      <c r="D17" s="14"/>
      <c r="E17" s="25"/>
      <c r="F17" s="14"/>
      <c r="G17" s="16"/>
      <c r="H17" s="21"/>
    </row>
    <row r="18" ht="18.0" customHeight="1">
      <c r="A18" s="24" t="s">
        <v>116</v>
      </c>
      <c r="B18" s="14">
        <v>2.0863507E8</v>
      </c>
      <c r="C18" s="14"/>
      <c r="D18" s="14"/>
      <c r="E18" s="25"/>
      <c r="F18" s="14"/>
      <c r="G18" s="16"/>
      <c r="H18" s="21"/>
    </row>
    <row r="19" ht="15.0" customHeight="1">
      <c r="A19" s="24" t="s">
        <v>117</v>
      </c>
      <c r="B19" s="14">
        <v>1.85245896E8</v>
      </c>
      <c r="C19" s="14"/>
      <c r="D19" s="14"/>
      <c r="E19" s="25"/>
      <c r="F19" s="14"/>
      <c r="G19" s="16"/>
      <c r="H19" s="21"/>
    </row>
    <row r="20" ht="15.0" customHeight="1">
      <c r="A20" s="24" t="s">
        <v>118</v>
      </c>
      <c r="B20" s="14">
        <v>2.25766257E8</v>
      </c>
      <c r="C20" s="14"/>
      <c r="D20" s="14"/>
      <c r="E20" s="25"/>
      <c r="F20" s="14"/>
      <c r="G20" s="16"/>
      <c r="H20" s="21"/>
    </row>
    <row r="21" ht="15.0" customHeight="1">
      <c r="A21" s="24" t="s">
        <v>119</v>
      </c>
      <c r="B21" s="17">
        <v>2.80310306E8</v>
      </c>
      <c r="C21" s="18">
        <f>AVERAGE(B17:B21)</f>
        <v>225279930.8</v>
      </c>
      <c r="D21" s="18">
        <f>_xlfn.STDEV.S(B17:B21)</f>
        <v>35034642.63</v>
      </c>
      <c r="E21" s="19">
        <v>65.0</v>
      </c>
      <c r="F21" s="18">
        <f>(SUM(B17:B21)*(E21/100))</f>
        <v>732159775.1</v>
      </c>
      <c r="G21" s="22">
        <f>1497399*4525</f>
        <v>6775730475</v>
      </c>
      <c r="H21" s="20">
        <f>(F21*150)/G21</f>
        <v>16.20843194</v>
      </c>
    </row>
    <row r="22" ht="15.0" customHeight="1">
      <c r="A22" s="7" t="s">
        <v>120</v>
      </c>
      <c r="B22" s="14">
        <v>1.96755656E8</v>
      </c>
      <c r="C22" s="14"/>
      <c r="D22" s="14"/>
      <c r="E22" s="25"/>
      <c r="F22" s="14"/>
      <c r="G22" s="16"/>
      <c r="H22" s="21"/>
    </row>
    <row r="23" ht="15.0" customHeight="1">
      <c r="A23" s="7" t="s">
        <v>121</v>
      </c>
      <c r="B23" s="14">
        <v>2.31110482E8</v>
      </c>
      <c r="C23" s="14"/>
      <c r="D23" s="14"/>
      <c r="E23" s="25"/>
      <c r="F23" s="14"/>
      <c r="G23" s="16"/>
      <c r="H23" s="21"/>
    </row>
    <row r="24" ht="15.0" customHeight="1">
      <c r="A24" s="7" t="s">
        <v>122</v>
      </c>
      <c r="B24" s="14">
        <v>2.49872005E8</v>
      </c>
      <c r="C24" s="14"/>
      <c r="D24" s="14"/>
      <c r="E24" s="25"/>
      <c r="F24" s="14"/>
      <c r="G24" s="16"/>
      <c r="H24" s="21"/>
    </row>
    <row r="25" ht="15.0" customHeight="1">
      <c r="A25" s="7" t="s">
        <v>123</v>
      </c>
      <c r="B25" s="14">
        <v>1.79307604E8</v>
      </c>
      <c r="C25" s="14"/>
      <c r="D25" s="14"/>
      <c r="E25" s="25"/>
      <c r="F25" s="14"/>
      <c r="G25" s="16"/>
      <c r="H25" s="21"/>
    </row>
    <row r="26" ht="15.0" customHeight="1">
      <c r="A26" s="7" t="s">
        <v>124</v>
      </c>
      <c r="B26" s="17">
        <v>2.72691251E8</v>
      </c>
      <c r="C26" s="18">
        <f>AVERAGE(B22:B26)</f>
        <v>225947399.6</v>
      </c>
      <c r="D26" s="18">
        <f>_xlfn.STDEV.S(B22:B26)</f>
        <v>38116467.03</v>
      </c>
      <c r="E26" s="19">
        <v>61.0</v>
      </c>
      <c r="F26" s="18">
        <f>(SUM(B22:B26)*(E26/100))</f>
        <v>689139568.8</v>
      </c>
      <c r="G26" s="22">
        <f>1464194*4461</f>
        <v>6531769434</v>
      </c>
      <c r="H26" s="20">
        <f>(F26*150)/G26</f>
        <v>15.82587021</v>
      </c>
    </row>
    <row r="27" ht="15.0" customHeight="1">
      <c r="A27" s="8" t="s">
        <v>125</v>
      </c>
      <c r="B27" s="14">
        <v>2.26944095E8</v>
      </c>
      <c r="C27" s="14"/>
      <c r="D27" s="14"/>
      <c r="E27" s="25"/>
      <c r="F27" s="14"/>
      <c r="G27" s="16"/>
      <c r="H27" s="21"/>
    </row>
    <row r="28" ht="15.0" customHeight="1">
      <c r="A28" s="8" t="s">
        <v>126</v>
      </c>
      <c r="B28" s="14">
        <v>3.64874884E8</v>
      </c>
      <c r="C28" s="14"/>
      <c r="D28" s="14"/>
      <c r="E28" s="25"/>
      <c r="F28" s="14"/>
      <c r="G28" s="16"/>
      <c r="H28" s="21"/>
    </row>
    <row r="29" ht="15.0" customHeight="1">
      <c r="A29" s="8" t="s">
        <v>127</v>
      </c>
      <c r="B29" s="14">
        <v>4.06320777E8</v>
      </c>
      <c r="C29" s="14"/>
      <c r="D29" s="14"/>
      <c r="E29" s="25"/>
      <c r="F29" s="14"/>
      <c r="G29" s="16"/>
      <c r="H29" s="21"/>
    </row>
    <row r="30" ht="15.0" customHeight="1">
      <c r="A30" s="8" t="s">
        <v>128</v>
      </c>
      <c r="B30" s="14">
        <v>2.35250058E8</v>
      </c>
      <c r="C30" s="14"/>
      <c r="D30" s="14"/>
      <c r="E30" s="25"/>
      <c r="F30" s="14"/>
      <c r="G30" s="16"/>
      <c r="H30" s="21"/>
    </row>
    <row r="31" ht="15.0" customHeight="1">
      <c r="A31" s="26" t="s">
        <v>129</v>
      </c>
      <c r="B31" s="17">
        <v>2.11354028E8</v>
      </c>
      <c r="C31" s="18">
        <f>AVERAGE(B27:B31)</f>
        <v>288948768.4</v>
      </c>
      <c r="D31" s="18">
        <f>_xlfn.STDEV.S(B27:B31)</f>
        <v>89847145.46</v>
      </c>
      <c r="E31" s="19">
        <v>63.0</v>
      </c>
      <c r="F31" s="18">
        <f>(SUM(B27:B31)*(E31/100))</f>
        <v>910188620.5</v>
      </c>
      <c r="G31" s="22">
        <f>1884536*4520</f>
        <v>8518102720</v>
      </c>
      <c r="H31" s="20">
        <f>(F31*150)/G31</f>
        <v>16.02801675</v>
      </c>
    </row>
    <row r="32" ht="15.0" customHeight="1"/>
    <row r="33" ht="15.0" customHeight="1"/>
    <row r="34" ht="15.0" customHeight="1"/>
    <row r="35" ht="15.0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