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3.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4.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166925"/>
  <mc:AlternateContent xmlns:mc="http://schemas.openxmlformats.org/markup-compatibility/2006">
    <mc:Choice Requires="x15">
      <x15ac:absPath xmlns:x15ac="http://schemas.microsoft.com/office/spreadsheetml/2010/11/ac" url="/Users/msd/Dropbox (MIT)/Phosphorothioate Periodicity Manuscript 2023 12-29/Byrne et al Microbiome Submission 2024 9-7/"/>
    </mc:Choice>
  </mc:AlternateContent>
  <xr:revisionPtr revIDLastSave="0" documentId="13_ncr:1_{BDE00EB5-9BAC-3944-B42C-7D3FED9A3835}" xr6:coauthVersionLast="47" xr6:coauthVersionMax="47" xr10:uidLastSave="{00000000-0000-0000-0000-000000000000}"/>
  <bookViews>
    <workbookView xWindow="2280" yWindow="500" windowWidth="30240" windowHeight="17680" xr2:uid="{7CFBA348-A333-754A-B96D-93C49AB05836}"/>
  </bookViews>
  <sheets>
    <sheet name="Table S3" sheetId="9" r:id="rId1"/>
    <sheet name="m6dA Calibration" sheetId="11" r:id="rId2"/>
    <sheet name="Canonical Calibration" sheetId="10"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L9" i="11" l="1"/>
  <c r="L82" i="9"/>
  <c r="L81" i="9"/>
  <c r="L80" i="9"/>
  <c r="L79" i="9"/>
  <c r="L78" i="9"/>
  <c r="L77" i="9"/>
  <c r="L76" i="9"/>
  <c r="L75" i="9"/>
  <c r="L74" i="9"/>
  <c r="L73" i="9"/>
  <c r="L72" i="9"/>
  <c r="L71" i="9"/>
  <c r="L70" i="9"/>
  <c r="L69" i="9"/>
  <c r="L68" i="9"/>
  <c r="L67" i="9"/>
  <c r="L66" i="9"/>
  <c r="L65" i="9"/>
  <c r="L64" i="9"/>
  <c r="L63" i="9"/>
  <c r="L62" i="9"/>
  <c r="L61" i="9"/>
  <c r="L60" i="9"/>
  <c r="L59" i="9"/>
  <c r="L58" i="9"/>
  <c r="L57" i="9"/>
  <c r="L56" i="9"/>
  <c r="L55" i="9"/>
  <c r="L54" i="9"/>
  <c r="L53" i="9"/>
  <c r="E82" i="9"/>
  <c r="D82" i="9"/>
  <c r="C82" i="9"/>
  <c r="B82" i="9"/>
  <c r="E81" i="9"/>
  <c r="D81" i="9"/>
  <c r="C81" i="9"/>
  <c r="B81" i="9"/>
  <c r="E80" i="9"/>
  <c r="D80" i="9"/>
  <c r="C80" i="9"/>
  <c r="B80" i="9"/>
  <c r="E79" i="9"/>
  <c r="D79" i="9"/>
  <c r="C79" i="9"/>
  <c r="B79" i="9"/>
  <c r="E78" i="9"/>
  <c r="D78" i="9"/>
  <c r="C78" i="9"/>
  <c r="B78" i="9"/>
  <c r="E77" i="9"/>
  <c r="D77" i="9"/>
  <c r="C77" i="9"/>
  <c r="B77" i="9"/>
  <c r="E76" i="9"/>
  <c r="D76" i="9"/>
  <c r="C76" i="9"/>
  <c r="B76" i="9"/>
  <c r="E75" i="9"/>
  <c r="D75" i="9"/>
  <c r="C75" i="9"/>
  <c r="B75" i="9"/>
  <c r="E74" i="9"/>
  <c r="D74" i="9"/>
  <c r="C74" i="9"/>
  <c r="B74" i="9"/>
  <c r="E73" i="9"/>
  <c r="D73" i="9"/>
  <c r="C73" i="9"/>
  <c r="B73" i="9"/>
  <c r="F73" i="9" s="1"/>
  <c r="G73" i="9" s="1"/>
  <c r="E72" i="9"/>
  <c r="D72" i="9"/>
  <c r="C72" i="9"/>
  <c r="B72" i="9"/>
  <c r="E71" i="9"/>
  <c r="D71" i="9"/>
  <c r="C71" i="9"/>
  <c r="B71" i="9"/>
  <c r="E70" i="9"/>
  <c r="D70" i="9"/>
  <c r="C70" i="9"/>
  <c r="B70" i="9"/>
  <c r="E69" i="9"/>
  <c r="D69" i="9"/>
  <c r="C69" i="9"/>
  <c r="B69" i="9"/>
  <c r="E68" i="9"/>
  <c r="D68" i="9"/>
  <c r="C68" i="9"/>
  <c r="B68" i="9"/>
  <c r="E67" i="9"/>
  <c r="D67" i="9"/>
  <c r="C67" i="9"/>
  <c r="B67" i="9"/>
  <c r="E66" i="9"/>
  <c r="D66" i="9"/>
  <c r="C66" i="9"/>
  <c r="B66" i="9"/>
  <c r="E65" i="9"/>
  <c r="D65" i="9"/>
  <c r="C65" i="9"/>
  <c r="B65" i="9"/>
  <c r="E64" i="9"/>
  <c r="D64" i="9"/>
  <c r="C64" i="9"/>
  <c r="B64" i="9"/>
  <c r="E63" i="9"/>
  <c r="D63" i="9"/>
  <c r="C63" i="9"/>
  <c r="B63" i="9"/>
  <c r="E62" i="9"/>
  <c r="D62" i="9"/>
  <c r="C62" i="9"/>
  <c r="B62" i="9"/>
  <c r="E61" i="9"/>
  <c r="D61" i="9"/>
  <c r="C61" i="9"/>
  <c r="B61" i="9"/>
  <c r="F61" i="9" s="1"/>
  <c r="G61" i="9" s="1"/>
  <c r="E60" i="9"/>
  <c r="D60" i="9"/>
  <c r="C60" i="9"/>
  <c r="B60" i="9"/>
  <c r="E59" i="9"/>
  <c r="D59" i="9"/>
  <c r="C59" i="9"/>
  <c r="B59" i="9"/>
  <c r="F59" i="9" s="1"/>
  <c r="G59" i="9" s="1"/>
  <c r="E58" i="9"/>
  <c r="D58" i="9"/>
  <c r="C58" i="9"/>
  <c r="B58" i="9"/>
  <c r="E57" i="9"/>
  <c r="D57" i="9"/>
  <c r="C57" i="9"/>
  <c r="B57" i="9"/>
  <c r="E56" i="9"/>
  <c r="D56" i="9"/>
  <c r="C56" i="9"/>
  <c r="B56" i="9"/>
  <c r="E55" i="9"/>
  <c r="D55" i="9"/>
  <c r="C55" i="9"/>
  <c r="B55" i="9"/>
  <c r="E54" i="9"/>
  <c r="D54" i="9"/>
  <c r="C54" i="9"/>
  <c r="B54" i="9"/>
  <c r="E53" i="9"/>
  <c r="D53" i="9"/>
  <c r="C53" i="9"/>
  <c r="B53" i="9"/>
  <c r="F60" i="9" l="1"/>
  <c r="G60" i="9" s="1"/>
  <c r="R60" i="9" s="1"/>
  <c r="R73" i="9"/>
  <c r="F78" i="9"/>
  <c r="G78" i="9" s="1"/>
  <c r="R59" i="9"/>
  <c r="F64" i="9"/>
  <c r="G64" i="9" s="1"/>
  <c r="R64" i="9" s="1"/>
  <c r="F68" i="9"/>
  <c r="G68" i="9" s="1"/>
  <c r="F82" i="9"/>
  <c r="G82" i="9" s="1"/>
  <c r="R82" i="9" s="1"/>
  <c r="F81" i="9"/>
  <c r="G81" i="9" s="1"/>
  <c r="R81" i="9" s="1"/>
  <c r="F62" i="9"/>
  <c r="G62" i="9" s="1"/>
  <c r="F53" i="9"/>
  <c r="G53" i="9" s="1"/>
  <c r="R53" i="9" s="1"/>
  <c r="F55" i="9"/>
  <c r="G55" i="9" s="1"/>
  <c r="R61" i="9"/>
  <c r="F69" i="9"/>
  <c r="G69" i="9" s="1"/>
  <c r="R69" i="9" s="1"/>
  <c r="F65" i="9"/>
  <c r="G65" i="9" s="1"/>
  <c r="F54" i="9"/>
  <c r="G54" i="9" s="1"/>
  <c r="R54" i="9" s="1"/>
  <c r="F58" i="9"/>
  <c r="G58" i="9" s="1"/>
  <c r="R58" i="9" s="1"/>
  <c r="F80" i="9"/>
  <c r="G80" i="9" s="1"/>
  <c r="R80" i="9" s="1"/>
  <c r="F56" i="9"/>
  <c r="G56" i="9" s="1"/>
  <c r="F66" i="9"/>
  <c r="G66" i="9" s="1"/>
  <c r="R66" i="9" s="1"/>
  <c r="F76" i="9"/>
  <c r="G76" i="9" s="1"/>
  <c r="F67" i="9"/>
  <c r="G67" i="9" s="1"/>
  <c r="F71" i="9"/>
  <c r="G71" i="9" s="1"/>
  <c r="F75" i="9"/>
  <c r="G75" i="9" s="1"/>
  <c r="F77" i="9"/>
  <c r="G77" i="9" s="1"/>
  <c r="F79" i="9"/>
  <c r="G79" i="9" s="1"/>
  <c r="R79" i="9" s="1"/>
  <c r="F57" i="9"/>
  <c r="G57" i="9" s="1"/>
  <c r="F70" i="9"/>
  <c r="G70" i="9" s="1"/>
  <c r="R70" i="9" s="1"/>
  <c r="F72" i="9"/>
  <c r="G72" i="9" s="1"/>
  <c r="F63" i="9"/>
  <c r="G63" i="9" s="1"/>
  <c r="F74" i="9"/>
  <c r="G74" i="9" s="1"/>
  <c r="R74" i="9" s="1"/>
  <c r="R63" i="9"/>
  <c r="R78" i="9" l="1"/>
  <c r="R62" i="9"/>
  <c r="R68" i="9"/>
  <c r="S70" i="9" s="1"/>
  <c r="T61" i="9"/>
  <c r="R57" i="9"/>
  <c r="R76" i="9"/>
  <c r="R55" i="9"/>
  <c r="T55" i="9" s="1"/>
  <c r="R65" i="9"/>
  <c r="S61" i="9"/>
  <c r="R72" i="9"/>
  <c r="R56" i="9"/>
  <c r="R75" i="9"/>
  <c r="S64" i="9"/>
  <c r="R77" i="9"/>
  <c r="T64" i="9"/>
  <c r="R71" i="9"/>
  <c r="R67" i="9"/>
  <c r="T82" i="9"/>
  <c r="S82" i="9"/>
  <c r="T79" i="9" l="1"/>
  <c r="T70" i="9"/>
  <c r="T73" i="9"/>
  <c r="T58" i="9"/>
  <c r="S55" i="9"/>
  <c r="S58" i="9"/>
  <c r="T67" i="9"/>
  <c r="S76" i="9"/>
  <c r="T76" i="9"/>
  <c r="S79" i="9"/>
  <c r="S67" i="9"/>
  <c r="S73" i="9"/>
</calcChain>
</file>

<file path=xl/sharedStrings.xml><?xml version="1.0" encoding="utf-8"?>
<sst xmlns="http://schemas.openxmlformats.org/spreadsheetml/2006/main" count="221" uniqueCount="82">
  <si>
    <t>RT (min)</t>
  </si>
  <si>
    <t>Sample</t>
  </si>
  <si>
    <t>A</t>
  </si>
  <si>
    <t>C</t>
  </si>
  <si>
    <t>G</t>
  </si>
  <si>
    <t>T</t>
  </si>
  <si>
    <t>Slope</t>
  </si>
  <si>
    <t>DL005_20210216_#1.d</t>
  </si>
  <si>
    <t>DL005_20210216_#2.d</t>
  </si>
  <si>
    <t>DL005_20210216_#3.d</t>
  </si>
  <si>
    <t>DL005_20210222_#1.d</t>
  </si>
  <si>
    <t>DL005_20210222_#2.d</t>
  </si>
  <si>
    <t>DL005_20210222_#3.d</t>
  </si>
  <si>
    <t>DL005_20210304_#1.d</t>
  </si>
  <si>
    <t>DL005_20210304_#2.d</t>
  </si>
  <si>
    <t>DL005_20210304_#3.d</t>
  </si>
  <si>
    <t>DL005_20210310_#1.d</t>
  </si>
  <si>
    <t>DL005_20210310_#2.d</t>
  </si>
  <si>
    <t>DL005_20210310_#3.d</t>
  </si>
  <si>
    <t>DL005_20210318_#1.d</t>
  </si>
  <si>
    <t>DL005_20210318_#2.d</t>
  </si>
  <si>
    <t>DL005_20210318_#3.d</t>
  </si>
  <si>
    <t>DL005_20210324_#1.d</t>
  </si>
  <si>
    <t>DL005_20210324_#2.d</t>
  </si>
  <si>
    <t>DL005_20210324_#3.d</t>
  </si>
  <si>
    <t>DL005_20210331_#1.d</t>
  </si>
  <si>
    <t>DL005_20210331_#2.d</t>
  </si>
  <si>
    <t>DL005_20210331_#3.d</t>
  </si>
  <si>
    <t>DL005_20210407_#1.d</t>
  </si>
  <si>
    <t>DL005_20210407_#2.d</t>
  </si>
  <si>
    <t>DL005_20210407_#3.d</t>
  </si>
  <si>
    <t>DL005_20210414_#1.d</t>
  </si>
  <si>
    <t>DL005_20210414_#2.d</t>
  </si>
  <si>
    <t>DL005_20210414_#3.d</t>
  </si>
  <si>
    <t>DL005_20210420_#1.d</t>
  </si>
  <si>
    <t>DL005_20210420_#2.d</t>
  </si>
  <si>
    <t>DL005_20210420_#3.d</t>
  </si>
  <si>
    <t>Mean</t>
  </si>
  <si>
    <t>STDev</t>
  </si>
  <si>
    <r>
      <t>m</t>
    </r>
    <r>
      <rPr>
        <b/>
        <vertAlign val="superscript"/>
        <sz val="12"/>
        <color theme="1"/>
        <rFont val="Calibri (Body)"/>
      </rPr>
      <t>6</t>
    </r>
    <r>
      <rPr>
        <b/>
        <sz val="12"/>
        <color theme="1"/>
        <rFont val="Calibri"/>
        <family val="2"/>
        <scheme val="minor"/>
      </rPr>
      <t>dA</t>
    </r>
  </si>
  <si>
    <r>
      <rPr>
        <b/>
        <u/>
        <sz val="12"/>
        <color theme="1"/>
        <rFont val="Calibri (Body)"/>
      </rPr>
      <t>Data processing:</t>
    </r>
    <r>
      <rPr>
        <sz val="12"/>
        <color theme="1"/>
        <rFont val="Calibri (Body)"/>
      </rPr>
      <t xml:space="preserve"> 
</t>
    </r>
  </si>
  <si>
    <t>UV Peak Areas for Canonical 2'-Deoxyribonucleotides</t>
  </si>
  <si>
    <t>Sample Number</t>
  </si>
  <si>
    <t xml:space="preserve">1. The peak areas from the UV signals (260 nm; in-line DAD detector) for the 4 canonical 2'-deoxyribonucleosides (A, C, G, T) were recorded from the integrated peak areas from Agilent's MassHunter QualBrowser software. </t>
  </si>
  <si>
    <t>2. The absolute level (pmol) of each canonical 2'-deoxribonucleoside was calculated by dividing the UV peak area by the slope of that 2-deoxyribonucleoside calibration curve.</t>
  </si>
  <si>
    <t xml:space="preserve">3. For each sample, the total pmol of all canonicals was calculated by summing A, C, G, T pmol for that sample ("Total"). </t>
  </si>
  <si>
    <r>
      <t>Supplementary Table S3.</t>
    </r>
    <r>
      <rPr>
        <sz val="11"/>
        <color theme="1"/>
        <rFont val="Arial"/>
        <family val="2"/>
      </rPr>
      <t xml:space="preserve"> Levels of m</t>
    </r>
    <r>
      <rPr>
        <vertAlign val="superscript"/>
        <sz val="11"/>
        <color theme="1"/>
        <rFont val="Arial"/>
        <family val="2"/>
      </rPr>
      <t>6</t>
    </r>
    <r>
      <rPr>
        <sz val="11"/>
        <color theme="1"/>
        <rFont val="Arial"/>
        <family val="2"/>
      </rPr>
      <t>dA in Donor 5. This source data is associated with Figure 2D. Sample numbers denote the sample ID ("DL005_XXXXXXXX") and replicate number ("_#X.d"). Three replicate fecal DNA extractions were performed for each sample.</t>
    </r>
  </si>
  <si>
    <r>
      <t xml:space="preserve">Pmol of Canonical 2'-Deoxyribonucleotides </t>
    </r>
    <r>
      <rPr>
        <sz val="12"/>
        <color theme="1"/>
        <rFont val="Calibri (Body)"/>
      </rPr>
      <t>(UV peak area/calibration slope)</t>
    </r>
  </si>
  <si>
    <t>Calibration slopes</t>
  </si>
  <si>
    <t>Total pmol</t>
  </si>
  <si>
    <r>
      <t>Total pmol/10</t>
    </r>
    <r>
      <rPr>
        <b/>
        <vertAlign val="superscript"/>
        <sz val="12"/>
        <color theme="1"/>
        <rFont val="Calibri (Body)"/>
      </rPr>
      <t>6</t>
    </r>
    <r>
      <rPr>
        <b/>
        <sz val="12"/>
        <color theme="1"/>
        <rFont val="Calibri (Body)"/>
      </rPr>
      <t xml:space="preserve"> nt</t>
    </r>
  </si>
  <si>
    <r>
      <t>MS Peak Areas for m</t>
    </r>
    <r>
      <rPr>
        <b/>
        <vertAlign val="superscript"/>
        <sz val="12"/>
        <color theme="1"/>
        <rFont val="Calibri (Body)"/>
      </rPr>
      <t>6</t>
    </r>
    <r>
      <rPr>
        <b/>
        <sz val="12"/>
        <color theme="1"/>
        <rFont val="Calibri"/>
        <family val="2"/>
        <scheme val="minor"/>
      </rPr>
      <t>dA (RT = 10.1 min)</t>
    </r>
  </si>
  <si>
    <t>Peak Area</t>
  </si>
  <si>
    <r>
      <t>4. The number of pmol of 2'-deoxyribonucleosides per 10</t>
    </r>
    <r>
      <rPr>
        <vertAlign val="superscript"/>
        <sz val="12"/>
        <color theme="1"/>
        <rFont val="Calibri (Body)"/>
      </rPr>
      <t>6</t>
    </r>
    <r>
      <rPr>
        <sz val="12"/>
        <color theme="1"/>
        <rFont val="Calibri"/>
        <family val="2"/>
        <scheme val="minor"/>
      </rPr>
      <t xml:space="preserve"> was calculated in the column labeled "Total per 10</t>
    </r>
    <r>
      <rPr>
        <vertAlign val="superscript"/>
        <sz val="12"/>
        <color theme="1"/>
        <rFont val="Calibri (Body)"/>
      </rPr>
      <t>6</t>
    </r>
    <r>
      <rPr>
        <sz val="12"/>
        <color theme="1"/>
        <rFont val="Calibri (Body)"/>
      </rPr>
      <t xml:space="preserve">" </t>
    </r>
    <r>
      <rPr>
        <sz val="12"/>
        <color theme="1"/>
        <rFont val="Calibri"/>
        <family val="2"/>
        <scheme val="minor"/>
      </rPr>
      <t>by dividing the total pmol for each sample by 10</t>
    </r>
    <r>
      <rPr>
        <vertAlign val="superscript"/>
        <sz val="12"/>
        <color theme="1"/>
        <rFont val="Calibri (Body)"/>
      </rPr>
      <t>6</t>
    </r>
    <r>
      <rPr>
        <sz val="12"/>
        <color theme="1"/>
        <rFont val="Calibri"/>
        <family val="2"/>
        <scheme val="minor"/>
      </rPr>
      <t xml:space="preserve">. </t>
    </r>
  </si>
  <si>
    <r>
      <t>5. The LC-MS peak areas for m</t>
    </r>
    <r>
      <rPr>
        <vertAlign val="superscript"/>
        <sz val="12"/>
        <color theme="1"/>
        <rFont val="Calibri (Body)"/>
      </rPr>
      <t>6</t>
    </r>
    <r>
      <rPr>
        <sz val="12"/>
        <color theme="1"/>
        <rFont val="Calibri"/>
        <family val="2"/>
        <scheme val="minor"/>
      </rPr>
      <t xml:space="preserve">dA were recorded for each sample using Agilent's MassHunter QualBrowser software. </t>
    </r>
  </si>
  <si>
    <r>
      <t>6. The pmol of m</t>
    </r>
    <r>
      <rPr>
        <vertAlign val="superscript"/>
        <sz val="12"/>
        <color theme="1"/>
        <rFont val="Calibri (Body)"/>
      </rPr>
      <t>6</t>
    </r>
    <r>
      <rPr>
        <sz val="12"/>
        <color theme="1"/>
        <rFont val="Calibri"/>
        <family val="2"/>
        <scheme val="minor"/>
      </rPr>
      <t>dA in each sample was calculated by dividing the peak area by the calibration slope, which was based on a single calibration point for 2.5 pmols that was included in the worklist on the day of analysis.</t>
    </r>
  </si>
  <si>
    <r>
      <t>7. The number of m</t>
    </r>
    <r>
      <rPr>
        <vertAlign val="superscript"/>
        <sz val="12"/>
        <color theme="1"/>
        <rFont val="Calibri (Body)"/>
      </rPr>
      <t>6</t>
    </r>
    <r>
      <rPr>
        <sz val="12"/>
        <color theme="1"/>
        <rFont val="Calibri"/>
        <family val="2"/>
        <scheme val="minor"/>
      </rPr>
      <t>dA per 10</t>
    </r>
    <r>
      <rPr>
        <vertAlign val="superscript"/>
        <sz val="12"/>
        <color theme="1"/>
        <rFont val="Calibri (Body)"/>
      </rPr>
      <t>6</t>
    </r>
    <r>
      <rPr>
        <sz val="12"/>
        <color theme="1"/>
        <rFont val="Calibri"/>
        <family val="2"/>
        <scheme val="minor"/>
      </rPr>
      <t xml:space="preserve"> canonical nucleotides was calculated by dividing the pmol of m</t>
    </r>
    <r>
      <rPr>
        <vertAlign val="superscript"/>
        <sz val="12"/>
        <color theme="1"/>
        <rFont val="Calibri (Body)"/>
      </rPr>
      <t>6</t>
    </r>
    <r>
      <rPr>
        <sz val="12"/>
        <color theme="1"/>
        <rFont val="Calibri"/>
        <family val="2"/>
        <scheme val="minor"/>
      </rPr>
      <t>dA by the total pmol per 10</t>
    </r>
    <r>
      <rPr>
        <vertAlign val="superscript"/>
        <sz val="12"/>
        <color theme="1"/>
        <rFont val="Calibri (Body)"/>
      </rPr>
      <t>6</t>
    </r>
    <r>
      <rPr>
        <sz val="12"/>
        <color theme="1"/>
        <rFont val="Calibri"/>
        <family val="2"/>
        <scheme val="minor"/>
      </rPr>
      <t xml:space="preserve"> of canonical nucleotides calculated for that sample. </t>
    </r>
  </si>
  <si>
    <r>
      <t xml:space="preserve">Pmol of m6dA </t>
    </r>
    <r>
      <rPr>
        <sz val="12"/>
        <color theme="1"/>
        <rFont val="Calibri (Body)"/>
      </rPr>
      <t>(LC-MS peak area/calibration slope)</t>
    </r>
  </si>
  <si>
    <r>
      <t xml:space="preserve">m6dA per 106 nt </t>
    </r>
    <r>
      <rPr>
        <sz val="12"/>
        <color theme="1"/>
        <rFont val="Calibri"/>
        <family val="2"/>
        <scheme val="minor"/>
      </rPr>
      <t>(pmol m6dA/(pmol canonicals per 106)</t>
    </r>
  </si>
  <si>
    <r>
      <rPr>
        <b/>
        <u/>
        <sz val="12"/>
        <color theme="1"/>
        <rFont val="Calibri (Body)"/>
      </rPr>
      <t xml:space="preserve">Description: </t>
    </r>
    <r>
      <rPr>
        <sz val="12"/>
        <color theme="1"/>
        <rFont val="Calibri (Body)"/>
      </rPr>
      <t>Calibration Curves for the 4 DNA canonical nucleosides using UV signals at 260 nm on the Agilent 6490 LC-MS</t>
    </r>
    <r>
      <rPr>
        <sz val="12"/>
        <color theme="1"/>
        <rFont val="Calibri"/>
        <family val="2"/>
        <scheme val="minor"/>
      </rPr>
      <t xml:space="preserve"> </t>
    </r>
  </si>
  <si>
    <r>
      <rPr>
        <b/>
        <u/>
        <sz val="12"/>
        <color theme="1"/>
        <rFont val="Calibri (Body)"/>
      </rPr>
      <t>Data processing:</t>
    </r>
    <r>
      <rPr>
        <sz val="12"/>
        <color theme="1"/>
        <rFont val="Calibri"/>
        <family val="2"/>
        <scheme val="minor"/>
      </rPr>
      <t xml:space="preserve"> The UV signals (at 260 nm) for the 4 canonical nucleosides were integrated on Agilent MassHunter QualBrowser and the peak areas are listed here, along with the retention time for each peak (RT). The data were plotted (see plots below) and the slopes of the curve are copy and pasted on the row labeled "slope"</t>
    </r>
  </si>
  <si>
    <r>
      <rPr>
        <b/>
        <u/>
        <sz val="12"/>
        <color theme="1"/>
        <rFont val="Calibri (Body)"/>
      </rPr>
      <t>Raw data files used:</t>
    </r>
    <r>
      <rPr>
        <sz val="12"/>
        <color theme="1"/>
        <rFont val="Calibri"/>
        <family val="2"/>
        <scheme val="minor"/>
      </rPr>
      <t xml:space="preserve"> (1) ACGT cal1, (2) ACGT cal2, (3) ACGT cal3, (4) ACGT cal4, (5) ACGT cal5, (6) ACGT cal6, (7) ACGT cal7, (8) ACGT cal8, (9) ACGT cal9, (10), ACGT cal10</t>
    </r>
  </si>
  <si>
    <r>
      <rPr>
        <b/>
        <u/>
        <sz val="12"/>
        <color theme="1"/>
        <rFont val="Calibri (Body)"/>
      </rPr>
      <t>Save path for raw data files</t>
    </r>
    <r>
      <rPr>
        <sz val="12"/>
        <color theme="1"/>
        <rFont val="Calibri"/>
        <family val="2"/>
        <scheme val="minor"/>
      </rPr>
      <t>: /Users/msd/Dropbox (MIT)/Lab NoteBook/Experiments/Experiment #141/2023_07_06_DNA PT Calibration Curves_6490.xlsx</t>
    </r>
  </si>
  <si>
    <t>Sample Name</t>
  </si>
  <si>
    <t xml:space="preserve">Amt in 10 uL injection </t>
  </si>
  <si>
    <t>dA</t>
  </si>
  <si>
    <t>dC</t>
  </si>
  <si>
    <t>dG</t>
  </si>
  <si>
    <t>dT</t>
  </si>
  <si>
    <t>cal 1</t>
  </si>
  <si>
    <t>pmol</t>
  </si>
  <si>
    <t>cal 2</t>
  </si>
  <si>
    <t>cal 3</t>
  </si>
  <si>
    <t>cal 4</t>
  </si>
  <si>
    <t>cal 5</t>
  </si>
  <si>
    <t>cal 6</t>
  </si>
  <si>
    <t>cal 7</t>
  </si>
  <si>
    <t>cal 8</t>
  </si>
  <si>
    <t>cal 9</t>
  </si>
  <si>
    <t>cal 10</t>
  </si>
  <si>
    <t>RT (cal 10)(UV)</t>
  </si>
  <si>
    <t xml:space="preserve">Note: The slope used for the m6dA calculations for Donor 5 samples was based on a single 2.5 pmol injection of m6dA that was perfomed on the same day.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</si>
</sst>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00"/>
    <numFmt numFmtId="167" formatCode="#,##0.0"/>
  </numFmts>
  <fonts count="19" x14ac:knownFonts="1">
    <font>
      <sz val="12"/>
      <color theme="1"/>
      <name val="Calibri"/>
      <family val="2"/>
      <scheme val="minor"/>
    </font>
    <font>
      <b/>
      <u/>
      <sz val="12"/>
      <color theme="1"/>
      <name val="Calibri"/>
      <family val="2"/>
      <scheme val="minor"/>
    </font>
    <font>
      <sz val="12"/>
      <color rgb="FF000000"/>
      <name val="Calibri"/>
      <family val="2"/>
      <scheme val="minor"/>
    </font>
    <font>
      <b/>
      <u/>
      <sz val="12"/>
      <color theme="1"/>
      <name val="Calibri (Body)"/>
    </font>
    <font>
      <b/>
      <sz val="12"/>
      <color theme="1"/>
      <name val="Calibri"/>
      <family val="2"/>
      <scheme val="minor"/>
    </font>
    <font>
      <sz val="12"/>
      <name val="Calibri"/>
      <family val="2"/>
      <scheme val="minor"/>
    </font>
    <font>
      <sz val="12"/>
      <color theme="1"/>
      <name val="Calibri"/>
      <family val="2"/>
      <scheme val="minor"/>
    </font>
    <font>
      <b/>
      <vertAlign val="superscript"/>
      <sz val="12"/>
      <color theme="1"/>
      <name val="Calibri (Body)"/>
    </font>
    <font>
      <b/>
      <sz val="11"/>
      <color theme="1"/>
      <name val="Arial"/>
      <family val="2"/>
    </font>
    <font>
      <sz val="11"/>
      <color theme="1"/>
      <name val="Arial"/>
      <family val="2"/>
    </font>
    <font>
      <sz val="12"/>
      <color theme="1"/>
      <name val="Calibri (Body)"/>
    </font>
    <font>
      <b/>
      <i/>
      <sz val="12"/>
      <color theme="1"/>
      <name val="Calibri"/>
      <family val="2"/>
      <scheme val="minor"/>
    </font>
    <font>
      <b/>
      <sz val="12"/>
      <color theme="1"/>
      <name val="Calibri (Body)"/>
    </font>
    <font>
      <vertAlign val="superscript"/>
      <sz val="12"/>
      <color theme="1"/>
      <name val="Calibri (Body)"/>
    </font>
    <font>
      <vertAlign val="superscript"/>
      <sz val="11"/>
      <color theme="1"/>
      <name val="Arial"/>
      <family val="2"/>
    </font>
    <font>
      <u/>
      <sz val="12"/>
      <color theme="1"/>
      <name val="Calibri"/>
      <family val="2"/>
      <scheme val="minor"/>
    </font>
    <font>
      <b/>
      <u/>
      <sz val="18"/>
      <color theme="1"/>
      <name val="Calibri (Body)"/>
    </font>
    <font>
      <b/>
      <sz val="20"/>
      <color theme="1"/>
      <name val="Calibri"/>
      <family val="2"/>
      <scheme val="minor"/>
    </font>
    <font>
      <sz val="18"/>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3">
    <border>
      <left/>
      <right/>
      <top/>
      <bottom/>
      <diagonal/>
    </border>
    <border>
      <left style="thin">
        <color rgb="FFEDEDED"/>
      </left>
      <right style="thin">
        <color rgb="FFEDEDED"/>
      </right>
      <top style="thin">
        <color rgb="FFEDEDED"/>
      </top>
      <bottom style="thin">
        <color rgb="FFEDEDED"/>
      </bottom>
      <diagonal/>
    </border>
    <border>
      <left/>
      <right/>
      <top/>
      <bottom style="thin">
        <color indexed="64"/>
      </bottom>
      <diagonal/>
    </border>
  </borders>
  <cellStyleXfs count="1">
    <xf numFmtId="0" fontId="0" fillId="0" borderId="0"/>
  </cellStyleXfs>
  <cellXfs count="36">
    <xf numFmtId="0" fontId="0" fillId="0" borderId="0" xfId="0"/>
    <xf numFmtId="0" fontId="2" fillId="0" borderId="0" xfId="0" applyFont="1"/>
    <xf numFmtId="2" fontId="0" fillId="0" borderId="0" xfId="0" applyNumberFormat="1"/>
    <xf numFmtId="0" fontId="0" fillId="0" borderId="0" xfId="0" applyAlignment="1">
      <alignment horizontal="center"/>
    </xf>
    <xf numFmtId="0" fontId="3" fillId="0" borderId="0" xfId="0" applyFont="1"/>
    <xf numFmtId="0" fontId="4" fillId="0" borderId="0" xfId="0" applyFont="1"/>
    <xf numFmtId="14" fontId="4" fillId="0" borderId="0" xfId="0" applyNumberFormat="1" applyFont="1"/>
    <xf numFmtId="0" fontId="1" fillId="0" borderId="0" xfId="0" applyFont="1"/>
    <xf numFmtId="0" fontId="5" fillId="0" borderId="0" xfId="0" applyFont="1"/>
    <xf numFmtId="4" fontId="0" fillId="0" borderId="0" xfId="0" applyNumberFormat="1"/>
    <xf numFmtId="3" fontId="0" fillId="0" borderId="0" xfId="0" applyNumberFormat="1"/>
    <xf numFmtId="0" fontId="4" fillId="0" borderId="0" xfId="0" applyFont="1" applyAlignment="1">
      <alignment horizontal="center"/>
    </xf>
    <xf numFmtId="0" fontId="6" fillId="0" borderId="0" xfId="0" applyFont="1"/>
    <xf numFmtId="0" fontId="2" fillId="0" borderId="1" xfId="0" applyFont="1" applyBorder="1" applyAlignment="1">
      <alignment horizontal="right" vertical="top"/>
    </xf>
    <xf numFmtId="49" fontId="0" fillId="0" borderId="0" xfId="0" applyNumberFormat="1"/>
    <xf numFmtId="0" fontId="8" fillId="0" borderId="0" xfId="0" applyFont="1"/>
    <xf numFmtId="0" fontId="10" fillId="0" borderId="0" xfId="0" applyFont="1"/>
    <xf numFmtId="0" fontId="4" fillId="0" borderId="2" xfId="0" applyFont="1" applyBorder="1" applyAlignment="1">
      <alignment horizontal="right"/>
    </xf>
    <xf numFmtId="0" fontId="4" fillId="0" borderId="2" xfId="0" applyFont="1" applyBorder="1" applyAlignment="1">
      <alignment horizontal="center"/>
    </xf>
    <xf numFmtId="0" fontId="11" fillId="0" borderId="0" xfId="0" applyFont="1"/>
    <xf numFmtId="164" fontId="0" fillId="0" borderId="0" xfId="0" applyNumberFormat="1"/>
    <xf numFmtId="165" fontId="0" fillId="0" borderId="0" xfId="0" applyNumberFormat="1" applyAlignment="1">
      <alignment horizontal="center"/>
    </xf>
    <xf numFmtId="0" fontId="4" fillId="0" borderId="0" xfId="0" applyFont="1" applyAlignment="1">
      <alignment horizontal="right"/>
    </xf>
    <xf numFmtId="0" fontId="11" fillId="0" borderId="2" xfId="0" applyFont="1" applyBorder="1"/>
    <xf numFmtId="2" fontId="0" fillId="0" borderId="0" xfId="0" applyNumberFormat="1" applyAlignment="1">
      <alignment horizontal="center"/>
    </xf>
    <xf numFmtId="0" fontId="15" fillId="0" borderId="0" xfId="0" applyFont="1"/>
    <xf numFmtId="0" fontId="16" fillId="0" borderId="0" xfId="0" applyFont="1"/>
    <xf numFmtId="0" fontId="0" fillId="3" borderId="0" xfId="0" applyFill="1"/>
    <xf numFmtId="4" fontId="4" fillId="0" borderId="0" xfId="0" applyNumberFormat="1" applyFont="1"/>
    <xf numFmtId="0" fontId="4" fillId="2" borderId="0" xfId="0" applyFont="1" applyFill="1" applyAlignment="1">
      <alignment horizontal="center"/>
    </xf>
    <xf numFmtId="0" fontId="0" fillId="2" borderId="0" xfId="0" applyFill="1" applyAlignment="1">
      <alignment horizontal="center"/>
    </xf>
    <xf numFmtId="0" fontId="12" fillId="2" borderId="0" xfId="0" applyFont="1" applyFill="1" applyAlignment="1">
      <alignment horizontal="center" vertical="center"/>
    </xf>
    <xf numFmtId="0" fontId="0" fillId="2" borderId="0" xfId="0" applyFill="1" applyAlignment="1">
      <alignment horizontal="center" vertical="center"/>
    </xf>
    <xf numFmtId="0" fontId="4" fillId="2" borderId="0" xfId="0" applyFont="1" applyFill="1" applyAlignment="1">
      <alignment horizontal="center" vertical="center"/>
    </xf>
    <xf numFmtId="0" fontId="17" fillId="0" borderId="0" xfId="0" applyFont="1" applyAlignment="1">
      <alignment horizontal="center"/>
    </xf>
    <xf numFmtId="167" fontId="18"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solidFill>
                  <a:schemeClr val="tx1"/>
                </a:solidFill>
              </a:rPr>
              <a:t>dA Calibration Curve</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1"/>
          <c:order val="0"/>
          <c:spPr>
            <a:ln w="19050" cap="rnd">
              <a:noFill/>
              <a:round/>
            </a:ln>
            <a:effectLst>
              <a:outerShdw blurRad="57150" dist="19050" dir="5400000" algn="ctr" rotWithShape="0">
                <a:srgbClr val="000000">
                  <a:alpha val="63000"/>
                </a:srgbClr>
              </a:outerShdw>
            </a:effectLst>
          </c:spPr>
          <c:marker>
            <c:symbol val="circle"/>
            <c:size val="6"/>
            <c:spPr>
              <a:solidFill>
                <a:srgbClr val="FF0000"/>
              </a:solidFill>
              <a:ln w="12700" cap="rnd">
                <a:solidFill>
                  <a:srgbClr val="FF0000"/>
                </a:solidFill>
                <a:round/>
              </a:ln>
              <a:effectLst>
                <a:outerShdw blurRad="57150" dist="19050" dir="5400000" algn="ctr" rotWithShape="0">
                  <a:srgbClr val="000000">
                    <a:alpha val="63000"/>
                  </a:srgbClr>
                </a:outerShdw>
              </a:effectLst>
            </c:spPr>
          </c:marker>
          <c:trendline>
            <c:spPr>
              <a:ln w="19050" cap="rnd">
                <a:solidFill>
                  <a:sysClr val="windowText" lastClr="000000"/>
                </a:solidFill>
              </a:ln>
              <a:effectLst/>
            </c:spPr>
            <c:trendlineType val="linear"/>
            <c:intercept val="0"/>
            <c:dispRSqr val="1"/>
            <c:dispEq val="1"/>
            <c:trendlineLbl>
              <c:layout>
                <c:manualLayout>
                  <c:x val="-0.14009186351706038"/>
                  <c:y val="-3.0231481481481502E-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trendlineLbl>
          </c:trendline>
          <c:xVal>
            <c:numRef>
              <c:f>'Canonical Calibration'!$B$7:$B$16</c:f>
              <c:numCache>
                <c:formatCode>General</c:formatCode>
                <c:ptCount val="10"/>
                <c:pt idx="0">
                  <c:v>10</c:v>
                </c:pt>
                <c:pt idx="1">
                  <c:v>40</c:v>
                </c:pt>
                <c:pt idx="2">
                  <c:v>70</c:v>
                </c:pt>
                <c:pt idx="3">
                  <c:v>100</c:v>
                </c:pt>
                <c:pt idx="4">
                  <c:v>250</c:v>
                </c:pt>
                <c:pt idx="5">
                  <c:v>500</c:v>
                </c:pt>
                <c:pt idx="6">
                  <c:v>750</c:v>
                </c:pt>
                <c:pt idx="7">
                  <c:v>1000</c:v>
                </c:pt>
                <c:pt idx="8">
                  <c:v>2000</c:v>
                </c:pt>
                <c:pt idx="9">
                  <c:v>3500</c:v>
                </c:pt>
              </c:numCache>
            </c:numRef>
          </c:xVal>
          <c:yVal>
            <c:numRef>
              <c:f>'Canonical Calibration'!$D$7:$D$16</c:f>
              <c:numCache>
                <c:formatCode>General</c:formatCode>
                <c:ptCount val="10"/>
                <c:pt idx="0">
                  <c:v>19.72</c:v>
                </c:pt>
                <c:pt idx="1">
                  <c:v>75.05</c:v>
                </c:pt>
                <c:pt idx="2">
                  <c:v>151.06</c:v>
                </c:pt>
                <c:pt idx="3">
                  <c:v>209.48</c:v>
                </c:pt>
                <c:pt idx="4">
                  <c:v>520.29</c:v>
                </c:pt>
                <c:pt idx="5">
                  <c:v>1012.24</c:v>
                </c:pt>
                <c:pt idx="6">
                  <c:v>1588.9</c:v>
                </c:pt>
                <c:pt idx="7">
                  <c:v>1927.94</c:v>
                </c:pt>
                <c:pt idx="8">
                  <c:v>4003.3</c:v>
                </c:pt>
                <c:pt idx="9">
                  <c:v>7003.97</c:v>
                </c:pt>
              </c:numCache>
            </c:numRef>
          </c:yVal>
          <c:smooth val="0"/>
          <c:extLst>
            <c:ext xmlns:c16="http://schemas.microsoft.com/office/drawing/2014/chart" uri="{C3380CC4-5D6E-409C-BE32-E72D297353CC}">
              <c16:uniqueId val="{00000001-F611-3A48-A144-C9D091D175FD}"/>
            </c:ext>
          </c:extLst>
        </c:ser>
        <c:dLbls>
          <c:showLegendKey val="0"/>
          <c:showVal val="0"/>
          <c:showCatName val="0"/>
          <c:showSerName val="0"/>
          <c:showPercent val="0"/>
          <c:showBubbleSize val="0"/>
        </c:dLbls>
        <c:axId val="2024290031"/>
        <c:axId val="1977715327"/>
      </c:scatterChart>
      <c:valAx>
        <c:axId val="2024290031"/>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r>
                  <a:rPr lang="en-US">
                    <a:solidFill>
                      <a:schemeClr val="tx1"/>
                    </a:solidFill>
                  </a:rPr>
                  <a:t>Pmol</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977715327"/>
        <c:crosses val="autoZero"/>
        <c:crossBetween val="midCat"/>
      </c:valAx>
      <c:valAx>
        <c:axId val="1977715327"/>
        <c:scaling>
          <c:orientation val="minMax"/>
        </c:scaling>
        <c:delete val="0"/>
        <c:axPos val="l"/>
        <c:title>
          <c:tx>
            <c:rich>
              <a:bodyPr rot="-5400000" spcFirstLastPara="1" vertOverflow="ellipsis" vert="horz" wrap="square" anchor="ctr" anchorCtr="1"/>
              <a:lstStyle/>
              <a:p>
                <a:pPr>
                  <a:defRPr sz="900" b="0" i="0" u="none" strike="noStrike" kern="1200" baseline="0">
                    <a:solidFill>
                      <a:schemeClr val="tx1"/>
                    </a:solidFill>
                    <a:latin typeface="+mn-lt"/>
                    <a:ea typeface="+mn-ea"/>
                    <a:cs typeface="+mn-cs"/>
                  </a:defRPr>
                </a:pPr>
                <a:r>
                  <a:rPr lang="en-US">
                    <a:solidFill>
                      <a:schemeClr val="tx1"/>
                    </a:solidFill>
                  </a:rPr>
                  <a:t>Peak Area</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2024290031"/>
        <c:crosses val="autoZero"/>
        <c:crossBetween val="midCat"/>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solidFill>
                  <a:schemeClr val="tx1"/>
                </a:solidFill>
              </a:rPr>
              <a:t>dC Calibration Curve</a:t>
            </a:r>
            <a:r>
              <a:rPr lang="en-US" sz="1600" b="1" i="0" u="none" strike="noStrike" baseline="0">
                <a:solidFill>
                  <a:schemeClr val="tx1"/>
                </a:solidFill>
              </a:rPr>
              <a:t> </a:t>
            </a:r>
            <a:endParaRPr lang="en-US">
              <a:solidFill>
                <a:schemeClr val="tx1"/>
              </a:solidFill>
            </a:endParaRP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noFill/>
              <a:round/>
            </a:ln>
            <a:effectLst>
              <a:outerShdw blurRad="57150" dist="19050" dir="5400000" algn="ctr" rotWithShape="0">
                <a:srgbClr val="000000">
                  <a:alpha val="63000"/>
                </a:srgbClr>
              </a:outerShdw>
            </a:effectLst>
          </c:spPr>
          <c:marker>
            <c:symbol val="circle"/>
            <c:size val="6"/>
            <c:spPr>
              <a:solidFill>
                <a:srgbClr val="FF0000"/>
              </a:solidFill>
              <a:ln w="12700" cap="rnd">
                <a:solidFill>
                  <a:srgbClr val="FF0000"/>
                </a:solidFill>
                <a:round/>
              </a:ln>
              <a:effectLst>
                <a:outerShdw blurRad="57150" dist="19050" dir="5400000" algn="ctr" rotWithShape="0">
                  <a:srgbClr val="000000">
                    <a:alpha val="63000"/>
                  </a:srgbClr>
                </a:outerShdw>
              </a:effectLst>
            </c:spPr>
          </c:marker>
          <c:trendline>
            <c:spPr>
              <a:ln w="19050" cap="rnd">
                <a:solidFill>
                  <a:sysClr val="windowText" lastClr="000000"/>
                </a:solidFill>
              </a:ln>
              <a:effectLst/>
            </c:spPr>
            <c:trendlineType val="linear"/>
            <c:intercept val="0"/>
            <c:dispRSqr val="1"/>
            <c:dispEq val="1"/>
            <c:trendlineLbl>
              <c:layout>
                <c:manualLayout>
                  <c:x val="-5.6758530183727035E-2"/>
                  <c:y val="-4.4120370370370372E-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trendlineLbl>
          </c:trendline>
          <c:xVal>
            <c:numRef>
              <c:f>'Canonical Calibration'!$B$7:$B$16</c:f>
              <c:numCache>
                <c:formatCode>General</c:formatCode>
                <c:ptCount val="10"/>
                <c:pt idx="0">
                  <c:v>10</c:v>
                </c:pt>
                <c:pt idx="1">
                  <c:v>40</c:v>
                </c:pt>
                <c:pt idx="2">
                  <c:v>70</c:v>
                </c:pt>
                <c:pt idx="3">
                  <c:v>100</c:v>
                </c:pt>
                <c:pt idx="4">
                  <c:v>250</c:v>
                </c:pt>
                <c:pt idx="5">
                  <c:v>500</c:v>
                </c:pt>
                <c:pt idx="6">
                  <c:v>750</c:v>
                </c:pt>
                <c:pt idx="7">
                  <c:v>1000</c:v>
                </c:pt>
                <c:pt idx="8">
                  <c:v>2000</c:v>
                </c:pt>
                <c:pt idx="9">
                  <c:v>3500</c:v>
                </c:pt>
              </c:numCache>
            </c:numRef>
          </c:xVal>
          <c:yVal>
            <c:numRef>
              <c:f>'Canonical Calibration'!$E$7:$E$16</c:f>
              <c:numCache>
                <c:formatCode>General</c:formatCode>
                <c:ptCount val="10"/>
                <c:pt idx="0">
                  <c:v>9.19</c:v>
                </c:pt>
                <c:pt idx="1">
                  <c:v>36.5</c:v>
                </c:pt>
                <c:pt idx="2">
                  <c:v>72.489999999999995</c:v>
                </c:pt>
                <c:pt idx="3">
                  <c:v>101.12</c:v>
                </c:pt>
                <c:pt idx="4">
                  <c:v>250.07</c:v>
                </c:pt>
                <c:pt idx="5">
                  <c:v>478.1</c:v>
                </c:pt>
                <c:pt idx="6">
                  <c:v>756.65</c:v>
                </c:pt>
                <c:pt idx="7">
                  <c:v>920.75</c:v>
                </c:pt>
                <c:pt idx="8">
                  <c:v>1918.27</c:v>
                </c:pt>
                <c:pt idx="9">
                  <c:v>3301.45</c:v>
                </c:pt>
              </c:numCache>
            </c:numRef>
          </c:yVal>
          <c:smooth val="0"/>
          <c:extLst>
            <c:ext xmlns:c16="http://schemas.microsoft.com/office/drawing/2014/chart" uri="{C3380CC4-5D6E-409C-BE32-E72D297353CC}">
              <c16:uniqueId val="{00000001-84EE-EE4E-B451-36C5B91404C0}"/>
            </c:ext>
          </c:extLst>
        </c:ser>
        <c:dLbls>
          <c:showLegendKey val="0"/>
          <c:showVal val="0"/>
          <c:showCatName val="0"/>
          <c:showSerName val="0"/>
          <c:showPercent val="0"/>
          <c:showBubbleSize val="0"/>
        </c:dLbls>
        <c:axId val="2024290031"/>
        <c:axId val="1977715327"/>
      </c:scatterChart>
      <c:valAx>
        <c:axId val="2024290031"/>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r>
                  <a:rPr lang="en-US">
                    <a:solidFill>
                      <a:schemeClr val="tx1"/>
                    </a:solidFill>
                  </a:rPr>
                  <a:t>Pmol</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977715327"/>
        <c:crosses val="autoZero"/>
        <c:crossBetween val="midCat"/>
      </c:valAx>
      <c:valAx>
        <c:axId val="1977715327"/>
        <c:scaling>
          <c:orientation val="minMax"/>
        </c:scaling>
        <c:delete val="0"/>
        <c:axPos val="l"/>
        <c:title>
          <c:tx>
            <c:rich>
              <a:bodyPr rot="-5400000" spcFirstLastPara="1" vertOverflow="ellipsis" vert="horz" wrap="square" anchor="ctr" anchorCtr="1"/>
              <a:lstStyle/>
              <a:p>
                <a:pPr>
                  <a:defRPr sz="900" b="0" i="0" u="none" strike="noStrike" kern="1200" baseline="0">
                    <a:solidFill>
                      <a:schemeClr val="tx1"/>
                    </a:solidFill>
                    <a:latin typeface="+mn-lt"/>
                    <a:ea typeface="+mn-ea"/>
                    <a:cs typeface="+mn-cs"/>
                  </a:defRPr>
                </a:pPr>
                <a:r>
                  <a:rPr lang="en-US">
                    <a:solidFill>
                      <a:schemeClr val="tx1"/>
                    </a:solidFill>
                  </a:rPr>
                  <a:t>Peak Area</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2024290031"/>
        <c:crosses val="autoZero"/>
        <c:crossBetween val="midCat"/>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baseline="0">
                <a:solidFill>
                  <a:schemeClr val="tx1"/>
                </a:solidFill>
                <a:latin typeface="+mn-lt"/>
                <a:ea typeface="+mn-ea"/>
                <a:cs typeface="+mn-cs"/>
              </a:defRPr>
            </a:pPr>
            <a:r>
              <a:rPr lang="en-US">
                <a:solidFill>
                  <a:schemeClr val="tx1"/>
                </a:solidFill>
              </a:rPr>
              <a:t>dG</a:t>
            </a:r>
            <a:r>
              <a:rPr lang="en-US" baseline="0">
                <a:solidFill>
                  <a:schemeClr val="tx1"/>
                </a:solidFill>
              </a:rPr>
              <a:t> Calibration Curve</a:t>
            </a:r>
            <a:r>
              <a:rPr lang="en-US" sz="1600" b="1" i="0" u="none" strike="noStrike" baseline="0">
                <a:effectLst/>
              </a:rPr>
              <a:t> </a:t>
            </a:r>
            <a:endParaRPr lang="en-US">
              <a:solidFill>
                <a:schemeClr val="tx1"/>
              </a:solidFill>
            </a:endParaRP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solidFill>
              <a:latin typeface="+mn-lt"/>
              <a:ea typeface="+mn-ea"/>
              <a:cs typeface="+mn-cs"/>
            </a:defRPr>
          </a:pPr>
          <a:endParaRPr lang="en-US"/>
        </a:p>
      </c:txPr>
    </c:title>
    <c:autoTitleDeleted val="0"/>
    <c:plotArea>
      <c:layout/>
      <c:scatterChart>
        <c:scatterStyle val="lineMarker"/>
        <c:varyColors val="0"/>
        <c:ser>
          <c:idx val="3"/>
          <c:order val="0"/>
          <c:spPr>
            <a:ln w="25400" cap="rnd">
              <a:noFill/>
              <a:round/>
            </a:ln>
            <a:effectLst>
              <a:outerShdw blurRad="57150" dist="19050" dir="5400000" algn="ctr" rotWithShape="0">
                <a:srgbClr val="000000">
                  <a:alpha val="63000"/>
                </a:srgbClr>
              </a:outerShdw>
            </a:effectLst>
          </c:spPr>
          <c:marker>
            <c:symbol val="circle"/>
            <c:size val="6"/>
            <c:spPr>
              <a:solidFill>
                <a:srgbClr val="FF0000"/>
              </a:solidFill>
              <a:ln w="9525" cap="rnd">
                <a:solidFill>
                  <a:srgbClr val="FF0000"/>
                </a:solidFill>
                <a:round/>
              </a:ln>
              <a:effectLst>
                <a:outerShdw blurRad="57150" dist="19050" dir="5400000" algn="ctr" rotWithShape="0">
                  <a:srgbClr val="000000">
                    <a:alpha val="63000"/>
                  </a:srgbClr>
                </a:outerShdw>
              </a:effectLst>
            </c:spPr>
          </c:marker>
          <c:trendline>
            <c:spPr>
              <a:ln w="19050" cap="rnd">
                <a:solidFill>
                  <a:sysClr val="windowText" lastClr="000000"/>
                </a:solidFill>
              </a:ln>
              <a:effectLst/>
            </c:spPr>
            <c:trendlineType val="linear"/>
            <c:intercept val="0"/>
            <c:dispRSqr val="1"/>
            <c:dispEq val="1"/>
            <c:trendlineLbl>
              <c:layout>
                <c:manualLayout>
                  <c:x val="-8.2119641294838147E-2"/>
                  <c:y val="-8.8003062117235353E-3"/>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trendlineLbl>
          </c:trendline>
          <c:xVal>
            <c:numRef>
              <c:f>'Canonical Calibration'!$B$7:$B$16</c:f>
              <c:numCache>
                <c:formatCode>General</c:formatCode>
                <c:ptCount val="10"/>
                <c:pt idx="0">
                  <c:v>10</c:v>
                </c:pt>
                <c:pt idx="1">
                  <c:v>40</c:v>
                </c:pt>
                <c:pt idx="2">
                  <c:v>70</c:v>
                </c:pt>
                <c:pt idx="3">
                  <c:v>100</c:v>
                </c:pt>
                <c:pt idx="4">
                  <c:v>250</c:v>
                </c:pt>
                <c:pt idx="5">
                  <c:v>500</c:v>
                </c:pt>
                <c:pt idx="6">
                  <c:v>750</c:v>
                </c:pt>
                <c:pt idx="7">
                  <c:v>1000</c:v>
                </c:pt>
                <c:pt idx="8">
                  <c:v>2000</c:v>
                </c:pt>
                <c:pt idx="9">
                  <c:v>3500</c:v>
                </c:pt>
              </c:numCache>
            </c:numRef>
          </c:xVal>
          <c:yVal>
            <c:numRef>
              <c:f>'Canonical Calibration'!$F$7:$F$16</c:f>
              <c:numCache>
                <c:formatCode>General</c:formatCode>
                <c:ptCount val="10"/>
                <c:pt idx="0">
                  <c:v>16.5</c:v>
                </c:pt>
                <c:pt idx="1">
                  <c:v>64.819999999999993</c:v>
                </c:pt>
                <c:pt idx="2">
                  <c:v>129.53</c:v>
                </c:pt>
                <c:pt idx="3">
                  <c:v>182.52</c:v>
                </c:pt>
                <c:pt idx="4">
                  <c:v>450.13</c:v>
                </c:pt>
                <c:pt idx="5">
                  <c:v>870.02</c:v>
                </c:pt>
                <c:pt idx="6">
                  <c:v>1369.82</c:v>
                </c:pt>
                <c:pt idx="7">
                  <c:v>1663.62</c:v>
                </c:pt>
                <c:pt idx="8">
                  <c:v>3396.89</c:v>
                </c:pt>
                <c:pt idx="9">
                  <c:v>5985.49</c:v>
                </c:pt>
              </c:numCache>
            </c:numRef>
          </c:yVal>
          <c:smooth val="0"/>
          <c:extLst>
            <c:ext xmlns:c16="http://schemas.microsoft.com/office/drawing/2014/chart" uri="{C3380CC4-5D6E-409C-BE32-E72D297353CC}">
              <c16:uniqueId val="{00000001-645E-5B47-8B09-CEED8D6EFA49}"/>
            </c:ext>
          </c:extLst>
        </c:ser>
        <c:dLbls>
          <c:showLegendKey val="0"/>
          <c:showVal val="0"/>
          <c:showCatName val="0"/>
          <c:showSerName val="0"/>
          <c:showPercent val="0"/>
          <c:showBubbleSize val="0"/>
        </c:dLbls>
        <c:axId val="2024290031"/>
        <c:axId val="1977715327"/>
      </c:scatterChart>
      <c:valAx>
        <c:axId val="2024290031"/>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r>
                  <a:rPr lang="en-US">
                    <a:solidFill>
                      <a:schemeClr val="tx1"/>
                    </a:solidFill>
                  </a:rPr>
                  <a:t>Pmol</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977715327"/>
        <c:crosses val="autoZero"/>
        <c:crossBetween val="midCat"/>
      </c:valAx>
      <c:valAx>
        <c:axId val="1977715327"/>
        <c:scaling>
          <c:orientation val="minMax"/>
        </c:scaling>
        <c:delete val="0"/>
        <c:axPos val="l"/>
        <c:title>
          <c:tx>
            <c:rich>
              <a:bodyPr rot="-5400000" spcFirstLastPara="1" vertOverflow="ellipsis" vert="horz" wrap="square" anchor="ctr" anchorCtr="1"/>
              <a:lstStyle/>
              <a:p>
                <a:pPr>
                  <a:defRPr sz="900" b="0" i="0" u="none" strike="noStrike" kern="1200" baseline="0">
                    <a:solidFill>
                      <a:schemeClr val="tx1"/>
                    </a:solidFill>
                    <a:latin typeface="+mn-lt"/>
                    <a:ea typeface="+mn-ea"/>
                    <a:cs typeface="+mn-cs"/>
                  </a:defRPr>
                </a:pPr>
                <a:r>
                  <a:rPr lang="en-US">
                    <a:solidFill>
                      <a:schemeClr val="tx1"/>
                    </a:solidFill>
                  </a:rPr>
                  <a:t>Peak Area</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2024290031"/>
        <c:crosses val="autoZero"/>
        <c:crossBetween val="midCat"/>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solidFill>
                  <a:schemeClr val="tx1"/>
                </a:solidFill>
              </a:rPr>
              <a:t>dT</a:t>
            </a:r>
            <a:r>
              <a:rPr lang="en-US" baseline="0">
                <a:solidFill>
                  <a:schemeClr val="tx1"/>
                </a:solidFill>
              </a:rPr>
              <a:t> Calibration Curve</a:t>
            </a:r>
            <a:endParaRPr lang="en-US">
              <a:solidFill>
                <a:schemeClr val="tx1"/>
              </a:solidFill>
            </a:endParaRP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1"/>
          <c:order val="0"/>
          <c:spPr>
            <a:ln w="25400" cap="rnd">
              <a:noFill/>
              <a:round/>
            </a:ln>
            <a:effectLst>
              <a:outerShdw blurRad="57150" dist="19050" dir="5400000" algn="ctr" rotWithShape="0">
                <a:srgbClr val="000000">
                  <a:alpha val="63000"/>
                </a:srgbClr>
              </a:outerShdw>
            </a:effectLst>
          </c:spPr>
          <c:marker>
            <c:symbol val="circle"/>
            <c:size val="6"/>
            <c:spPr>
              <a:solidFill>
                <a:srgbClr val="FF0000"/>
              </a:solidFill>
              <a:ln w="12700" cap="rnd">
                <a:solidFill>
                  <a:srgbClr val="FF0000"/>
                </a:solidFill>
                <a:round/>
              </a:ln>
              <a:effectLst>
                <a:outerShdw blurRad="57150" dist="19050" dir="5400000" algn="ctr" rotWithShape="0">
                  <a:srgbClr val="000000">
                    <a:alpha val="63000"/>
                  </a:srgbClr>
                </a:outerShdw>
              </a:effectLst>
            </c:spPr>
          </c:marker>
          <c:trendline>
            <c:spPr>
              <a:ln w="19050" cap="rnd">
                <a:solidFill>
                  <a:sysClr val="windowText" lastClr="000000"/>
                </a:solidFill>
              </a:ln>
              <a:effectLst/>
            </c:spPr>
            <c:trendlineType val="linear"/>
            <c:intercept val="0"/>
            <c:dispRSqr val="1"/>
            <c:dispEq val="1"/>
            <c:trendlineLbl>
              <c:layout>
                <c:manualLayout>
                  <c:x val="-6.7869641294838148E-2"/>
                  <c:y val="-2.1628390201224847E-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'Canonical Calibration'!$B$7:$B$16</c:f>
              <c:numCache>
                <c:formatCode>General</c:formatCode>
                <c:ptCount val="10"/>
                <c:pt idx="0">
                  <c:v>10</c:v>
                </c:pt>
                <c:pt idx="1">
                  <c:v>40</c:v>
                </c:pt>
                <c:pt idx="2">
                  <c:v>70</c:v>
                </c:pt>
                <c:pt idx="3">
                  <c:v>100</c:v>
                </c:pt>
                <c:pt idx="4">
                  <c:v>250</c:v>
                </c:pt>
                <c:pt idx="5">
                  <c:v>500</c:v>
                </c:pt>
                <c:pt idx="6">
                  <c:v>750</c:v>
                </c:pt>
                <c:pt idx="7">
                  <c:v>1000</c:v>
                </c:pt>
                <c:pt idx="8">
                  <c:v>2000</c:v>
                </c:pt>
                <c:pt idx="9">
                  <c:v>3500</c:v>
                </c:pt>
              </c:numCache>
            </c:numRef>
          </c:xVal>
          <c:yVal>
            <c:numRef>
              <c:f>'Canonical Calibration'!$G$7:$G$16</c:f>
              <c:numCache>
                <c:formatCode>General</c:formatCode>
                <c:ptCount val="10"/>
                <c:pt idx="0">
                  <c:v>10.84</c:v>
                </c:pt>
                <c:pt idx="1">
                  <c:v>42.74</c:v>
                </c:pt>
                <c:pt idx="2">
                  <c:v>85.59</c:v>
                </c:pt>
                <c:pt idx="3">
                  <c:v>120.84</c:v>
                </c:pt>
                <c:pt idx="4">
                  <c:v>296.2</c:v>
                </c:pt>
                <c:pt idx="5">
                  <c:v>569.79999999999995</c:v>
                </c:pt>
                <c:pt idx="6">
                  <c:v>899.82</c:v>
                </c:pt>
                <c:pt idx="7">
                  <c:v>1099.8499999999999</c:v>
                </c:pt>
                <c:pt idx="8">
                  <c:v>2255.75</c:v>
                </c:pt>
                <c:pt idx="9">
                  <c:v>3943.65</c:v>
                </c:pt>
              </c:numCache>
            </c:numRef>
          </c:yVal>
          <c:smooth val="0"/>
          <c:extLst>
            <c:ext xmlns:c16="http://schemas.microsoft.com/office/drawing/2014/chart" uri="{C3380CC4-5D6E-409C-BE32-E72D297353CC}">
              <c16:uniqueId val="{00000001-CFCD-7849-8A81-2741056D4F7A}"/>
            </c:ext>
          </c:extLst>
        </c:ser>
        <c:dLbls>
          <c:showLegendKey val="0"/>
          <c:showVal val="0"/>
          <c:showCatName val="0"/>
          <c:showSerName val="0"/>
          <c:showPercent val="0"/>
          <c:showBubbleSize val="0"/>
        </c:dLbls>
        <c:axId val="2024290031"/>
        <c:axId val="1977715327"/>
      </c:scatterChart>
      <c:valAx>
        <c:axId val="2024290031"/>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r>
                  <a:rPr lang="en-US">
                    <a:solidFill>
                      <a:schemeClr val="tx1"/>
                    </a:solidFill>
                  </a:rPr>
                  <a:t>Pmol</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977715327"/>
        <c:crosses val="autoZero"/>
        <c:crossBetween val="midCat"/>
      </c:valAx>
      <c:valAx>
        <c:axId val="1977715327"/>
        <c:scaling>
          <c:orientation val="minMax"/>
        </c:scaling>
        <c:delete val="0"/>
        <c:axPos val="l"/>
        <c:title>
          <c:tx>
            <c:rich>
              <a:bodyPr rot="-5400000" spcFirstLastPara="1" vertOverflow="ellipsis" vert="horz" wrap="square" anchor="ctr" anchorCtr="1"/>
              <a:lstStyle/>
              <a:p>
                <a:pPr>
                  <a:defRPr sz="900" b="0" i="0" u="none" strike="noStrike" kern="1200" baseline="0">
                    <a:solidFill>
                      <a:schemeClr val="tx1"/>
                    </a:solidFill>
                    <a:latin typeface="+mn-lt"/>
                    <a:ea typeface="+mn-ea"/>
                    <a:cs typeface="+mn-cs"/>
                  </a:defRPr>
                </a:pPr>
                <a:r>
                  <a:rPr lang="en-US">
                    <a:solidFill>
                      <a:schemeClr val="tx1"/>
                    </a:solidFill>
                  </a:rPr>
                  <a:t>Peak</a:t>
                </a:r>
                <a:r>
                  <a:rPr lang="en-US" baseline="0">
                    <a:solidFill>
                      <a:schemeClr val="tx1"/>
                    </a:solidFill>
                  </a:rPr>
                  <a:t> Area</a:t>
                </a:r>
                <a:endParaRPr lang="en-US">
                  <a:solidFill>
                    <a:schemeClr val="tx1"/>
                  </a:solidFill>
                </a:endParaRP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2024290031"/>
        <c:crosses val="autoZero"/>
        <c:crossBetween val="midCat"/>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3">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9525" cap="rnd">
        <a:solidFill>
          <a:schemeClr val="phClr"/>
        </a:solidFill>
        <a:round/>
      </a:ln>
    </cs:spPr>
  </cs:dataPointLine>
  <cs:dataPointMarker>
    <cs:lnRef idx="0">
      <cs:styleClr val="auto"/>
    </cs:lnRef>
    <cs:fillRef idx="3">
      <cs:styleClr val="auto"/>
    </cs:fillRef>
    <cs:effectRef idx="3"/>
    <cs:fontRef idx="minor">
      <a:schemeClr val="tx1"/>
    </cs:fontRef>
    <cs:spPr>
      <a:ln w="9525" cap="rnd">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343">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9525" cap="rnd">
        <a:solidFill>
          <a:schemeClr val="phClr"/>
        </a:solidFill>
        <a:round/>
      </a:ln>
    </cs:spPr>
  </cs:dataPointLine>
  <cs:dataPointMarker>
    <cs:lnRef idx="0">
      <cs:styleClr val="auto"/>
    </cs:lnRef>
    <cs:fillRef idx="3">
      <cs:styleClr val="auto"/>
    </cs:fillRef>
    <cs:effectRef idx="3"/>
    <cs:fontRef idx="minor">
      <a:schemeClr val="tx1"/>
    </cs:fontRef>
    <cs:spPr>
      <a:ln w="9525" cap="rnd">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xml><?xml version="1.0" encoding="utf-8"?>
<cs:chartStyle xmlns:cs="http://schemas.microsoft.com/office/drawing/2012/chartStyle" xmlns:a="http://schemas.openxmlformats.org/drawingml/2006/main" id="343">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9525" cap="rnd">
        <a:solidFill>
          <a:schemeClr val="phClr"/>
        </a:solidFill>
        <a:round/>
      </a:ln>
    </cs:spPr>
  </cs:dataPointLine>
  <cs:dataPointMarker>
    <cs:lnRef idx="0">
      <cs:styleClr val="auto"/>
    </cs:lnRef>
    <cs:fillRef idx="3">
      <cs:styleClr val="auto"/>
    </cs:fillRef>
    <cs:effectRef idx="3"/>
    <cs:fontRef idx="minor">
      <a:schemeClr val="tx1"/>
    </cs:fontRef>
    <cs:spPr>
      <a:ln w="9525" cap="rnd">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343">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9525" cap="rnd">
        <a:solidFill>
          <a:schemeClr val="phClr"/>
        </a:solidFill>
        <a:round/>
      </a:ln>
    </cs:spPr>
  </cs:dataPointLine>
  <cs:dataPointMarker>
    <cs:lnRef idx="0">
      <cs:styleClr val="auto"/>
    </cs:lnRef>
    <cs:fillRef idx="3">
      <cs:styleClr val="auto"/>
    </cs:fillRef>
    <cs:effectRef idx="3"/>
    <cs:fontRef idx="minor">
      <a:schemeClr val="tx1"/>
    </cs:fontRef>
    <cs:spPr>
      <a:ln w="9525" cap="rnd">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203199</xdr:rowOff>
    </xdr:from>
    <xdr:to>
      <xdr:col>9</xdr:col>
      <xdr:colOff>545364</xdr:colOff>
      <xdr:row>40</xdr:row>
      <xdr:rowOff>203199</xdr:rowOff>
    </xdr:to>
    <xdr:grpSp>
      <xdr:nvGrpSpPr>
        <xdr:cNvPr id="5" name="Group 4">
          <a:extLst>
            <a:ext uri="{FF2B5EF4-FFF2-40B4-BE49-F238E27FC236}">
              <a16:creationId xmlns:a16="http://schemas.microsoft.com/office/drawing/2014/main" id="{29FF7C4D-197D-671E-9EAC-5D41023351F2}"/>
            </a:ext>
          </a:extLst>
        </xdr:cNvPr>
        <xdr:cNvGrpSpPr>
          <a:grpSpLocks noChangeAspect="1"/>
        </xdr:cNvGrpSpPr>
      </xdr:nvGrpSpPr>
      <xdr:grpSpPr>
        <a:xfrm>
          <a:off x="825500" y="1015999"/>
          <a:ext cx="7149364" cy="7543800"/>
          <a:chOff x="3224486" y="490878"/>
          <a:chExt cx="5743028" cy="5876243"/>
        </a:xfrm>
      </xdr:grpSpPr>
      <xdr:pic>
        <xdr:nvPicPr>
          <xdr:cNvPr id="6" name="Picture 5">
            <a:extLst>
              <a:ext uri="{FF2B5EF4-FFF2-40B4-BE49-F238E27FC236}">
                <a16:creationId xmlns:a16="http://schemas.microsoft.com/office/drawing/2014/main" id="{A6B9EA3E-FBFE-B475-3C9B-60798B29F481}"/>
              </a:ext>
            </a:extLst>
          </xdr:cNvPr>
          <xdr:cNvPicPr>
            <a:picLocks noChangeAspect="1"/>
          </xdr:cNvPicPr>
        </xdr:nvPicPr>
        <xdr:blipFill>
          <a:blip xmlns:r="http://schemas.openxmlformats.org/officeDocument/2006/relationships" r:embed="rId1"/>
          <a:stretch>
            <a:fillRect/>
          </a:stretch>
        </xdr:blipFill>
        <xdr:spPr>
          <a:xfrm>
            <a:off x="3224486" y="490878"/>
            <a:ext cx="5743028" cy="5876243"/>
          </a:xfrm>
          <a:prstGeom prst="rect">
            <a:avLst/>
          </a:prstGeom>
        </xdr:spPr>
      </xdr:pic>
      <xdr:sp macro="" textlink="">
        <xdr:nvSpPr>
          <xdr:cNvPr id="7" name="TextBox 4">
            <a:extLst>
              <a:ext uri="{FF2B5EF4-FFF2-40B4-BE49-F238E27FC236}">
                <a16:creationId xmlns:a16="http://schemas.microsoft.com/office/drawing/2014/main" id="{3A497678-22D5-3B08-F3E0-1251549E13CC}"/>
              </a:ext>
            </a:extLst>
          </xdr:cNvPr>
          <xdr:cNvSpPr txBox="1"/>
        </xdr:nvSpPr>
        <xdr:spPr>
          <a:xfrm>
            <a:off x="3783724" y="1187669"/>
            <a:ext cx="1069524"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UV Signal</a:t>
            </a:r>
          </a:p>
        </xdr:txBody>
      </xdr:sp>
      <xdr:sp macro="" textlink="">
        <xdr:nvSpPr>
          <xdr:cNvPr id="8" name="TextBox 5">
            <a:extLst>
              <a:ext uri="{FF2B5EF4-FFF2-40B4-BE49-F238E27FC236}">
                <a16:creationId xmlns:a16="http://schemas.microsoft.com/office/drawing/2014/main" id="{4962C51A-8858-1E96-B179-2B67556BDAAB}"/>
              </a:ext>
            </a:extLst>
          </xdr:cNvPr>
          <xdr:cNvSpPr txBox="1"/>
        </xdr:nvSpPr>
        <xdr:spPr>
          <a:xfrm>
            <a:off x="3819952" y="4067503"/>
            <a:ext cx="1309974"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MRM Signal</a:t>
            </a:r>
          </a:p>
        </xdr:txBody>
      </xdr:sp>
      <xdr:sp macro="" textlink="">
        <xdr:nvSpPr>
          <xdr:cNvPr id="9" name="TextBox 6">
            <a:extLst>
              <a:ext uri="{FF2B5EF4-FFF2-40B4-BE49-F238E27FC236}">
                <a16:creationId xmlns:a16="http://schemas.microsoft.com/office/drawing/2014/main" id="{FFFD364E-DD24-3360-92C8-EC4CE56F6C0D}"/>
              </a:ext>
            </a:extLst>
          </xdr:cNvPr>
          <xdr:cNvSpPr txBox="1"/>
        </xdr:nvSpPr>
        <xdr:spPr>
          <a:xfrm>
            <a:off x="3783724" y="1557001"/>
            <a:ext cx="2066591" cy="307777"/>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a:t>10µl injection = 2.5 pmols</a:t>
            </a:r>
          </a:p>
        </xdr:txBody>
      </xdr:sp>
      <xdr:sp macro="" textlink="">
        <xdr:nvSpPr>
          <xdr:cNvPr id="10" name="TextBox 7">
            <a:extLst>
              <a:ext uri="{FF2B5EF4-FFF2-40B4-BE49-F238E27FC236}">
                <a16:creationId xmlns:a16="http://schemas.microsoft.com/office/drawing/2014/main" id="{5E065FFB-45D0-C258-6DE2-B8D791BBA259}"/>
              </a:ext>
            </a:extLst>
          </xdr:cNvPr>
          <xdr:cNvSpPr txBox="1"/>
        </xdr:nvSpPr>
        <xdr:spPr>
          <a:xfrm>
            <a:off x="3819952" y="4436835"/>
            <a:ext cx="2066591" cy="307777"/>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a:t>10µl injection = 2.5 pmols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264583</xdr:colOff>
      <xdr:row>28</xdr:row>
      <xdr:rowOff>35984</xdr:rowOff>
    </xdr:from>
    <xdr:to>
      <xdr:col>5</xdr:col>
      <xdr:colOff>709083</xdr:colOff>
      <xdr:row>41</xdr:row>
      <xdr:rowOff>165100</xdr:rowOff>
    </xdr:to>
    <xdr:graphicFrame macro="">
      <xdr:nvGraphicFramePr>
        <xdr:cNvPr id="2" name="Chart 1">
          <a:extLst>
            <a:ext uri="{FF2B5EF4-FFF2-40B4-BE49-F238E27FC236}">
              <a16:creationId xmlns:a16="http://schemas.microsoft.com/office/drawing/2014/main" id="{6A664CA0-494C-234B-8C49-E7845CFD6E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95250</xdr:colOff>
      <xdr:row>28</xdr:row>
      <xdr:rowOff>78317</xdr:rowOff>
    </xdr:from>
    <xdr:to>
      <xdr:col>11</xdr:col>
      <xdr:colOff>539750</xdr:colOff>
      <xdr:row>42</xdr:row>
      <xdr:rowOff>6350</xdr:rowOff>
    </xdr:to>
    <xdr:graphicFrame macro="">
      <xdr:nvGraphicFramePr>
        <xdr:cNvPr id="3" name="Chart 2">
          <a:extLst>
            <a:ext uri="{FF2B5EF4-FFF2-40B4-BE49-F238E27FC236}">
              <a16:creationId xmlns:a16="http://schemas.microsoft.com/office/drawing/2014/main" id="{F09E3627-2D45-FC44-9A7D-71250624AD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333375</xdr:colOff>
      <xdr:row>43</xdr:row>
      <xdr:rowOff>35984</xdr:rowOff>
    </xdr:from>
    <xdr:to>
      <xdr:col>5</xdr:col>
      <xdr:colOff>777875</xdr:colOff>
      <xdr:row>56</xdr:row>
      <xdr:rowOff>165100</xdr:rowOff>
    </xdr:to>
    <xdr:graphicFrame macro="">
      <xdr:nvGraphicFramePr>
        <xdr:cNvPr id="4" name="Chart 3">
          <a:extLst>
            <a:ext uri="{FF2B5EF4-FFF2-40B4-BE49-F238E27FC236}">
              <a16:creationId xmlns:a16="http://schemas.microsoft.com/office/drawing/2014/main" id="{9CD5D332-375F-3440-897D-0C8909CB57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391582</xdr:colOff>
      <xdr:row>43</xdr:row>
      <xdr:rowOff>35984</xdr:rowOff>
    </xdr:from>
    <xdr:to>
      <xdr:col>12</xdr:col>
      <xdr:colOff>10582</xdr:colOff>
      <xdr:row>56</xdr:row>
      <xdr:rowOff>165100</xdr:rowOff>
    </xdr:to>
    <xdr:graphicFrame macro="">
      <xdr:nvGraphicFramePr>
        <xdr:cNvPr id="5" name="Chart 4">
          <a:extLst>
            <a:ext uri="{FF2B5EF4-FFF2-40B4-BE49-F238E27FC236}">
              <a16:creationId xmlns:a16="http://schemas.microsoft.com/office/drawing/2014/main" id="{DA07F21E-47F6-2642-A882-E03A9A42F3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BB5DD-39A5-9C4E-8106-513F8ECB09F0}">
  <dimension ref="A1:AG82"/>
  <sheetViews>
    <sheetView tabSelected="1" topLeftCell="A24" workbookViewId="0">
      <selection activeCell="M48" sqref="M48"/>
    </sheetView>
  </sheetViews>
  <sheetFormatPr baseColWidth="10" defaultRowHeight="16" x14ac:dyDescent="0.2"/>
  <cols>
    <col min="1" max="1" width="20.1640625" customWidth="1"/>
    <col min="7" max="7" width="14.1640625" style="3" customWidth="1"/>
    <col min="10" max="10" width="22.1640625" customWidth="1"/>
    <col min="12" max="12" width="12.6640625" bestFit="1" customWidth="1"/>
    <col min="14" max="14" width="19.5" customWidth="1"/>
    <col min="17" max="17" width="35.1640625" bestFit="1" customWidth="1"/>
  </cols>
  <sheetData>
    <row r="1" spans="1:16" x14ac:dyDescent="0.2">
      <c r="A1" s="15" t="s">
        <v>46</v>
      </c>
    </row>
    <row r="2" spans="1:16" x14ac:dyDescent="0.2">
      <c r="A2" s="15"/>
    </row>
    <row r="3" spans="1:16" x14ac:dyDescent="0.2">
      <c r="A3" s="16" t="s">
        <v>40</v>
      </c>
    </row>
    <row r="4" spans="1:16" x14ac:dyDescent="0.2">
      <c r="A4" t="s">
        <v>43</v>
      </c>
    </row>
    <row r="5" spans="1:16" x14ac:dyDescent="0.2">
      <c r="A5" t="s">
        <v>44</v>
      </c>
    </row>
    <row r="6" spans="1:16" x14ac:dyDescent="0.2">
      <c r="A6" t="s">
        <v>45</v>
      </c>
    </row>
    <row r="7" spans="1:16" ht="19" x14ac:dyDescent="0.2">
      <c r="A7" t="s">
        <v>53</v>
      </c>
    </row>
    <row r="8" spans="1:16" ht="19" x14ac:dyDescent="0.2">
      <c r="A8" t="s">
        <v>54</v>
      </c>
    </row>
    <row r="9" spans="1:16" ht="19" x14ac:dyDescent="0.2">
      <c r="A9" t="s">
        <v>55</v>
      </c>
    </row>
    <row r="10" spans="1:16" ht="19" x14ac:dyDescent="0.2">
      <c r="A10" t="s">
        <v>56</v>
      </c>
    </row>
    <row r="12" spans="1:16" x14ac:dyDescent="0.2">
      <c r="A12" s="4"/>
      <c r="F12" s="5"/>
      <c r="H12" s="6"/>
    </row>
    <row r="13" spans="1:16" ht="19" x14ac:dyDescent="0.2">
      <c r="A13" s="31" t="s">
        <v>41</v>
      </c>
      <c r="B13" s="32"/>
      <c r="C13" s="32"/>
      <c r="D13" s="32"/>
      <c r="E13" s="32"/>
      <c r="J13" s="29" t="s">
        <v>51</v>
      </c>
      <c r="K13" s="30"/>
      <c r="L13" s="30"/>
    </row>
    <row r="14" spans="1:16" x14ac:dyDescent="0.2">
      <c r="B14" s="11" t="s">
        <v>2</v>
      </c>
      <c r="C14" s="11" t="s">
        <v>3</v>
      </c>
      <c r="D14" s="11" t="s">
        <v>4</v>
      </c>
      <c r="E14" s="11" t="s">
        <v>5</v>
      </c>
      <c r="J14" s="7"/>
      <c r="K14" s="11"/>
      <c r="L14" s="11"/>
    </row>
    <row r="15" spans="1:16" x14ac:dyDescent="0.2">
      <c r="A15" s="17" t="s">
        <v>0</v>
      </c>
      <c r="B15" s="18">
        <v>5.2</v>
      </c>
      <c r="C15" s="18">
        <v>1.4</v>
      </c>
      <c r="D15" s="18">
        <v>2.7</v>
      </c>
      <c r="E15" s="18">
        <v>3.4</v>
      </c>
      <c r="J15" s="22"/>
      <c r="K15" s="11"/>
      <c r="L15" s="11"/>
      <c r="N15" s="8"/>
    </row>
    <row r="16" spans="1:16" x14ac:dyDescent="0.2">
      <c r="A16" s="19" t="s">
        <v>42</v>
      </c>
      <c r="J16" s="23" t="s">
        <v>42</v>
      </c>
      <c r="K16" s="18"/>
      <c r="L16" s="18" t="s">
        <v>52</v>
      </c>
      <c r="M16" s="5"/>
      <c r="N16" s="5"/>
      <c r="O16" s="5"/>
      <c r="P16" s="5"/>
    </row>
    <row r="17" spans="1:13" x14ac:dyDescent="0.2">
      <c r="A17" t="s">
        <v>7</v>
      </c>
      <c r="B17" s="12">
        <v>1363.08</v>
      </c>
      <c r="C17" s="12">
        <v>1115.69</v>
      </c>
      <c r="D17" s="12">
        <v>1824.9</v>
      </c>
      <c r="E17" s="12">
        <v>1391.96</v>
      </c>
      <c r="J17" t="s">
        <v>7</v>
      </c>
      <c r="K17" s="12"/>
      <c r="L17" s="9">
        <v>6736513.8600000003</v>
      </c>
      <c r="M17" s="9"/>
    </row>
    <row r="18" spans="1:13" x14ac:dyDescent="0.2">
      <c r="A18" t="s">
        <v>8</v>
      </c>
      <c r="B18" s="13">
        <v>3307.18</v>
      </c>
      <c r="C18" s="13">
        <v>1982.8</v>
      </c>
      <c r="D18" s="13">
        <v>3217.95</v>
      </c>
      <c r="E18" s="13">
        <v>2431.2399999999998</v>
      </c>
      <c r="J18" t="s">
        <v>8</v>
      </c>
      <c r="K18" s="12"/>
      <c r="L18" s="9">
        <v>10137289.640000001</v>
      </c>
    </row>
    <row r="19" spans="1:13" x14ac:dyDescent="0.2">
      <c r="A19" t="s">
        <v>9</v>
      </c>
      <c r="B19">
        <v>785.15</v>
      </c>
      <c r="C19">
        <v>686.9</v>
      </c>
      <c r="D19">
        <v>1112.22</v>
      </c>
      <c r="E19">
        <v>851.25</v>
      </c>
      <c r="J19" t="s">
        <v>9</v>
      </c>
      <c r="L19" s="9">
        <v>4135475.87</v>
      </c>
      <c r="M19" s="9"/>
    </row>
    <row r="20" spans="1:13" x14ac:dyDescent="0.2">
      <c r="A20" t="s">
        <v>10</v>
      </c>
      <c r="B20">
        <v>438.72</v>
      </c>
      <c r="C20">
        <v>630.08000000000004</v>
      </c>
      <c r="D20">
        <v>400.44</v>
      </c>
      <c r="E20">
        <v>308.13</v>
      </c>
      <c r="J20" t="s">
        <v>10</v>
      </c>
      <c r="L20" s="9">
        <v>2338273.8199999998</v>
      </c>
    </row>
    <row r="21" spans="1:13" x14ac:dyDescent="0.2">
      <c r="A21" t="s">
        <v>11</v>
      </c>
      <c r="B21">
        <v>123.58</v>
      </c>
      <c r="C21">
        <v>357.54</v>
      </c>
      <c r="D21">
        <v>91.63</v>
      </c>
      <c r="E21">
        <v>67.38</v>
      </c>
      <c r="J21" t="s">
        <v>11</v>
      </c>
      <c r="L21" s="9">
        <v>607571.68999999994</v>
      </c>
      <c r="M21" s="9"/>
    </row>
    <row r="22" spans="1:13" x14ac:dyDescent="0.2">
      <c r="A22" t="s">
        <v>12</v>
      </c>
      <c r="B22">
        <v>190.98</v>
      </c>
      <c r="C22">
        <v>536.36</v>
      </c>
      <c r="D22">
        <v>142.62</v>
      </c>
      <c r="E22">
        <v>105.56</v>
      </c>
      <c r="J22" t="s">
        <v>12</v>
      </c>
      <c r="L22" s="9">
        <v>910177.49</v>
      </c>
      <c r="M22" s="9"/>
    </row>
    <row r="23" spans="1:13" x14ac:dyDescent="0.2">
      <c r="A23" s="1" t="s">
        <v>13</v>
      </c>
      <c r="B23">
        <v>792.05</v>
      </c>
      <c r="C23">
        <v>530.89</v>
      </c>
      <c r="D23">
        <v>866.85</v>
      </c>
      <c r="E23">
        <v>700.19</v>
      </c>
      <c r="J23" s="1" t="s">
        <v>13</v>
      </c>
      <c r="L23" s="9">
        <v>4035082.68</v>
      </c>
    </row>
    <row r="24" spans="1:13" x14ac:dyDescent="0.2">
      <c r="A24" s="1" t="s">
        <v>14</v>
      </c>
      <c r="B24">
        <v>1674.62</v>
      </c>
      <c r="C24">
        <v>1144.19</v>
      </c>
      <c r="D24">
        <v>1866.46</v>
      </c>
      <c r="E24">
        <v>1472.44</v>
      </c>
      <c r="J24" s="1" t="s">
        <v>14</v>
      </c>
      <c r="L24" s="9">
        <v>5746394.9900000002</v>
      </c>
      <c r="M24" s="9"/>
    </row>
    <row r="25" spans="1:13" x14ac:dyDescent="0.2">
      <c r="A25" s="1" t="s">
        <v>15</v>
      </c>
      <c r="B25">
        <v>1068.78</v>
      </c>
      <c r="C25">
        <v>743.09</v>
      </c>
      <c r="D25">
        <v>1203.18</v>
      </c>
      <c r="E25">
        <v>963.11</v>
      </c>
      <c r="J25" s="1" t="s">
        <v>15</v>
      </c>
      <c r="L25" s="9">
        <v>4552354.55</v>
      </c>
    </row>
    <row r="26" spans="1:13" x14ac:dyDescent="0.2">
      <c r="A26" s="1" t="s">
        <v>16</v>
      </c>
      <c r="B26">
        <v>2531.29</v>
      </c>
      <c r="C26">
        <v>1574.82</v>
      </c>
      <c r="D26">
        <v>2572.36</v>
      </c>
      <c r="E26">
        <v>1982.05</v>
      </c>
      <c r="J26" s="1" t="s">
        <v>16</v>
      </c>
      <c r="L26" s="9">
        <v>8470531.7599999998</v>
      </c>
      <c r="M26" s="9"/>
    </row>
    <row r="27" spans="1:13" x14ac:dyDescent="0.2">
      <c r="A27" s="1" t="s">
        <v>17</v>
      </c>
      <c r="B27">
        <v>1652.42</v>
      </c>
      <c r="C27">
        <v>1204.01</v>
      </c>
      <c r="D27">
        <v>1965.09</v>
      </c>
      <c r="E27">
        <v>1490.38</v>
      </c>
      <c r="J27" s="1" t="s">
        <v>17</v>
      </c>
      <c r="L27" s="9">
        <v>7186273.0199999996</v>
      </c>
      <c r="M27" s="9"/>
    </row>
    <row r="28" spans="1:13" x14ac:dyDescent="0.2">
      <c r="A28" s="1" t="s">
        <v>18</v>
      </c>
      <c r="B28">
        <v>2211.14</v>
      </c>
      <c r="C28">
        <v>1378.6</v>
      </c>
      <c r="D28">
        <v>2255.89</v>
      </c>
      <c r="E28">
        <v>1698.8</v>
      </c>
      <c r="J28" s="1" t="s">
        <v>18</v>
      </c>
      <c r="L28" s="9">
        <v>7167013.2300000004</v>
      </c>
    </row>
    <row r="29" spans="1:13" x14ac:dyDescent="0.2">
      <c r="A29" s="1" t="s">
        <v>19</v>
      </c>
      <c r="B29">
        <v>630</v>
      </c>
      <c r="C29">
        <v>550.17999999999995</v>
      </c>
      <c r="D29">
        <v>893.27</v>
      </c>
      <c r="E29">
        <v>675.04</v>
      </c>
      <c r="J29" s="1" t="s">
        <v>19</v>
      </c>
      <c r="L29" s="9">
        <v>3375320.22</v>
      </c>
    </row>
    <row r="30" spans="1:13" x14ac:dyDescent="0.2">
      <c r="A30" s="1" t="s">
        <v>20</v>
      </c>
      <c r="B30">
        <v>1774.05</v>
      </c>
      <c r="C30">
        <v>1076.45</v>
      </c>
      <c r="D30">
        <v>1754.56</v>
      </c>
      <c r="E30">
        <v>1315.17</v>
      </c>
      <c r="J30" s="1" t="s">
        <v>20</v>
      </c>
      <c r="L30" s="9">
        <v>5914605.7999999998</v>
      </c>
      <c r="M30" s="9"/>
    </row>
    <row r="31" spans="1:13" x14ac:dyDescent="0.2">
      <c r="A31" s="1" t="s">
        <v>21</v>
      </c>
      <c r="B31">
        <v>47.03</v>
      </c>
      <c r="C31">
        <v>134.83000000000001</v>
      </c>
      <c r="D31">
        <v>203.49</v>
      </c>
      <c r="E31">
        <v>150.19999999999999</v>
      </c>
      <c r="J31" s="1" t="s">
        <v>21</v>
      </c>
      <c r="L31" s="9">
        <v>792911.37</v>
      </c>
      <c r="M31" s="9"/>
    </row>
    <row r="32" spans="1:13" x14ac:dyDescent="0.2">
      <c r="A32" s="1" t="s">
        <v>22</v>
      </c>
      <c r="B32">
        <v>1719.71</v>
      </c>
      <c r="C32">
        <v>912.51</v>
      </c>
      <c r="D32">
        <v>1477.59</v>
      </c>
      <c r="E32">
        <v>1095.8699999999999</v>
      </c>
      <c r="J32" s="1" t="s">
        <v>22</v>
      </c>
      <c r="L32" s="9">
        <v>4516630.32</v>
      </c>
    </row>
    <row r="33" spans="1:16" x14ac:dyDescent="0.2">
      <c r="A33" s="1" t="s">
        <v>23</v>
      </c>
      <c r="B33">
        <v>1319.93</v>
      </c>
      <c r="C33">
        <v>704.91</v>
      </c>
      <c r="D33">
        <v>1142.21</v>
      </c>
      <c r="E33">
        <v>844.06</v>
      </c>
      <c r="J33" s="1" t="s">
        <v>23</v>
      </c>
      <c r="L33" s="9">
        <v>3889560.47</v>
      </c>
    </row>
    <row r="34" spans="1:16" x14ac:dyDescent="0.2">
      <c r="A34" s="1" t="s">
        <v>24</v>
      </c>
      <c r="B34">
        <v>1265.98</v>
      </c>
      <c r="C34">
        <v>661.69</v>
      </c>
      <c r="D34">
        <v>1074.72</v>
      </c>
      <c r="E34">
        <v>793.12</v>
      </c>
      <c r="J34" s="1" t="s">
        <v>24</v>
      </c>
      <c r="L34" s="9">
        <v>3893102.89</v>
      </c>
    </row>
    <row r="35" spans="1:16" x14ac:dyDescent="0.2">
      <c r="A35" s="1" t="s">
        <v>25</v>
      </c>
      <c r="B35">
        <v>2190.77</v>
      </c>
      <c r="C35">
        <v>1084.32</v>
      </c>
      <c r="D35">
        <v>1766.11</v>
      </c>
      <c r="E35">
        <v>1392.62</v>
      </c>
      <c r="J35" s="1" t="s">
        <v>25</v>
      </c>
      <c r="L35" s="9">
        <v>6449144.3099999996</v>
      </c>
    </row>
    <row r="36" spans="1:16" x14ac:dyDescent="0.2">
      <c r="A36" s="1" t="s">
        <v>26</v>
      </c>
      <c r="B36">
        <v>2345.52</v>
      </c>
      <c r="C36">
        <v>1137.04</v>
      </c>
      <c r="D36">
        <v>1850.09</v>
      </c>
      <c r="E36">
        <v>1478.52</v>
      </c>
      <c r="J36" s="1" t="s">
        <v>26</v>
      </c>
      <c r="L36" s="9">
        <v>5188820.99</v>
      </c>
    </row>
    <row r="37" spans="1:16" x14ac:dyDescent="0.2">
      <c r="A37" s="1" t="s">
        <v>27</v>
      </c>
      <c r="B37">
        <v>4567.2299999999996</v>
      </c>
      <c r="C37">
        <v>2198.36</v>
      </c>
      <c r="D37">
        <v>3604.14</v>
      </c>
      <c r="E37">
        <v>2833.5</v>
      </c>
      <c r="J37" s="1" t="s">
        <v>27</v>
      </c>
      <c r="L37" s="9">
        <v>10218333.189999999</v>
      </c>
    </row>
    <row r="38" spans="1:16" x14ac:dyDescent="0.2">
      <c r="A38" s="1" t="s">
        <v>28</v>
      </c>
      <c r="B38">
        <v>993.62</v>
      </c>
      <c r="C38">
        <v>529.38</v>
      </c>
      <c r="D38">
        <v>850.53</v>
      </c>
      <c r="E38">
        <v>641.9</v>
      </c>
      <c r="J38" s="1" t="s">
        <v>28</v>
      </c>
      <c r="L38" s="9">
        <v>2913142.84</v>
      </c>
    </row>
    <row r="39" spans="1:16" x14ac:dyDescent="0.2">
      <c r="A39" s="1" t="s">
        <v>29</v>
      </c>
      <c r="B39">
        <v>1006.82</v>
      </c>
      <c r="C39">
        <v>526.57000000000005</v>
      </c>
      <c r="D39">
        <v>850.14</v>
      </c>
      <c r="E39">
        <v>639.5</v>
      </c>
      <c r="J39" s="1" t="s">
        <v>29</v>
      </c>
      <c r="L39" s="9">
        <v>3100068.55</v>
      </c>
    </row>
    <row r="40" spans="1:16" x14ac:dyDescent="0.2">
      <c r="A40" s="1" t="s">
        <v>30</v>
      </c>
      <c r="B40">
        <v>911.37</v>
      </c>
      <c r="C40">
        <v>465.21</v>
      </c>
      <c r="D40">
        <v>746.45</v>
      </c>
      <c r="E40">
        <v>568.54</v>
      </c>
      <c r="J40" s="1" t="s">
        <v>30</v>
      </c>
      <c r="L40" s="9">
        <v>2533993.67</v>
      </c>
    </row>
    <row r="41" spans="1:16" x14ac:dyDescent="0.2">
      <c r="A41" s="1" t="s">
        <v>31</v>
      </c>
      <c r="B41">
        <v>1973.61</v>
      </c>
      <c r="C41">
        <v>978.51</v>
      </c>
      <c r="D41">
        <v>1592.73</v>
      </c>
      <c r="E41">
        <v>1234.53</v>
      </c>
      <c r="J41" s="1" t="s">
        <v>31</v>
      </c>
      <c r="L41" s="9">
        <v>4022105.07</v>
      </c>
    </row>
    <row r="42" spans="1:16" x14ac:dyDescent="0.2">
      <c r="A42" s="1" t="s">
        <v>32</v>
      </c>
      <c r="B42">
        <v>1679.18</v>
      </c>
      <c r="C42">
        <v>844.55</v>
      </c>
      <c r="D42">
        <v>1363.39</v>
      </c>
      <c r="E42">
        <v>1058.3599999999999</v>
      </c>
      <c r="J42" s="1" t="s">
        <v>32</v>
      </c>
      <c r="L42" s="9">
        <v>4020989.05</v>
      </c>
    </row>
    <row r="43" spans="1:16" x14ac:dyDescent="0.2">
      <c r="A43" s="1" t="s">
        <v>33</v>
      </c>
      <c r="B43">
        <v>1716.1</v>
      </c>
      <c r="C43">
        <v>1130.5</v>
      </c>
      <c r="D43">
        <v>1838.63</v>
      </c>
      <c r="E43">
        <v>1438.77</v>
      </c>
      <c r="J43" s="1" t="s">
        <v>33</v>
      </c>
      <c r="L43" s="9">
        <v>4679256.01</v>
      </c>
    </row>
    <row r="44" spans="1:16" x14ac:dyDescent="0.2">
      <c r="A44" s="1" t="s">
        <v>34</v>
      </c>
      <c r="B44">
        <v>1548.16</v>
      </c>
      <c r="C44">
        <v>784.88</v>
      </c>
      <c r="D44">
        <v>1269.18</v>
      </c>
      <c r="E44">
        <v>978.92</v>
      </c>
      <c r="J44" s="1" t="s">
        <v>34</v>
      </c>
      <c r="L44" s="9">
        <v>3617353.39</v>
      </c>
    </row>
    <row r="45" spans="1:16" x14ac:dyDescent="0.2">
      <c r="A45" s="1" t="s">
        <v>35</v>
      </c>
      <c r="B45">
        <v>1759.08</v>
      </c>
      <c r="C45">
        <v>898.75</v>
      </c>
      <c r="D45">
        <v>1459.96</v>
      </c>
      <c r="E45">
        <v>1115.1600000000001</v>
      </c>
      <c r="J45" s="1" t="s">
        <v>35</v>
      </c>
      <c r="L45" s="9">
        <v>3976792.68</v>
      </c>
    </row>
    <row r="46" spans="1:16" x14ac:dyDescent="0.2">
      <c r="A46" s="1" t="s">
        <v>36</v>
      </c>
      <c r="B46">
        <v>1592.47</v>
      </c>
      <c r="C46">
        <v>855.91</v>
      </c>
      <c r="D46">
        <v>1399.59</v>
      </c>
      <c r="E46">
        <v>1077.7</v>
      </c>
      <c r="J46" s="1" t="s">
        <v>36</v>
      </c>
      <c r="L46" s="9">
        <v>4030276.22</v>
      </c>
      <c r="N46" s="14"/>
    </row>
    <row r="47" spans="1:16" x14ac:dyDescent="0.2">
      <c r="L47" s="9"/>
    </row>
    <row r="48" spans="1:16" x14ac:dyDescent="0.2">
      <c r="A48" s="19" t="s">
        <v>48</v>
      </c>
      <c r="B48" s="5">
        <v>2.0015000000000001</v>
      </c>
      <c r="C48" s="5">
        <v>0.94799999999999995</v>
      </c>
      <c r="D48" s="5">
        <v>1.7094</v>
      </c>
      <c r="E48" s="5">
        <v>1.1282000000000001</v>
      </c>
      <c r="J48" s="5" t="s">
        <v>6</v>
      </c>
      <c r="L48" s="28">
        <v>1661695.2</v>
      </c>
      <c r="M48" s="14" t="s">
        <v>81</v>
      </c>
      <c r="O48" s="10"/>
      <c r="P48" s="10"/>
    </row>
    <row r="50" spans="1:33" x14ac:dyDescent="0.2">
      <c r="A50" s="31" t="s">
        <v>47</v>
      </c>
      <c r="B50" s="32"/>
      <c r="C50" s="32"/>
      <c r="D50" s="32"/>
      <c r="E50" s="32"/>
      <c r="F50" s="32"/>
      <c r="G50" s="32"/>
      <c r="J50" s="31" t="s">
        <v>57</v>
      </c>
      <c r="K50" s="32"/>
      <c r="L50" s="32"/>
      <c r="Q50" s="7"/>
      <c r="R50" s="11"/>
    </row>
    <row r="51" spans="1:33" x14ac:dyDescent="0.2">
      <c r="Q51" s="33" t="s">
        <v>58</v>
      </c>
      <c r="R51" s="30"/>
      <c r="S51" s="30"/>
      <c r="T51" s="30"/>
    </row>
    <row r="52" spans="1:33" ht="19" x14ac:dyDescent="0.2">
      <c r="A52" s="19" t="s">
        <v>42</v>
      </c>
      <c r="B52" s="11" t="s">
        <v>2</v>
      </c>
      <c r="C52" s="11" t="s">
        <v>3</v>
      </c>
      <c r="D52" s="11" t="s">
        <v>4</v>
      </c>
      <c r="E52" s="11" t="s">
        <v>5</v>
      </c>
      <c r="F52" s="11" t="s">
        <v>49</v>
      </c>
      <c r="G52" s="11" t="s">
        <v>50</v>
      </c>
      <c r="J52" s="5" t="s">
        <v>1</v>
      </c>
      <c r="K52" s="11"/>
      <c r="L52" s="11" t="s">
        <v>39</v>
      </c>
      <c r="M52" s="5"/>
      <c r="N52" s="5"/>
      <c r="O52" s="5"/>
      <c r="Q52" s="19" t="s">
        <v>42</v>
      </c>
      <c r="R52" s="11"/>
      <c r="S52" s="11" t="s">
        <v>37</v>
      </c>
      <c r="T52" s="11" t="s">
        <v>38</v>
      </c>
      <c r="X52" s="5"/>
      <c r="Y52" s="5"/>
      <c r="Z52" s="5"/>
      <c r="AA52" s="5"/>
      <c r="AB52" s="5"/>
      <c r="AC52" s="5"/>
      <c r="AD52" s="5"/>
      <c r="AE52" s="5"/>
      <c r="AF52" s="5"/>
      <c r="AG52" s="5"/>
    </row>
    <row r="53" spans="1:33" x14ac:dyDescent="0.2">
      <c r="A53" t="s">
        <v>7</v>
      </c>
      <c r="B53" s="20">
        <f t="shared" ref="B53:B81" si="0">B17/$B$48</f>
        <v>681.02922807894072</v>
      </c>
      <c r="C53" s="20">
        <f t="shared" ref="C53:C82" si="1">C17/$C$48</f>
        <v>1176.8881856540086</v>
      </c>
      <c r="D53" s="20">
        <f t="shared" ref="D53:D82" si="2">D17/$D$48</f>
        <v>1067.5675675675675</v>
      </c>
      <c r="E53" s="20">
        <f t="shared" ref="E53:E82" si="3">E17/$E$48</f>
        <v>1233.7883354015246</v>
      </c>
      <c r="F53" s="20">
        <f>SUM(B53:E53)</f>
        <v>4159.2733167020415</v>
      </c>
      <c r="G53" s="21">
        <f>F53/(10^6)</f>
        <v>4.1592733167020411E-3</v>
      </c>
      <c r="J53" t="s">
        <v>7</v>
      </c>
      <c r="L53">
        <f>L17/$L$48</f>
        <v>4.0540009142470899</v>
      </c>
      <c r="Q53" t="s">
        <v>7</v>
      </c>
      <c r="R53" s="24">
        <f t="shared" ref="R53:R82" si="4">L53/$G53</f>
        <v>974.68971273606428</v>
      </c>
      <c r="S53" s="24"/>
      <c r="T53" s="24"/>
      <c r="X53" s="2"/>
      <c r="Y53" s="2"/>
      <c r="Z53" s="2"/>
      <c r="AA53" s="2"/>
      <c r="AB53" s="2"/>
      <c r="AC53" s="2"/>
      <c r="AD53" s="2"/>
      <c r="AE53" s="2"/>
      <c r="AF53" s="2"/>
      <c r="AG53" s="2"/>
    </row>
    <row r="54" spans="1:33" x14ac:dyDescent="0.2">
      <c r="A54" t="s">
        <v>8</v>
      </c>
      <c r="B54" s="20">
        <f t="shared" si="0"/>
        <v>1652.3507369472893</v>
      </c>
      <c r="C54" s="20">
        <f t="shared" si="1"/>
        <v>2091.5611814345993</v>
      </c>
      <c r="D54" s="20">
        <f t="shared" si="2"/>
        <v>1882.5026325026324</v>
      </c>
      <c r="E54" s="20">
        <f t="shared" si="3"/>
        <v>2154.9725226023752</v>
      </c>
      <c r="F54" s="20">
        <f t="shared" ref="F54:F69" si="5">SUM(B54:E54)</f>
        <v>7781.387073486896</v>
      </c>
      <c r="G54" s="21">
        <f t="shared" ref="G54:G70" si="6">F54/(10^6)</f>
        <v>7.7813870734868961E-3</v>
      </c>
      <c r="J54" t="s">
        <v>8</v>
      </c>
      <c r="L54">
        <f t="shared" ref="L54:L60" si="7">L18/$L$48</f>
        <v>6.1005710553897012</v>
      </c>
      <c r="Q54" t="s">
        <v>8</v>
      </c>
      <c r="R54" s="24">
        <f t="shared" si="4"/>
        <v>783.99532085684962</v>
      </c>
      <c r="S54" s="24"/>
      <c r="T54" s="24"/>
      <c r="X54" s="2"/>
      <c r="Y54" s="2"/>
      <c r="Z54" s="2"/>
      <c r="AA54" s="2"/>
      <c r="AB54" s="2"/>
      <c r="AC54" s="2"/>
      <c r="AD54" s="2"/>
      <c r="AE54" s="2"/>
      <c r="AF54" s="2"/>
      <c r="AG54" s="2"/>
    </row>
    <row r="55" spans="1:33" x14ac:dyDescent="0.2">
      <c r="A55" t="s">
        <v>9</v>
      </c>
      <c r="B55" s="20">
        <f t="shared" si="0"/>
        <v>392.28078940794404</v>
      </c>
      <c r="C55" s="20">
        <f t="shared" si="1"/>
        <v>724.57805907172997</v>
      </c>
      <c r="D55" s="20">
        <f t="shared" si="2"/>
        <v>650.64935064935071</v>
      </c>
      <c r="E55" s="20">
        <f t="shared" si="3"/>
        <v>754.52047509306851</v>
      </c>
      <c r="F55" s="20">
        <f t="shared" si="5"/>
        <v>2522.0286742220933</v>
      </c>
      <c r="G55" s="21">
        <f t="shared" si="6"/>
        <v>2.5220286742220935E-3</v>
      </c>
      <c r="J55" t="s">
        <v>9</v>
      </c>
      <c r="L55">
        <f t="shared" si="7"/>
        <v>2.488709042428479</v>
      </c>
      <c r="Q55" t="s">
        <v>9</v>
      </c>
      <c r="R55" s="24">
        <f t="shared" si="4"/>
        <v>986.78855949015258</v>
      </c>
      <c r="S55" s="24">
        <f>AVERAGE(R53:R55)</f>
        <v>915.15786436102223</v>
      </c>
      <c r="T55" s="24">
        <f>STDEV(R53:R55)</f>
        <v>113.75106653151779</v>
      </c>
      <c r="X55" s="2"/>
      <c r="Y55" s="2"/>
      <c r="Z55" s="2"/>
      <c r="AA55" s="2"/>
      <c r="AB55" s="2"/>
      <c r="AC55" s="2"/>
      <c r="AD55" s="2"/>
      <c r="AE55" s="2"/>
      <c r="AF55" s="2"/>
      <c r="AG55" s="2"/>
    </row>
    <row r="56" spans="1:33" x14ac:dyDescent="0.2">
      <c r="A56" t="s">
        <v>10</v>
      </c>
      <c r="B56" s="20">
        <f t="shared" si="0"/>
        <v>219.19560329752687</v>
      </c>
      <c r="C56" s="20">
        <f t="shared" si="1"/>
        <v>664.64135021097059</v>
      </c>
      <c r="D56" s="20">
        <f t="shared" si="2"/>
        <v>234.25763425763427</v>
      </c>
      <c r="E56" s="20">
        <f t="shared" si="3"/>
        <v>273.11646871122139</v>
      </c>
      <c r="F56" s="20">
        <f t="shared" si="5"/>
        <v>1391.2110564773532</v>
      </c>
      <c r="G56" s="21">
        <f t="shared" si="6"/>
        <v>1.3912110564773532E-3</v>
      </c>
      <c r="J56" t="s">
        <v>10</v>
      </c>
      <c r="L56">
        <f t="shared" si="7"/>
        <v>1.4071616864512817</v>
      </c>
      <c r="Q56" t="s">
        <v>10</v>
      </c>
      <c r="R56" s="24">
        <f t="shared" si="4"/>
        <v>1011.4652840772533</v>
      </c>
      <c r="S56" s="24"/>
      <c r="T56" s="24"/>
      <c r="X56" s="2"/>
      <c r="Y56" s="2"/>
      <c r="Z56" s="2"/>
      <c r="AA56" s="2"/>
      <c r="AB56" s="2"/>
      <c r="AC56" s="2"/>
      <c r="AD56" s="2"/>
      <c r="AE56" s="2"/>
      <c r="AF56" s="2"/>
      <c r="AG56" s="2"/>
    </row>
    <row r="57" spans="1:33" x14ac:dyDescent="0.2">
      <c r="A57" t="s">
        <v>11</v>
      </c>
      <c r="B57" s="20">
        <f t="shared" si="0"/>
        <v>61.743692230826881</v>
      </c>
      <c r="C57" s="20">
        <f t="shared" si="1"/>
        <v>377.15189873417728</v>
      </c>
      <c r="D57" s="20">
        <f t="shared" si="2"/>
        <v>53.603603603603602</v>
      </c>
      <c r="E57" s="20">
        <f t="shared" si="3"/>
        <v>59.723453288424032</v>
      </c>
      <c r="F57" s="20">
        <f t="shared" si="5"/>
        <v>552.2226478570318</v>
      </c>
      <c r="G57" s="21">
        <f t="shared" si="6"/>
        <v>5.522226478570318E-4</v>
      </c>
      <c r="J57" t="s">
        <v>11</v>
      </c>
      <c r="L57">
        <f t="shared" si="7"/>
        <v>0.36563365531777425</v>
      </c>
      <c r="Q57" t="s">
        <v>11</v>
      </c>
      <c r="R57" s="24">
        <f t="shared" si="4"/>
        <v>662.11274879192445</v>
      </c>
      <c r="S57" s="24"/>
      <c r="T57" s="24"/>
      <c r="X57" s="2"/>
      <c r="Y57" s="2"/>
      <c r="Z57" s="2"/>
      <c r="AA57" s="2"/>
      <c r="AB57" s="2"/>
      <c r="AC57" s="2"/>
      <c r="AD57" s="2"/>
      <c r="AE57" s="2"/>
      <c r="AF57" s="2"/>
      <c r="AG57" s="2"/>
    </row>
    <row r="58" spans="1:33" x14ac:dyDescent="0.2">
      <c r="A58" t="s">
        <v>12</v>
      </c>
      <c r="B58" s="20">
        <f t="shared" si="0"/>
        <v>95.418436172870344</v>
      </c>
      <c r="C58" s="20">
        <f t="shared" si="1"/>
        <v>565.78059071729967</v>
      </c>
      <c r="D58" s="20">
        <f t="shared" si="2"/>
        <v>83.432783432783438</v>
      </c>
      <c r="E58" s="20">
        <f t="shared" si="3"/>
        <v>93.564970749867044</v>
      </c>
      <c r="F58" s="20">
        <f t="shared" si="5"/>
        <v>838.1967810728205</v>
      </c>
      <c r="G58" s="21">
        <f t="shared" si="6"/>
        <v>8.381967810728205E-4</v>
      </c>
      <c r="J58" t="s">
        <v>12</v>
      </c>
      <c r="L58">
        <f t="shared" si="7"/>
        <v>0.54774033769851416</v>
      </c>
      <c r="Q58" t="s">
        <v>12</v>
      </c>
      <c r="R58" s="24">
        <f t="shared" si="4"/>
        <v>653.47463753971135</v>
      </c>
      <c r="S58" s="24">
        <f>AVERAGE(R56:R58)</f>
        <v>775.68422346962961</v>
      </c>
      <c r="T58" s="24">
        <f>STDEV(R56:R58)</f>
        <v>204.23806121152688</v>
      </c>
      <c r="X58" s="2"/>
      <c r="Y58" s="2"/>
      <c r="Z58" s="2"/>
      <c r="AA58" s="2"/>
      <c r="AB58" s="2"/>
      <c r="AC58" s="2"/>
      <c r="AD58" s="2"/>
      <c r="AE58" s="2"/>
      <c r="AF58" s="2"/>
      <c r="AG58" s="2"/>
    </row>
    <row r="59" spans="1:33" x14ac:dyDescent="0.2">
      <c r="A59" s="1" t="s">
        <v>13</v>
      </c>
      <c r="B59" s="20">
        <f t="shared" si="0"/>
        <v>395.72820384711463</v>
      </c>
      <c r="C59" s="20">
        <f t="shared" si="1"/>
        <v>560.01054852320681</v>
      </c>
      <c r="D59" s="20">
        <f t="shared" si="2"/>
        <v>507.1077571077571</v>
      </c>
      <c r="E59" s="20">
        <f t="shared" si="3"/>
        <v>620.62577557170709</v>
      </c>
      <c r="F59" s="20">
        <f t="shared" si="5"/>
        <v>2083.4722850497856</v>
      </c>
      <c r="G59" s="21">
        <f t="shared" si="6"/>
        <v>2.0834722850497857E-3</v>
      </c>
      <c r="J59" s="1" t="s">
        <v>13</v>
      </c>
      <c r="L59">
        <f t="shared" si="7"/>
        <v>2.4282929143684115</v>
      </c>
      <c r="Q59" s="1" t="s">
        <v>13</v>
      </c>
      <c r="R59" s="24">
        <f t="shared" si="4"/>
        <v>1165.5028635575952</v>
      </c>
      <c r="S59" s="24"/>
      <c r="T59" s="24"/>
      <c r="X59" s="2"/>
      <c r="Y59" s="2"/>
      <c r="Z59" s="2"/>
      <c r="AA59" s="2"/>
      <c r="AB59" s="2"/>
      <c r="AC59" s="2"/>
      <c r="AD59" s="2"/>
      <c r="AE59" s="2"/>
      <c r="AF59" s="2"/>
      <c r="AG59" s="2"/>
    </row>
    <row r="60" spans="1:33" x14ac:dyDescent="0.2">
      <c r="A60" s="1" t="s">
        <v>14</v>
      </c>
      <c r="B60" s="20">
        <f t="shared" si="0"/>
        <v>836.68248813389948</v>
      </c>
      <c r="C60" s="20">
        <f t="shared" si="1"/>
        <v>1206.951476793249</v>
      </c>
      <c r="D60" s="20">
        <f t="shared" si="2"/>
        <v>1091.8801918801919</v>
      </c>
      <c r="E60" s="20">
        <f t="shared" si="3"/>
        <v>1305.1232051054776</v>
      </c>
      <c r="F60" s="20">
        <f t="shared" si="5"/>
        <v>4440.6373619128181</v>
      </c>
      <c r="G60" s="21">
        <f t="shared" si="6"/>
        <v>4.4406373619128182E-3</v>
      </c>
      <c r="J60" s="1" t="s">
        <v>14</v>
      </c>
      <c r="L60">
        <f t="shared" si="7"/>
        <v>3.4581522471750539</v>
      </c>
      <c r="Q60" s="1" t="s">
        <v>14</v>
      </c>
      <c r="R60" s="24">
        <f t="shared" si="4"/>
        <v>778.75132899513414</v>
      </c>
      <c r="S60" s="24"/>
      <c r="T60" s="24"/>
      <c r="X60" s="2"/>
      <c r="Y60" s="2"/>
      <c r="Z60" s="2"/>
      <c r="AA60" s="2"/>
      <c r="AB60" s="2"/>
      <c r="AC60" s="2"/>
      <c r="AD60" s="2"/>
      <c r="AE60" s="2"/>
      <c r="AF60" s="2"/>
      <c r="AG60" s="2"/>
    </row>
    <row r="61" spans="1:33" x14ac:dyDescent="0.2">
      <c r="A61" s="1" t="s">
        <v>15</v>
      </c>
      <c r="B61" s="20">
        <f t="shared" si="0"/>
        <v>533.98950786909813</v>
      </c>
      <c r="C61" s="20">
        <f t="shared" si="1"/>
        <v>783.85021097046422</v>
      </c>
      <c r="D61" s="20">
        <f t="shared" si="2"/>
        <v>703.86100386100384</v>
      </c>
      <c r="E61" s="20">
        <f t="shared" si="3"/>
        <v>853.66956213437334</v>
      </c>
      <c r="F61" s="20">
        <f t="shared" si="5"/>
        <v>2875.3702848349394</v>
      </c>
      <c r="G61" s="21">
        <f t="shared" si="6"/>
        <v>2.8753702848349394E-3</v>
      </c>
      <c r="J61" s="1" t="s">
        <v>15</v>
      </c>
      <c r="L61">
        <f>L25/$L$48</f>
        <v>2.7395845820581295</v>
      </c>
      <c r="Q61" s="1" t="s">
        <v>15</v>
      </c>
      <c r="R61" s="24">
        <f t="shared" si="4"/>
        <v>952.77627250550631</v>
      </c>
      <c r="S61" s="24">
        <f>AVERAGE(R59:R61)</f>
        <v>965.6768216860786</v>
      </c>
      <c r="T61" s="24">
        <f>STDEV(R59:R61)</f>
        <v>193.69823308041481</v>
      </c>
      <c r="X61" s="2"/>
      <c r="Y61" s="2"/>
      <c r="Z61" s="2"/>
      <c r="AA61" s="2"/>
      <c r="AB61" s="2"/>
      <c r="AC61" s="2"/>
      <c r="AD61" s="2"/>
      <c r="AE61" s="2"/>
      <c r="AF61" s="2"/>
      <c r="AG61" s="2"/>
    </row>
    <row r="62" spans="1:33" x14ac:dyDescent="0.2">
      <c r="A62" s="1" t="s">
        <v>16</v>
      </c>
      <c r="B62" s="20">
        <f t="shared" si="0"/>
        <v>1264.6964776417685</v>
      </c>
      <c r="C62" s="20">
        <f t="shared" si="1"/>
        <v>1661.2025316455697</v>
      </c>
      <c r="D62" s="20">
        <f t="shared" si="2"/>
        <v>1504.832104832105</v>
      </c>
      <c r="E62" s="20">
        <f t="shared" si="3"/>
        <v>1756.8250310228682</v>
      </c>
      <c r="F62" s="20">
        <f t="shared" si="5"/>
        <v>6187.5561451423109</v>
      </c>
      <c r="G62" s="21">
        <f t="shared" si="6"/>
        <v>6.1875561451423108E-3</v>
      </c>
      <c r="J62" s="1" t="s">
        <v>16</v>
      </c>
      <c r="L62">
        <f>L26/$L$48</f>
        <v>5.0975243594613504</v>
      </c>
      <c r="Q62" s="1" t="s">
        <v>16</v>
      </c>
      <c r="R62" s="24">
        <f t="shared" si="4"/>
        <v>823.83484527462167</v>
      </c>
      <c r="S62" s="24"/>
      <c r="T62" s="24"/>
      <c r="X62" s="2"/>
      <c r="Y62" s="2"/>
      <c r="Z62" s="2"/>
      <c r="AA62" s="2"/>
      <c r="AB62" s="2"/>
      <c r="AC62" s="2"/>
      <c r="AD62" s="2"/>
      <c r="AE62" s="2"/>
      <c r="AF62" s="2"/>
      <c r="AG62" s="2"/>
    </row>
    <row r="63" spans="1:33" x14ac:dyDescent="0.2">
      <c r="A63" s="1" t="s">
        <v>17</v>
      </c>
      <c r="B63" s="20">
        <f t="shared" si="0"/>
        <v>825.59080689482892</v>
      </c>
      <c r="C63" s="20">
        <f t="shared" si="1"/>
        <v>1270.0527426160338</v>
      </c>
      <c r="D63" s="20">
        <f t="shared" si="2"/>
        <v>1149.5787995787996</v>
      </c>
      <c r="E63" s="20">
        <f t="shared" si="3"/>
        <v>1321.0246410210955</v>
      </c>
      <c r="F63" s="20">
        <f t="shared" si="5"/>
        <v>4566.2469901107579</v>
      </c>
      <c r="G63" s="21">
        <f t="shared" si="6"/>
        <v>4.5662469901107576E-3</v>
      </c>
      <c r="J63" s="1" t="s">
        <v>17</v>
      </c>
      <c r="L63">
        <f t="shared" ref="L63:L82" si="8">L27/$L$48</f>
        <v>4.324663765051497</v>
      </c>
      <c r="Q63" s="1" t="s">
        <v>17</v>
      </c>
      <c r="R63" s="24">
        <f t="shared" si="4"/>
        <v>947.09370176811206</v>
      </c>
      <c r="S63" s="24"/>
      <c r="T63" s="24"/>
      <c r="X63" s="2"/>
      <c r="Y63" s="2"/>
      <c r="Z63" s="2"/>
      <c r="AA63" s="2"/>
      <c r="AB63" s="2"/>
      <c r="AC63" s="2"/>
      <c r="AD63" s="2"/>
      <c r="AE63" s="2"/>
      <c r="AF63" s="2"/>
      <c r="AG63" s="2"/>
    </row>
    <row r="64" spans="1:33" x14ac:dyDescent="0.2">
      <c r="A64" s="1" t="s">
        <v>18</v>
      </c>
      <c r="B64" s="20">
        <f t="shared" si="0"/>
        <v>1104.741443917062</v>
      </c>
      <c r="C64" s="20">
        <f t="shared" si="1"/>
        <v>1454.2194092827003</v>
      </c>
      <c r="D64" s="20">
        <f t="shared" si="2"/>
        <v>1319.6969696969695</v>
      </c>
      <c r="E64" s="20">
        <f t="shared" si="3"/>
        <v>1505.761389824499</v>
      </c>
      <c r="F64" s="20">
        <f t="shared" si="5"/>
        <v>5384.4192127212309</v>
      </c>
      <c r="G64" s="21">
        <f t="shared" si="6"/>
        <v>5.3844192127212309E-3</v>
      </c>
      <c r="J64" s="1" t="s">
        <v>18</v>
      </c>
      <c r="L64">
        <f t="shared" si="8"/>
        <v>4.3130733181392111</v>
      </c>
      <c r="Q64" s="1" t="s">
        <v>18</v>
      </c>
      <c r="R64" s="24">
        <f t="shared" si="4"/>
        <v>801.02851352085338</v>
      </c>
      <c r="S64" s="24">
        <f>AVERAGE(R62:R64)</f>
        <v>857.31902018786241</v>
      </c>
      <c r="T64" s="24">
        <f>STDEV(R62:R64)</f>
        <v>78.578955717432081</v>
      </c>
      <c r="X64" s="2"/>
      <c r="Y64" s="2"/>
      <c r="Z64" s="2"/>
      <c r="AA64" s="2"/>
      <c r="AB64" s="2"/>
      <c r="AC64" s="2"/>
      <c r="AD64" s="2"/>
      <c r="AE64" s="2"/>
      <c r="AF64" s="2"/>
      <c r="AG64" s="2"/>
    </row>
    <row r="65" spans="1:33" x14ac:dyDescent="0.2">
      <c r="A65" s="1" t="s">
        <v>19</v>
      </c>
      <c r="B65" s="20">
        <f t="shared" si="0"/>
        <v>314.76392705470897</v>
      </c>
      <c r="C65" s="20">
        <f t="shared" si="1"/>
        <v>580.35864978902953</v>
      </c>
      <c r="D65" s="20">
        <f t="shared" si="2"/>
        <v>522.56347256347249</v>
      </c>
      <c r="E65" s="20">
        <f t="shared" si="3"/>
        <v>598.33362878922173</v>
      </c>
      <c r="F65" s="20">
        <f t="shared" si="5"/>
        <v>2016.0196781964328</v>
      </c>
      <c r="G65" s="21">
        <f t="shared" si="6"/>
        <v>2.0160196781964326E-3</v>
      </c>
      <c r="J65" s="1" t="s">
        <v>19</v>
      </c>
      <c r="L65">
        <f t="shared" si="8"/>
        <v>2.0312511103119273</v>
      </c>
      <c r="Q65" s="1" t="s">
        <v>19</v>
      </c>
      <c r="R65" s="24">
        <f t="shared" si="4"/>
        <v>1007.5552001204279</v>
      </c>
      <c r="S65" s="24"/>
      <c r="T65" s="24"/>
      <c r="X65" s="2"/>
      <c r="Y65" s="2"/>
      <c r="Z65" s="2"/>
      <c r="AA65" s="2"/>
      <c r="AB65" s="2"/>
      <c r="AC65" s="2"/>
      <c r="AD65" s="2"/>
      <c r="AE65" s="2"/>
      <c r="AF65" s="2"/>
      <c r="AG65" s="2"/>
    </row>
    <row r="66" spans="1:33" x14ac:dyDescent="0.2">
      <c r="A66" s="1" t="s">
        <v>20</v>
      </c>
      <c r="B66" s="20">
        <f t="shared" si="0"/>
        <v>886.36022982762927</v>
      </c>
      <c r="C66" s="20">
        <f t="shared" si="1"/>
        <v>1135.4957805907175</v>
      </c>
      <c r="D66" s="20">
        <f t="shared" si="2"/>
        <v>1026.4186264186264</v>
      </c>
      <c r="E66" s="20">
        <f t="shared" si="3"/>
        <v>1165.7241623825562</v>
      </c>
      <c r="F66" s="20">
        <f t="shared" si="5"/>
        <v>4213.9987992195292</v>
      </c>
      <c r="G66" s="21">
        <f t="shared" si="6"/>
        <v>4.2139987992195291E-3</v>
      </c>
      <c r="J66" s="1" t="s">
        <v>20</v>
      </c>
      <c r="L66">
        <f t="shared" si="8"/>
        <v>3.559380685459042</v>
      </c>
      <c r="Q66" s="1" t="s">
        <v>20</v>
      </c>
      <c r="R66" s="24">
        <f t="shared" si="4"/>
        <v>844.6563122225549</v>
      </c>
      <c r="S66" s="24"/>
      <c r="T66" s="24"/>
      <c r="X66" s="2"/>
      <c r="Y66" s="2"/>
      <c r="Z66" s="2"/>
      <c r="AA66" s="2"/>
      <c r="AB66" s="2"/>
      <c r="AC66" s="2"/>
      <c r="AD66" s="2"/>
      <c r="AE66" s="2"/>
      <c r="AF66" s="2"/>
      <c r="AG66" s="2"/>
    </row>
    <row r="67" spans="1:33" x14ac:dyDescent="0.2">
      <c r="A67" s="1" t="s">
        <v>21</v>
      </c>
      <c r="B67" s="20">
        <f t="shared" si="0"/>
        <v>23.497376967274544</v>
      </c>
      <c r="C67" s="20">
        <f t="shared" si="1"/>
        <v>142.22573839662448</v>
      </c>
      <c r="D67" s="20">
        <f t="shared" si="2"/>
        <v>119.04176904176904</v>
      </c>
      <c r="E67" s="20">
        <f t="shared" si="3"/>
        <v>133.13242332919694</v>
      </c>
      <c r="F67" s="20">
        <f t="shared" si="5"/>
        <v>417.89730773486497</v>
      </c>
      <c r="G67" s="21">
        <f t="shared" si="6"/>
        <v>4.1789730773486496E-4</v>
      </c>
      <c r="J67" s="1" t="s">
        <v>21</v>
      </c>
      <c r="L67">
        <f t="shared" si="8"/>
        <v>0.47717016333681411</v>
      </c>
      <c r="Q67" s="1" t="s">
        <v>21</v>
      </c>
      <c r="R67" s="24">
        <f t="shared" si="4"/>
        <v>1141.8359355393475</v>
      </c>
      <c r="S67" s="24">
        <f>AVERAGE(R65:R67)</f>
        <v>998.01581596077676</v>
      </c>
      <c r="T67" s="24">
        <f>STDEV(R65:R67)</f>
        <v>148.8192931588064</v>
      </c>
      <c r="X67" s="2"/>
      <c r="Y67" s="2"/>
      <c r="Z67" s="2"/>
      <c r="AA67" s="2"/>
      <c r="AB67" s="2"/>
      <c r="AC67" s="2"/>
      <c r="AD67" s="2"/>
      <c r="AE67" s="2"/>
      <c r="AF67" s="2"/>
      <c r="AG67" s="2"/>
    </row>
    <row r="68" spans="1:33" x14ac:dyDescent="0.2">
      <c r="A68" s="1" t="s">
        <v>22</v>
      </c>
      <c r="B68" s="20">
        <f t="shared" si="0"/>
        <v>859.21059205595805</v>
      </c>
      <c r="C68" s="20">
        <f t="shared" si="1"/>
        <v>962.5632911392405</v>
      </c>
      <c r="D68" s="20">
        <f t="shared" si="2"/>
        <v>864.39101439101432</v>
      </c>
      <c r="E68" s="20">
        <f t="shared" si="3"/>
        <v>971.34373338060607</v>
      </c>
      <c r="F68" s="20">
        <f t="shared" si="5"/>
        <v>3657.5086309668186</v>
      </c>
      <c r="G68" s="21">
        <f t="shared" si="6"/>
        <v>3.6575086309668186E-3</v>
      </c>
      <c r="J68" s="1" t="s">
        <v>22</v>
      </c>
      <c r="L68">
        <f t="shared" si="8"/>
        <v>2.7180859161174689</v>
      </c>
      <c r="Q68" s="1" t="s">
        <v>22</v>
      </c>
      <c r="R68" s="24">
        <f t="shared" si="4"/>
        <v>743.1522903608228</v>
      </c>
      <c r="S68" s="24"/>
      <c r="T68" s="24"/>
      <c r="X68" s="2"/>
      <c r="Y68" s="2"/>
      <c r="Z68" s="2"/>
      <c r="AA68" s="2"/>
      <c r="AB68" s="2"/>
      <c r="AC68" s="2"/>
      <c r="AD68" s="2"/>
      <c r="AE68" s="2"/>
      <c r="AF68" s="2"/>
      <c r="AG68" s="2"/>
    </row>
    <row r="69" spans="1:33" x14ac:dyDescent="0.2">
      <c r="A69" s="1" t="s">
        <v>23</v>
      </c>
      <c r="B69" s="20">
        <f t="shared" si="0"/>
        <v>659.47039720209841</v>
      </c>
      <c r="C69" s="20">
        <f t="shared" si="1"/>
        <v>743.57594936708858</v>
      </c>
      <c r="D69" s="20">
        <f t="shared" si="2"/>
        <v>668.19351819351823</v>
      </c>
      <c r="E69" s="20">
        <f t="shared" si="3"/>
        <v>748.14749157950712</v>
      </c>
      <c r="F69" s="20">
        <f t="shared" si="5"/>
        <v>2819.3873563422121</v>
      </c>
      <c r="G69" s="21">
        <f t="shared" si="6"/>
        <v>2.8193873563422123E-3</v>
      </c>
      <c r="J69" s="1" t="s">
        <v>23</v>
      </c>
      <c r="L69">
        <f t="shared" si="8"/>
        <v>2.3407183639935893</v>
      </c>
      <c r="Q69" s="1" t="s">
        <v>23</v>
      </c>
      <c r="R69" s="24">
        <f t="shared" si="4"/>
        <v>830.22233845524738</v>
      </c>
      <c r="S69" s="24"/>
      <c r="T69" s="24"/>
      <c r="X69" s="2"/>
      <c r="Y69" s="2"/>
      <c r="Z69" s="2"/>
      <c r="AA69" s="2"/>
      <c r="AB69" s="2"/>
      <c r="AC69" s="2"/>
      <c r="AD69" s="2"/>
      <c r="AE69" s="2"/>
      <c r="AF69" s="2"/>
      <c r="AG69" s="2"/>
    </row>
    <row r="70" spans="1:33" x14ac:dyDescent="0.2">
      <c r="A70" s="1" t="s">
        <v>24</v>
      </c>
      <c r="B70" s="20">
        <f t="shared" si="0"/>
        <v>632.51561329003243</v>
      </c>
      <c r="C70" s="20">
        <f t="shared" si="1"/>
        <v>697.98523206751065</v>
      </c>
      <c r="D70" s="20">
        <f t="shared" si="2"/>
        <v>628.71182871182873</v>
      </c>
      <c r="E70" s="20">
        <f t="shared" si="3"/>
        <v>702.9959227087395</v>
      </c>
      <c r="F70" s="20">
        <f t="shared" ref="F70" si="9">SUM(B70:E70)</f>
        <v>2662.2085967781113</v>
      </c>
      <c r="G70" s="21">
        <f t="shared" si="6"/>
        <v>2.6622085967781114E-3</v>
      </c>
      <c r="J70" s="1" t="s">
        <v>24</v>
      </c>
      <c r="L70">
        <f t="shared" si="8"/>
        <v>2.3428501749297945</v>
      </c>
      <c r="Q70" s="1" t="s">
        <v>24</v>
      </c>
      <c r="R70" s="24">
        <f t="shared" si="4"/>
        <v>880.04004560919293</v>
      </c>
      <c r="S70" s="24">
        <f>AVERAGE(R68:R70)</f>
        <v>817.80489147508763</v>
      </c>
      <c r="T70" s="24">
        <f>STDEV(R68:R70)</f>
        <v>69.28354152584312</v>
      </c>
      <c r="X70" s="2"/>
      <c r="Y70" s="2"/>
      <c r="Z70" s="2"/>
      <c r="AA70" s="2"/>
      <c r="AB70" s="2"/>
      <c r="AC70" s="2"/>
      <c r="AD70" s="2"/>
      <c r="AE70" s="2"/>
      <c r="AF70" s="2"/>
      <c r="AG70" s="2"/>
    </row>
    <row r="71" spans="1:33" x14ac:dyDescent="0.2">
      <c r="A71" s="1" t="s">
        <v>25</v>
      </c>
      <c r="B71" s="20">
        <f t="shared" si="0"/>
        <v>1094.5640769422932</v>
      </c>
      <c r="C71" s="20">
        <f t="shared" si="1"/>
        <v>1143.7974683544303</v>
      </c>
      <c r="D71" s="20">
        <f t="shared" si="2"/>
        <v>1033.1753831753831</v>
      </c>
      <c r="E71" s="20">
        <f t="shared" si="3"/>
        <v>1234.3733380606272</v>
      </c>
      <c r="F71" s="20">
        <f>SUM(B71:E71)</f>
        <v>4505.9102665327337</v>
      </c>
      <c r="G71" s="21">
        <f>F71/(10^6)</f>
        <v>4.5059102665327335E-3</v>
      </c>
      <c r="J71" s="1" t="s">
        <v>25</v>
      </c>
      <c r="L71">
        <f t="shared" si="8"/>
        <v>3.8810633321923298</v>
      </c>
      <c r="Q71" s="1" t="s">
        <v>25</v>
      </c>
      <c r="R71" s="24">
        <f t="shared" si="4"/>
        <v>861.32725745086373</v>
      </c>
      <c r="S71" s="3"/>
      <c r="T71" s="3"/>
    </row>
    <row r="72" spans="1:33" x14ac:dyDescent="0.2">
      <c r="A72" s="1" t="s">
        <v>26</v>
      </c>
      <c r="B72" s="20">
        <f t="shared" si="0"/>
        <v>1171.8810891831126</v>
      </c>
      <c r="C72" s="20">
        <f t="shared" si="1"/>
        <v>1199.409282700422</v>
      </c>
      <c r="D72" s="20">
        <f t="shared" si="2"/>
        <v>1082.3037323037322</v>
      </c>
      <c r="E72" s="20">
        <f t="shared" si="3"/>
        <v>1310.5123205105476</v>
      </c>
      <c r="F72" s="20">
        <f t="shared" ref="F72:F82" si="10">SUM(B72:E72)</f>
        <v>4764.106424697814</v>
      </c>
      <c r="G72" s="21">
        <f t="shared" ref="G72:G82" si="11">F72/(10^6)</f>
        <v>4.764106424697814E-3</v>
      </c>
      <c r="J72" s="1" t="s">
        <v>26</v>
      </c>
      <c r="L72">
        <f t="shared" si="8"/>
        <v>3.1226069558364258</v>
      </c>
      <c r="Q72" s="1" t="s">
        <v>26</v>
      </c>
      <c r="R72" s="24">
        <f t="shared" si="4"/>
        <v>655.44441653284264</v>
      </c>
      <c r="S72" s="3"/>
      <c r="T72" s="3"/>
    </row>
    <row r="73" spans="1:33" x14ac:dyDescent="0.2">
      <c r="A73" s="1" t="s">
        <v>27</v>
      </c>
      <c r="B73" s="20">
        <f t="shared" si="0"/>
        <v>2281.9035723207589</v>
      </c>
      <c r="C73" s="20">
        <f t="shared" si="1"/>
        <v>2318.9451476793251</v>
      </c>
      <c r="D73" s="20">
        <f t="shared" si="2"/>
        <v>2108.4240084240082</v>
      </c>
      <c r="E73" s="20">
        <f t="shared" si="3"/>
        <v>2511.522779648998</v>
      </c>
      <c r="F73" s="20">
        <f t="shared" si="10"/>
        <v>9220.7955080730899</v>
      </c>
      <c r="G73" s="21">
        <f t="shared" si="11"/>
        <v>9.2207955080730892E-3</v>
      </c>
      <c r="J73" s="1" t="s">
        <v>27</v>
      </c>
      <c r="L73">
        <f t="shared" si="8"/>
        <v>6.1493426652493186</v>
      </c>
      <c r="Q73" s="1" t="s">
        <v>27</v>
      </c>
      <c r="R73" s="24">
        <f t="shared" si="4"/>
        <v>666.89936457926876</v>
      </c>
      <c r="S73" s="24">
        <f>AVERAGE(R71:R73)</f>
        <v>727.89034618765845</v>
      </c>
      <c r="T73" s="24">
        <f>STDEV(R71:R73)</f>
        <v>115.70160294604784</v>
      </c>
    </row>
    <row r="74" spans="1:33" x14ac:dyDescent="0.2">
      <c r="A74" s="1" t="s">
        <v>28</v>
      </c>
      <c r="B74" s="20">
        <f t="shared" si="0"/>
        <v>496.43767174619035</v>
      </c>
      <c r="C74" s="20">
        <f t="shared" si="1"/>
        <v>558.41772151898738</v>
      </c>
      <c r="D74" s="20">
        <f t="shared" si="2"/>
        <v>497.56054756054755</v>
      </c>
      <c r="E74" s="20">
        <f t="shared" si="3"/>
        <v>568.95940436092883</v>
      </c>
      <c r="F74" s="20">
        <f t="shared" si="10"/>
        <v>2121.3753451866542</v>
      </c>
      <c r="G74" s="21">
        <f t="shared" si="11"/>
        <v>2.121375345186654E-3</v>
      </c>
      <c r="J74" s="1" t="s">
        <v>28</v>
      </c>
      <c r="L74">
        <f t="shared" si="8"/>
        <v>1.7531150357779213</v>
      </c>
      <c r="Q74" s="1" t="s">
        <v>28</v>
      </c>
      <c r="R74" s="24">
        <f t="shared" si="4"/>
        <v>826.40492629260268</v>
      </c>
      <c r="S74" s="3"/>
      <c r="T74" s="3"/>
    </row>
    <row r="75" spans="1:33" x14ac:dyDescent="0.2">
      <c r="A75" s="1" t="s">
        <v>29</v>
      </c>
      <c r="B75" s="20">
        <f t="shared" si="0"/>
        <v>503.03272545590806</v>
      </c>
      <c r="C75" s="20">
        <f t="shared" si="1"/>
        <v>555.45358649789034</v>
      </c>
      <c r="D75" s="20">
        <f t="shared" si="2"/>
        <v>497.33239733239731</v>
      </c>
      <c r="E75" s="20">
        <f t="shared" si="3"/>
        <v>566.83212196419072</v>
      </c>
      <c r="F75" s="20">
        <f t="shared" si="10"/>
        <v>2122.6508312503865</v>
      </c>
      <c r="G75" s="21">
        <f t="shared" si="11"/>
        <v>2.1226508312503865E-3</v>
      </c>
      <c r="J75" s="1" t="s">
        <v>29</v>
      </c>
      <c r="L75">
        <f t="shared" si="8"/>
        <v>1.8656060088516835</v>
      </c>
      <c r="Q75" s="1" t="s">
        <v>29</v>
      </c>
      <c r="R75" s="24">
        <f t="shared" si="4"/>
        <v>878.90385992156519</v>
      </c>
      <c r="S75" s="3"/>
      <c r="T75" s="3"/>
    </row>
    <row r="76" spans="1:33" x14ac:dyDescent="0.2">
      <c r="A76" s="1" t="s">
        <v>30</v>
      </c>
      <c r="B76" s="20">
        <f t="shared" si="0"/>
        <v>455.34349238071445</v>
      </c>
      <c r="C76" s="20">
        <f t="shared" si="1"/>
        <v>490.72784810126581</v>
      </c>
      <c r="D76" s="20">
        <f t="shared" si="2"/>
        <v>436.67368667368669</v>
      </c>
      <c r="E76" s="20">
        <f t="shared" si="3"/>
        <v>503.93547243396551</v>
      </c>
      <c r="F76" s="20">
        <f t="shared" si="10"/>
        <v>1886.6804995896325</v>
      </c>
      <c r="G76" s="21">
        <f t="shared" si="11"/>
        <v>1.8866804995896324E-3</v>
      </c>
      <c r="J76" s="1" t="s">
        <v>30</v>
      </c>
      <c r="L76">
        <f t="shared" si="8"/>
        <v>1.524944929731999</v>
      </c>
      <c r="Q76" s="1" t="s">
        <v>30</v>
      </c>
      <c r="R76" s="24">
        <f t="shared" si="4"/>
        <v>808.26877156131434</v>
      </c>
      <c r="S76" s="24">
        <f>AVERAGE(R74:R76)</f>
        <v>837.85918592516066</v>
      </c>
      <c r="T76" s="24">
        <f>STDEV(R74:R76)</f>
        <v>36.684178806573385</v>
      </c>
    </row>
    <row r="77" spans="1:33" x14ac:dyDescent="0.2">
      <c r="A77" s="1" t="s">
        <v>31</v>
      </c>
      <c r="B77" s="20">
        <f t="shared" si="0"/>
        <v>986.06545091181601</v>
      </c>
      <c r="C77" s="20">
        <f t="shared" si="1"/>
        <v>1032.1835443037976</v>
      </c>
      <c r="D77" s="20">
        <f t="shared" si="2"/>
        <v>931.74798174798173</v>
      </c>
      <c r="E77" s="20">
        <f t="shared" si="3"/>
        <v>1094.2474738521537</v>
      </c>
      <c r="F77" s="20">
        <f t="shared" si="10"/>
        <v>4044.2444508157491</v>
      </c>
      <c r="G77" s="21">
        <f t="shared" si="11"/>
        <v>4.0442444508157491E-3</v>
      </c>
      <c r="J77" s="1" t="s">
        <v>31</v>
      </c>
      <c r="L77">
        <f t="shared" si="8"/>
        <v>2.420483052487604</v>
      </c>
      <c r="Q77" s="1" t="s">
        <v>31</v>
      </c>
      <c r="R77" s="24">
        <f t="shared" si="4"/>
        <v>598.50067965089931</v>
      </c>
      <c r="S77" s="3"/>
      <c r="T77" s="3"/>
    </row>
    <row r="78" spans="1:33" x14ac:dyDescent="0.2">
      <c r="A78" s="1" t="s">
        <v>32</v>
      </c>
      <c r="B78" s="20">
        <f t="shared" si="0"/>
        <v>838.96077941543842</v>
      </c>
      <c r="C78" s="20">
        <f t="shared" si="1"/>
        <v>890.87552742616037</v>
      </c>
      <c r="D78" s="20">
        <f t="shared" si="2"/>
        <v>797.58394758394763</v>
      </c>
      <c r="E78" s="20">
        <f t="shared" si="3"/>
        <v>938.09608225491922</v>
      </c>
      <c r="F78" s="20">
        <f t="shared" si="10"/>
        <v>3465.5163366804654</v>
      </c>
      <c r="G78" s="21">
        <f t="shared" si="11"/>
        <v>3.4655163366804653E-3</v>
      </c>
      <c r="J78" s="1" t="s">
        <v>32</v>
      </c>
      <c r="L78">
        <f t="shared" si="8"/>
        <v>2.4198114371396149</v>
      </c>
      <c r="Q78" s="1" t="s">
        <v>32</v>
      </c>
      <c r="R78" s="24">
        <f t="shared" si="4"/>
        <v>698.25422882221756</v>
      </c>
      <c r="S78" s="3"/>
      <c r="T78" s="3"/>
    </row>
    <row r="79" spans="1:33" x14ac:dyDescent="0.2">
      <c r="A79" s="1" t="s">
        <v>33</v>
      </c>
      <c r="B79" s="20">
        <f t="shared" si="0"/>
        <v>857.40694479140643</v>
      </c>
      <c r="C79" s="20">
        <f t="shared" si="1"/>
        <v>1192.5105485232068</v>
      </c>
      <c r="D79" s="20">
        <f t="shared" si="2"/>
        <v>1075.5996255996256</v>
      </c>
      <c r="E79" s="20">
        <f t="shared" si="3"/>
        <v>1275.2792058145717</v>
      </c>
      <c r="F79" s="20">
        <f t="shared" si="10"/>
        <v>4400.7963247288108</v>
      </c>
      <c r="G79" s="21">
        <f t="shared" si="11"/>
        <v>4.4007963247288109E-3</v>
      </c>
      <c r="J79" s="1" t="s">
        <v>33</v>
      </c>
      <c r="L79">
        <f t="shared" si="8"/>
        <v>2.8159532566501966</v>
      </c>
      <c r="Q79" s="1" t="s">
        <v>33</v>
      </c>
      <c r="R79" s="24">
        <f t="shared" si="4"/>
        <v>639.87357034155025</v>
      </c>
      <c r="S79" s="24">
        <f>AVERAGE(R77:R79)</f>
        <v>645.54282627155567</v>
      </c>
      <c r="T79" s="24">
        <f>STDEV(R77:R79)</f>
        <v>50.117841036586746</v>
      </c>
    </row>
    <row r="80" spans="1:33" x14ac:dyDescent="0.2">
      <c r="A80" s="1" t="s">
        <v>34</v>
      </c>
      <c r="B80" s="20">
        <f t="shared" si="0"/>
        <v>773.49987509367975</v>
      </c>
      <c r="C80" s="20">
        <f t="shared" si="1"/>
        <v>827.93248945147684</v>
      </c>
      <c r="D80" s="20">
        <f t="shared" si="2"/>
        <v>742.47104247104255</v>
      </c>
      <c r="E80" s="20">
        <f t="shared" si="3"/>
        <v>867.68303492288589</v>
      </c>
      <c r="F80" s="20">
        <f t="shared" si="10"/>
        <v>3211.586441939085</v>
      </c>
      <c r="G80" s="21">
        <f t="shared" si="11"/>
        <v>3.2115864419390849E-3</v>
      </c>
      <c r="J80" s="1" t="s">
        <v>34</v>
      </c>
      <c r="L80">
        <f t="shared" si="8"/>
        <v>2.176905481823622</v>
      </c>
      <c r="Q80" s="1" t="s">
        <v>34</v>
      </c>
      <c r="R80" s="24">
        <f t="shared" si="4"/>
        <v>677.82870589939796</v>
      </c>
      <c r="S80" s="3"/>
      <c r="T80" s="3"/>
    </row>
    <row r="81" spans="1:20" x14ac:dyDescent="0.2">
      <c r="A81" s="1" t="s">
        <v>35</v>
      </c>
      <c r="B81" s="20">
        <f t="shared" si="0"/>
        <v>878.88083937047213</v>
      </c>
      <c r="C81" s="20">
        <f t="shared" si="1"/>
        <v>948.04852320675116</v>
      </c>
      <c r="D81" s="20">
        <f t="shared" si="2"/>
        <v>854.07745407745404</v>
      </c>
      <c r="E81" s="20">
        <f t="shared" si="3"/>
        <v>988.44176564438931</v>
      </c>
      <c r="F81" s="20">
        <f t="shared" si="10"/>
        <v>3669.4485822990669</v>
      </c>
      <c r="G81" s="21">
        <f t="shared" si="11"/>
        <v>3.6694485822990667E-3</v>
      </c>
      <c r="J81" s="1" t="s">
        <v>35</v>
      </c>
      <c r="L81">
        <f t="shared" si="8"/>
        <v>2.3932142790085691</v>
      </c>
      <c r="Q81" s="1" t="s">
        <v>35</v>
      </c>
      <c r="R81" s="24">
        <f t="shared" si="4"/>
        <v>652.19997646325317</v>
      </c>
      <c r="S81" s="3"/>
      <c r="T81" s="3"/>
    </row>
    <row r="82" spans="1:20" x14ac:dyDescent="0.2">
      <c r="A82" s="1" t="s">
        <v>36</v>
      </c>
      <c r="B82" s="20">
        <f>B46/$B$48</f>
        <v>795.63827129652759</v>
      </c>
      <c r="C82" s="20">
        <f t="shared" si="1"/>
        <v>902.85864978902953</v>
      </c>
      <c r="D82" s="20">
        <f t="shared" si="2"/>
        <v>818.76096876096869</v>
      </c>
      <c r="E82" s="20">
        <f t="shared" si="3"/>
        <v>955.23843290196771</v>
      </c>
      <c r="F82" s="20">
        <f t="shared" si="10"/>
        <v>3472.4963227484936</v>
      </c>
      <c r="G82" s="21">
        <f t="shared" si="11"/>
        <v>3.4724963227484936E-3</v>
      </c>
      <c r="J82" s="1" t="s">
        <v>36</v>
      </c>
      <c r="L82">
        <f t="shared" si="8"/>
        <v>2.4254004103761027</v>
      </c>
      <c r="Q82" s="1" t="s">
        <v>36</v>
      </c>
      <c r="R82" s="24">
        <f t="shared" si="4"/>
        <v>698.46018107699228</v>
      </c>
      <c r="S82" s="24">
        <f>AVERAGE(R80:R82)</f>
        <v>676.16295447988114</v>
      </c>
      <c r="T82" s="24">
        <f>STDEV(R80:R82)</f>
        <v>23.175044305674355</v>
      </c>
    </row>
  </sheetData>
  <mergeCells count="5">
    <mergeCell ref="J13:L13"/>
    <mergeCell ref="A13:E13"/>
    <mergeCell ref="A50:G50"/>
    <mergeCell ref="J50:L50"/>
    <mergeCell ref="Q51:T51"/>
  </mergeCell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A746C-B364-434F-A05C-A0845AACC790}">
  <dimension ref="A3:L9"/>
  <sheetViews>
    <sheetView workbookViewId="0">
      <selection activeCell="O6" sqref="O6"/>
    </sheetView>
  </sheetViews>
  <sheetFormatPr baseColWidth="10" defaultRowHeight="16" x14ac:dyDescent="0.2"/>
  <cols>
    <col min="12" max="12" width="15.6640625" bestFit="1" customWidth="1"/>
  </cols>
  <sheetData>
    <row r="3" spans="1:12" x14ac:dyDescent="0.2">
      <c r="A3" s="14" t="s">
        <v>81</v>
      </c>
    </row>
    <row r="8" spans="1:12" ht="26" x14ac:dyDescent="0.3">
      <c r="L8" s="34" t="s">
        <v>6</v>
      </c>
    </row>
    <row r="9" spans="1:12" ht="24" x14ac:dyDescent="0.3">
      <c r="L9" s="35">
        <f>4154238/2.5</f>
        <v>1661695.2</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46D20-0F57-CF49-969C-405C6C133255}">
  <sheetPr>
    <pageSetUpPr fitToPage="1"/>
  </sheetPr>
  <dimension ref="A1:L20"/>
  <sheetViews>
    <sheetView zoomScale="120" zoomScaleNormal="120" workbookViewId="0">
      <selection activeCell="N44" sqref="N44"/>
    </sheetView>
  </sheetViews>
  <sheetFormatPr baseColWidth="10" defaultColWidth="11.1640625" defaultRowHeight="16" x14ac:dyDescent="0.2"/>
  <cols>
    <col min="1" max="1" width="13.5" customWidth="1"/>
    <col min="2" max="2" width="18.33203125" customWidth="1"/>
  </cols>
  <sheetData>
    <row r="1" spans="1:12" x14ac:dyDescent="0.2">
      <c r="A1" s="25" t="s">
        <v>59</v>
      </c>
    </row>
    <row r="2" spans="1:12" x14ac:dyDescent="0.2">
      <c r="A2" t="s">
        <v>60</v>
      </c>
    </row>
    <row r="3" spans="1:12" x14ac:dyDescent="0.2">
      <c r="A3" t="s">
        <v>61</v>
      </c>
    </row>
    <row r="4" spans="1:12" x14ac:dyDescent="0.2">
      <c r="A4" t="s">
        <v>62</v>
      </c>
    </row>
    <row r="6" spans="1:12" ht="24" x14ac:dyDescent="0.3">
      <c r="A6" s="25" t="s">
        <v>63</v>
      </c>
      <c r="B6" s="25" t="s">
        <v>64</v>
      </c>
      <c r="D6" s="25" t="s">
        <v>65</v>
      </c>
      <c r="E6" s="25" t="s">
        <v>66</v>
      </c>
      <c r="F6" s="25" t="s">
        <v>67</v>
      </c>
      <c r="G6" s="25" t="s">
        <v>68</v>
      </c>
      <c r="L6" s="26"/>
    </row>
    <row r="7" spans="1:12" x14ac:dyDescent="0.2">
      <c r="A7" t="s">
        <v>69</v>
      </c>
      <c r="B7">
        <v>10</v>
      </c>
      <c r="C7" t="s">
        <v>70</v>
      </c>
      <c r="D7">
        <v>19.72</v>
      </c>
      <c r="E7">
        <v>9.19</v>
      </c>
      <c r="F7">
        <v>16.5</v>
      </c>
      <c r="G7">
        <v>10.84</v>
      </c>
    </row>
    <row r="8" spans="1:12" x14ac:dyDescent="0.2">
      <c r="A8" t="s">
        <v>71</v>
      </c>
      <c r="B8">
        <v>40</v>
      </c>
      <c r="C8" t="s">
        <v>70</v>
      </c>
      <c r="D8">
        <v>75.05</v>
      </c>
      <c r="E8">
        <v>36.5</v>
      </c>
      <c r="F8">
        <v>64.819999999999993</v>
      </c>
      <c r="G8">
        <v>42.74</v>
      </c>
    </row>
    <row r="9" spans="1:12" x14ac:dyDescent="0.2">
      <c r="A9" t="s">
        <v>72</v>
      </c>
      <c r="B9">
        <v>70</v>
      </c>
      <c r="C9" t="s">
        <v>70</v>
      </c>
      <c r="D9">
        <v>151.06</v>
      </c>
      <c r="E9">
        <v>72.489999999999995</v>
      </c>
      <c r="F9">
        <v>129.53</v>
      </c>
      <c r="G9">
        <v>85.59</v>
      </c>
    </row>
    <row r="10" spans="1:12" x14ac:dyDescent="0.2">
      <c r="A10" t="s">
        <v>73</v>
      </c>
      <c r="B10">
        <v>100</v>
      </c>
      <c r="C10" t="s">
        <v>70</v>
      </c>
      <c r="D10">
        <v>209.48</v>
      </c>
      <c r="E10">
        <v>101.12</v>
      </c>
      <c r="F10">
        <v>182.52</v>
      </c>
      <c r="G10">
        <v>120.84</v>
      </c>
    </row>
    <row r="11" spans="1:12" x14ac:dyDescent="0.2">
      <c r="A11" t="s">
        <v>74</v>
      </c>
      <c r="B11">
        <v>250</v>
      </c>
      <c r="C11" t="s">
        <v>70</v>
      </c>
      <c r="D11">
        <v>520.29</v>
      </c>
      <c r="E11">
        <v>250.07</v>
      </c>
      <c r="F11">
        <v>450.13</v>
      </c>
      <c r="G11">
        <v>296.2</v>
      </c>
    </row>
    <row r="12" spans="1:12" x14ac:dyDescent="0.2">
      <c r="A12" t="s">
        <v>75</v>
      </c>
      <c r="B12">
        <v>500</v>
      </c>
      <c r="C12" t="s">
        <v>70</v>
      </c>
      <c r="D12">
        <v>1012.24</v>
      </c>
      <c r="E12">
        <v>478.1</v>
      </c>
      <c r="F12">
        <v>870.02</v>
      </c>
      <c r="G12">
        <v>569.79999999999995</v>
      </c>
    </row>
    <row r="13" spans="1:12" x14ac:dyDescent="0.2">
      <c r="A13" t="s">
        <v>76</v>
      </c>
      <c r="B13">
        <v>750</v>
      </c>
      <c r="C13" t="s">
        <v>70</v>
      </c>
      <c r="D13">
        <v>1588.9</v>
      </c>
      <c r="E13">
        <v>756.65</v>
      </c>
      <c r="F13">
        <v>1369.82</v>
      </c>
      <c r="G13">
        <v>899.82</v>
      </c>
    </row>
    <row r="14" spans="1:12" x14ac:dyDescent="0.2">
      <c r="A14" t="s">
        <v>77</v>
      </c>
      <c r="B14">
        <v>1000</v>
      </c>
      <c r="C14" t="s">
        <v>70</v>
      </c>
      <c r="D14">
        <v>1927.94</v>
      </c>
      <c r="E14">
        <v>920.75</v>
      </c>
      <c r="F14">
        <v>1663.62</v>
      </c>
      <c r="G14">
        <v>1099.8499999999999</v>
      </c>
    </row>
    <row r="15" spans="1:12" x14ac:dyDescent="0.2">
      <c r="A15" t="s">
        <v>78</v>
      </c>
      <c r="B15">
        <v>2000</v>
      </c>
      <c r="C15" t="s">
        <v>70</v>
      </c>
      <c r="D15">
        <v>4003.3</v>
      </c>
      <c r="E15">
        <v>1918.27</v>
      </c>
      <c r="F15">
        <v>3396.89</v>
      </c>
      <c r="G15">
        <v>2255.75</v>
      </c>
    </row>
    <row r="16" spans="1:12" x14ac:dyDescent="0.2">
      <c r="A16" t="s">
        <v>79</v>
      </c>
      <c r="B16">
        <v>3500</v>
      </c>
      <c r="C16" t="s">
        <v>70</v>
      </c>
      <c r="D16">
        <v>7003.97</v>
      </c>
      <c r="E16">
        <v>3301.45</v>
      </c>
      <c r="F16">
        <v>5985.49</v>
      </c>
      <c r="G16">
        <v>3943.65</v>
      </c>
    </row>
    <row r="18" spans="1:7" x14ac:dyDescent="0.2">
      <c r="A18" t="s">
        <v>80</v>
      </c>
      <c r="D18">
        <v>5.18</v>
      </c>
      <c r="E18">
        <v>1.4</v>
      </c>
      <c r="F18">
        <v>2.67</v>
      </c>
      <c r="G18">
        <v>3.4</v>
      </c>
    </row>
    <row r="20" spans="1:7" x14ac:dyDescent="0.2">
      <c r="A20" t="s">
        <v>6</v>
      </c>
      <c r="D20" s="27">
        <v>2.0015000000000001</v>
      </c>
      <c r="E20" s="27">
        <v>0.94799999999999995</v>
      </c>
      <c r="F20" s="27">
        <v>1.7094</v>
      </c>
      <c r="G20" s="27">
        <v>1.1282000000000001</v>
      </c>
    </row>
  </sheetData>
  <pageMargins left="0.7" right="0.7" top="0.75" bottom="0.75" header="0.3" footer="0.3"/>
  <pageSetup scale="60"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Table S3</vt:lpstr>
      <vt:lpstr>m6dA Calibration</vt:lpstr>
      <vt:lpstr>Canonical Calibration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Michael S DeMott</cp:lastModifiedBy>
  <dcterms:created xsi:type="dcterms:W3CDTF">2021-10-28T02:24:07Z</dcterms:created>
  <dcterms:modified xsi:type="dcterms:W3CDTF">2024-09-09T18:46:48Z</dcterms:modified>
</cp:coreProperties>
</file>