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6444" yWindow="-72" windowWidth="25440" windowHeight="12468"/>
  </bookViews>
  <sheets>
    <sheet name="Gene Selection Methods" sheetId="4" r:id="rId1"/>
    <sheet name="siRNA summary" sheetId="1" r:id="rId2"/>
    <sheet name="Raw data" sheetId="2" r:id="rId3"/>
  </sheets>
  <calcPr calcId="145621"/>
</workbook>
</file>

<file path=xl/calcChain.xml><?xml version="1.0" encoding="utf-8"?>
<calcChain xmlns="http://schemas.openxmlformats.org/spreadsheetml/2006/main">
  <c r="E51" i="2" l="1"/>
  <c r="E52" i="2" s="1"/>
  <c r="F51" i="2"/>
  <c r="F52" i="2" s="1"/>
  <c r="T51" i="2" l="1"/>
  <c r="T52" i="2" s="1"/>
  <c r="S51" i="2"/>
  <c r="S52" i="2" s="1"/>
  <c r="R51" i="2"/>
  <c r="R52" i="2" s="1"/>
  <c r="Q51" i="2"/>
  <c r="Q52" i="2" s="1"/>
  <c r="P51" i="2"/>
  <c r="P52" i="2" s="1"/>
  <c r="O51" i="2"/>
  <c r="O52" i="2" s="1"/>
  <c r="N51" i="2"/>
  <c r="N52" i="2" s="1"/>
  <c r="M51" i="2"/>
  <c r="M52" i="2" s="1"/>
  <c r="T60" i="2"/>
  <c r="T61" i="2" s="1"/>
  <c r="S60" i="2"/>
  <c r="S61" i="2"/>
  <c r="F122" i="2"/>
  <c r="F123" i="2" s="1"/>
  <c r="E122" i="2"/>
  <c r="E123" i="2" s="1"/>
  <c r="D122" i="2"/>
  <c r="D123" i="2" s="1"/>
  <c r="C122" i="2"/>
  <c r="C123" i="2" s="1"/>
  <c r="B122" i="2"/>
  <c r="B123" i="2" s="1"/>
  <c r="A122" i="2"/>
  <c r="L25" i="2"/>
  <c r="K25" i="2"/>
  <c r="J25" i="2"/>
  <c r="I25" i="2"/>
  <c r="H25" i="2"/>
  <c r="G25" i="2"/>
  <c r="F25" i="2"/>
  <c r="E25" i="2"/>
  <c r="D25" i="2"/>
  <c r="C25" i="2"/>
  <c r="R113" i="2"/>
  <c r="R114" i="2" s="1"/>
  <c r="Q113" i="2"/>
  <c r="Q114" i="2" s="1"/>
  <c r="P113" i="2"/>
  <c r="P114" i="2" s="1"/>
  <c r="O113" i="2"/>
  <c r="O114" i="2" s="1"/>
  <c r="N113" i="2"/>
  <c r="N114" i="2" s="1"/>
  <c r="M113" i="2"/>
  <c r="M114" i="2" s="1"/>
  <c r="L113" i="2"/>
  <c r="L114" i="2" s="1"/>
  <c r="K113" i="2"/>
  <c r="K114" i="2"/>
  <c r="J113" i="2"/>
  <c r="J114" i="2" s="1"/>
  <c r="I113" i="2"/>
  <c r="I114" i="2"/>
  <c r="H113" i="2"/>
  <c r="H114" i="2" s="1"/>
  <c r="G113" i="2"/>
  <c r="G114" i="2"/>
  <c r="F113" i="2"/>
  <c r="F114" i="2" s="1"/>
  <c r="E113" i="2"/>
  <c r="E114" i="2" s="1"/>
  <c r="D113" i="2"/>
  <c r="D114" i="2" s="1"/>
  <c r="C113" i="2"/>
  <c r="B113" i="2"/>
  <c r="B114" i="2"/>
  <c r="A113" i="2"/>
  <c r="J104" i="2"/>
  <c r="J105" i="2" s="1"/>
  <c r="I104" i="2"/>
  <c r="I105" i="2" s="1"/>
  <c r="H104" i="2"/>
  <c r="H105" i="2" s="1"/>
  <c r="G104" i="2"/>
  <c r="G105" i="2" s="1"/>
  <c r="F104" i="2"/>
  <c r="F105" i="2" s="1"/>
  <c r="E104" i="2"/>
  <c r="E105" i="2" s="1"/>
  <c r="D104" i="2"/>
  <c r="D105" i="2"/>
  <c r="C104" i="2"/>
  <c r="C105" i="2" s="1"/>
  <c r="B104" i="2"/>
  <c r="A104" i="2"/>
  <c r="H96" i="2"/>
  <c r="H97" i="2" s="1"/>
  <c r="G96" i="2"/>
  <c r="G97" i="2"/>
  <c r="F96" i="2"/>
  <c r="F97" i="2"/>
  <c r="E96" i="2"/>
  <c r="E97" i="2" s="1"/>
  <c r="D96" i="2"/>
  <c r="D97" i="2" s="1"/>
  <c r="C96" i="2"/>
  <c r="C97" i="2" s="1"/>
  <c r="B96" i="2"/>
  <c r="A96" i="2"/>
  <c r="P87" i="2"/>
  <c r="P88" i="2" s="1"/>
  <c r="O87" i="2"/>
  <c r="O88" i="2" s="1"/>
  <c r="N87" i="2"/>
  <c r="N88" i="2" s="1"/>
  <c r="M87" i="2"/>
  <c r="M88" i="2" s="1"/>
  <c r="L87" i="2"/>
  <c r="L88" i="2"/>
  <c r="K87" i="2"/>
  <c r="K88" i="2" s="1"/>
  <c r="J87" i="2"/>
  <c r="J88" i="2"/>
  <c r="I87" i="2"/>
  <c r="I88" i="2" s="1"/>
  <c r="H87" i="2"/>
  <c r="H88" i="2" s="1"/>
  <c r="G87" i="2"/>
  <c r="G88" i="2" s="1"/>
  <c r="F87" i="2"/>
  <c r="F88" i="2"/>
  <c r="E87" i="2"/>
  <c r="E88" i="2" s="1"/>
  <c r="D87" i="2"/>
  <c r="D88" i="2"/>
  <c r="C87" i="2"/>
  <c r="C88" i="2" s="1"/>
  <c r="B87" i="2"/>
  <c r="A87" i="2"/>
  <c r="N78" i="2"/>
  <c r="N79" i="2"/>
  <c r="M78" i="2"/>
  <c r="M79" i="2" s="1"/>
  <c r="L78" i="2"/>
  <c r="L79" i="2" s="1"/>
  <c r="K78" i="2"/>
  <c r="K79" i="2" s="1"/>
  <c r="J78" i="2"/>
  <c r="J79" i="2"/>
  <c r="I78" i="2"/>
  <c r="I79" i="2" s="1"/>
  <c r="H78" i="2"/>
  <c r="H79" i="2" s="1"/>
  <c r="G78" i="2"/>
  <c r="G79" i="2" s="1"/>
  <c r="F78" i="2"/>
  <c r="F79" i="2" s="1"/>
  <c r="E78" i="2"/>
  <c r="E79" i="2" s="1"/>
  <c r="D78" i="2"/>
  <c r="D79" i="2" s="1"/>
  <c r="C78" i="2"/>
  <c r="C79" i="2"/>
  <c r="B78" i="2"/>
  <c r="A78" i="2"/>
  <c r="N69" i="2"/>
  <c r="N70" i="2" s="1"/>
  <c r="M69" i="2"/>
  <c r="M70" i="2" s="1"/>
  <c r="L69" i="2"/>
  <c r="L70" i="2" s="1"/>
  <c r="K69" i="2"/>
  <c r="K70" i="2"/>
  <c r="J69" i="2"/>
  <c r="J70" i="2" s="1"/>
  <c r="I69" i="2"/>
  <c r="I70" i="2" s="1"/>
  <c r="H69" i="2"/>
  <c r="H70" i="2" s="1"/>
  <c r="G69" i="2"/>
  <c r="G70" i="2" s="1"/>
  <c r="F69" i="2"/>
  <c r="F70" i="2"/>
  <c r="E69" i="2"/>
  <c r="E70" i="2" s="1"/>
  <c r="D69" i="2"/>
  <c r="D70" i="2"/>
  <c r="C69" i="2"/>
  <c r="C70" i="2" s="1"/>
  <c r="B69" i="2"/>
  <c r="A69" i="2"/>
  <c r="R60" i="2"/>
  <c r="R61" i="2" s="1"/>
  <c r="Q60" i="2"/>
  <c r="Q61" i="2" s="1"/>
  <c r="P60" i="2"/>
  <c r="P61" i="2" s="1"/>
  <c r="O60" i="2"/>
  <c r="O61" i="2" s="1"/>
  <c r="N60" i="2"/>
  <c r="N61" i="2" s="1"/>
  <c r="M60" i="2"/>
  <c r="M61" i="2" s="1"/>
  <c r="L60" i="2"/>
  <c r="L61" i="2"/>
  <c r="K60" i="2"/>
  <c r="K61" i="2" s="1"/>
  <c r="J60" i="2"/>
  <c r="J61" i="2" s="1"/>
  <c r="I60" i="2"/>
  <c r="I61" i="2" s="1"/>
  <c r="H60" i="2"/>
  <c r="H61" i="2" s="1"/>
  <c r="G60" i="2"/>
  <c r="G61" i="2" s="1"/>
  <c r="F60" i="2"/>
  <c r="F61" i="2" s="1"/>
  <c r="E60" i="2"/>
  <c r="E61" i="2" s="1"/>
  <c r="D60" i="2"/>
  <c r="D61" i="2" s="1"/>
  <c r="C60" i="2"/>
  <c r="C61" i="2" s="1"/>
  <c r="B60" i="2"/>
  <c r="A60" i="2"/>
  <c r="L51" i="2"/>
  <c r="L52" i="2" s="1"/>
  <c r="K51" i="2"/>
  <c r="K52" i="2" s="1"/>
  <c r="J51" i="2"/>
  <c r="J52" i="2" s="1"/>
  <c r="I51" i="2"/>
  <c r="I52" i="2" s="1"/>
  <c r="H51" i="2"/>
  <c r="H52" i="2" s="1"/>
  <c r="G51" i="2"/>
  <c r="G52" i="2" s="1"/>
  <c r="D51" i="2"/>
  <c r="D52" i="2" s="1"/>
  <c r="C51" i="2"/>
  <c r="C52" i="2" s="1"/>
  <c r="B51" i="2"/>
  <c r="A51" i="2"/>
  <c r="N42" i="2"/>
  <c r="N43" i="2" s="1"/>
  <c r="M42" i="2"/>
  <c r="M43" i="2" s="1"/>
  <c r="L42" i="2"/>
  <c r="L43" i="2"/>
  <c r="K42" i="2"/>
  <c r="K43" i="2" s="1"/>
  <c r="J42" i="2"/>
  <c r="J43" i="2" s="1"/>
  <c r="I42" i="2"/>
  <c r="I43" i="2" s="1"/>
  <c r="H42" i="2"/>
  <c r="H43" i="2" s="1"/>
  <c r="G42" i="2"/>
  <c r="G43" i="2" s="1"/>
  <c r="F42" i="2"/>
  <c r="F43" i="2" s="1"/>
  <c r="E42" i="2"/>
  <c r="E43" i="2" s="1"/>
  <c r="D42" i="2"/>
  <c r="D43" i="2" s="1"/>
  <c r="C42" i="2"/>
  <c r="C43" i="2" s="1"/>
  <c r="B42" i="2"/>
  <c r="A42" i="2"/>
  <c r="N33" i="2"/>
  <c r="N34" i="2" s="1"/>
  <c r="M33" i="2"/>
  <c r="M34" i="2" s="1"/>
  <c r="L33" i="2"/>
  <c r="L34" i="2"/>
  <c r="K33" i="2"/>
  <c r="K34" i="2" s="1"/>
  <c r="J33" i="2"/>
  <c r="J34" i="2"/>
  <c r="I33" i="2"/>
  <c r="I34" i="2" s="1"/>
  <c r="H33" i="2"/>
  <c r="H34" i="2" s="1"/>
  <c r="G33" i="2"/>
  <c r="G34" i="2" s="1"/>
  <c r="F33" i="2"/>
  <c r="F34" i="2" s="1"/>
  <c r="E33" i="2"/>
  <c r="E34" i="2" s="1"/>
  <c r="D33" i="2"/>
  <c r="D34" i="2" s="1"/>
  <c r="C33" i="2"/>
  <c r="C34" i="2" s="1"/>
  <c r="B33" i="2"/>
  <c r="A33" i="2"/>
  <c r="L15" i="2"/>
  <c r="L16" i="2" s="1"/>
  <c r="K15" i="2"/>
  <c r="K16" i="2" s="1"/>
  <c r="J15" i="2"/>
  <c r="J16" i="2" s="1"/>
  <c r="I15" i="2"/>
  <c r="I16" i="2" s="1"/>
  <c r="H15" i="2"/>
  <c r="H16" i="2"/>
  <c r="G15" i="2"/>
  <c r="G16" i="2" s="1"/>
  <c r="F15" i="2"/>
  <c r="F16" i="2" s="1"/>
  <c r="E15" i="2"/>
  <c r="E16" i="2"/>
  <c r="D15" i="2"/>
  <c r="D16" i="2" s="1"/>
  <c r="C15" i="2"/>
  <c r="C16" i="2" s="1"/>
  <c r="B15" i="2"/>
  <c r="A15" i="2"/>
  <c r="L6" i="2"/>
  <c r="K6" i="2"/>
  <c r="J6" i="2"/>
  <c r="I6" i="2"/>
  <c r="H6" i="2"/>
  <c r="G6" i="2"/>
  <c r="F6" i="2"/>
  <c r="E6" i="2"/>
  <c r="D6" i="2"/>
  <c r="C6" i="2"/>
  <c r="B6" i="2"/>
  <c r="A6" i="2"/>
  <c r="A7" i="2" s="1"/>
  <c r="F7" i="2" l="1"/>
  <c r="J7" i="2"/>
  <c r="C7" i="2"/>
  <c r="K7" i="2"/>
  <c r="B7" i="2"/>
  <c r="D7" i="2"/>
  <c r="G7" i="2"/>
  <c r="I7" i="2"/>
  <c r="H7" i="2"/>
  <c r="L7" i="2"/>
  <c r="E7" i="2"/>
</calcChain>
</file>

<file path=xl/sharedStrings.xml><?xml version="1.0" encoding="utf-8"?>
<sst xmlns="http://schemas.openxmlformats.org/spreadsheetml/2006/main" count="1452" uniqueCount="690">
  <si>
    <t>HIF1A</t>
  </si>
  <si>
    <t>USP14</t>
  </si>
  <si>
    <t>TP53I11</t>
  </si>
  <si>
    <t>RFWD3</t>
  </si>
  <si>
    <t>ARL15</t>
  </si>
  <si>
    <t>AGRN</t>
  </si>
  <si>
    <t>BTN2A1</t>
  </si>
  <si>
    <t>CERK</t>
  </si>
  <si>
    <t>CYP1B1</t>
  </si>
  <si>
    <t>DUSP6</t>
  </si>
  <si>
    <t>EPPK1</t>
  </si>
  <si>
    <t>GLO1</t>
  </si>
  <si>
    <t>KIAA1919</t>
  </si>
  <si>
    <t>KLF4</t>
  </si>
  <si>
    <t>MRPS34</t>
  </si>
  <si>
    <t>NPLOC4</t>
  </si>
  <si>
    <t>NTPCR</t>
  </si>
  <si>
    <t>PEX26</t>
  </si>
  <si>
    <t>PLCH2</t>
  </si>
  <si>
    <t>PPID</t>
  </si>
  <si>
    <t>SLC7A1</t>
  </si>
  <si>
    <t>TP53AIP1</t>
  </si>
  <si>
    <t>CSE0%</t>
  </si>
  <si>
    <t>CSE2%</t>
  </si>
  <si>
    <t>TRAPPC10</t>
  </si>
  <si>
    <t>NADK</t>
  </si>
  <si>
    <t>PDLIM4</t>
  </si>
  <si>
    <t>HGS</t>
  </si>
  <si>
    <t>MPDZ</t>
  </si>
  <si>
    <t>MYO1E</t>
  </si>
  <si>
    <t>DEK</t>
  </si>
  <si>
    <t>BSCL2</t>
  </si>
  <si>
    <t>ARSD</t>
  </si>
  <si>
    <t>MAN2B1</t>
  </si>
  <si>
    <t>DVL2</t>
  </si>
  <si>
    <t>NAT10</t>
  </si>
  <si>
    <t>NBAS</t>
  </si>
  <si>
    <t>LAMA1</t>
  </si>
  <si>
    <t>VAV3</t>
  </si>
  <si>
    <t>USP35</t>
  </si>
  <si>
    <t>FUT2</t>
  </si>
  <si>
    <t>TMEM214</t>
  </si>
  <si>
    <t>AHCTF1</t>
  </si>
  <si>
    <t>TSPAN4</t>
  </si>
  <si>
    <t>CSF2</t>
  </si>
  <si>
    <t>SNPH</t>
  </si>
  <si>
    <t>CLDN7</t>
  </si>
  <si>
    <t>SNCG</t>
  </si>
  <si>
    <t>DHX58</t>
  </si>
  <si>
    <t>INO80</t>
  </si>
  <si>
    <t>EPHX1</t>
  </si>
  <si>
    <t>PRKCZ</t>
  </si>
  <si>
    <t>EREG</t>
  </si>
  <si>
    <t>PFKM</t>
  </si>
  <si>
    <t>BZW1</t>
  </si>
  <si>
    <t>MAP3K10</t>
  </si>
  <si>
    <t>AHCYL1</t>
  </si>
  <si>
    <t>TANK</t>
  </si>
  <si>
    <t>NELF</t>
  </si>
  <si>
    <t>WBSCR16</t>
  </si>
  <si>
    <t>RTN4</t>
  </si>
  <si>
    <t>CYR61</t>
  </si>
  <si>
    <t>SIAH1</t>
  </si>
  <si>
    <t>TMEM123</t>
  </si>
  <si>
    <t>GALNT5</t>
  </si>
  <si>
    <t>C6orf72</t>
  </si>
  <si>
    <t>COX20</t>
  </si>
  <si>
    <t>FAM83A</t>
  </si>
  <si>
    <t>SERPINB7</t>
  </si>
  <si>
    <t>EMP1</t>
  </si>
  <si>
    <t>ZBTB4</t>
  </si>
  <si>
    <t>ZFAND2B</t>
  </si>
  <si>
    <t>RAD51C</t>
  </si>
  <si>
    <t>WEE1</t>
  </si>
  <si>
    <t>TACC2</t>
  </si>
  <si>
    <t>POT1</t>
  </si>
  <si>
    <t>ICAM1</t>
  </si>
  <si>
    <t>trial</t>
  </si>
  <si>
    <t>HIF1A_0</t>
  </si>
  <si>
    <t>USP14_0</t>
  </si>
  <si>
    <t>TP53I11_0</t>
  </si>
  <si>
    <t>RFWD3_0</t>
  </si>
  <si>
    <t>ARL15_0</t>
  </si>
  <si>
    <t>cont1</t>
  </si>
  <si>
    <t>cont1_0</t>
  </si>
  <si>
    <t>cont2_0</t>
  </si>
  <si>
    <t>cont2</t>
  </si>
  <si>
    <t>AGRN_0</t>
  </si>
  <si>
    <t>BTN2A1_0</t>
  </si>
  <si>
    <t>CERK_0</t>
  </si>
  <si>
    <t>CYP1B1_0</t>
  </si>
  <si>
    <t>DUSP6_0</t>
  </si>
  <si>
    <t>cont3_0</t>
  </si>
  <si>
    <t>cont3</t>
  </si>
  <si>
    <t>EPPK1_0</t>
  </si>
  <si>
    <t>GLO1_0</t>
  </si>
  <si>
    <t>KIAA1919_0</t>
  </si>
  <si>
    <t>KLF4_0</t>
  </si>
  <si>
    <t>MRPS34_0</t>
  </si>
  <si>
    <t>cont4_0</t>
  </si>
  <si>
    <t>cont4</t>
  </si>
  <si>
    <t>NPLOC4_0</t>
  </si>
  <si>
    <t>NTPCR_0</t>
  </si>
  <si>
    <t>PEX26_0</t>
  </si>
  <si>
    <t>PLCH2_0</t>
  </si>
  <si>
    <t>PPID_0</t>
  </si>
  <si>
    <t>SLC7A1_0</t>
  </si>
  <si>
    <t>TP53AIP1_0</t>
  </si>
  <si>
    <t>cont5_0</t>
  </si>
  <si>
    <t>cont5</t>
  </si>
  <si>
    <t>TRAPPC10_0</t>
  </si>
  <si>
    <t>NADK_0</t>
  </si>
  <si>
    <t>PDLIM4_0</t>
  </si>
  <si>
    <t>HGS_0</t>
  </si>
  <si>
    <t>MPDZ_0</t>
  </si>
  <si>
    <t>MYO1E_0</t>
  </si>
  <si>
    <t>cont6_0</t>
  </si>
  <si>
    <t>cont6</t>
  </si>
  <si>
    <t>DEK_0</t>
  </si>
  <si>
    <t>BSCL2_0</t>
  </si>
  <si>
    <t>ARSD_0</t>
  </si>
  <si>
    <t>MAN2B1_0</t>
  </si>
  <si>
    <t>DVL2_0</t>
  </si>
  <si>
    <t>cont7_0</t>
  </si>
  <si>
    <t>cont7</t>
  </si>
  <si>
    <t>NAT10_0</t>
  </si>
  <si>
    <t>NBAS_0</t>
  </si>
  <si>
    <t>LAMA1_0</t>
  </si>
  <si>
    <t>VAV3_0</t>
  </si>
  <si>
    <t>USP35_0</t>
  </si>
  <si>
    <t>FUT2_0</t>
  </si>
  <si>
    <t>TMEM214_0</t>
  </si>
  <si>
    <t>AHCTF1_0</t>
  </si>
  <si>
    <t>cont8_0</t>
  </si>
  <si>
    <t>cont</t>
  </si>
  <si>
    <t>TSPAN4_0</t>
  </si>
  <si>
    <t>CSF2_0</t>
  </si>
  <si>
    <t>SNPH_0</t>
  </si>
  <si>
    <t>CLDN7_0</t>
  </si>
  <si>
    <t>SNCG_0</t>
  </si>
  <si>
    <t>DHX58_0</t>
  </si>
  <si>
    <t>cont9_0</t>
  </si>
  <si>
    <t>cont9</t>
  </si>
  <si>
    <t>INO80_0</t>
  </si>
  <si>
    <t>EPHX1_0</t>
  </si>
  <si>
    <t>PRKCZ_0</t>
  </si>
  <si>
    <t>EREG_0</t>
  </si>
  <si>
    <t>PFKM_0</t>
  </si>
  <si>
    <t>cont10_0</t>
  </si>
  <si>
    <t>cont10</t>
  </si>
  <si>
    <t>BZW1_0</t>
  </si>
  <si>
    <t>MAP3K10_0</t>
  </si>
  <si>
    <t>AHCYL1_0</t>
  </si>
  <si>
    <t>TANK_0</t>
  </si>
  <si>
    <t>NELF_0</t>
  </si>
  <si>
    <t>WBSCR16_0</t>
  </si>
  <si>
    <t>RTN4_0</t>
  </si>
  <si>
    <t>cont11_0</t>
  </si>
  <si>
    <t>cont11</t>
  </si>
  <si>
    <t>CYR61_0</t>
  </si>
  <si>
    <t>SIAH1_0</t>
  </si>
  <si>
    <t>TMEM123_0</t>
  </si>
  <si>
    <t>cont12_0</t>
  </si>
  <si>
    <t>cont12</t>
  </si>
  <si>
    <t>GALNT5_0</t>
  </si>
  <si>
    <t>C6orf72_0</t>
  </si>
  <si>
    <t>C60rf72</t>
  </si>
  <si>
    <t>COX20_0</t>
  </si>
  <si>
    <t>FAM83A_0</t>
  </si>
  <si>
    <t>cont13_0</t>
  </si>
  <si>
    <t>cont13</t>
  </si>
  <si>
    <t>SERPINB7_0</t>
  </si>
  <si>
    <t>EMP1_0</t>
  </si>
  <si>
    <t>ZBTB4_0</t>
  </si>
  <si>
    <t>ZFAND2B_0</t>
  </si>
  <si>
    <t>RAD51C_0</t>
  </si>
  <si>
    <t>WEE1_0</t>
  </si>
  <si>
    <t>TACC2_0</t>
  </si>
  <si>
    <t>POT1_0</t>
  </si>
  <si>
    <t>ICAM1_0</t>
  </si>
  <si>
    <t>cont14_0</t>
  </si>
  <si>
    <t>cont14</t>
  </si>
  <si>
    <t>PNP</t>
  </si>
  <si>
    <t>Cont14</t>
  </si>
  <si>
    <t>Cont13</t>
  </si>
  <si>
    <t>Cont12</t>
  </si>
  <si>
    <t>Cont11</t>
  </si>
  <si>
    <t>Cont10</t>
  </si>
  <si>
    <t>Cont9</t>
  </si>
  <si>
    <t>Cont8</t>
  </si>
  <si>
    <t>Cont7</t>
  </si>
  <si>
    <t>Cont6</t>
  </si>
  <si>
    <t>Cont5</t>
  </si>
  <si>
    <t>Cont4</t>
  </si>
  <si>
    <t>Cont3</t>
  </si>
  <si>
    <t>Cont2</t>
  </si>
  <si>
    <t>Cont1</t>
  </si>
  <si>
    <t>PNP_0</t>
  </si>
  <si>
    <t>Gene ID</t>
  </si>
  <si>
    <t>Phenotype</t>
  </si>
  <si>
    <t>COPD</t>
  </si>
  <si>
    <t>VAAST</t>
  </si>
  <si>
    <t>Resistant</t>
  </si>
  <si>
    <t>FAM36A/COX20</t>
  </si>
  <si>
    <t>TTEST</t>
  </si>
  <si>
    <t>FCBF</t>
  </si>
  <si>
    <t>NR</t>
  </si>
  <si>
    <t>FCBF/VAAST</t>
  </si>
  <si>
    <t>TTEST/VAAST</t>
  </si>
  <si>
    <t>AHSA1</t>
  </si>
  <si>
    <t>AXIN1</t>
  </si>
  <si>
    <t>CTSB</t>
  </si>
  <si>
    <t>FCBF/TTEST</t>
  </si>
  <si>
    <t>FCBF/TTEST/VAAST</t>
  </si>
  <si>
    <t>RANGAP1</t>
  </si>
  <si>
    <t>SRCAP</t>
  </si>
  <si>
    <t>AHSA1_0</t>
  </si>
  <si>
    <t>AXIN1_0</t>
  </si>
  <si>
    <t>RANGAP1_0</t>
  </si>
  <si>
    <t>CTSB_0</t>
  </si>
  <si>
    <t>SRCAP_0</t>
  </si>
  <si>
    <t>Total</t>
  </si>
  <si>
    <t>MeSH term articles</t>
  </si>
  <si>
    <t>Keyword Articles</t>
  </si>
  <si>
    <t>Protein Names</t>
  </si>
  <si>
    <t>Gene Names</t>
  </si>
  <si>
    <t>Disease</t>
  </si>
  <si>
    <t>Tissue</t>
  </si>
  <si>
    <t>Function</t>
  </si>
  <si>
    <t>Pathway</t>
  </si>
  <si>
    <t>O00468</t>
  </si>
  <si>
    <t>AGRIN_HUMAN</t>
  </si>
  <si>
    <t>Agrin [Cleaved into: Agrin N-terminal 110 kDa subunit; Agrin C-terminal 110 kDa subunit; Agrin C-terminal 90 kDa fragment (C90); Agrin C-terminal 22 kDa fragment (C22)]</t>
  </si>
  <si>
    <t>AGRN AGRIN</t>
  </si>
  <si>
    <t>DISEASE: Myasthenic syndrome, congenital, with pre- and postsynaptic defects (CMSPPD) [MIM:615120]: A form of congenital myasthenic syndrome, a group of genetic disorders characterized by failure of neuromuscular transmission, weakness and easy fatigability. CMSPPD is an autosomal recessive disease characterized by prominent defects of both the pre- and postsynaptic regions. Affected individuals have onset of muscle weakness in early childhood; the severity of the weakness and muscles affected is variable. {ECO:0000269|PubMed:19631309, ECO:0000269|PubMed:22205389, ECO:0000269|PubMed:24951643}. Note=The disease is caused by mutations affecting the gene represented in this entry.</t>
  </si>
  <si>
    <t>TISSUE SPECIFICITY: Expressed in basement membranes of lung and kidney. Muscle- and neuron-specific isoforms are found. Isoforms (y+) with the 4 AA insert and (z+8) isoforms with the 8 AA insert are all neuron-specific. Isoforms (z+11) are found in both neuronal and non-neuronal tissues. {ECO:0000269|PubMed:16487930, ECO:0000269|PubMed:20551380, ECO:0000269|PubMed:9652404}.</t>
  </si>
  <si>
    <t>FUNCTION: Isoform 1: heparan sulfate basal lamina glycoprotein that plays a central role in the formation and the maintenance of the neuromuscular junction (NMJ) and directs key events in postsynaptic differentiation. Component of the AGRN-LRP4 receptor complex that induces the phosphorylation and activation of MUSK. The activation of MUSK in myotubes induces the formation of NMJ by regulating different processes including the transcription of specific genes and the clustering of AChR in the postsynaptic membrane. Calcium ions are required for maximal AChR clustering. AGRN function in neurons is highly regulated by alternative splicing, glycan binding and proteolytic processing. Modulates calcium ion homestasis in neurons, specifically by inducing an increase in cytoplasmic calcium ions. Functions differentially in the central nervous system (CNS) by inhibiting the alpha(3)-subtype of Na+/K+-ATPase and evoking depolarization at CNS synapses. This secreted isoform forms a bridge, after release from motor neurons, to basal lamina through binding laminin via the NtA domain.; FUNCTION: Isoform 2: transmembrane form that is the predominate form in neurons of the brain, induces dendritic filopodia and synapse formation in mature hippocampal neurons in large part due to the attached glycosaminoglycan chains and the action of Rho-family GTPases.; FUNCTION: Isoform 1, isoform 4 and isoform 5: neuron-specific (z+) isoforms that contain C-terminal insertions of 8-19 AA are potent activators of AChR clustering. Isoform 5, agrin (z+8), containing the 8-AA insert, forms a receptor complex in myotubules containing the neuronal AGRN, the muscle-specific kinase MUSK and LRP4, a member of the LDL receptor family. The splicing factors, NOVA1 and NOVA2, regulate AGRN splicing and production of the 'z' isoforms.; FUNCTION: Isoform 3 and isoform 6: lack any 'z' insert, are muscle-specific and may be involved in endothelial cell differentiation.; FUNCTION: Agrin N-terminal 110 kDa subunit: is involved in regulation of neurite outgrowth probably due to the presence of the glycosaminoglcan (GAG) side chains of heparan and chondroitin sulfate attached to the Ser/Thr- and Gly/Ser-rich regions. Also involved in modulation of growth factor signaling (By similarity). {ECO:0000250}.; FUNCTION: Agrin C-terminal 22 kDa fragment: this released fragment is important for agrin signaling and to exert a maximal dendritic filopodia-inducing effect. All 'z' splice variants (z+) of this fragment also show an increase in the number of filopodia.</t>
  </si>
  <si>
    <t>Q8WYP5</t>
  </si>
  <si>
    <t>ELYS_HUMAN</t>
  </si>
  <si>
    <t>Protein ELYS (Embryonic large molecule derived from yolk sac) (Protein MEL-28) (Putative AT-hook-containing transcription factor 1)</t>
  </si>
  <si>
    <t>AHCTF1 ELYS TMBS62 MSTP108</t>
  </si>
  <si>
    <t>FUNCTION: Required for the assembly of a functional nuclear pore complex (NPC) on the surface of chromosomes as nuclei form at the end of mitosis. May initiate NPC assembly by binding to chromatin and recruiting the Nup107-160 subcomplex of the NPC. Also required for the localization of the Nup107-160 subcomplex of the NPC to the kinetochore during mitosis and for the completion of cytokinesis. {ECO:0000269|PubMed:17098863, ECO:0000269|PubMed:17235358}.</t>
  </si>
  <si>
    <t>O43865</t>
  </si>
  <si>
    <t>SAHH2_HUMAN</t>
  </si>
  <si>
    <t>Putative adenosylhomocysteinase 2 (AdoHcyase 2) (EC 3.3.1.1) (DC-expressed AHCY-like molecule) (IP(3)Rs binding protein released with IP(3)) (IRBIT) (S-adenosyl-L-homocysteine hydrolase 2) (S-adenosylhomocysteine hydrolase-like protein 1)</t>
  </si>
  <si>
    <t>AHCYL1 DCAL XPVKONA</t>
  </si>
  <si>
    <t>TISSUE SPECIFICITY: Expressed in dendritic cells. {ECO:0000269|PubMed:11904675}.</t>
  </si>
  <si>
    <t>FUNCTION: Acts as a (dATP)-dependent inhibitor of ribonucleotide reductase large subunit RRM1, controlling the endogenous dNTP pool and ensuring normal cell cycle progression. {ECO:0000269|PubMed:25237103}.</t>
  </si>
  <si>
    <t>PATHWAY: Amino-acid biosynthesis; L-homocysteine biosynthesis; L-homocysteine from S-adenosyl-L-homocysteine: step 1/1.</t>
  </si>
  <si>
    <t>O95433</t>
  </si>
  <si>
    <t>AHSA1_HUMAN</t>
  </si>
  <si>
    <t>Activator of 90 kDa heat shock protein ATPase homolog 1 (AHA1) (p38)</t>
  </si>
  <si>
    <t>AHSA1 C14orf3 HSPC322</t>
  </si>
  <si>
    <t>TISSUE SPECIFICITY: Expressed in numerous tissues, including brain, heart, skeletal muscle and kidney and, at lower levels, liver and placenta. {ECO:0000269|PubMed:11554768}.</t>
  </si>
  <si>
    <t>FUNCTION: Cochaperone that stimulates HSP90 ATPase activity (By similarity). May affect a step in the endoplasmic reticulum to Golgi trafficking. {ECO:0000250}.</t>
  </si>
  <si>
    <t>Q9NXU5</t>
  </si>
  <si>
    <t>ARL15_HUMAN</t>
  </si>
  <si>
    <t>ADP-ribosylation factor-like protein 15 (ADP-ribosylation factor-related protein 2) (ARF-related protein 2)</t>
  </si>
  <si>
    <t>ARL15 ARFRP2</t>
  </si>
  <si>
    <t>P51689</t>
  </si>
  <si>
    <t>ARSD_HUMAN</t>
  </si>
  <si>
    <t>Arylsulfatase D (ASD) (EC 3.1.6.-)</t>
  </si>
  <si>
    <t>TISSUE SPECIFICITY: Expressed in the pancreas, kidney, liver, lung, placenta, brain and heart.</t>
  </si>
  <si>
    <t>O15169</t>
  </si>
  <si>
    <t>AXIN1_HUMAN</t>
  </si>
  <si>
    <t>Axin-1 (Axis inhibition protein 1) (hAxin)</t>
  </si>
  <si>
    <t>AXIN1 AXIN</t>
  </si>
  <si>
    <t>DISEASE: Hepatocellular carcinoma (HCC) [MIM:114550]: A primary malignant neoplasm of epithelial liver cells. The major risk factors for HCC are chronic hepatitis B virus (HBV) infection, chronic hepatitis C virus (HCV) infection, prolonged dietary aflatoxin exposure, alcoholic cirrhosis, and cirrhosis due to other causes. {ECO:0000269|PubMed:12101426}. Note=The gene represented in this entry is involved in disease pathogenesis.; DISEASE: Caudal duplication anomaly (CADUA) [MIM:607864]: A condition characterized by the occurrence of duplications of different organs in the caudal region. {ECO:0000269|PubMed:16773576}. Note=The disease is caused by mutations affecting the gene represented in this entry. Caudal duplication anomaly is associated with hypermethylation of the AXIN1 promoter.</t>
  </si>
  <si>
    <t>TISSUE SPECIFICITY: Ubiquitously expressed.</t>
  </si>
  <si>
    <t>FUNCTION: Component of the beta-catenin destruction complex required for regulating CTNNB1 levels through phosphorylation and ubiquitination, and modulating Wnt-signaling. Controls dorsoventral patterning via two opposing effects; down-regulates CTNNB1 to inhibit the Wnt signaling pathway and ventralize embryos, but also dorsalizes embryos by activating a Wnt-independent JNK signaling pathway. In Wnt signaling, probably facilitates the phosphorylation of CTNNB1 and APC by GSK3B. Likely to function as a tumor suppressor. Facilitates the phosphorylation of TP53 by HIPK2 upon ultraviolet irradiation. Enhances TGF-beta signaling by recruiting the RNF111 E3 ubiquitin ligase and promoting the degradation of inhibitory SMAD7. Also component of the AXIN1-HIPK2-TP53 complex which controls cell growth, apoptosis and development. {ECO:0000269|PubMed:12192039, ECO:0000269|PubMed:16601693, ECO:0000269|PubMed:17210684}.</t>
  </si>
  <si>
    <t>Q96G97</t>
  </si>
  <si>
    <t>BSCL2_HUMAN</t>
  </si>
  <si>
    <t>Seipin (Bernardinelli-Seip congenital lipodystrophy type 2 protein)</t>
  </si>
  <si>
    <t>DISEASE: Congenital generalized lipodystrophy 2 (CGL2) [MIM:269700]: An autosomal recessive disorder characterized by a near complete absence of adipose tissue, extreme insulin resistance, hypertriglyceridemia, hepatic steatosis and early onset of diabetes. {ECO:0000269|PubMed:11479539}. Note=The disease is caused by mutations affecting the gene represented in this entry.; DISEASE: Spastic paraplegia 17, autosomal dominant (SPG17) [MIM:270685]: A form of spastic paraplegia, a neurodegenerative disorder characterized by a slow, gradual, progressive weakness and spasticity of the lower limbs. Rate of progression and the severity of symptoms are quite variable. Initial symptoms may include difficulty with balance, weakness and stiffness in the legs, muscle spasms, and dragging the toes when walking. In some forms of the disorder, bladder symptoms (such as incontinence) may appear, or the weakness and stiffness may spread to other parts of the body. SPG17 is characterized by prominent amyotrophy of the hand muscles, the presence of mild to severe pyramidal tract signs and spastic paraplegia. SPG17 is a motor neuron disease overlapping with distal spinal muscular atrophy type 5. Note=The disease is caused by mutations affecting the gene represented in this entry.; DISEASE: Neuronopathy, distal hereditary motor, 5A (HMN5A) [MIM:600794]: A disorder characterized by distal muscular atrophy mainly affecting the upper extremities, in contrast to other distal motor neuronopathies. These constitute a heterogeneous group of neuromuscular diseases caused by selective degeneration of motor neurons in the anterior horn of the spinal cord, without sensory deficit in the posterior horn. The overall clinical picture consists of a classical distal muscular atrophy syndrome in the legs without clinical sensory loss. The disease starts with weakness and wasting of distal muscles of the anterior tibial and peroneal compartments of the legs. Later on, weakness and atrophy may expand to the proximal muscles of the lower limbs and/or to the distal upper limbs. {ECO:0000269|PubMed:14981520}. Note=The disease is caused by mutations affecting the gene represented in this entry.; DISEASE: Encephalopathy, progressive, with or without lipodystrophy (PELD) [MIM:615924]: A neurodegenerative disease characterized by developmental regression of motor and cognitive skills in the first years of life, often leading to death in the first decade, hyperactive behavior, seizures, tremor and ataxic gait. Patients may show a mild or typical lipodystrophic appearance. {ECO:0000269|PubMed:23564749}. Note=The disease is caused by mutations affecting the gene represented in this entry.</t>
  </si>
  <si>
    <t>TISSUE SPECIFICITY: Expressed in motor neurons in the spinal cord and cortical neurons in the frontal lobe (at protein level). Highly expressed in brain, testis and adipose tissue. {ECO:0000269|PubMed:11479539, ECO:0000269|PubMed:18458148, ECO:0000269|PubMed:18585921}.</t>
  </si>
  <si>
    <t>FUNCTION: Is a regulator of lipid catabolism essential for adipocyte differentiation. May also be involved in the central regulation of energy homeostasis (By similarity). Necessary for correct lipid storage and lipid droplets maintenance; may play a tissue-autonomous role in controlling lipid storage in adipocytes and in preventing ectopic lipid droplet formation in non-adipose tissues. {ECO:0000250, ECO:0000269|PubMed:19278620, ECO:0000269|PubMed:21533227}.</t>
  </si>
  <si>
    <t>Q7KYR7</t>
  </si>
  <si>
    <t>BT2A1_HUMAN</t>
  </si>
  <si>
    <t>Butyrophilin subfamily 2 member A1</t>
  </si>
  <si>
    <t>BTN2A1 BT2.1 BTF1</t>
  </si>
  <si>
    <t>TISSUE SPECIFICITY: Highly expressed in brain, bone marrow, small intestine, muscle, spleen and pancreas. Moderate expression was seen in lung, liver and kidney. {ECO:0000269|PubMed:9149941}.</t>
  </si>
  <si>
    <t>Q7L1Q6</t>
  </si>
  <si>
    <t>BZW1_HUMAN</t>
  </si>
  <si>
    <t>Basic leucine zipper and W2 domain-containing protein 1 (Protein Orf)</t>
  </si>
  <si>
    <t>BZW1 BZAP45 KIAA0005</t>
  </si>
  <si>
    <t>FUNCTION: Enhances histone H4 gene transcription but does not seem to bind DNA directly. {ECO:0000269|PubMed:11524015}.</t>
  </si>
  <si>
    <t>Q9NU53</t>
  </si>
  <si>
    <t>GINM1_HUMAN</t>
  </si>
  <si>
    <t>Glycoprotein integral membrane protein 1</t>
  </si>
  <si>
    <t>GINM1 C6orf72 UNQ710/PRO1361</t>
  </si>
  <si>
    <t>Q8TCT0</t>
  </si>
  <si>
    <t>CERK1_HUMAN</t>
  </si>
  <si>
    <t>Ceramide kinase (hCERK) (EC 2.7.1.138) (Acylsphingosine kinase) (Lipid kinase 4) (LK4)</t>
  </si>
  <si>
    <t>CERK KIAA1646</t>
  </si>
  <si>
    <t>TISSUE SPECIFICITY: High level expression in heart, brain, skeletal muscle, kidney and liver; moderate in peripheral blood leukocytes and thymus; very low in spleen, small intestine, placenta and lung.</t>
  </si>
  <si>
    <t>FUNCTION: Catalyzes specifically the phosphorylation of ceramide to form ceramide 1-phosphate. Acts efficiently on natural and analog ceramides (C6, C8, C16 ceramides, and C8-dihydroceramide), to a lesser extent on C2-ceramide and C6-dihydroceramide, but not on other lipids, such as various sphingosines. Binds phosphoinositides. {ECO:0000269|PubMed:19168031}.</t>
  </si>
  <si>
    <t>O95471</t>
  </si>
  <si>
    <t>CLD7_HUMAN</t>
  </si>
  <si>
    <t>Claudin-7 (CLDN-7)</t>
  </si>
  <si>
    <t>CLDN7 CEPTRL2 CPETRL2</t>
  </si>
  <si>
    <t>TISSUE SPECIFICITY: Expressed in kidney, lung and prostate. Isoform 1 seems to be predominant, except in some normal prostate samples, where isoform 2 is the major form. Down-regulated in breast cancers, including ductal carcinoma in situ (DCIS), lobular carcinoma in situ (LCIS) and invasive ductal carcinoma (IDC) (at protein level), as well as in several cancer cell lines. Loss of expression correlates with histological grade, occurring predominantly in high-grade lesions. {ECO:0000269|PubMed:12673207, ECO:0000269|PubMed:14502431}.</t>
  </si>
  <si>
    <t>FUNCTION: Plays a major role in tight junction-specific obliteration of the intercellular space. {ECO:0000250}.</t>
  </si>
  <si>
    <t>P04141</t>
  </si>
  <si>
    <t>CSF2_HUMAN</t>
  </si>
  <si>
    <t>Granulocyte-macrophage colony-stimulating factor (GM-CSF) (Colony-stimulating factor) (CSF) (Molgramostin) (Sargramostim)</t>
  </si>
  <si>
    <t>CSF2 GMCSF</t>
  </si>
  <si>
    <t>FUNCTION: Cytokine that stimulates the growth and differentiation of hematopoietic precursor cells from various lineages, including granulocytes, macrophages, eosinophils and erythrocytes.</t>
  </si>
  <si>
    <t>P07858</t>
  </si>
  <si>
    <t>CATB_HUMAN</t>
  </si>
  <si>
    <t>Cathepsin B (EC 3.4.22.1) (APP secretase) (APPS) (Cathepsin B1) [Cleaved into: Cathepsin B light chain; Cathepsin B heavy chain]</t>
  </si>
  <si>
    <t>CTSB CPSB</t>
  </si>
  <si>
    <t>FUNCTION: Thiol protease which is believed to participate in intracellular degradation and turnover of proteins. Has also been implicated in tumor invasion and metastasis.</t>
  </si>
  <si>
    <t>Q16678</t>
  </si>
  <si>
    <t>CP1B1_HUMAN</t>
  </si>
  <si>
    <t>Cytochrome P450 1B1 (EC 1.14.14.1) (CYPIB1)</t>
  </si>
  <si>
    <t>DISEASE: Peters anomaly (PETAN) [MIM:604229]: Consists of a central corneal leukoma, absence of the posterior corneal stroma and Descemet membrane, and a variable degree of iris and lenticular attachments to the central aspect of the posterior cornea. {ECO:0000269|PubMed:11403040}. Note=The disease is caused by mutations affecting the gene represented in this entry.; DISEASE: Glaucoma 3, primary congenital, A (GLC3A) [MIM:231300]: An autosomal recessive form of primary congenital glaucoma (PCG). PCG is characterized by marked increase of intraocular pressure at birth or early childhood, large ocular globes (buphthalmos) and corneal edema. It results from developmental defects of the trabecular meshwork and anterior chamber angle of the eye that prevent adequate drainage of aqueous humor. {ECO:0000269|PubMed:10227395, ECO:0000269|PubMed:10655546, ECO:0000269|PubMed:11184479, ECO:0000269|PubMed:11527932, ECO:0000269|PubMed:11980847, ECO:0000269|PubMed:12036985, ECO:0000269|PubMed:12525557, ECO:0000269|PubMed:14635112, ECO:0000269|PubMed:14640114, ECO:0000269|PubMed:15255109, ECO:0000269|PubMed:15342693, ECO:0000269|PubMed:15475877, ECO:0000269|PubMed:16490498, ECO:0000269|PubMed:16735994, ECO:0000269|PubMed:9463332, ECO:0000269|PubMed:9497261}. Note=The disease is caused by mutations affecting distinct genetic loci, including the gene represented in this entry.; DISEASE: Glaucoma, primary open angle (POAG) [MIM:137760]: A complex and genetically heterogeneous ocular disorder characterized by a specific pattern of optic nerve and visual field defects. The angle of the anterior chamber of the eye is open, and usually the intraocular pressure is increased. However, glaucoma can occur at any intraocular pressure. The disease is generally asymptomatic until the late stages, by which time significant and irreversible optic nerve damage has already taken place. In some cases, POAG shows digenic inheritance involving mutations in CYP1B1 and MYOC genes. {ECO:0000269|PubMed:11774072, ECO:0000269|PubMed:15342693, ECO:0000269|PubMed:16688110, ECO:0000269|PubMed:16862072}. Note=Disease susceptibility is associated with variations affecting the gene represented in this entry. CYP1B1 mutations have been reported to pose a significant risk for early-onset POAG and also modify glaucoma phenotype in patients who do not carry a MYOC mutation (PubMed:15342693). {ECO:0000269|PubMed:15342693}.; DISEASE: Glaucoma 1, open angle, A (GLC1A) [MIM:137750]: A form of primary open angle glaucoma (POAG). POAG is characterized by a specific pattern of optic nerve and visual field defects. The angle of the anterior chamber of the eye is open, and usually the intraocular pressure is increased. However, glaucoma can occur at any intraocular pressure. The disease is generally asymptomatic until the late stages, by which time significant and irreversible optic nerve damage has already taken place. {ECO:0000269|PubMed:11774072}. Note=The gene represented in this entry acts as a disease modifier. Digenic mutations in CYP1B1 and MYOC have been found in a family segregating both primary adult-onset and juvenile forms of open angle glaucoma (PubMed:11774072). All affected family members with mutations in both MYOC and CYP1B1 had juvenile glaucoma, whereas those with only the MYOC mutation had the adult-onset form (PubMed:11774072). {ECO:0000269|PubMed:11774072}.</t>
  </si>
  <si>
    <t>TISSUE SPECIFICITY: Expressed in many tissues. {ECO:0000269|PubMed:8175734}.</t>
  </si>
  <si>
    <t>FUNCTION: Cytochromes P450 are a group of heme-thiolate monooxygenases. In liver microsomes, this enzyme is involved in an NADPH-dependent electron transport pathway. It oxidizes a variety of structurally unrelated compounds, including steroids, fatty acids, retinoid and xenobiotics. Preferentially oxidizes 17beta-estradiol to the carcinogenic 4-hydroxy derivative, and a variety of procarcinogenic compounds to their activated forms, including polycyclic aromatic hydrocarbons. Promotes angiogenesis by removing cellular oxygenation products, thereby decreasing oxidative stress, release of antiangiogenic factor THBS2, then allowing endothelial cells migration, cell adhesion and capillary morphogenesis. These changes are concommitant with the endothelial nitric oxide synthase activity and nitric oxide synthesis. Plays an important role in the regulation of perivascular cell proliferation, migration, and survival through modulation of the intracellular oxidative state and NF-kappa-B expression and/or activity, during angiogenesis. Contributes to oxidative homeostasis and ultrastructural organization and function of trabecular meshwork tissue through modulation of POSTN expression. {ECO:0000269|PubMed:10426814, ECO:0000269|PubMed:15258110, ECO:0000269|PubMed:22888116, ECO:0000269|PubMed:23821647}.</t>
  </si>
  <si>
    <t>O00622</t>
  </si>
  <si>
    <t>CYR61_HUMAN</t>
  </si>
  <si>
    <t>Protein CYR61 (CCN family member 1) (Cysteine-rich angiogenic inducer 61) (Insulin-like growth factor-binding protein 10) (IBP-10) (IGF-binding protein 10) (IGFBP-10) (Protein GIG1)</t>
  </si>
  <si>
    <t>CYR61 CCN1 GIG1 IGFBP10</t>
  </si>
  <si>
    <t>FUNCTION: Promotes cell proliferation, chemotaxis, angiogenesis and cell adhesion. Appears to play a role in wound healing by up-regulating, in skin fibroblasts, the expression of a number of genes involved in angiogenesis, inflammation and matrix remodeling including VEGA-A, VEGA-C, MMP1, MMP3, TIMP1, uPA, PAI-1 and integrins alpha-3 and alpha-5. CYR61-mediated gene regulation is dependent on heparin-binding. Down-regulates the expression of alpha-1 and alpha-2 subunits of collagen type-1. Promotes cell adhesion and adhesive signaling through integrin alpha-6/beta-1, cell migration through integrin alpha-v/beta-5 and cell proliferation through integrin alpha-v/beta-3. {ECO:0000269|PubMed:11584015}.</t>
  </si>
  <si>
    <t>P35659</t>
  </si>
  <si>
    <t>DEK_HUMAN</t>
  </si>
  <si>
    <t>Protein DEK</t>
  </si>
  <si>
    <t>DISEASE: Note=A chromosomal aberration involving DEK is found in a subset of acute myeloid leukemia (AML); also known as acute non-lymphocytic leukemia. Translocation t(6;9)(p23;q34) with NUP214/CAN. It results in the formation of a DEK-CAN fusion gene.</t>
  </si>
  <si>
    <t>TISSUE SPECIFICITY: Ubiquitous. Expressed at relatively high levels.</t>
  </si>
  <si>
    <t>FUNCTION: Involved in chromatin organization. {ECO:0000269|PubMed:17524367}.</t>
  </si>
  <si>
    <t>Q96C10</t>
  </si>
  <si>
    <t>DHX58_HUMAN</t>
  </si>
  <si>
    <t>Probable ATP-dependent RNA helicase DHX58 (EC 3.6.4.13) (Probable ATP-dependent helicase LGP2) (Protein D11Lgp2 homolog) (RIG-I-like receptor 3) (RLR-3) (RIG-I-like receptor LGP2) (RLR)</t>
  </si>
  <si>
    <t>DHX58 D11LGP2E LGP2</t>
  </si>
  <si>
    <t>FUNCTION: Acts as a regulator of DDX58/RIG-I and IFIH1/MDA5 mediated antiviral signaling. Cannot initiate antiviral signaling as it lacks the CARD domain required for activating MAVS/IPS1-dependent signaling events. Can have both negative and positive regulatory functions related to DDX58/RIG-I and IFIH1/MDA5 signaling and this role in regulating signaling may be complex and could probably depend on characteristics of the infecting virus or target cells, or both. Its inhibitory action on DDX58/RIG-I signaling may involve the following mechanisms: competition with DDX58/RIG-I for binding to the viral RNA, binding to DDX58/RIG-I and inhibiting its dimerization and interaction with MAVS/IPS1, competing with IKBKE in its binding to MAVS/IPS1 thereby inhibiting activation of interferon regulatory factor 3 (IRF3). Its positive regulatory role may involve unwinding or stripping nucleoproteins of viral RNA thereby facilitating their recognition by DDX58/RIG-I and IFIH1/MDA5. Involved in the innate immune response to various RNA viruses and some DNA viruses such as poxviruses, and also to the bacterial pathogen Listeria monocytogenes. Can bind both ssRNA and dsRNA, with a higher affinity for dsRNA. Shows a preference to 5'-triphosphorylated RNA, although it can recognize RNA lacking a 5'-triphosphate. {ECO:0000269|PubMed:16116171, ECO:0000269|PubMed:17020950, ECO:0000269|PubMed:17190814, ECO:0000269|PubMed:18411269, ECO:0000269|PubMed:19208642, ECO:0000269|PubMed:19211564, ECO:0000269|PubMed:19278996, ECO:0000269|PubMed:19380577, ECO:0000269|PubMed:21187438, ECO:0000269|PubMed:21525357}.</t>
  </si>
  <si>
    <t>Q16828</t>
  </si>
  <si>
    <t>DUS6_HUMAN</t>
  </si>
  <si>
    <t>Dual specificity protein phosphatase 6 (EC 3.1.3.16) (EC 3.1.3.48) (Dual specificity protein phosphatase PYST1) (Mitogen-activated protein kinase phosphatase 3) (MAP kinase phosphatase 3) (MKP-3)</t>
  </si>
  <si>
    <t>DUSP6 MKP3 PYST1</t>
  </si>
  <si>
    <t>DISEASE: Hypogonadotropic hypogonadism 19 with or without anosmia (HH19) [MIM:615269]: A disorder characterized by absent or incomplete sexual maturation by the age of 18 years, in conjunction with low levels of circulating gonadotropins and testosterone and no other abnormalities of the hypothalamic-pituitary axis. In some cases, it is associated with non-reproductive phenotypes, such as anosmia, cleft palate, and sensorineural hearing loss. Anosmia or hyposmia is related to the absence or hypoplasia of the olfactory bulbs and tracts. Hypogonadism is due to deficiency in gonadotropin-releasing hormone and probably results from a failure of embryonic migration of gonadotropin-releasing hormone-synthesizing neurons. In the presence of anosmia, idiopathic hypogonadotropic hypogonadism is referred to as Kallmann syndrome, whereas in the presence of a normal sense of smell, it has been termed normosmic idiopathic hypogonadotropic hypogonadism (nIHH). {ECO:0000269|PubMed:23643382}. Note=The disease is caused by mutations affecting distinct genetic loci, including the gene represented in this entry. Some patients carrying mutations in DUSP6 also have a heterozygous mutation in another HH-associated gene including FGFR1 and SPRY4 (PubMed:23643382). {ECO:0000269|PubMed:23643382}.</t>
  </si>
  <si>
    <t>FUNCTION: Inactivates MAP kinases. Has a specificity for the ERK family.</t>
  </si>
  <si>
    <t>O14641</t>
  </si>
  <si>
    <t>DVL2_HUMAN</t>
  </si>
  <si>
    <t>Segment polarity protein dishevelled homolog DVL-2 (Dishevelled-2) (DSH homolog 2)</t>
  </si>
  <si>
    <t>FUNCTION: Participates in Wnt signaling by binding to the cytoplasmic C-terminus of frizzled family members and transducing the Wnt signal to down-stream effectors. Promotes internalization and degradation of frizzled proteins upon Wnt signaling. Plays a role both in canonical and non-canonical Wnt signaling. Plays a role in the signal transduction pathways mediated by multiple Wnt genes (By similarity). {ECO:0000250}.</t>
  </si>
  <si>
    <t>P07099</t>
  </si>
  <si>
    <t>HYEP_HUMAN</t>
  </si>
  <si>
    <t>Epoxide hydrolase 1 (EC 3.3.2.9) (Epoxide hydratase) (Microsomal epoxide hydrolase)</t>
  </si>
  <si>
    <t>EPHX1 EPHX EPOX</t>
  </si>
  <si>
    <t>DISEASE: Note=In some populations, the high activity haplotype tyr113/his139 is overrepresented among women suffering from pregnancy-induced hypertension (pre-eclampsia) when compared with healthy controls. {ECO:0000269|PubMed:12173035}.; DISEASE: Familial hypercholanemia (FHCA) [MIM:607748]: A disorder characterized by elevated serum bile acid concentrations, itching, and fat malabsorption. Note=The disease is caused by mutations affecting the gene represented in this entry.</t>
  </si>
  <si>
    <t>TISSUE SPECIFICITY: Found in liver. {ECO:0000269|PubMed:12878321}.</t>
  </si>
  <si>
    <t>FUNCTION: Biotransformation enzyme that catalyzes the hydrolysis of arene and aliphatic epoxides to less reactive and more water soluble dihydrodiols by the trans addition of water.</t>
  </si>
  <si>
    <t>P58107</t>
  </si>
  <si>
    <t>EPIPL_HUMAN</t>
  </si>
  <si>
    <t>Epiplakin (450 kDa epidermal antigen)</t>
  </si>
  <si>
    <t>EPPK1 EPIPL</t>
  </si>
  <si>
    <t>TISSUE SPECIFICITY: Widely expressed with highest levels in liver, small intestine, colon, salivary glands, stomach and appendix.</t>
  </si>
  <si>
    <t>O14944</t>
  </si>
  <si>
    <t>EREG_HUMAN</t>
  </si>
  <si>
    <t>Proepiregulin [Cleaved into: Epiregulin (EPR)]</t>
  </si>
  <si>
    <t>TISSUE SPECIFICITY: In normal adults, expressed predominantly in the placenta and peripheral blood leukocytes. High levels were detected in carcinomas of the bladder, lung, kidney and colon.</t>
  </si>
  <si>
    <t>FUNCTION: Ligand of the EGF receptor/EGFR and ERBB4. May be a mediator of localized cell proliferation. As a mitogen it may stimulate cell proliferation and/or angiogenesis. {ECO:0000269|PubMed:9419975}.</t>
  </si>
  <si>
    <t>Q5RI15</t>
  </si>
  <si>
    <t>COX20_HUMAN</t>
  </si>
  <si>
    <t>Cytochrome c oxidase protein 20 homolog</t>
  </si>
  <si>
    <t>COX20 FAM36A</t>
  </si>
  <si>
    <t>Q86UY5</t>
  </si>
  <si>
    <t>FA83A_HUMAN</t>
  </si>
  <si>
    <t>Protein FAM83A (Tumor antigen BJ-TSA-9) (Tumor-specific gene expressed in prostate protein)</t>
  </si>
  <si>
    <t>FAM83A TSGP</t>
  </si>
  <si>
    <t>Q10981</t>
  </si>
  <si>
    <t>FUT2_HUMAN</t>
  </si>
  <si>
    <t>Galactoside 2-alpha-L-fucosyltransferase 2 (EC 2.4.1.69) (Alpha(1,2)FT 2) (Fucosyltransferase 2) (GDP-L-fucose:beta-D-galactoside 2-alpha-L-fucosyltransferase 2) (SE2) (Secretor blood group alpha-2-fucosyltransferase) (Secretor factor) (Se)</t>
  </si>
  <si>
    <t>FUT2 SEC2</t>
  </si>
  <si>
    <t>TISSUE SPECIFICITY: Small intestine, colon and lung.</t>
  </si>
  <si>
    <t>FUNCTION: Creates a soluble precursor oligosaccharide FuC-alpha ((1,2)Galbeta-) called the H antigen which is an essential substrate for the final step in the soluble A and B antigen synthesis pathway. H and Se enzymes fucosylate the same acceptor substrates but exhibit different Km values.</t>
  </si>
  <si>
    <t>PATHWAY: Protein modification; protein glycosylation.</t>
  </si>
  <si>
    <t>Q7Z7M9</t>
  </si>
  <si>
    <t>GALT5_HUMAN</t>
  </si>
  <si>
    <t>Polypeptide N-acetylgalactosaminyltransferase 5 (EC 2.4.1.41) (Polypeptide GalNAc transferase 5) (GalNAc-T5) (pp-GaNTase 5) (Protein-UDP acetylgalactosaminyltransferase 5) (UDP-GalNAc:polypeptide N-acetylgalactosaminyltransferase 5)</t>
  </si>
  <si>
    <t>FUNCTION: Catalyzes the initial reaction in O-linked oligosaccharide biosynthesis, the transfer of an N-acetyl-D-galactosamine residue to a serine or threonine residue on the protein receptor. Has activity toward EA2 peptide substrate, but has a weak activity toward Muc2 or Muc1b substrates (By similarity). {ECO:0000250}.</t>
  </si>
  <si>
    <t>Q04760</t>
  </si>
  <si>
    <t>LGUL_HUMAN</t>
  </si>
  <si>
    <t>Lactoylglutathione lyase (EC 4.4.1.5) (Aldoketomutase) (Glyoxalase I) (Glx I) (Ketone-aldehyde mutase) (Methylglyoxalase) (S-D-lactoylglutathione methylglyoxal lyase)</t>
  </si>
  <si>
    <t>FUNCTION: Catalyzes the conversion of hemimercaptal, formed from methylglyoxal and glutathione, to S-lactoylglutathione. Involved in the regulation of TNF-induced transcriptional activity of NF-kappa-B. Required for normal osteoclastogenesis. {ECO:0000269|PubMed:19199007, ECO:0000269|PubMed:23122816, ECO:0000269|PubMed:9705294}.</t>
  </si>
  <si>
    <t>PATHWAY: Secondary metabolite metabolism; methylglyoxal degradation; (R)-lactate from methylglyoxal: step 1/2.</t>
  </si>
  <si>
    <t>O14964</t>
  </si>
  <si>
    <t>HGS_HUMAN</t>
  </si>
  <si>
    <t>Hepatocyte growth factor-regulated tyrosine kinase substrate (Hrs) (Protein pp110)</t>
  </si>
  <si>
    <t>HGS HRS</t>
  </si>
  <si>
    <t>TISSUE SPECIFICITY: Ubiquitous expression in adult and fetal tissues with higher expression in testis and peripheral blood leukocytes. {ECO:0000269|PubMed:9407053, ECO:0000269|PubMed:9630564}.</t>
  </si>
  <si>
    <t>FUNCTION: Involved in intracellular signal transduction mediated by cytokines and growth factors. When associated with STAM, it suppresses DNA signaling upon stimulation by IL-2 and GM-CSF. Could be a direct effector of PI3-kinase in vesicular pathway via early endosomes and may regulate trafficking to early and late endosomes by recruiting clathrin. May concentrate ubiquitinated receptors within clathrin-coated regions. Involved in down-regulation of receptor tyrosine kinase via multivesicular body (MVBs) when complexed with STAM (ESCRT-0 complex). The ESCRT-0 complex binds ubiquitin and acts as sorting machinery that recognizes ubiquitinated receptors and transfers them to further sequential lysosomal sorting/trafficking processes. May contribute to the efficient recruitment of SMADs to the activin receptor complex. Involved in receptor recycling via its association with the CART complex, a multiprotein complex required for efficient transferrin receptor recycling but not for EGFR degradation.</t>
  </si>
  <si>
    <t>Q16665</t>
  </si>
  <si>
    <t>HIF1A_HUMAN</t>
  </si>
  <si>
    <t>Hypoxia-inducible factor 1-alpha (HIF-1-alpha) (HIF1-alpha) (ARNT-interacting protein) (Basic-helix-loop-helix-PAS protein MOP1) (Class E basic helix-loop-helix protein 78) (bHLHe78) (Member of PAS protein 1) (PAS domain-containing protein 8)</t>
  </si>
  <si>
    <t>HIF1A BHLHE78 MOP1 PASD8</t>
  </si>
  <si>
    <t>TISSUE SPECIFICITY: Expressed in most tissues with highest levels in kidney and heart. Overexpressed in the majority of common human cancers and their metastases, due to the presence of intratumoral hypoxia and as a result of mutations in genes encoding oncoproteins and tumor suppressors. A higher level expression seen in pituitary tumors as compared to the pituitary gland. {ECO:0000269|PubMed:22009797}.</t>
  </si>
  <si>
    <t>FUNCTION: Functions as a master transcriptional regulator of the adaptive response to hypoxia. Under hypoxic conditions, activates the transcription of over 40 genes, including erythropoietin, glucose transporters, glycolytic enzymes, vascular endothelial growth factor, HILPDA, and other genes whose protein products increase oxygen delivery or facilitate metabolic adaptation to hypoxia. Plays an essential role in embryonic vascularization, tumor angiogenesis and pathophysiology of ischemic disease. Binds to core DNA sequence 5'-[AG]CGTG-3' within the hypoxia response element (HRE) of target gene promoters. Activation requires recruitment of transcriptional coactivators such as CREBPB and EP300. Activity is enhanced by interaction with both, NCOA1 or NCOA2. Interaction with redox regulatory protein APEX seems to activate CTAD and potentiates activation by NCOA1 and CREBBP. Involved in the axonal distribution and transport of mitochondria in neurons during hypoxia. {ECO:0000269|PubMed:11292861, ECO:0000269|PubMed:11566883, ECO:0000269|PubMed:15465032, ECO:0000269|PubMed:16543236, ECO:0000269|PubMed:16973622, ECO:0000269|PubMed:17610843, ECO:0000269|PubMed:19528298, ECO:0000269|PubMed:20624928, ECO:0000269|PubMed:22009797, ECO:0000269|PubMed:9887100}.</t>
  </si>
  <si>
    <t>P05362</t>
  </si>
  <si>
    <t>ICAM1_HUMAN</t>
  </si>
  <si>
    <t>Intercellular adhesion molecule 1 (ICAM-1) (Major group rhinovirus receptor) (CD antigen CD54)</t>
  </si>
  <si>
    <t>FUNCTION: ICAM proteins are ligands for the leukocyte adhesion protein LFA-1 (integrin alpha-L/beta-2). During leukocyte trans-endothelial migration, ICAM1 engagement promotes the assembly of endothelial apical cups through ARHGEF26/SGEF and RHOG activation. In case of rhinovirus infection acts as a cellular receptor for the virus. {ECO:0000269|PubMed:11173916, ECO:0000269|PubMed:17875742, ECO:0000269|PubMed:1968231, ECO:0000269|PubMed:2538243}.</t>
  </si>
  <si>
    <t>Q9ULG1</t>
  </si>
  <si>
    <t>INO80_HUMAN</t>
  </si>
  <si>
    <t>DNA helicase INO80 (hINO80) (EC 3.6.4.12) (INO80 complex subunit A) (Putative DNA helicase INO80 complex homolog 1)</t>
  </si>
  <si>
    <t>INO80 INO80A INOC1 KIAA1259</t>
  </si>
  <si>
    <t>TISSUE SPECIFICITY: According to PubMed:10574462, widely expressed. According to PubMed:16298340, specifically expressed in brain, liver and pancreas. {ECO:0000269|PubMed:10574462, ECO:0000269|PubMed:16298340}.</t>
  </si>
  <si>
    <t>FUNCTION: DNA helicase and probable main scaffold component of the chromatin remodeling INO80 complex which is involved in transcriptional regulation, DNA replication and probably DNA repair; according to PubMed:20687897 the contribution to DNA double-strand break repair appears to be largely indirect through transcriptional regulation. Recruited by YY1 to YY1-activated genes, where it acts as an essential coactivator. Binds DNA. In vitro, has double-stranded DNA-dependent ATPase activity. Involved in UV-damage excision repair, DNA replication and chromosome segregation during normal cell division cycle. {ECO:0000269|PubMed:16230350, ECO:0000269|PubMed:16298340, ECO:0000269|PubMed:17721549, ECO:0000269|PubMed:20237820, ECO:0000269|PubMed:20687897, ECO:0000269|PubMed:20855601, ECO:0000269|PubMed:21303910}.</t>
  </si>
  <si>
    <t>Q5TF39</t>
  </si>
  <si>
    <t>NAGT1_HUMAN</t>
  </si>
  <si>
    <t>Sodium-dependent glucose transporter 1</t>
  </si>
  <si>
    <t>NAGLT1 KIAA1919 HSPC100</t>
  </si>
  <si>
    <t>FUNCTION: May function as a sodium-dependent glucose transporter. {ECO:0000250}.</t>
  </si>
  <si>
    <t>O43474</t>
  </si>
  <si>
    <t>KLF4_HUMAN</t>
  </si>
  <si>
    <t>Krueppel-like factor 4 (Epithelial zinc finger protein EZF) (Gut-enriched krueppel-like factor)</t>
  </si>
  <si>
    <t>KLF4 EZF GKLF</t>
  </si>
  <si>
    <t>FUNCTION: Transcription factor; can act both as activator and as repressor. Binds the 5'-CACCC-3' core sequence. Binds to the promoter region of its own gene and can activate its own transcription. Regulates the expression of key transcription factors during embryonic development. Plays an important role in maintaining embryonic stem cells, and in preventing their differentiation. Required for establishing the barrier function of the skin and for postnatal maturation and maintenance of the ocular surface. Involved in the differentiation of epithelial cells and may also function in skeletal and kidney development. Contributes to the down-regulation of p53/TP53 transcription. {ECO:0000269|PubMed:17308127, ECO:0000269|PubMed:20071344}.</t>
  </si>
  <si>
    <t>P25391</t>
  </si>
  <si>
    <t>LAMA1_HUMAN</t>
  </si>
  <si>
    <t>Laminin subunit alpha-1 (Laminin A chain) (Laminin-1 subunit alpha) (Laminin-3 subunit alpha) (S-laminin subunit alpha) (S-LAM alpha)</t>
  </si>
  <si>
    <t>LAMA1 LAMA</t>
  </si>
  <si>
    <t>FUNCTION: Binding to cells via a high affinity receptor, laminin is thought to mediate the attachment, migration and organization of cells into tissues during embryonic development by interacting with other extracellular matrix components.</t>
  </si>
  <si>
    <t>O00754</t>
  </si>
  <si>
    <t>MA2B1_HUMAN</t>
  </si>
  <si>
    <t>Lysosomal alpha-mannosidase (Laman) (EC 3.2.1.24) (Lysosomal acid alpha-mannosidase) (Mannosidase alpha class 2B member 1) (Mannosidase alpha-B) [Cleaved into: Lysosomal alpha-mannosidase A peptide; Lysosomal alpha-mannosidase B peptide; Lysosomal alpha-mannosidase C peptide; Lysosomal alpha-mannosidase D peptide; Lysosomal alpha-mannosidase E peptide]</t>
  </si>
  <si>
    <t>MAN2B1 LAMAN MANB</t>
  </si>
  <si>
    <t>DISEASE: Mannosidosis, alpha B, lysosomal (MANSA) [MIM:248500]: A lysosomal storage disease characterized by accumulation of unbranched oligosaccharide chains. This accumulation is expressed histologically as cytoplasmic vacuolation predominantly in the CNS and parenchymatous organs. Depending on the clinical findings at the age of onset, a severe infantile (type I) and a mild juvenile (type II) form of alpha-mannosidosis are recognized. There is considerable variation in the clinical expression with mental retardation, recurrent infections, impaired hearing and Hurler-like skeletal changes being the most consistent abnormalities. {ECO:0000269|PubMed:12718372, ECO:0000269|PubMed:15712269, ECO:0000269|PubMed:22161967, ECO:0000269|PubMed:9158146, ECO:0000269|PubMed:9758606, ECO:0000269|PubMed:9915946}. Note=The disease is caused by mutations affecting the gene represented in this entry.</t>
  </si>
  <si>
    <t>FUNCTION: Necessary for the catabolism of N-linked carbohydrates released during glycoprotein turnover. Cleaves all known types of alpha-mannosidic linkages.</t>
  </si>
  <si>
    <t>Q02779</t>
  </si>
  <si>
    <t>M3K10_HUMAN</t>
  </si>
  <si>
    <t>Mitogen-activated protein kinase kinase kinase 10 (EC 2.7.11.25) (Mixed lineage kinase 2) (Protein kinase MST)</t>
  </si>
  <si>
    <t>MAP3K10 MLK2 MST</t>
  </si>
  <si>
    <t>TISSUE SPECIFICITY: Expressed in brain and skeletal muscle.</t>
  </si>
  <si>
    <t>FUNCTION: Activates the JUN N-terminal pathway. {ECO:0000250}.</t>
  </si>
  <si>
    <t>O75970</t>
  </si>
  <si>
    <t>MPDZ_HUMAN</t>
  </si>
  <si>
    <t>Multiple PDZ domain protein (Multi-PDZ domain protein 1)</t>
  </si>
  <si>
    <t>MPDZ MUPP1</t>
  </si>
  <si>
    <t>DISEASE: Hydrocephalus, non-syndromic, autosomal recessive 2 (HYC2) [MIM:615219]: A disease characterized by a disturbance of cerebrospinal fluid circulation causing accumulation of ventricular cerebrospinal fluid, which results in progressive ventricular dilatation with onset in utero. Affected individuals may have neurologic impairment. {ECO:0000269|PubMed:23240096}. Note=The disease is caused by mutations affecting the gene represented in this entry.</t>
  </si>
  <si>
    <t>TISSUE SPECIFICITY: Expressed in heart, brain, placenta, liver, skeletal muscle, kidney and pancreas. {ECO:0000269|PubMed:9537516}.</t>
  </si>
  <si>
    <t>FUNCTION: Interacts with HTR2C and provokes its clustering at the cell surface (By similarity). Member of the NMDAR signaling complex that may play a role in control of AMPAR potentiation and synaptic plasticity in excitatory synapses. {ECO:0000250, ECO:0000269|PubMed:11150294, ECO:0000269|PubMed:15312654}.</t>
  </si>
  <si>
    <t>P82930</t>
  </si>
  <si>
    <t>RT34_HUMAN</t>
  </si>
  <si>
    <t>28S ribosomal protein S34, mitochondrial (MRP-S34) (S34mt)</t>
  </si>
  <si>
    <t>Q12965</t>
  </si>
  <si>
    <t>MYO1E_HUMAN</t>
  </si>
  <si>
    <t>Unconventional myosin-Ie (Myosin-Ic) (Unconventional myosin 1E)</t>
  </si>
  <si>
    <t>MYO1E MYO1C</t>
  </si>
  <si>
    <t>DISEASE: Focal segmental glomerulosclerosis 6 (FSGS6) [MIM:614131]: A renal pathology defined by the presence of segmental sclerosis in glomeruli and resulting in proteinuria, reduced glomerular filtration rate and progressive decline in renal function. Renal insufficiency often progresses to end-stage renal disease, a highly morbid state requiring either dialysis therapy or kidney transplantation. FSGS6 is a childhood-onset disorder resulting in nephrotic syndrome, which includes massive proteinuria, hypoalbuminemia, hyperlipidemia, and edema. {ECO:0000269|PubMed:21697813, ECO:0000269|PubMed:21756023}. Note=The disease is caused by mutations affecting the gene represented in this entry.</t>
  </si>
  <si>
    <t>TISSUE SPECIFICITY: Expressed in the immune system. In the kidney, predominantly expressed in the glomerulus, including podocytes. {ECO:0000269|PubMed:21458045, ECO:0000269|PubMed:21756023}.</t>
  </si>
  <si>
    <t>FUNCTION: Myosins are actin-based motor molecules with ATPase activity. Unconventional myosins serve in intracellular movements. Their highly divergent tails bind to membranous compartments, which are then moved relative to actin filaments. Binds to membranes containing anionic phospholipids via its tail domain. Required for normal morphology of the glomerular basement membrane, normal development of foot processes by kidney podocytes and normal kidney function. In dendritic cells, may control the movement of class II-containing cytoplasmic vesicles along the actin cytoskeleton by connecting them with the actin network via ARL14EP and ARL14. {ECO:0000269|PubMed:11940582, ECO:0000269|PubMed:17257598, ECO:0000269|PubMed:20860408}.</t>
  </si>
  <si>
    <t>O95544</t>
  </si>
  <si>
    <t>NADK_HUMAN</t>
  </si>
  <si>
    <t>NAD kinase (EC 2.7.1.23) (Poly(P)/ATP NAD kinase)</t>
  </si>
  <si>
    <t>TISSUE SPECIFICITY: Widely expressed but not detected in skeletal muscle. {ECO:0000269|PubMed:11594753}.</t>
  </si>
  <si>
    <t>Q9H0A0</t>
  </si>
  <si>
    <t>NAT10_HUMAN</t>
  </si>
  <si>
    <t>N-acetyltransferase 10 (EC 2.3.1.-)</t>
  </si>
  <si>
    <t>NAT10 ALP KIAA1709</t>
  </si>
  <si>
    <t>FUNCTION: Has protein acetyltransferase activity in vitro. Can acetylate both histones and microtubules. Histone acetylation may regulate transcription and mitotic chromosome de-condensation. Activates telomerase activity by stimulating the transcription of TERT, and may also regulate telomerase function by affecting the balance of telomerase subunit assembly, disassembly, and localization. Acetylates alpha-tubulin, which may affect microtubule stability and cell division. {ECO:0000269|PubMed:14592445, ECO:0000269|PubMed:17631499, ECO:0000269|PubMed:18082603, ECO:0000269|PubMed:19303003}.</t>
  </si>
  <si>
    <t>A2RRP1</t>
  </si>
  <si>
    <t>NBAS_HUMAN</t>
  </si>
  <si>
    <t>Neuroblastoma-amplified sequence (Neuroblastoma-amplified gene protein)</t>
  </si>
  <si>
    <t>NBAS NAG</t>
  </si>
  <si>
    <t>DISEASE: Short stature, optic nerve atrophy, and Pelger-Huet anomaly (SOPH) [MIM:614800]: An autosomal recessive syndrome characterized by severe postnatal growth retardation, facial dysmorphism with senile face, small hands and feet, normal intelligence, abnormal nuclear shape in neutrophil granulocytes (Pelger-Huet anomaly), and optic atrophy with loss of visual acuity and color vision. {ECO:0000269|PubMed:20577004}. Note=The disease is caused by mutations affecting the gene represented in this entry.</t>
  </si>
  <si>
    <t>TISSUE SPECIFICITY: Broadly expressed, with highest levels in heart and skeletal muscle, and lowest levels in liver, small intestine and thymus. Well expressed in retinal ganglion cells, epidermal skin cells, and leukocytes. Up-regulated together with N-myc in some neuroblastoma cell lines. {ECO:0000269|PubMed:10882752, ECO:0000269|PubMed:12706883, ECO:0000269|PubMed:20577004, ECO:0000269|PubMed:9926938}.</t>
  </si>
  <si>
    <t>Q6X4W1</t>
  </si>
  <si>
    <t>NSMF_HUMAN</t>
  </si>
  <si>
    <t>NMDA receptor synaptonuclear signaling and neuronal migration factor (Nasal embryonic luteinizing hormone-releasing hormone factor) (Nasal embryonic LHRH factor)</t>
  </si>
  <si>
    <t>NSMF NELF</t>
  </si>
  <si>
    <t>DISEASE: Hypogonadotropic hypogonadism 9 with or without anosmia (HH9) [MIM:614838]: A disorder characterized by absent or incomplete sexual maturation by the age of 18 years, in conjunction with low levels of circulating gonadotropins and testosterone and no other abnormalities of the hypothalamic-pituitary axis. In some cases, it is associated with non-reproductive phenotypes, such as anosmia, cleft palate, and sensorineural hearing loss. Anosmia or hyposmia is related to the absence or hypoplasia of the olfactory bulbs and tracts. Hypogonadism is due to deficiency in gonadotropin-releasing hormone and probably results from a failure of embryonic migration of gonadotropin-releasing hormone-synthesizing neurons. In the presence of anosmia, idiopathic hypogonadotropic hypogonadism is referred to as Kallmann syndrome, whereas in the presence of a normal sense of smell, it has been termed normosmic idiopathic hypogonadotropic hypogonadism (nIHH). {ECO:0000269|PubMed:15362570, ECO:0000269|PubMed:21700882, ECO:0000269|PubMed:23643382}. Note=The disease is caused by mutations affecting distinct genetic loci, including the gene represented in this entry. The genetics of hypogonadotropic hypogonadism involves various modes of transmission. Oligogenic inheritance has been reported in some patients carrying mutations in NSMF as well as in other HH-associated genes including FGFR1 (PubMed:23643382). {ECO:0000269|PubMed:23643382}.</t>
  </si>
  <si>
    <t>TISSUE SPECIFICITY: Highly expressed in adult and fetal brain. Weakly expressed in heart, liver, spleen, testis, small intestine, skeletal muscle, peripheral white blood cells and kidney. {ECO:0000269|PubMed:15362570, ECO:0000269|PubMed:20025934}.</t>
  </si>
  <si>
    <t>FUNCTION: Couples NMDA-sensitive glutamate receptor signaling to the nucleus and triggers long-lasting changes in the cytoarchitecture of dendrites and spine synapse processes. Part of the cAMP response element-binding protein (CREB) shut-off signaling pathway. Stimulates outgrowth of olfactory axons and migration of gonadotropin-releasing hormone (GnRH) and luteinizing-hormone-releasing hormone (LHRH) neuronal cells. {ECO:0000269|PubMed:20025934}.</t>
  </si>
  <si>
    <t>Q8TAT6</t>
  </si>
  <si>
    <t>NPL4_HUMAN</t>
  </si>
  <si>
    <t>Nuclear protein localization protein 4 homolog (Protein NPL4)</t>
  </si>
  <si>
    <t>NPLOC4 KIAA1499 NPL4</t>
  </si>
  <si>
    <t>TISSUE SPECIFICITY: Expressed at highest levels in brain, heart, skeletal muscle, kidney and fetal liver. {ECO:0000269|PubMed:11574150}.</t>
  </si>
  <si>
    <t>FUNCTION: The ternary complex containing UFD1L, VCP and NPLOC4 binds ubiquitinated proteins and is necessary for the export of misfolded proteins from the ER to the cytoplasm, where they are degraded by the proteasome. The NPLOC4-UFD1L-VCP complex regulates spindle disassembly at the end of mitosis and is necessary for the formation of a closed nuclear envelope (By similarity). {ECO:0000250}.</t>
  </si>
  <si>
    <t>PATHWAY: Protein degradation; proteasomal ubiquitin-dependent pathway.</t>
  </si>
  <si>
    <t>Q9BSD7</t>
  </si>
  <si>
    <t>NTPCR_HUMAN</t>
  </si>
  <si>
    <t>Cancer-related nucleoside-triphosphatase (NTPase) (EC 3.6.1.15) (Nucleoside triphosphate phosphohydrolase)</t>
  </si>
  <si>
    <t>NTPCR C1orf57</t>
  </si>
  <si>
    <t>FUNCTION: Has nucleotide phosphatase activity towards ATP, GTP, CTP, TTP and UTP. Hydrolyzes nucleoside diphosphates with lower efficiency. {ECO:0000269|PubMed:17291528}.</t>
  </si>
  <si>
    <t>P50479</t>
  </si>
  <si>
    <t>PDLI4_HUMAN</t>
  </si>
  <si>
    <t>PDZ and LIM domain protein 4 (LIM protein RIL) (Reversion-induced LIM protein)</t>
  </si>
  <si>
    <t>PDLIM4 RIL</t>
  </si>
  <si>
    <t>TISSUE SPECIFICITY: Isoform 2 is found in brain.</t>
  </si>
  <si>
    <t>Q7Z412</t>
  </si>
  <si>
    <t>PEX26_HUMAN</t>
  </si>
  <si>
    <t>Peroxisome assembly protein 26 (Peroxin-26)</t>
  </si>
  <si>
    <t>DISEASE: Peroxisome biogenesis disorder complementation group 8 (PBD-CG8) [MIM:614872]: A peroxisomal disorder arising from a failure of protein import into the peroxisomal membrane or matrix. The peroxisome biogenesis disorders (PBD group) are genetically heterogeneous with at least 14 distinct genetic groups as concluded from complementation studies. Include disorders are: Zellweger syndrome (ZWS), neonatal adrenoleukodystrophy (NALD), infantile Refsum disease (IRD), and classical rhizomelic chondrodysplasia punctata (RCDP). ZWS, NALD and IRD are distinct from RCDP and constitute a clinical continuum of overlapping phenotypes known as the Zellweger spectrum (PBD-ZSS). Note=The disease is caused by mutations affecting the gene represented in this entry.; DISEASE: Peroxisome biogenesis disorder 7A (PBD7A) [MIM:614872]: A fatal peroxisome biogenesis disorder belonging to the Zellweger disease spectrum and clinically characterized by severe neurologic dysfunction with profound psychomotor retardation, severe hypotonia and neonatal seizures, craniofacial abnormalities, liver dysfunction, and biochemically by the absence of peroxisomes. Additional features include cardiovascular and skeletal defects, renal cysts, ocular abnormalities, and hearing impairment. Most severely affected individuals with the classic form of the disease (classic Zellweger syndrome) die within the first year of life. {ECO:0000269|PubMed:12851857}. Note=The disease is caused by mutations affecting the gene represented in this entry.; DISEASE: Peroxisome biogenesis disorder 7B (PBD7B) [MIM:614873]: A peroxisome biogenesis disorder that includes neonatal adrenoleukodystrophy (NALD) and infantile Refsum disease (IRD), two milder manifestations of the Zellweger disease spectrum. The clinical course of patients with the NALD and IRD presentation is variable and may include developmental delay, hypotonia, liver dysfunction, sensorineural hearing loss, retinal dystrophy and vision impairment. Children with the NALD presentation may reach their teens, while patients with the IRD presentation may reach adulthood. The clinical conditions are often slowly progressive in particular with respect to loss of hearing and vision. The biochemical abnormalities include accumulation of phytanic acid, very long chain fatty acids (VLCFA), di- and trihydroxycholestanoic acid and pipecolic acid. {ECO:0000269|PubMed:12717447, ECO:0000269|PubMed:12851857}. Note=The disease is caused by mutations affecting the gene represented in this entry.</t>
  </si>
  <si>
    <t>TISSUE SPECIFICITY: Widely expressed. Highly expressed in kidney, liver, brain and skeletal muscles. Expressed at intermediate level in pancreas, placenta and heart. Weakly expressed in lung. {ECO:0000269|PubMed:12851857}.</t>
  </si>
  <si>
    <t>FUNCTION: Probably required for protein import into peroxisomes. Anchors PEX1 and PEX6 to peroxisome membranes, possibly to form heteromeric AAA ATPase complexes required for the import of proteins into peroxisomes. Involved in the import of catalase and proteins containing a PTS2 target sequence, but not in import of proteins with a PTS1 target sequence. {ECO:0000269|PubMed:12717447, ECO:0000269|PubMed:12851857}.</t>
  </si>
  <si>
    <t>P08237</t>
  </si>
  <si>
    <t>PFKAM_HUMAN</t>
  </si>
  <si>
    <t>ATP-dependent 6-phosphofructokinase, muscle type (ATP-PFK) (PFK-M) (EC 2.7.1.11) (6-phosphofructokinase type A) (Phosphofructo-1-kinase isozyme A) (PFK-A) (Phosphohexokinase)</t>
  </si>
  <si>
    <t>PFKM PFKX</t>
  </si>
  <si>
    <t>DISEASE: Glycogen storage disease 7 (GSD7) [MIM:232800]: A metabolic disorder characterized by exercise intolerance with associated nausea and vomiting, muscle cramping, exertional myopathy and compensated hemolysis. Short bursts of intense activity are particularly difficult. Severe muscle cramps and myoglobinuria develop after vigorous exercise. {ECO:0000269|PubMed:7513946, ECO:0000269|PubMed:7825568, ECO:0000269|PubMed:8889589}. Note=The disease is caused by mutations affecting the gene represented in this entry.</t>
  </si>
  <si>
    <t>FUNCTION: Catalyzes the phosphorylation of D-fructose 6-phosphate to fructose 1,6-bisphosphate by ATP, the first committing step of glycolysis.</t>
  </si>
  <si>
    <t>PATHWAY: Carbohydrate degradation; glycolysis; D-glyceraldehyde 3-phosphate and glycerone phosphate from D-glucose: step 3/4. {ECO:0000255|HAMAP-Rule:MF_03184}.</t>
  </si>
  <si>
    <t>O75038</t>
  </si>
  <si>
    <t>PLCH2_HUMAN</t>
  </si>
  <si>
    <t>1-phosphatidylinositol 4,5-bisphosphate phosphodiesterase eta-2 (EC 3.1.4.11) (Phosphoinositide phospholipase C-eta-2) (Phosphoinositide phospholipase C-like 4) (PLC-L4) (Phospholipase C-like protein 4) (Phospholipase C-eta-2) (PLC-eta2)</t>
  </si>
  <si>
    <t>PLCH2 KIAA0450 PLCL4</t>
  </si>
  <si>
    <t>TISSUE SPECIFICITY: Expressed in retina and kidney. {ECO:0000269|PubMed:16107206}.</t>
  </si>
  <si>
    <t>FUNCTION: The production of the second messenger molecules diacylglycerol (DAG) and inositol 1,4,5-trisphosphate (IP3) is mediated by activated phosphatidylinositol-specific phospholipase C enzymes. This phospholipase activity is very sensitive to calcium. May be important for formation and maintenance of the neuronal network in the postnatal brain (By similarity). {ECO:0000250}.</t>
  </si>
  <si>
    <t>Q12923</t>
  </si>
  <si>
    <t>PNPH_HUMAN</t>
  </si>
  <si>
    <t>Purine nucleoside phosphorylase (PNP) (EC 2.4.2.1) (Inosine phosphorylase) (Inosine-guanosine phosphorylase)</t>
  </si>
  <si>
    <t>PNP NP</t>
  </si>
  <si>
    <t>DISEASE: Purine nucleoside phosphorylase deficiency (PNPD) [MIM:613179]: A disorder that interrupts both the catabolism of inosine into hypoxanthine and guanosine into guanine, and leads to the accumulation of guanosine, inosine, and their deoxified by-products. The main clinical presentation is recurrent infections due to severe T-cell immunodeficiency. Some patients also have neurologic impairment. {ECO:0000269|PubMed:1384322, ECO:0000269|PubMed:3029074, ECO:0000269|PubMed:8931706}. Note=The disease is caused by mutations affecting the gene represented in this entry.</t>
  </si>
  <si>
    <t>TISSUE SPECIFICITY: Expressed in red blood cells; overexpressed in red blood cells (cytoplasm) of patients with hereditary non-spherocytic hemolytic anemia of unknown etiology. {ECO:0000269|PubMed:22509282}.</t>
  </si>
  <si>
    <t>FUNCTION: The purine nucleoside phosphorylases catalyze the phosphorolytic breakdown of the N-glycosidic bond in the beta-(deoxy)ribonucleoside molecules, with the formation of the corresponding free purine bases and pentose-1-phosphate. {ECO:0000269|PubMed:2104852}.</t>
  </si>
  <si>
    <t>PATHWAY: Purine metabolism; purine nucleoside salvage.</t>
  </si>
  <si>
    <t>Q9NUX5</t>
  </si>
  <si>
    <t>POTE1_HUMAN</t>
  </si>
  <si>
    <t>Protection of telomeres protein 1 (hPot1) (POT1-like telomere end-binding protein)</t>
  </si>
  <si>
    <t>DISEASE: Melanoma, cutaneous malignant 10 (CMM10) [MIM:615848]: A malignant neoplasm of melanocytes, arising de novo or from a pre-existing benign nevus, which occurs most often in the skin but also may involve other sites. {ECO:0000269|PubMed:24686846, ECO:0000269|PubMed:24686849}. Note=Disease susceptibility is associated with variations affecting the gene represented in this entry.</t>
  </si>
  <si>
    <t>TISSUE SPECIFICITY: Ubiquitous. {ECO:0000269|PubMed:11349150, ECO:0000269|PubMed:12391173}.</t>
  </si>
  <si>
    <t>FUNCTION: Component of the telomerase ribonucleoprotein (RNP) complex that is essential for the replication of chromosome termini. Is a component of the double-stranded telomeric DNA-binding TRF1 complex which is involved in the regulation of telomere length by cis-inhibition of telomerase. Also acts as a single-stranded telomeric DNA-binding protein and thus may act as a downstream effector of the TRF1 complex and may transduce information about telomere maintenance and/or length to the telomere terminus. Component of the shelterin complex (telosome) that is involved in the regulation of telomere length and protection. Shelterin associates with arrays of double-stranded TTAGGG repeats added by telomerase and protects chromosome ends; without its protective activity, telomeres are no longer hidden from the DNA damage surveillance and chromosome ends are inappropriately processed by DNA repair pathways. Binds to two or more telomeric single-stranded 5'-TTAGGG-3' repeats (G-strand) and with high specificity to a minimal telomeric single-stranded 5'-TAGGGTTAG-3' sequence. Binds telomeric single-stranded sequences internally or at proximity of a 3'-end. Its activity is TERT dependent but it does not increase TERT activity by itself. In contrast, the ACD-POT1 heterodimer enhances telomere elongation by increasing telomerase processivity. {ECO:0000269|PubMed:12768206, ECO:0000269|PubMed:12781132, ECO:0000269|PubMed:16166375, ECO:0000269|PubMed:17237768, ECO:0000269|PubMed:20231318}.</t>
  </si>
  <si>
    <t>Q08752</t>
  </si>
  <si>
    <t>PPID_HUMAN</t>
  </si>
  <si>
    <t>Peptidyl-prolyl cis-trans isomerase D (PPIase D) (EC 5.2.1.8) (40 kDa peptidyl-prolyl cis-trans isomerase) (Cyclophilin-40) (CYP-40) (Cyclophilin-related protein) (Rotamase D)</t>
  </si>
  <si>
    <t>PPID CYP40 CYPD</t>
  </si>
  <si>
    <t>TISSUE SPECIFICITY: Widely expressed.</t>
  </si>
  <si>
    <t>FUNCTION: PPIases accelerate the folding of proteins. It catalyzes the cis-trans isomerization of proline imidic peptide bonds in oligopeptides. Proposed to act as a co-chaperone in HSP90 complexes such as in unligated steroid receptors heterocomplexes. Different co-chaperones seem to compete for association with HSP90 thus establishing distinct HSP90-co-chaperone-receptor complexes with the potential to exert tissue-specific receptor activity control. May have a preference for estrogen receptor complexes and is not found in glucocorticoid receptor complexes. May be involved in cytoplasmic dynein-dependent movement of the receptor from the cytoplasm to the nucleus. May regulate MYB by inhibiting its DNA-binding activity. Involved in regulation of AHR signaling by promoting the formation of the AHR:ARNT dimer; the function is independent of HSP90 but requires the chaperone activity. Involved in regulation of UV radiation-induced apoptosis. Promotes cell viability in anaplastic lymphoma kinase-positive anaplastic large-cell lymphoma (ALK+ ALCL) cell lines. May be involved in hepatitis C virus (HCV) replication and release. {ECO:0000269|PubMed:11350175, ECO:0000269|PubMed:18708059, ECO:0000269|PubMed:19932913, ECO:0000269|PubMed:21711559, ECO:0000269|PubMed:22681779, ECO:0000269|PubMed:23220213, ECO:0000269|PubMed:9659917}.</t>
  </si>
  <si>
    <t>Q05513</t>
  </si>
  <si>
    <t>KPCZ_HUMAN</t>
  </si>
  <si>
    <t>Protein kinase C zeta type (EC 2.7.11.13) (nPKC-zeta)</t>
  </si>
  <si>
    <t>PRKCZ PKC2</t>
  </si>
  <si>
    <t>TISSUE SPECIFICITY: Expressed in brain, and to a lesser extent in lung, kidney and testis.</t>
  </si>
  <si>
    <t>FUNCTION: Calcium- and diacylglycerol-independent serine/threonine-protein kinase that functions in phosphatidylinositol 3-kinase (PI3K) pathway and mitogen-activated protein (MAP) kinase cascade, and is involved in NF-kappa-B activation, mitogenic signaling, cell proliferation, cell polarity, inflammatory response and maintenance of long-term potentiation (LTP). Upon lipopolysaccharide (LPS) treatment in macrophages, or following mitogenic stimuli, functions downstream of PI3K to activate MAP2K1/MEK1-MAPK1/ERK2 signaling cascade independently of RAF1 activation. Required for insulin-dependent activation of AKT3, but may function as an adapter rather than a direct activator. Upon insulin treatment may act as a downstream effector of PI3K and contribute to the activation of translocation of the glucose transporter SLC2A4/GLUT4 and subsequent glucose transport in adipocytes. In EGF-induced cells, binds and activates MAP2K5/MEK5-MAPK7/ERK5 independently of its kinase activity and can activate JUN promoter through MEF2C. Through binding with SQSTM1/p62, functions in interleukin-1 signaling and activation of NF-kappa-B with the specific adapters RIPK1 and TRAF6. Participates in TNF-dependent transactivation of NF-kappa-B by phosphorylating and activating IKBKB kinase, which in turn leads to the degradation of NF-kappa-B inhibitors. In migrating astrocytes, forms a cytoplasmic complex with PARD6A and is recruited by CDC42 to function in the establishment of cell polarity along with the microtubule motor and dynein. In association with FEZ1, stimulates neuronal differentiation in PC12 cells. In the inflammatory response, is required for the T-helper 2 (Th2) differentiation process, including interleukin production, efficient activation of JAK1 and the subsequent phosphorylation and nuclear translocation of STAT6. May be involved in development of allergic airway inflammation (asthma), a process dependent on Th2 immune response. In the NF-kappa-B-mediated inflammatory response, can relieve SETD6-dependent repression of NF-kappa-B target genes by phosphorylating the RELA subunit at 'Ser-311'. Necessary and sufficient for LTP maintenance in hippocampal CA1 pyramidal cells. In vein endothelial cells treated with the oxidant peroxynitrite, phosphorylates STK11 leading to nuclear export of STK11, subsequent inhibition of PI3K/Akt signaling, and increased apoptosis. {ECO:0000269|PubMed:11035106, ECO:0000269|PubMed:12162751, ECO:0000269|PubMed:15084291, ECO:0000269|PubMed:15324659, ECO:0000269|PubMed:18321849, ECO:0000269|PubMed:9447975}.</t>
  </si>
  <si>
    <t>O43502</t>
  </si>
  <si>
    <t>RA51C_HUMAN</t>
  </si>
  <si>
    <t>DNA repair protein RAD51 homolog 3 (R51H3) (RAD51 homolog C) (RAD51-like protein 2)</t>
  </si>
  <si>
    <t>RAD51C RAD51L2</t>
  </si>
  <si>
    <t>DISEASE: Fanconi anemia complementation group O (FANCO) [MIM:613390]: A disorder affecting all bone marrow elements and resulting in anemia, leukopenia and thrombopenia. It is associated with cardiac, renal and limb malformations, dermal pigmentary changes, and a predisposition to the development of malignancies. At the cellular level it is associated with hypersensitivity to DNA-damaging agents, chromosomal instability (increased chromosome breakage) and defective DNA repair. {ECO:0000269|PubMed:20400963}. Note=The disease is caused by mutations affecting the gene represented in this entry.; DISEASE: Breast-ovarian cancer, familial, 3 (BROVCA3) [MIM:613399]: A condition associated with familial predisposition to cancer of the breast and ovaries. Characteristic features in affected families are an early age of onset of breast cancer (often before age 50), increased chance of bilateral cancers (cancer that develop in both breasts, or both ovaries, independently), frequent occurrence of breast cancer among men, increased incidence of tumors of other specific organs, such as the prostate. {ECO:0000269|PubMed:20400964, ECO:0000269|PubMed:21990120}. Note=The disease is caused by mutations affecting the gene represented in this entry.</t>
  </si>
  <si>
    <t>TISSUE SPECIFICITY: Expressed in a variety of tissues, with highest expression in testis, heart muscle, spleen and prostate.</t>
  </si>
  <si>
    <t>FUNCTION: Essential for the homologous recombination (HR) pathway of DNA repair. Involved in the homologous recombination repair (HRR) pathway of double-stranded DNA breaks arising during DNA replication or induced by DNA-damaging agents. Part of the RAD21 paralog protein complexes BCDX2 and CX3 which act at different stages of the BRCA1-BRCA2-dependent HR pathway. Upon DNA damage, BCDX2 seems to act downstream of BRCA2 recruitment and upstream of RAD51 recruitment; CX3 seems to act downstream of RAD51 recruitment; both complexes bind predominantly to the intersection of the four duplex arms of the Holliday junction (HJ) and to junction of replication forks. The BCDX2 complex was originally reported to bind single-stranded DNA, single-stranded gaps in duplex DNA and specifically to nicks in duplex DNA. The BCDX2 subcomplex RAD51B:RAD51C exhibits single-stranded DNA-dependent ATPase activity suggesting an involvement in early stages of the HR pathway. Involved in RAD51 foci formation in response to DNA damage suggesting an involvement in early stages of HR probably in the invasion step. Has an early function in DNA repair in facilitating phosphorylation of the checkpoint kinase CHEK2 and thereby transduction of the damage signal, leading to cell cycle arrest and HR activation. Participates in branch migration and HJ resolution and thus is important for processing HR intermediates late in the DNA repair process; the function may be linked to the CX3 complex. Part of a PALB2-scaffolded HR complex containing BRCA2 and which is thought to play a role in DNA repair by HR. Protects RAD51 from ubiquitin-mediated degradation that is enhanced following DNA damage. Plays a role in regulating mitochondrial DNA copy number under conditions of oxidative stress in the presence of RAD51 and XRCC3. Contributes to DNA cross-link resistance, sister chromatid cohesion and genomic stability. Involved in maintaining centrosome number in mitosis. {ECO:0000269|PubMed:14716019, ECO:0000269|PubMed:16215984, ECO:0000269|PubMed:16395335, ECO:0000269|PubMed:19451272, ECO:0000269|PubMed:19783859, ECO:0000269|PubMed:20413593, ECO:0000269|PubMed:23108668, ECO:0000269|PubMed:23149936}.</t>
  </si>
  <si>
    <t>P46060</t>
  </si>
  <si>
    <t>RAGP1_HUMAN</t>
  </si>
  <si>
    <t>Ran GTPase-activating protein 1 (RanGAP1)</t>
  </si>
  <si>
    <t>RANGAP1 KIAA1835 SD</t>
  </si>
  <si>
    <t>TISSUE SPECIFICITY: Highly expressed in brain, thymus and testis. {ECO:0000269|PubMed:8973340}.</t>
  </si>
  <si>
    <t>FUNCTION: GTPase activator for the nuclear Ras-related regulatory protein Ran, converting it to the putatively inactive GDP-bound state.</t>
  </si>
  <si>
    <t>Q6PCD5</t>
  </si>
  <si>
    <t>RFWD3_HUMAN</t>
  </si>
  <si>
    <t>E3 ubiquitin-protein ligase RFWD3 (EC 6.3.2.-) (RING finger and WD repeat domain-containing protein 3) (RING finger protein 201)</t>
  </si>
  <si>
    <t>RFWD3 RNF201</t>
  </si>
  <si>
    <t>FUNCTION: E3 ubiquitin-protein ligase that mediates the ubiquitination of p53/TP53 in the late response to DNA damage, and acts as a positive regulator of p53/TP53 stability, thereby regulating the G1/S DNA damage checkpoint. May act by catalyzing the formation of short polyubiquitin chains on p53/TP53 that are not targeted to the proteasome. In response to ionizing radiation, interacts with MDM2 and enhances p53/TP53 ubiquitination, possibly by restricting MDM2 from extending polyubiquitin chains on ubiquitinated p53/TP53. Plays a role in RPA-mediated DNA damage signaling and repair. {ECO:0000269|PubMed:20173098, ECO:0000269|PubMed:21504906, ECO:0000269|PubMed:21558276}.</t>
  </si>
  <si>
    <t>PATHWAY: Protein modification; protein ubiquitination.</t>
  </si>
  <si>
    <t>Q9NQC3</t>
  </si>
  <si>
    <t>RTN4_HUMAN</t>
  </si>
  <si>
    <t>Reticulon-4 (Foocen) (Neurite outgrowth inhibitor) (Nogo protein) (Neuroendocrine-specific protein) (NSP) (Neuroendocrine-specific protein C homolog) (RTN-x) (Reticulon-5)</t>
  </si>
  <si>
    <t>RTN4 KIAA0886 NOGO My043 SP1507</t>
  </si>
  <si>
    <t>TISSUE SPECIFICITY: Isoform 1 is specifically expressed in brain and testis and weakly in heart and skeletal muscle. Isoform 2 is widely expressed except for the liver. Isoform 3 is expressed in brain, skeletal muscle and adipocytes. Isoform 4 is testis-specific.</t>
  </si>
  <si>
    <t>FUNCTION: Developmental neurite growth regulatory factor with a role as a negative regulator of axon-axon adhesion and growth, and as a facilitator of neurite branching. Regulates neurite fasciculation, branching and extension in the developing nervous system. Involved in down-regulation of growth, stabilization of wiring and restriction of plasticity in the adult CNS. Regulates the radial migration of cortical neurons via an RTN4R-LINGO1 containing receptor complex (By similarity). Isoform 2 reduces the anti-apoptotic activity of Bcl-xl and Bcl-2. This is likely consecutive to their change in subcellular location, from the mitochondria to the endoplasmic reticulum, after binding and sequestration. Isoform 2 and isoform 3 inhibit BACE1 activity and amyloid precursor protein processing. {ECO:0000250, ECO:0000269|PubMed:10667797, ECO:0000269|PubMed:11201742, ECO:0000269|PubMed:16965550}.</t>
  </si>
  <si>
    <t>O75635</t>
  </si>
  <si>
    <t>SPB7_HUMAN</t>
  </si>
  <si>
    <t>Serpin B7 (Megsin) (TP55)</t>
  </si>
  <si>
    <t>DISEASE: Keratoderma, palmoplantar, Nagashima type (PPKN) [MIM:615598]: An autosomal recessive, non-syndromic, diffuse palmoplantar keratosis characterized by well-demarcated diffuse erythematous hyperkeratosis expanding onto the dorsal surfaces of the palms and feet and the Achilles tendon area. Hyperkeratosis is mild and non-progressive. {ECO:0000269|PubMed:24207119}. Note=The disease is caused by mutations affecting the gene represented in this entry.</t>
  </si>
  <si>
    <t>TISSUE SPECIFICITY: Predominantly expressed in mesangial cells. Expressed in the epidermis of the whole body. {ECO:0000269|PubMed:24207119}.</t>
  </si>
  <si>
    <t>FUNCTION: Might function as an inhibitor of Lys-specific proteases. Might influence the maturation of megakaryocytes via its action as a serpin.</t>
  </si>
  <si>
    <t>Q8IUQ4</t>
  </si>
  <si>
    <t>SIAH1_HUMAN</t>
  </si>
  <si>
    <t>E3 ubiquitin-protein ligase SIAH1 (EC 6.3.2.-) (Seven in absentia homolog 1) (Siah-1) (Siah-1a)</t>
  </si>
  <si>
    <t>SIAH1 HUMSIAH</t>
  </si>
  <si>
    <t>TISSUE SPECIFICITY: Widely expressed at a low level. Down-regulated in advanced hepatocellular carcinomas. {ECO:0000269|PubMed:12557228, ECO:0000269|PubMed:9403064}.</t>
  </si>
  <si>
    <t>FUNCTION: E3 ubiquitin-protein ligase that mediates ubiquitination and subsequent proteasomal degradation of target proteins. E3 ubiquitin ligases accept ubiquitin from an E2 ubiquitin-conjugating enzyme in the form of a thioester and then directly transfers the ubiquitin to targeted substrates. Mediates E3 ubiquitin ligase activity either through direct binding to substrates or by functioning as the essential RING domain subunit of larger E3 complexes. Triggers the ubiquitin-mediated degradation of many substrates, including proteins involved in transcription regulation (ELL2, MYB, POU2AF1, PML and RBBP8), a cell surface receptor (DCC), the cell-surface receptor-type tyrosine kinase FLT3, the cytoplasmic signal transduction molecules (KLF10/TIEG1 and NUMB), an antiapoptotic protein (BAG1), a microtubule motor protein (KIF22), a protein involved in synaptic vesicle function in neurons (SYP), a structural protein (CTNNB1) and SNCAIP. Confers constitutive instability to HIPK2 through proteasomal degradation. It is thereby involved in many cellular processes such as apoptosis, tumor suppression, cell cycle, axon guidance, transcription regulation, spermatogenesis and TNF-alpha signaling. Has some overlapping function with SIAH2. Induces apoptosis in cooperation with PEG3. Upon nitric oxid (NO) generation that follows apoptotic stimulation, interacts with S-nitrosylated GAPDH, mediating the translocation of GAPDH to the nucleus. GAPDH acts as a stabilizer of SIAH1, facilitating the degradation of nuclear proteins. {ECO:0000269|PubMed:10747903, ECO:0000269|PubMed:11146551, ECO:0000269|PubMed:11389839, ECO:0000269|PubMed:11389840, ECO:0000269|PubMed:11483517, ECO:0000269|PubMed:11483518, ECO:0000269|PubMed:11752454, ECO:0000269|PubMed:12072443, ECO:0000269|PubMed:14506261, ECO:0000269|PubMed:14645235, ECO:0000269|PubMed:14654780, ECO:0000269|PubMed:15064394, ECO:0000269|PubMed:16085652, ECO:0000269|PubMed:18536714, ECO:0000269|PubMed:19224863, ECO:0000269|PubMed:20508617, ECO:0000269|PubMed:22483617, ECO:0000269|PubMed:9334332, ECO:0000269|PubMed:9858595}.</t>
  </si>
  <si>
    <t>P30825</t>
  </si>
  <si>
    <t>CTR1_HUMAN</t>
  </si>
  <si>
    <t>High affinity cationic amino acid transporter 1 (CAT-1) (CAT1) (Ecotropic retroviral leukemia receptor homolog) (Ecotropic retrovirus receptor homolog) (ERR) (Solute carrier family 7 member 1) (System Y+ basic amino acid transporter)</t>
  </si>
  <si>
    <t>SLC7A1 ATRC1 ERR REC1L</t>
  </si>
  <si>
    <t>TISSUE SPECIFICITY: Ubiquitous. {ECO:0000269|PubMed:1718082}.</t>
  </si>
  <si>
    <t>FUNCTION: High-affinity, low capacity permease involved in the transport of the cationic amino acids (arginine, lysine and ornithine) in non-hepatic tissues. May also function as an ecotropic retroviral leukemia receptor. {ECO:0000269|PubMed:10485994}.</t>
  </si>
  <si>
    <t>O76070</t>
  </si>
  <si>
    <t>SYUG_HUMAN</t>
  </si>
  <si>
    <t>Gamma-synuclein (Breast cancer-specific gene 1 protein) (Persyn) (Synoretin) (SR)</t>
  </si>
  <si>
    <t>SNCG BCSG1 PERSYN PRSN</t>
  </si>
  <si>
    <t>TISSUE SPECIFICITY: Highly expressed in brain, particularly in the substantia nigra. Also expressed in the corpus callosum, heart, skeletal muscle, ovary, testis, colon and spleen. Weak expression in pancreas, kidney and lung.</t>
  </si>
  <si>
    <t>FUNCTION: Plays a role in neurofilament network integrity. May be involved in modulating axonal architecture during development and in the adult. In vitro, increases the susceptibility of neurofilament-H to calcium-dependent proteases (By similarity). May also function in modulating the keratin network in skin. Activates the MAPK and Elk-1 signal transduction pathway (By similarity). {ECO:0000250}.</t>
  </si>
  <si>
    <t>O15079</t>
  </si>
  <si>
    <t>SNPH_HUMAN</t>
  </si>
  <si>
    <t>Syntaphilin</t>
  </si>
  <si>
    <t>SNPH KIAA0374</t>
  </si>
  <si>
    <t>TISSUE SPECIFICITY: Brain specific. Found in synapses. {ECO:0000269|PubMed:10707983}.</t>
  </si>
  <si>
    <t>FUNCTION: Inhibits SNARE complex formation by absorbing free syntaxin-1. {ECO:0000269|PubMed:10707983}.</t>
  </si>
  <si>
    <t>Q6ZRS2</t>
  </si>
  <si>
    <t>SRCAP_HUMAN</t>
  </si>
  <si>
    <t>Helicase SRCAP (EC 3.6.4.-) (Domino homolog 2) (Snf2-related CBP activator)</t>
  </si>
  <si>
    <t>SRCAP KIAA0309</t>
  </si>
  <si>
    <t>DISEASE: Floating-Harbor syndrome (FLHS) [MIM:136140]: A rare genetic disorder characterized by proportionate short stature, delayed bone age, delayed speech development, and typical facial features. The face is triangular with deep-set eyes, long eyelashes, bulbous nose, wide columella, short philtrum, and thin lips. {ECO:0000269|PubMed:22265015}. Note=The disease is caused by mutations affecting the gene represented in this entry.</t>
  </si>
  <si>
    <t>FUNCTION: Catalytic component of the SRCAP complex which mediates the ATP-dependent exchange of histone H2AZ/H2B dimers for nucleosomal H2A/H2B, leading to transcriptional regulation of selected genes by chromatin remodeling. Acts as a coactivator for CREB-mediated transcription, steroid receptor-mediated transcription, and Notch-mediated transcription. {ECO:0000269|PubMed:10347196, ECO:0000269|PubMed:11522779, ECO:0000269|PubMed:14500758, ECO:0000269|PubMed:16024792, ECO:0000269|PubMed:16634648, ECO:0000269|PubMed:17617668}.</t>
  </si>
  <si>
    <t>O95359</t>
  </si>
  <si>
    <t>TACC2_HUMAN</t>
  </si>
  <si>
    <t>Transforming acidic coiled-coil-containing protein 2 (Anti-Zuai-1) (AZU-1)</t>
  </si>
  <si>
    <t>TISSUE SPECIFICITY: Strongly expressed in heart, skeletal muscle, brain, prostate, thyroid and trachea. {ECO:0000269|PubMed:11161455, ECO:0000269|PubMed:12620397}.</t>
  </si>
  <si>
    <t>FUNCTION: Plays a role in the microtubule-dependent coupling of the nucleus and the centrosome. Involved in the processes that regulate centrosome-mediated interkinetic nuclear migration (INM) of neural progenitors (By similarity). May play a role in organizing centrosomal microtubules. May act as a tumor suppressor protein. May represent a tumor progression marker. {ECO:0000250, ECO:0000269|PubMed:10749935}.</t>
  </si>
  <si>
    <t>Q92844</t>
  </si>
  <si>
    <t>TANK_HUMAN</t>
  </si>
  <si>
    <t>TRAF family member-associated NF-kappa-B activator (TRAF-interacting protein) (I-TRAF)</t>
  </si>
  <si>
    <t>TANK ITRAF TRAF2</t>
  </si>
  <si>
    <t>TISSUE SPECIFICITY: Ubiquitous.</t>
  </si>
  <si>
    <t>FUNCTION: Adapter protein involved in I-kappa-B-kinase (IKK) regulation which constitutively binds TBK1 and IKBKE playing a role in antiviral innate immunity. Acts as a regulator of TRAF function by maintaining them in a latent state. Blocks TRAF2 binding to LMP1 and inhibits LMP1-mediated NF-kappa-B activation. May control negatively TRAF2-mediated NF-kappa-B activation signaled by CD40, TNFR1 and TNFR2. {ECO:0000269|PubMed:12133833, ECO:0000269|PubMed:21931631}.</t>
  </si>
  <si>
    <t>Q8N131</t>
  </si>
  <si>
    <t>PORIM_HUMAN</t>
  </si>
  <si>
    <t>Porimin (Keratinocytes-associated transmembrane protein 3) (KCT-3) (Pro-oncosis receptor inducing membrane injury) (Transmembrane protein 123)</t>
  </si>
  <si>
    <t>TMEM123 KCT3 PSEC0111 UNQ641/PRO1271</t>
  </si>
  <si>
    <t>TISSUE SPECIFICITY: Ubiquitous. Not expressed in ovary. Expressed in keratinocytes. {ECO:0000269|PubMed:11481458, ECO:0000269|PubMed:12752121}.</t>
  </si>
  <si>
    <t>FUNCTION: Implicated in oncotic cell death, characterized by cell swelling, organelle swelling, vacuolization and increased membrane permeability. {ECO:0000269|PubMed:11481458}.</t>
  </si>
  <si>
    <t>Q6NUQ4</t>
  </si>
  <si>
    <t>TM214_HUMAN</t>
  </si>
  <si>
    <t>Transmembrane protein 214</t>
  </si>
  <si>
    <t>TMEM214 PP446</t>
  </si>
  <si>
    <t>FUNCTION: Critical mediator, in cooperation with CASP4, of endoplasmic reticulum-stress induced apoptosis. Required or the activation of CASP4 following endoplasmic reticulum stress. {ECO:0000269|PubMed:23661706}.</t>
  </si>
  <si>
    <t>Q9HCN2</t>
  </si>
  <si>
    <t>TPIP1_HUMAN</t>
  </si>
  <si>
    <t>p53-regulated apoptosis-inducing protein 1 (p53AIP1)</t>
  </si>
  <si>
    <t>TISSUE SPECIFICITY: Only found to be expressed in thymus. {ECO:0000269|PubMed:11030628}.</t>
  </si>
  <si>
    <t>FUNCTION: May play an important role in mediating p53/TP53-dependent apoptosis. {ECO:0000269|PubMed:11030628}.</t>
  </si>
  <si>
    <t>O14683</t>
  </si>
  <si>
    <t>P5I11_HUMAN</t>
  </si>
  <si>
    <t>Tumor protein p53-inducible protein 11 (p53-induced gene 11 protein)</t>
  </si>
  <si>
    <t>TP53I11 PIG11</t>
  </si>
  <si>
    <t>P48553</t>
  </si>
  <si>
    <t>TPC10_HUMAN</t>
  </si>
  <si>
    <t>Trafficking protein particle complex subunit 10 (Epilepsy holoprosencephaly candidate 1 protein) (EHOC-1) (Protein GT334) (Trafficking protein particle complex subunit TMEM1) (Transport protein particle subunit TMEM1) (TRAPP subunit TMEM1)</t>
  </si>
  <si>
    <t>TRAPPC10 EHOC1 TMEM1</t>
  </si>
  <si>
    <t>TISSUE SPECIFICITY: Expressed in all tissues examined.</t>
  </si>
  <si>
    <t>FUNCTION: May play a role in vesicular transport from endoplasmic reticulum to Golgi.</t>
  </si>
  <si>
    <t>O14817</t>
  </si>
  <si>
    <t>TSN4_HUMAN</t>
  </si>
  <si>
    <t>Tetraspanin-4 (Tspan-4) (Novel antigen 2) (NAG-2) (Transmembrane 4 superfamily member 7)</t>
  </si>
  <si>
    <t>TSPAN4 NAG2 TM4SF7</t>
  </si>
  <si>
    <t>TISSUE SPECIFICITY: Expressed in multiple tissues but is absent in brain, lymphoid cells, and platelets.</t>
  </si>
  <si>
    <t>P54578</t>
  </si>
  <si>
    <t>UBP14_HUMAN</t>
  </si>
  <si>
    <t>Ubiquitin carboxyl-terminal hydrolase 14 (EC 3.4.19.12) (Deubiquitinating enzyme 14) (Ubiquitin thioesterase 14) (Ubiquitin-specific-processing protease 14)</t>
  </si>
  <si>
    <t>USP14 TGT</t>
  </si>
  <si>
    <t>FUNCTION: Proteasome-associated deubiquitinase which releases ubiquitin from the proteasome targeted ubiquitinated proteins. Ensures the regeneration of ubiquitin at the proteasome. Is a reversibly associated subunit of the proteasome and a large fraction of proteasome-free protein exists within the cell. Required for the degradation of the chemokine receptor CXCR4 which is critical for CXCL12-induced cell chemotaxis. Serves also as a physiological inhibitor of endoplasmic reticulum-associated degradation (ERAD) under the non-stressed condition by inhibiting the degradation of unfolded endoplasmic reticulum proteins via interaction with ERN1. Indispensable for synaptic development and function at neuromuscular junctions (NMJs). {ECO:0000269|PubMed:18162577, ECO:0000269|PubMed:19106094, ECO:0000269|PubMed:19135427}.</t>
  </si>
  <si>
    <t>Q9P2H5</t>
  </si>
  <si>
    <t>UBP35_HUMAN</t>
  </si>
  <si>
    <t>Ubiquitin carboxyl-terminal hydrolase 35 (EC 3.4.19.12) (Deubiquitinating enzyme 35) (Ubiquitin thioesterase 35) (Ubiquitin-specific-processing protease 35)</t>
  </si>
  <si>
    <t>USP35 KIAA1372 USP34</t>
  </si>
  <si>
    <t>TISSUE SPECIFICITY: Expressed in testis, pancreas and skeletal muscle. {ECO:0000269|PubMed:14715245}.</t>
  </si>
  <si>
    <t>Q9UKW4</t>
  </si>
  <si>
    <t>VAV3_HUMAN</t>
  </si>
  <si>
    <t>Guanine nucleotide exchange factor VAV3 (VAV-3)</t>
  </si>
  <si>
    <t>TISSUE SPECIFICITY: Isoform 1 and isoform 3 are widely expressed; both are expressed at very low levels in skeletal muscle. In keratinocytes, isoform 1 is less abundant than isoform 3. Isoform 3 is detected at very low levels, if any, in adrenal gland, bone marrow, spleen, fetal brain and spinal chord; in these tissues, isoform 1 is readily detectable. {ECO:0000269|PubMed:11094073, ECO:0000269|PubMed:9705494}.</t>
  </si>
  <si>
    <t>FUNCTION: Exchange factor for GTP-binding proteins RhoA, RhoG and, to a lesser extent, Rac1. Binds physically to the nucleotide-free states of those GTPases. Plays an important role in angiogenesis. Its recruitment by phosphorylated EPHA2 is critical for EFNA1-induced RAC1 GTPase activation and vascular endothelial cell migration and assembly (By similarity). May be important for integrin-mediated signaling, at least in some cell types. In osteoclasts, along with SYK tyrosine kinase, required for signaling through integrin alpha-v/beta-1 (ITAGV-ITGB1), a crucial event for osteoclast proper cytoskeleton organization and function. This signaling pathway involves RAC1, but not RHO, activation. Necessary for proper wound healing. In the course of wound healing, required for the phagocytotic cup formation preceding macrophage phagocytosis of apoptotic neutrophils. Responsible for integrin beta-2 (ITGB2)-mediated macrophage adhesion and, to a lesser extent, contributes to beta-3 (ITGB3)-mediated adhesion. Does not affect integrin beta-1 (ITGB1)-mediated adhesion (By similarity). {ECO:0000250}.</t>
  </si>
  <si>
    <t>Q96I51</t>
  </si>
  <si>
    <t>WBS16_HUMAN</t>
  </si>
  <si>
    <t>Williams-Beuren syndrome chromosomal region 16 protein (RCC1-like G exchanging factor-like protein)</t>
  </si>
  <si>
    <t>DISEASE: Note=WBSCR16 is located in the Williams-Beuren syndrome (WBS) critical region. WBS results from a hemizygous deletion of several genes on chromosome 7q11.23, thought to arise as a consequence of unequal crossing over between highly homologous low-copy repeat sequences flanking the deleted region. Haploinsufficiency of WBSCR16 may be the cause of certain cardiovascular and musculo-skeletal abnormalities observed in the disease.</t>
  </si>
  <si>
    <t>TISSUE SPECIFICITY: Ubiquitous. {ECO:0000269|PubMed:12073013}.</t>
  </si>
  <si>
    <t>P30291</t>
  </si>
  <si>
    <t>WEE1_HUMAN</t>
  </si>
  <si>
    <t>Wee1-like protein kinase (WEE1hu) (EC 2.7.10.2) (Wee1A kinase)</t>
  </si>
  <si>
    <t>FUNCTION: Acts as a negative regulator of entry into mitosis (G2 to M transition) by protecting the nucleus from cytoplasmically activated cyclin B1-complexed CDK1 before the onset of mitosis by mediating phosphorylation of CDK1 on 'Tyr-15'. Specifically phosphorylates and inactivates cyclin B1-complexed CDK1 reaching a maximum during G2 phase and a minimum as cells enter M phase. Phosphorylation of cyclin B1-CDK1 occurs exclusively on 'Tyr-15' and phosphorylation of monomeric CDK1 does not occur. Its activity increases during S and G2 phases and decreases at M phase when it is hyperphosphorylated. A correlated decrease in protein level occurs at M/G1 phase, probably due to its degradation.</t>
  </si>
  <si>
    <t>Q9P1Z0</t>
  </si>
  <si>
    <t>ZBTB4_HUMAN</t>
  </si>
  <si>
    <t>Zinc finger and BTB domain-containing protein 4 (KAISO-like zinc finger protein 1) (KAISO-L1)</t>
  </si>
  <si>
    <t>ZBTB4 KIAA1538</t>
  </si>
  <si>
    <t>FUNCTION: May be involved in transcriptional regulation.</t>
  </si>
  <si>
    <t>Q8WV99</t>
  </si>
  <si>
    <t>ZFN2B_HUMAN</t>
  </si>
  <si>
    <t>AN1-type zinc finger protein 2B (Arsenite-inducible RNA-associated protein-like protein) (AIRAP-like protein)</t>
  </si>
  <si>
    <t>ZFAND2B AIRAPL</t>
  </si>
  <si>
    <t>Affected</t>
  </si>
  <si>
    <t>Control</t>
  </si>
  <si>
    <t>T-test</t>
  </si>
  <si>
    <t>Epithelial membrane protein 1 (EMP-1) (CL-20) (Protein B4B) (Tumor-associated membrane protein)</t>
  </si>
  <si>
    <t>EMP1 B4B TMP</t>
  </si>
  <si>
    <t>UniProt ID</t>
  </si>
  <si>
    <t>SwissProt ID</t>
  </si>
  <si>
    <t>VAAST ranking</t>
  </si>
  <si>
    <t xml:space="preserve">COPD Reccessive </t>
  </si>
  <si>
    <t xml:space="preserve">COPD Dominant </t>
  </si>
  <si>
    <t xml:space="preserve">Resistant Reccessive </t>
  </si>
  <si>
    <t xml:space="preserve">Resistant Dominant </t>
  </si>
  <si>
    <t>Mean Difference</t>
  </si>
  <si>
    <t>Selection Methods</t>
  </si>
  <si>
    <t>Gene Functional Deficit Score T-test</t>
  </si>
  <si>
    <t>Gene Annotation</t>
  </si>
  <si>
    <t>EMP1_HUMAN</t>
  </si>
  <si>
    <t>P54849</t>
  </si>
  <si>
    <r>
      <rPr>
        <b/>
        <sz val="12"/>
        <rFont val="Calibri"/>
        <family val="2"/>
        <scheme val="minor"/>
      </rPr>
      <t>NR:</t>
    </r>
    <r>
      <rPr>
        <sz val="12"/>
        <rFont val="Calibri"/>
        <family val="2"/>
        <scheme val="minor"/>
      </rPr>
      <t xml:space="preserve"> Not ranked within top 300 genes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</si>
</sst>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font>
      <sz val="11"/>
      <color theme="1"/>
      <name val="Calibri"/>
      <family val="2"/>
      <scheme val="minor"/>
    </font>
    <font>
      <sz val="12"/>
      <color theme="1"/>
      <name val="Calibri"/>
      <family val="2"/>
      <charset val="134"/>
      <scheme val="minor"/>
    </font>
    <font>
      <sz val="11"/>
      <color theme="1"/>
      <name val="Calibri"/>
      <family val="2"/>
      <charset val="134"/>
      <scheme val="minor"/>
    </font>
    <font>
      <sz val="11"/>
      <color rgb="FFFF0000"/>
      <name val="Calibri"/>
      <family val="2"/>
      <charset val="134"/>
      <scheme val="minor"/>
    </font>
    <font>
      <sz val="12"/>
      <name val="Calibri"/>
      <family val="2"/>
      <charset val="134"/>
      <scheme val="minor"/>
    </font>
    <font>
      <sz val="11"/>
      <name val="Calibri"/>
      <family val="2"/>
      <charset val="134"/>
      <scheme val="minor"/>
    </font>
    <font>
      <sz val="12"/>
      <color theme="1"/>
      <name val="Calibri"/>
      <family val="2"/>
      <scheme val="minor"/>
    </font>
    <font>
      <b/>
      <sz val="11"/>
      <color theme="1"/>
      <name val="Calibri"/>
      <family val="2"/>
      <scheme val="minor"/>
    </font>
    <font>
      <b/>
      <sz val="12"/>
      <color theme="1"/>
      <name val="Calibri"/>
      <family val="2"/>
      <scheme val="minor"/>
    </font>
    <font>
      <b/>
      <sz val="12"/>
      <name val="Calibri"/>
      <family val="2"/>
      <scheme val="minor"/>
    </font>
    <font>
      <sz val="12"/>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xf numFmtId="0" fontId="1" fillId="0" borderId="0"/>
    <xf numFmtId="0" fontId="6" fillId="0" borderId="0"/>
    <xf numFmtId="0" fontId="6" fillId="0" borderId="0"/>
    <xf numFmtId="0" fontId="1" fillId="0" borderId="0"/>
  </cellStyleXfs>
  <cellXfs count="106">
    <xf numFmtId="0" fontId="0" fillId="0" borderId="0" xfId="0"/>
    <xf numFmtId="0" fontId="0" fillId="0" borderId="1" xfId="0" applyBorder="1"/>
    <xf numFmtId="164" fontId="0" fillId="0" borderId="1" xfId="0" applyNumberFormat="1" applyBorder="1" applyAlignment="1">
      <alignment horizontal="center"/>
    </xf>
    <xf numFmtId="0" fontId="0" fillId="0" borderId="1" xfId="0" applyBorder="1" applyAlignment="1">
      <alignment horizontal="center"/>
    </xf>
    <xf numFmtId="0" fontId="0" fillId="0" borderId="0" xfId="0" applyBorder="1"/>
    <xf numFmtId="0" fontId="0" fillId="0" borderId="5" xfId="0" applyFill="1" applyBorder="1" applyAlignment="1">
      <alignment horizontal="center"/>
    </xf>
    <xf numFmtId="0" fontId="0" fillId="0" borderId="0" xfId="0" applyBorder="1" applyAlignment="1">
      <alignment horizontal="center"/>
    </xf>
    <xf numFmtId="164" fontId="0" fillId="0" borderId="0" xfId="0" applyNumberFormat="1" applyBorder="1" applyAlignment="1">
      <alignment horizontal="center"/>
    </xf>
    <xf numFmtId="0" fontId="0" fillId="0" borderId="5" xfId="0" applyFill="1" applyBorder="1"/>
    <xf numFmtId="10" fontId="0" fillId="0" borderId="0" xfId="0" applyNumberFormat="1" applyBorder="1" applyAlignment="1">
      <alignment horizontal="center"/>
    </xf>
    <xf numFmtId="9" fontId="0" fillId="0" borderId="0" xfId="0" applyNumberFormat="1" applyBorder="1" applyAlignment="1">
      <alignment horizontal="center"/>
    </xf>
    <xf numFmtId="49" fontId="0" fillId="0" borderId="0" xfId="0" applyNumberFormat="1" applyBorder="1" applyAlignment="1">
      <alignment horizontal="center"/>
    </xf>
    <xf numFmtId="0" fontId="0" fillId="2" borderId="1" xfId="0" applyFill="1" applyBorder="1"/>
    <xf numFmtId="0" fontId="0" fillId="0" borderId="1" xfId="0" applyFont="1" applyFill="1" applyBorder="1"/>
    <xf numFmtId="0" fontId="0" fillId="0" borderId="0" xfId="0" applyFont="1" applyFill="1"/>
    <xf numFmtId="0" fontId="0" fillId="0" borderId="1" xfId="0" applyFont="1" applyFill="1" applyBorder="1" applyAlignment="1">
      <alignment horizontal="center"/>
    </xf>
    <xf numFmtId="164" fontId="0" fillId="0" borderId="1" xfId="0" applyNumberFormat="1" applyFont="1" applyFill="1" applyBorder="1" applyAlignment="1">
      <alignment horizontal="center"/>
    </xf>
    <xf numFmtId="0" fontId="0" fillId="0" borderId="0" xfId="0" applyFont="1" applyFill="1" applyBorder="1"/>
    <xf numFmtId="0" fontId="0" fillId="0" borderId="2" xfId="0" applyFont="1" applyFill="1" applyBorder="1"/>
    <xf numFmtId="0" fontId="3" fillId="0" borderId="0" xfId="0" applyFont="1"/>
    <xf numFmtId="0" fontId="2" fillId="0" borderId="0" xfId="0" applyFont="1"/>
    <xf numFmtId="0" fontId="4" fillId="0" borderId="0" xfId="1" applyNumberFormat="1" applyFont="1" applyFill="1" applyBorder="1" applyAlignment="1">
      <alignment horizontal="center"/>
    </xf>
    <xf numFmtId="0" fontId="5" fillId="0" borderId="0" xfId="0" applyFont="1" applyFill="1" applyAlignment="1">
      <alignment horizontal="center"/>
    </xf>
    <xf numFmtId="0" fontId="5" fillId="0" borderId="0" xfId="0" applyFont="1" applyAlignment="1">
      <alignment horizontal="center"/>
    </xf>
    <xf numFmtId="0" fontId="0" fillId="0" borderId="0" xfId="0"/>
    <xf numFmtId="0" fontId="0" fillId="0" borderId="0" xfId="0"/>
    <xf numFmtId="0" fontId="0" fillId="0" borderId="0" xfId="0"/>
    <xf numFmtId="0" fontId="0" fillId="0" borderId="0" xfId="0" applyBorder="1" applyAlignment="1">
      <alignment horizontal="center"/>
    </xf>
    <xf numFmtId="0" fontId="0" fillId="0" borderId="0" xfId="0" applyAlignment="1">
      <alignment horizontal="center"/>
    </xf>
    <xf numFmtId="0" fontId="0" fillId="0" borderId="0" xfId="0" applyAlignment="1">
      <alignment horizontal="left"/>
    </xf>
    <xf numFmtId="2" fontId="5" fillId="0" borderId="0" xfId="0" applyNumberFormat="1" applyFont="1" applyFill="1" applyAlignment="1">
      <alignment horizontal="center"/>
    </xf>
    <xf numFmtId="2" fontId="5" fillId="0" borderId="0" xfId="0" applyNumberFormat="1" applyFont="1" applyAlignment="1">
      <alignment horizontal="center"/>
    </xf>
    <xf numFmtId="0" fontId="0" fillId="0" borderId="0" xfId="0"/>
    <xf numFmtId="0" fontId="4" fillId="0" borderId="0" xfId="0" applyFont="1" applyFill="1" applyBorder="1" applyAlignment="1">
      <alignment horizontal="center"/>
    </xf>
    <xf numFmtId="0" fontId="4" fillId="0" borderId="0" xfId="0" applyFont="1" applyFill="1" applyAlignment="1">
      <alignment horizontal="center"/>
    </xf>
    <xf numFmtId="0" fontId="1" fillId="0" borderId="0" xfId="2" applyFont="1" applyAlignment="1"/>
    <xf numFmtId="0" fontId="7" fillId="0" borderId="0" xfId="0" applyFont="1" applyBorder="1" applyAlignment="1">
      <alignment wrapText="1"/>
    </xf>
    <xf numFmtId="0" fontId="0" fillId="0" borderId="0" xfId="0" applyAlignment="1">
      <alignment horizontal="left" vertical="center"/>
    </xf>
    <xf numFmtId="0" fontId="8" fillId="0" borderId="0" xfId="2" applyFont="1" applyBorder="1" applyAlignment="1">
      <alignment wrapText="1"/>
    </xf>
    <xf numFmtId="0" fontId="5" fillId="0" borderId="0" xfId="0" applyFont="1" applyAlignment="1">
      <alignment horizontal="left"/>
    </xf>
    <xf numFmtId="0" fontId="10" fillId="0" borderId="0" xfId="0" applyFont="1" applyFill="1" applyBorder="1" applyAlignment="1">
      <alignment horizontal="left"/>
    </xf>
    <xf numFmtId="0" fontId="0" fillId="0" borderId="0" xfId="0" applyFill="1"/>
    <xf numFmtId="2" fontId="0" fillId="0" borderId="0" xfId="0" applyNumberFormat="1" applyFill="1"/>
    <xf numFmtId="0" fontId="0" fillId="0" borderId="1" xfId="0" applyFont="1" applyFill="1" applyBorder="1"/>
    <xf numFmtId="164" fontId="0" fillId="0" borderId="1" xfId="0" applyNumberFormat="1" applyFont="1" applyFill="1" applyBorder="1" applyAlignment="1">
      <alignment horizontal="center"/>
    </xf>
    <xf numFmtId="0" fontId="0" fillId="0" borderId="0" xfId="0"/>
    <xf numFmtId="0" fontId="0" fillId="0" borderId="1" xfId="0" applyBorder="1"/>
    <xf numFmtId="164" fontId="0" fillId="0" borderId="1" xfId="0" applyNumberFormat="1" applyBorder="1" applyAlignment="1">
      <alignment horizontal="center"/>
    </xf>
    <xf numFmtId="0" fontId="0" fillId="2" borderId="1" xfId="0" applyFill="1" applyBorder="1"/>
    <xf numFmtId="0" fontId="0" fillId="0" borderId="1" xfId="0" applyFont="1" applyFill="1" applyBorder="1"/>
    <xf numFmtId="164" fontId="0" fillId="0" borderId="1" xfId="0" applyNumberFormat="1" applyFont="1" applyFill="1" applyBorder="1" applyAlignment="1">
      <alignment horizontal="center"/>
    </xf>
    <xf numFmtId="0" fontId="0" fillId="0" borderId="5" xfId="0" applyFill="1" applyBorder="1"/>
    <xf numFmtId="0" fontId="0" fillId="0" borderId="1" xfId="0" applyFont="1" applyFill="1" applyBorder="1"/>
    <xf numFmtId="164" fontId="0" fillId="0" borderId="1" xfId="0" applyNumberFormat="1" applyFont="1" applyFill="1" applyBorder="1" applyAlignment="1">
      <alignment horizontal="center"/>
    </xf>
    <xf numFmtId="0" fontId="0" fillId="0" borderId="1" xfId="0" applyFill="1" applyBorder="1"/>
    <xf numFmtId="0" fontId="0" fillId="0" borderId="0" xfId="0" applyBorder="1" applyAlignment="1">
      <alignment horizontal="center"/>
    </xf>
    <xf numFmtId="0" fontId="0" fillId="0" borderId="1" xfId="0" applyFill="1" applyBorder="1" applyAlignment="1">
      <alignment horizontal="center"/>
    </xf>
    <xf numFmtId="0" fontId="0" fillId="0" borderId="1" xfId="0" applyFont="1" applyFill="1" applyBorder="1" applyAlignment="1">
      <alignment horizontal="center"/>
    </xf>
    <xf numFmtId="0" fontId="0" fillId="0" borderId="3" xfId="0" applyFont="1" applyFill="1" applyBorder="1" applyAlignment="1">
      <alignment horizontal="center"/>
    </xf>
    <xf numFmtId="0" fontId="0" fillId="0" borderId="4" xfId="0" applyFont="1" applyFill="1" applyBorder="1" applyAlignment="1">
      <alignment horizontal="center"/>
    </xf>
    <xf numFmtId="0" fontId="0" fillId="0" borderId="1"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11" fillId="0" borderId="6" xfId="0" applyFont="1" applyBorder="1" applyAlignment="1">
      <alignment wrapText="1"/>
    </xf>
    <xf numFmtId="0" fontId="11" fillId="0" borderId="7" xfId="0" applyFont="1" applyBorder="1" applyAlignment="1">
      <alignment horizontal="left" wrapText="1"/>
    </xf>
    <xf numFmtId="0" fontId="11" fillId="0" borderId="7" xfId="0" applyFont="1" applyBorder="1" applyAlignment="1">
      <alignment wrapText="1"/>
    </xf>
    <xf numFmtId="0" fontId="11" fillId="0" borderId="8" xfId="0" applyFont="1" applyBorder="1" applyAlignment="1">
      <alignment wrapText="1"/>
    </xf>
    <xf numFmtId="0" fontId="9" fillId="0" borderId="7" xfId="0" applyFont="1" applyBorder="1" applyAlignment="1">
      <alignment horizontal="center" wrapText="1"/>
    </xf>
    <xf numFmtId="0" fontId="9" fillId="0" borderId="8" xfId="0" applyFont="1" applyBorder="1" applyAlignment="1">
      <alignment horizontal="center" wrapText="1"/>
    </xf>
    <xf numFmtId="0" fontId="9" fillId="0" borderId="6" xfId="0" applyFont="1" applyBorder="1" applyAlignment="1">
      <alignment horizontal="center" wrapText="1"/>
    </xf>
    <xf numFmtId="0" fontId="11" fillId="0" borderId="6" xfId="0" applyFont="1" applyBorder="1" applyAlignment="1">
      <alignment horizontal="center" wrapText="1"/>
    </xf>
    <xf numFmtId="0" fontId="11" fillId="0" borderId="7" xfId="0" applyFont="1" applyBorder="1" applyAlignment="1">
      <alignment horizontal="center" wrapText="1"/>
    </xf>
    <xf numFmtId="0" fontId="11" fillId="0" borderId="8" xfId="0" applyFont="1" applyBorder="1" applyAlignment="1">
      <alignment horizontal="center" wrapText="1"/>
    </xf>
    <xf numFmtId="0" fontId="9" fillId="0" borderId="9" xfId="0" applyFont="1" applyFill="1" applyBorder="1" applyAlignment="1">
      <alignment horizontal="center" wrapText="1"/>
    </xf>
    <xf numFmtId="0" fontId="9" fillId="0" borderId="10" xfId="0" applyFont="1" applyBorder="1" applyAlignment="1">
      <alignment horizontal="center" wrapText="1"/>
    </xf>
    <xf numFmtId="0" fontId="9" fillId="0" borderId="10" xfId="0" applyFont="1" applyFill="1" applyBorder="1" applyAlignment="1">
      <alignment horizontal="center" wrapText="1"/>
    </xf>
    <xf numFmtId="0" fontId="9" fillId="0" borderId="11" xfId="0" applyFont="1" applyFill="1" applyBorder="1" applyAlignment="1">
      <alignment horizontal="center" wrapText="1"/>
    </xf>
    <xf numFmtId="0" fontId="9" fillId="0" borderId="9" xfId="2" applyFont="1" applyBorder="1" applyAlignment="1">
      <alignment horizontal="center" wrapText="1"/>
    </xf>
    <xf numFmtId="0" fontId="9" fillId="0" borderId="10" xfId="2" applyFont="1" applyBorder="1" applyAlignment="1">
      <alignment horizontal="center" wrapText="1"/>
    </xf>
    <xf numFmtId="11" fontId="9" fillId="0" borderId="10" xfId="2" applyNumberFormat="1" applyFont="1" applyBorder="1" applyAlignment="1">
      <alignment horizontal="center" wrapText="1"/>
    </xf>
    <xf numFmtId="11" fontId="9" fillId="0" borderId="11" xfId="2" applyNumberFormat="1" applyFont="1" applyBorder="1" applyAlignment="1">
      <alignment horizontal="center" wrapText="1"/>
    </xf>
    <xf numFmtId="0" fontId="9" fillId="0" borderId="11" xfId="2" applyFont="1" applyBorder="1" applyAlignment="1">
      <alignment horizontal="center" wrapText="1"/>
    </xf>
    <xf numFmtId="0" fontId="10" fillId="0" borderId="0" xfId="4" applyNumberFormat="1" applyFont="1" applyFill="1" applyBorder="1" applyAlignment="1">
      <alignment horizontal="center"/>
    </xf>
    <xf numFmtId="0" fontId="10" fillId="0" borderId="0" xfId="0" applyFont="1" applyAlignment="1">
      <alignment horizontal="left"/>
    </xf>
    <xf numFmtId="0" fontId="10" fillId="0" borderId="0" xfId="0" applyFont="1" applyAlignment="1">
      <alignment horizontal="center" wrapText="1"/>
    </xf>
    <xf numFmtId="0" fontId="10" fillId="0" borderId="0" xfId="4" applyFont="1" applyFill="1" applyAlignment="1">
      <alignment horizontal="center"/>
    </xf>
    <xf numFmtId="0" fontId="10" fillId="0" borderId="0" xfId="0" applyFont="1" applyFill="1" applyAlignment="1">
      <alignment horizontal="center"/>
    </xf>
    <xf numFmtId="0" fontId="10" fillId="0" borderId="0" xfId="2" applyFont="1" applyAlignment="1">
      <alignment horizontal="left" vertical="center"/>
    </xf>
    <xf numFmtId="11" fontId="10" fillId="0" borderId="0" xfId="2" applyNumberFormat="1" applyFont="1" applyAlignment="1">
      <alignment horizontal="left" vertical="center"/>
    </xf>
    <xf numFmtId="0" fontId="10" fillId="0" borderId="0" xfId="2" applyFont="1" applyAlignment="1">
      <alignment horizontal="left"/>
    </xf>
    <xf numFmtId="0" fontId="10" fillId="0" borderId="0" xfId="2" applyFont="1" applyAlignment="1"/>
    <xf numFmtId="0" fontId="10" fillId="0" borderId="0" xfId="2" applyFont="1" applyFill="1" applyAlignment="1">
      <alignment horizontal="left" vertical="center"/>
    </xf>
    <xf numFmtId="0" fontId="10" fillId="0" borderId="0" xfId="2" applyFont="1" applyFill="1" applyAlignment="1">
      <alignment horizontal="left"/>
    </xf>
    <xf numFmtId="0" fontId="10" fillId="0" borderId="0" xfId="0" applyFont="1" applyAlignment="1">
      <alignment horizontal="left" wrapText="1"/>
    </xf>
    <xf numFmtId="0" fontId="10" fillId="0" borderId="0" xfId="0" applyFont="1" applyFill="1" applyBorder="1" applyAlignment="1">
      <alignment horizontal="center"/>
    </xf>
    <xf numFmtId="0" fontId="10" fillId="0" borderId="0" xfId="2" applyFont="1" applyFill="1" applyAlignment="1">
      <alignment horizontal="center" wrapText="1"/>
    </xf>
    <xf numFmtId="0" fontId="10" fillId="0" borderId="0" xfId="3" applyFont="1" applyFill="1" applyAlignment="1">
      <alignment horizontal="center" wrapText="1"/>
    </xf>
    <xf numFmtId="0" fontId="10" fillId="0" borderId="0" xfId="0" applyFont="1" applyAlignment="1">
      <alignment horizontal="center"/>
    </xf>
    <xf numFmtId="0" fontId="10" fillId="0" borderId="0" xfId="3" applyFont="1" applyFill="1" applyAlignment="1"/>
    <xf numFmtId="16" fontId="10" fillId="0" borderId="0" xfId="0" applyNumberFormat="1" applyFont="1" applyAlignment="1">
      <alignment horizontal="center" wrapText="1"/>
    </xf>
    <xf numFmtId="0" fontId="10" fillId="0" borderId="0" xfId="4" applyFont="1" applyFill="1" applyBorder="1" applyAlignment="1">
      <alignment horizontal="center"/>
    </xf>
    <xf numFmtId="0" fontId="10" fillId="0" borderId="0" xfId="0" applyFont="1" applyFill="1" applyAlignment="1">
      <alignment horizontal="left"/>
    </xf>
    <xf numFmtId="0" fontId="10" fillId="0" borderId="0" xfId="0" applyFont="1" applyFill="1" applyAlignment="1">
      <alignment horizontal="center" wrapText="1"/>
    </xf>
    <xf numFmtId="0" fontId="12" fillId="0" borderId="0" xfId="0" applyFont="1" applyAlignment="1">
      <alignment horizontal="left"/>
    </xf>
    <xf numFmtId="0" fontId="12" fillId="0" borderId="0" xfId="0" applyFont="1" applyAlignment="1">
      <alignment horizontal="left" vertical="center"/>
    </xf>
    <xf numFmtId="0" fontId="12" fillId="0" borderId="0" xfId="0" applyFont="1"/>
  </cellXfs>
  <cellStyles count="5">
    <cellStyle name="Normal" xfId="0" builtinId="0"/>
    <cellStyle name="Normal 2" xfId="1"/>
    <cellStyle name="Normal 2 2" xfId="3"/>
    <cellStyle name="Normal 2 3" xfId="4"/>
    <cellStyle name="Normal 3" xfId="2"/>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6"/>
  <sheetViews>
    <sheetView tabSelected="1" zoomScaleNormal="100" workbookViewId="0">
      <pane ySplit="1" topLeftCell="A2" activePane="bottomLeft" state="frozen"/>
      <selection pane="bottomLeft" activeCell="D7" sqref="D7"/>
    </sheetView>
  </sheetViews>
  <sheetFormatPr defaultRowHeight="14.4"/>
  <cols>
    <col min="1" max="1" width="15.77734375" style="23" bestFit="1" customWidth="1"/>
    <col min="2" max="2" width="16.6640625" style="39" customWidth="1"/>
    <col min="3" max="3" width="10.77734375" style="23" bestFit="1" customWidth="1"/>
    <col min="4" max="4" width="18.88671875" style="28" bestFit="1" customWidth="1"/>
    <col min="5" max="5" width="11.109375" style="28" bestFit="1" customWidth="1"/>
    <col min="6" max="6" width="11.21875" style="42" customWidth="1"/>
    <col min="7" max="7" width="10.77734375" style="31" customWidth="1"/>
    <col min="8" max="9" width="10.6640625" customWidth="1"/>
    <col min="10" max="10" width="8.77734375" style="37" bestFit="1" customWidth="1"/>
    <col min="11" max="11" width="8" style="37" bestFit="1" customWidth="1"/>
    <col min="12" max="12" width="6.5546875" style="37" customWidth="1"/>
    <col min="13" max="13" width="10.5546875" style="37" customWidth="1"/>
    <col min="14" max="14" width="9.21875" style="37" bestFit="1" customWidth="1"/>
    <col min="15" max="15" width="12.77734375" style="37" customWidth="1"/>
    <col min="16" max="16" width="9.44140625" style="29" bestFit="1" customWidth="1"/>
  </cols>
  <sheetData>
    <row r="1" spans="1:23" s="36" customFormat="1" ht="15.6">
      <c r="A1" s="63"/>
      <c r="B1" s="64"/>
      <c r="C1" s="65"/>
      <c r="D1" s="65"/>
      <c r="E1" s="66"/>
      <c r="F1" s="67" t="s">
        <v>678</v>
      </c>
      <c r="G1" s="67"/>
      <c r="H1" s="67"/>
      <c r="I1" s="68"/>
      <c r="J1" s="69" t="s">
        <v>685</v>
      </c>
      <c r="K1" s="67"/>
      <c r="L1" s="67"/>
      <c r="M1" s="67"/>
      <c r="N1" s="68"/>
      <c r="O1" s="70" t="s">
        <v>686</v>
      </c>
      <c r="P1" s="71"/>
      <c r="Q1" s="71"/>
      <c r="R1" s="71"/>
      <c r="S1" s="71"/>
      <c r="T1" s="71"/>
      <c r="U1" s="71"/>
      <c r="V1" s="72"/>
    </row>
    <row r="2" spans="1:23" s="36" customFormat="1" ht="31.8" thickBot="1">
      <c r="A2" s="73" t="s">
        <v>198</v>
      </c>
      <c r="B2" s="74" t="s">
        <v>677</v>
      </c>
      <c r="C2" s="74" t="s">
        <v>676</v>
      </c>
      <c r="D2" s="75" t="s">
        <v>684</v>
      </c>
      <c r="E2" s="76" t="s">
        <v>199</v>
      </c>
      <c r="F2" s="75" t="s">
        <v>679</v>
      </c>
      <c r="G2" s="75" t="s">
        <v>680</v>
      </c>
      <c r="H2" s="75" t="s">
        <v>681</v>
      </c>
      <c r="I2" s="76" t="s">
        <v>682</v>
      </c>
      <c r="J2" s="77" t="s">
        <v>671</v>
      </c>
      <c r="K2" s="78" t="s">
        <v>672</v>
      </c>
      <c r="L2" s="78" t="s">
        <v>221</v>
      </c>
      <c r="M2" s="79" t="s">
        <v>683</v>
      </c>
      <c r="N2" s="80" t="s">
        <v>673</v>
      </c>
      <c r="O2" s="77" t="s">
        <v>222</v>
      </c>
      <c r="P2" s="78" t="s">
        <v>223</v>
      </c>
      <c r="Q2" s="78" t="s">
        <v>224</v>
      </c>
      <c r="R2" s="78" t="s">
        <v>225</v>
      </c>
      <c r="S2" s="78" t="s">
        <v>226</v>
      </c>
      <c r="T2" s="78" t="s">
        <v>227</v>
      </c>
      <c r="U2" s="78" t="s">
        <v>228</v>
      </c>
      <c r="V2" s="81" t="s">
        <v>229</v>
      </c>
      <c r="W2" s="38"/>
    </row>
    <row r="3" spans="1:23" s="19" customFormat="1" ht="13.5" customHeight="1">
      <c r="A3" s="82" t="s">
        <v>5</v>
      </c>
      <c r="B3" s="83" t="s">
        <v>231</v>
      </c>
      <c r="C3" s="84" t="s">
        <v>230</v>
      </c>
      <c r="D3" s="85" t="s">
        <v>201</v>
      </c>
      <c r="E3" s="86" t="s">
        <v>200</v>
      </c>
      <c r="F3" s="86">
        <v>35</v>
      </c>
      <c r="G3" s="86">
        <v>45</v>
      </c>
      <c r="H3" s="86" t="s">
        <v>206</v>
      </c>
      <c r="I3" s="86" t="s">
        <v>206</v>
      </c>
      <c r="J3" s="87">
        <v>62</v>
      </c>
      <c r="K3" s="87">
        <v>30</v>
      </c>
      <c r="L3" s="87">
        <v>92</v>
      </c>
      <c r="M3" s="88">
        <v>-3.7961290322580101E-3</v>
      </c>
      <c r="N3" s="88">
        <v>0.67069999999999996</v>
      </c>
      <c r="O3" s="87">
        <v>1</v>
      </c>
      <c r="P3" s="89">
        <v>3</v>
      </c>
      <c r="Q3" s="90" t="s">
        <v>232</v>
      </c>
      <c r="R3" s="90" t="s">
        <v>233</v>
      </c>
      <c r="S3" s="90" t="s">
        <v>234</v>
      </c>
      <c r="T3" s="90" t="s">
        <v>235</v>
      </c>
      <c r="U3" s="90" t="s">
        <v>236</v>
      </c>
      <c r="V3" s="90"/>
      <c r="W3" s="35"/>
    </row>
    <row r="4" spans="1:23" ht="13.5" customHeight="1">
      <c r="A4" s="82" t="s">
        <v>42</v>
      </c>
      <c r="B4" s="83" t="s">
        <v>238</v>
      </c>
      <c r="C4" s="84" t="s">
        <v>237</v>
      </c>
      <c r="D4" s="86" t="s">
        <v>204</v>
      </c>
      <c r="E4" s="86" t="s">
        <v>200</v>
      </c>
      <c r="F4" s="86" t="s">
        <v>206</v>
      </c>
      <c r="G4" s="86" t="s">
        <v>206</v>
      </c>
      <c r="H4" s="86" t="s">
        <v>206</v>
      </c>
      <c r="I4" s="86" t="s">
        <v>206</v>
      </c>
      <c r="J4" s="87">
        <v>34</v>
      </c>
      <c r="K4" s="87">
        <v>14</v>
      </c>
      <c r="L4" s="87">
        <v>48</v>
      </c>
      <c r="M4" s="88">
        <v>6.4443277310924302E-3</v>
      </c>
      <c r="N4" s="88">
        <v>3.7109999999999997E-2</v>
      </c>
      <c r="O4" s="91">
        <v>0</v>
      </c>
      <c r="P4" s="92">
        <v>0</v>
      </c>
      <c r="Q4" s="90" t="s">
        <v>239</v>
      </c>
      <c r="R4" s="90" t="s">
        <v>240</v>
      </c>
      <c r="S4" s="90"/>
      <c r="T4" s="90"/>
      <c r="U4" s="90" t="s">
        <v>241</v>
      </c>
      <c r="V4" s="90"/>
      <c r="W4" s="35"/>
    </row>
    <row r="5" spans="1:23" s="25" customFormat="1" ht="15.6">
      <c r="A5" s="82" t="s">
        <v>56</v>
      </c>
      <c r="B5" s="93" t="s">
        <v>243</v>
      </c>
      <c r="C5" s="84" t="s">
        <v>242</v>
      </c>
      <c r="D5" s="85" t="s">
        <v>201</v>
      </c>
      <c r="E5" s="86" t="s">
        <v>202</v>
      </c>
      <c r="F5" s="86" t="s">
        <v>206</v>
      </c>
      <c r="G5" s="86" t="s">
        <v>206</v>
      </c>
      <c r="H5" s="86">
        <v>164</v>
      </c>
      <c r="I5" s="86">
        <v>32</v>
      </c>
      <c r="J5" s="87">
        <v>1</v>
      </c>
      <c r="K5" s="87">
        <v>2</v>
      </c>
      <c r="L5" s="87">
        <v>3</v>
      </c>
      <c r="M5" s="88">
        <v>0</v>
      </c>
      <c r="N5" s="88">
        <v>0.30969999999999998</v>
      </c>
      <c r="O5" s="87">
        <v>0</v>
      </c>
      <c r="P5" s="89">
        <v>0</v>
      </c>
      <c r="Q5" s="90" t="s">
        <v>244</v>
      </c>
      <c r="R5" s="90" t="s">
        <v>245</v>
      </c>
      <c r="S5" s="90"/>
      <c r="T5" s="90" t="s">
        <v>246</v>
      </c>
      <c r="U5" s="90" t="s">
        <v>247</v>
      </c>
      <c r="V5" s="90" t="s">
        <v>248</v>
      </c>
      <c r="W5" s="35"/>
    </row>
    <row r="6" spans="1:23" ht="13.5" customHeight="1">
      <c r="A6" s="82" t="s">
        <v>209</v>
      </c>
      <c r="B6" s="93" t="s">
        <v>250</v>
      </c>
      <c r="C6" s="84" t="s">
        <v>249</v>
      </c>
      <c r="D6" s="86" t="s">
        <v>205</v>
      </c>
      <c r="E6" s="86" t="s">
        <v>202</v>
      </c>
      <c r="F6" s="86" t="s">
        <v>206</v>
      </c>
      <c r="G6" s="86" t="s">
        <v>206</v>
      </c>
      <c r="H6" s="86" t="s">
        <v>206</v>
      </c>
      <c r="I6" s="86" t="s">
        <v>206</v>
      </c>
      <c r="J6" s="87">
        <v>57</v>
      </c>
      <c r="K6" s="87">
        <v>19</v>
      </c>
      <c r="L6" s="87">
        <v>76</v>
      </c>
      <c r="M6" s="88">
        <v>-1.0526315789473699E-3</v>
      </c>
      <c r="N6" s="88">
        <v>0.12520000000000001</v>
      </c>
      <c r="O6" s="87">
        <v>55</v>
      </c>
      <c r="P6" s="89">
        <v>128</v>
      </c>
      <c r="Q6" s="90" t="s">
        <v>251</v>
      </c>
      <c r="R6" s="90" t="s">
        <v>252</v>
      </c>
      <c r="S6" s="90"/>
      <c r="T6" s="90" t="s">
        <v>253</v>
      </c>
      <c r="U6" s="90" t="s">
        <v>254</v>
      </c>
      <c r="V6" s="90"/>
      <c r="W6" s="35"/>
    </row>
    <row r="7" spans="1:23" ht="15.6">
      <c r="A7" s="94" t="s">
        <v>4</v>
      </c>
      <c r="B7" s="93" t="s">
        <v>256</v>
      </c>
      <c r="C7" s="84" t="s">
        <v>255</v>
      </c>
      <c r="D7" s="86" t="s">
        <v>212</v>
      </c>
      <c r="E7" s="86" t="s">
        <v>200</v>
      </c>
      <c r="F7" s="86" t="s">
        <v>206</v>
      </c>
      <c r="G7" s="86" t="s">
        <v>206</v>
      </c>
      <c r="H7" s="86" t="s">
        <v>206</v>
      </c>
      <c r="I7" s="86" t="s">
        <v>206</v>
      </c>
      <c r="J7" s="87">
        <v>58</v>
      </c>
      <c r="K7" s="87">
        <v>16</v>
      </c>
      <c r="L7" s="87">
        <v>74</v>
      </c>
      <c r="M7" s="88">
        <v>4.7683189655172396E-3</v>
      </c>
      <c r="N7" s="88">
        <v>3.592E-4</v>
      </c>
      <c r="O7" s="87">
        <v>0</v>
      </c>
      <c r="P7" s="89">
        <v>0</v>
      </c>
      <c r="Q7" s="90" t="s">
        <v>257</v>
      </c>
      <c r="R7" s="90" t="s">
        <v>258</v>
      </c>
      <c r="S7" s="90"/>
      <c r="T7" s="90"/>
      <c r="U7" s="90"/>
      <c r="V7" s="90"/>
      <c r="W7" s="35"/>
    </row>
    <row r="8" spans="1:23" ht="15.6">
      <c r="A8" s="82" t="s">
        <v>32</v>
      </c>
      <c r="B8" s="93" t="s">
        <v>260</v>
      </c>
      <c r="C8" s="84" t="s">
        <v>259</v>
      </c>
      <c r="D8" s="85" t="s">
        <v>213</v>
      </c>
      <c r="E8" s="86" t="s">
        <v>200</v>
      </c>
      <c r="F8" s="86">
        <v>1</v>
      </c>
      <c r="G8" s="86">
        <v>1</v>
      </c>
      <c r="H8" s="86" t="s">
        <v>206</v>
      </c>
      <c r="I8" s="86" t="s">
        <v>206</v>
      </c>
      <c r="J8" s="87">
        <v>54</v>
      </c>
      <c r="K8" s="87">
        <v>21</v>
      </c>
      <c r="L8" s="87">
        <v>75</v>
      </c>
      <c r="M8" s="88">
        <v>7.1959656084656001E-2</v>
      </c>
      <c r="N8" s="88">
        <v>3.3780000000000003E-4</v>
      </c>
      <c r="O8" s="91">
        <v>0</v>
      </c>
      <c r="P8" s="92">
        <v>6</v>
      </c>
      <c r="Q8" s="90" t="s">
        <v>261</v>
      </c>
      <c r="R8" s="90" t="s">
        <v>32</v>
      </c>
      <c r="S8" s="90"/>
      <c r="T8" s="90" t="s">
        <v>262</v>
      </c>
      <c r="U8" s="90"/>
      <c r="V8" s="90"/>
      <c r="W8" s="35"/>
    </row>
    <row r="9" spans="1:23" s="19" customFormat="1" ht="15.6">
      <c r="A9" s="94" t="s">
        <v>210</v>
      </c>
      <c r="B9" s="93" t="s">
        <v>264</v>
      </c>
      <c r="C9" s="84" t="s">
        <v>263</v>
      </c>
      <c r="D9" s="86" t="s">
        <v>212</v>
      </c>
      <c r="E9" s="86" t="s">
        <v>200</v>
      </c>
      <c r="F9" s="86" t="s">
        <v>206</v>
      </c>
      <c r="G9" s="86" t="s">
        <v>206</v>
      </c>
      <c r="H9" s="86" t="s">
        <v>206</v>
      </c>
      <c r="I9" s="86" t="s">
        <v>206</v>
      </c>
      <c r="J9" s="87">
        <v>57</v>
      </c>
      <c r="K9" s="87">
        <v>23</v>
      </c>
      <c r="L9" s="87">
        <v>80</v>
      </c>
      <c r="M9" s="88">
        <v>1.6520137299771202E-2</v>
      </c>
      <c r="N9" s="88">
        <v>2.1919999999999999E-3</v>
      </c>
      <c r="O9" s="87">
        <v>0</v>
      </c>
      <c r="P9" s="89">
        <v>0</v>
      </c>
      <c r="Q9" s="90" t="s">
        <v>265</v>
      </c>
      <c r="R9" s="90" t="s">
        <v>266</v>
      </c>
      <c r="S9" s="90" t="s">
        <v>267</v>
      </c>
      <c r="T9" s="90" t="s">
        <v>268</v>
      </c>
      <c r="U9" s="90" t="s">
        <v>269</v>
      </c>
      <c r="V9" s="90"/>
      <c r="W9" s="35"/>
    </row>
    <row r="10" spans="1:23" s="19" customFormat="1" ht="15.6">
      <c r="A10" s="95" t="s">
        <v>31</v>
      </c>
      <c r="B10" s="93" t="s">
        <v>271</v>
      </c>
      <c r="C10" s="84" t="s">
        <v>270</v>
      </c>
      <c r="D10" s="96" t="s">
        <v>212</v>
      </c>
      <c r="E10" s="97" t="s">
        <v>200</v>
      </c>
      <c r="F10" s="86" t="s">
        <v>206</v>
      </c>
      <c r="G10" s="86" t="s">
        <v>206</v>
      </c>
      <c r="H10" s="86" t="s">
        <v>206</v>
      </c>
      <c r="I10" s="86" t="s">
        <v>206</v>
      </c>
      <c r="J10" s="87">
        <v>32</v>
      </c>
      <c r="K10" s="87">
        <v>6</v>
      </c>
      <c r="L10" s="87">
        <v>38</v>
      </c>
      <c r="M10" s="88">
        <v>4.6671875000000003E-3</v>
      </c>
      <c r="N10" s="88">
        <v>6.5339999999999999E-3</v>
      </c>
      <c r="O10" s="91">
        <v>0</v>
      </c>
      <c r="P10" s="92">
        <v>0</v>
      </c>
      <c r="Q10" s="90" t="s">
        <v>272</v>
      </c>
      <c r="R10" s="90" t="s">
        <v>31</v>
      </c>
      <c r="S10" s="90" t="s">
        <v>273</v>
      </c>
      <c r="T10" s="90" t="s">
        <v>274</v>
      </c>
      <c r="U10" s="90" t="s">
        <v>275</v>
      </c>
      <c r="V10" s="90"/>
      <c r="W10" s="35"/>
    </row>
    <row r="11" spans="1:23" s="20" customFormat="1" ht="15.6">
      <c r="A11" s="82" t="s">
        <v>6</v>
      </c>
      <c r="B11" s="93" t="s">
        <v>277</v>
      </c>
      <c r="C11" s="84" t="s">
        <v>276</v>
      </c>
      <c r="D11" s="85" t="s">
        <v>201</v>
      </c>
      <c r="E11" s="86" t="s">
        <v>200</v>
      </c>
      <c r="F11" s="86">
        <v>17</v>
      </c>
      <c r="G11" s="86">
        <v>60</v>
      </c>
      <c r="H11" s="86" t="s">
        <v>206</v>
      </c>
      <c r="I11" s="86" t="s">
        <v>206</v>
      </c>
      <c r="J11" s="87">
        <v>21</v>
      </c>
      <c r="K11" s="87">
        <v>6</v>
      </c>
      <c r="L11" s="87">
        <v>27</v>
      </c>
      <c r="M11" s="88">
        <v>-8.1759523809523796E-2</v>
      </c>
      <c r="N11" s="88">
        <v>0.95989999999999998</v>
      </c>
      <c r="O11" s="87">
        <v>0</v>
      </c>
      <c r="P11" s="89">
        <v>0</v>
      </c>
      <c r="Q11" s="90" t="s">
        <v>278</v>
      </c>
      <c r="R11" s="90" t="s">
        <v>279</v>
      </c>
      <c r="S11" s="90"/>
      <c r="T11" s="90" t="s">
        <v>280</v>
      </c>
      <c r="U11" s="90"/>
      <c r="V11" s="90"/>
      <c r="W11" s="35"/>
    </row>
    <row r="12" spans="1:23" s="20" customFormat="1" ht="17.25" customHeight="1">
      <c r="A12" s="82" t="s">
        <v>54</v>
      </c>
      <c r="B12" s="93" t="s">
        <v>282</v>
      </c>
      <c r="C12" s="84" t="s">
        <v>281</v>
      </c>
      <c r="D12" s="85" t="s">
        <v>201</v>
      </c>
      <c r="E12" s="86" t="s">
        <v>202</v>
      </c>
      <c r="F12" s="86" t="s">
        <v>206</v>
      </c>
      <c r="G12" s="86" t="s">
        <v>206</v>
      </c>
      <c r="H12" s="86">
        <v>174</v>
      </c>
      <c r="I12" s="86">
        <v>164</v>
      </c>
      <c r="J12" s="87">
        <v>1</v>
      </c>
      <c r="K12" s="87">
        <v>2</v>
      </c>
      <c r="L12" s="87">
        <v>3</v>
      </c>
      <c r="M12" s="88">
        <v>0</v>
      </c>
      <c r="N12" s="88">
        <v>0.30969999999999998</v>
      </c>
      <c r="O12" s="87">
        <v>0</v>
      </c>
      <c r="P12" s="89">
        <v>0</v>
      </c>
      <c r="Q12" s="90" t="s">
        <v>283</v>
      </c>
      <c r="R12" s="90" t="s">
        <v>284</v>
      </c>
      <c r="S12" s="90"/>
      <c r="T12" s="90"/>
      <c r="U12" s="90" t="s">
        <v>285</v>
      </c>
      <c r="V12" s="90"/>
      <c r="W12" s="35"/>
    </row>
    <row r="13" spans="1:23" ht="15.6">
      <c r="A13" s="82" t="s">
        <v>65</v>
      </c>
      <c r="B13" s="93" t="s">
        <v>287</v>
      </c>
      <c r="C13" s="84" t="s">
        <v>286</v>
      </c>
      <c r="D13" s="85" t="s">
        <v>213</v>
      </c>
      <c r="E13" s="86" t="s">
        <v>200</v>
      </c>
      <c r="F13" s="86">
        <v>112</v>
      </c>
      <c r="G13" s="86">
        <v>137</v>
      </c>
      <c r="H13" s="86" t="s">
        <v>206</v>
      </c>
      <c r="I13" s="86" t="s">
        <v>206</v>
      </c>
      <c r="J13" s="87">
        <v>14</v>
      </c>
      <c r="K13" s="87">
        <v>1</v>
      </c>
      <c r="L13" s="87">
        <v>15</v>
      </c>
      <c r="M13" s="88">
        <v>5.2041704279304197E-18</v>
      </c>
      <c r="N13" s="88">
        <v>2.9940000000000001E-3</v>
      </c>
      <c r="O13" s="87">
        <v>0</v>
      </c>
      <c r="P13" s="89">
        <v>0</v>
      </c>
      <c r="Q13" s="90" t="s">
        <v>288</v>
      </c>
      <c r="R13" s="90" t="s">
        <v>289</v>
      </c>
      <c r="S13" s="90"/>
      <c r="T13" s="90"/>
      <c r="U13" s="90"/>
      <c r="V13" s="90"/>
      <c r="W13" s="35"/>
    </row>
    <row r="14" spans="1:23" ht="15.6">
      <c r="A14" s="82" t="s">
        <v>7</v>
      </c>
      <c r="B14" s="93" t="s">
        <v>291</v>
      </c>
      <c r="C14" s="84" t="s">
        <v>290</v>
      </c>
      <c r="D14" s="85" t="s">
        <v>201</v>
      </c>
      <c r="E14" s="86" t="s">
        <v>200</v>
      </c>
      <c r="F14" s="86">
        <v>66</v>
      </c>
      <c r="G14" s="86">
        <v>37</v>
      </c>
      <c r="H14" s="86" t="s">
        <v>206</v>
      </c>
      <c r="I14" s="86" t="s">
        <v>206</v>
      </c>
      <c r="J14" s="87">
        <v>25</v>
      </c>
      <c r="K14" s="87">
        <v>13</v>
      </c>
      <c r="L14" s="87">
        <v>38</v>
      </c>
      <c r="M14" s="88">
        <v>7.38507692307693E-3</v>
      </c>
      <c r="N14" s="88">
        <v>0.3115</v>
      </c>
      <c r="O14" s="87">
        <v>0</v>
      </c>
      <c r="P14" s="89">
        <v>0</v>
      </c>
      <c r="Q14" s="90" t="s">
        <v>292</v>
      </c>
      <c r="R14" s="90" t="s">
        <v>293</v>
      </c>
      <c r="S14" s="90"/>
      <c r="T14" s="90" t="s">
        <v>294</v>
      </c>
      <c r="U14" s="90" t="s">
        <v>295</v>
      </c>
      <c r="V14" s="90"/>
      <c r="W14" s="35"/>
    </row>
    <row r="15" spans="1:23" ht="15.6">
      <c r="A15" s="82" t="s">
        <v>46</v>
      </c>
      <c r="B15" s="93" t="s">
        <v>297</v>
      </c>
      <c r="C15" s="84" t="s">
        <v>296</v>
      </c>
      <c r="D15" s="86" t="s">
        <v>204</v>
      </c>
      <c r="E15" s="86" t="s">
        <v>202</v>
      </c>
      <c r="F15" s="86" t="s">
        <v>206</v>
      </c>
      <c r="G15" s="86" t="s">
        <v>206</v>
      </c>
      <c r="H15" s="86" t="s">
        <v>206</v>
      </c>
      <c r="I15" s="86" t="s">
        <v>206</v>
      </c>
      <c r="J15" s="87">
        <v>52</v>
      </c>
      <c r="K15" s="87">
        <v>28</v>
      </c>
      <c r="L15" s="87">
        <v>80</v>
      </c>
      <c r="M15" s="88">
        <v>-1.54120879120879E-2</v>
      </c>
      <c r="N15" s="88">
        <v>1.3699999999999999E-3</v>
      </c>
      <c r="O15" s="87">
        <v>0</v>
      </c>
      <c r="P15" s="89">
        <v>0</v>
      </c>
      <c r="Q15" s="90" t="s">
        <v>298</v>
      </c>
      <c r="R15" s="90" t="s">
        <v>299</v>
      </c>
      <c r="S15" s="90"/>
      <c r="T15" s="90" t="s">
        <v>300</v>
      </c>
      <c r="U15" s="90" t="s">
        <v>301</v>
      </c>
      <c r="V15" s="90"/>
      <c r="W15" s="35"/>
    </row>
    <row r="16" spans="1:23" ht="15.6">
      <c r="A16" s="82" t="s">
        <v>44</v>
      </c>
      <c r="B16" s="93" t="s">
        <v>303</v>
      </c>
      <c r="C16" s="84" t="s">
        <v>302</v>
      </c>
      <c r="D16" s="86" t="s">
        <v>212</v>
      </c>
      <c r="E16" s="86" t="s">
        <v>200</v>
      </c>
      <c r="F16" s="86" t="s">
        <v>206</v>
      </c>
      <c r="G16" s="86" t="s">
        <v>206</v>
      </c>
      <c r="H16" s="86" t="s">
        <v>206</v>
      </c>
      <c r="I16" s="86" t="s">
        <v>206</v>
      </c>
      <c r="J16" s="87">
        <v>29</v>
      </c>
      <c r="K16" s="87">
        <v>4</v>
      </c>
      <c r="L16" s="87">
        <v>33</v>
      </c>
      <c r="M16" s="88">
        <v>8.3017241379310606E-3</v>
      </c>
      <c r="N16" s="88">
        <v>4.6890000000000001E-4</v>
      </c>
      <c r="O16" s="87">
        <v>11</v>
      </c>
      <c r="P16" s="89">
        <v>49</v>
      </c>
      <c r="Q16" s="90" t="s">
        <v>304</v>
      </c>
      <c r="R16" s="90" t="s">
        <v>305</v>
      </c>
      <c r="S16" s="90"/>
      <c r="T16" s="90"/>
      <c r="U16" s="90" t="s">
        <v>306</v>
      </c>
      <c r="V16" s="90"/>
      <c r="W16" s="35"/>
    </row>
    <row r="17" spans="1:23" ht="15.6">
      <c r="A17" s="82" t="s">
        <v>211</v>
      </c>
      <c r="B17" s="93" t="s">
        <v>308</v>
      </c>
      <c r="C17" s="84" t="s">
        <v>307</v>
      </c>
      <c r="D17" s="86" t="s">
        <v>204</v>
      </c>
      <c r="E17" s="86" t="s">
        <v>200</v>
      </c>
      <c r="F17" s="86" t="s">
        <v>206</v>
      </c>
      <c r="G17" s="86" t="s">
        <v>206</v>
      </c>
      <c r="H17" s="86" t="s">
        <v>206</v>
      </c>
      <c r="I17" s="86" t="s">
        <v>206</v>
      </c>
      <c r="J17" s="87">
        <v>58</v>
      </c>
      <c r="K17" s="87">
        <v>25</v>
      </c>
      <c r="L17" s="87">
        <v>83</v>
      </c>
      <c r="M17" s="88">
        <v>1.8953448275862102E-2</v>
      </c>
      <c r="N17" s="88">
        <v>2.758E-3</v>
      </c>
      <c r="O17" s="87">
        <v>0</v>
      </c>
      <c r="P17" s="89">
        <v>4</v>
      </c>
      <c r="Q17" s="90" t="s">
        <v>309</v>
      </c>
      <c r="R17" s="90" t="s">
        <v>310</v>
      </c>
      <c r="S17" s="90"/>
      <c r="T17" s="90"/>
      <c r="U17" s="90" t="s">
        <v>311</v>
      </c>
      <c r="V17" s="90"/>
      <c r="W17" s="35"/>
    </row>
    <row r="18" spans="1:23" ht="15.6">
      <c r="A18" s="82" t="s">
        <v>8</v>
      </c>
      <c r="B18" s="93" t="s">
        <v>313</v>
      </c>
      <c r="C18" s="84" t="s">
        <v>312</v>
      </c>
      <c r="D18" s="85" t="s">
        <v>201</v>
      </c>
      <c r="E18" s="86" t="s">
        <v>200</v>
      </c>
      <c r="F18" s="86">
        <v>55</v>
      </c>
      <c r="G18" s="86">
        <v>39</v>
      </c>
      <c r="H18" s="86" t="s">
        <v>206</v>
      </c>
      <c r="I18" s="86" t="s">
        <v>206</v>
      </c>
      <c r="J18" s="87">
        <v>52</v>
      </c>
      <c r="K18" s="87">
        <v>22</v>
      </c>
      <c r="L18" s="87">
        <v>74</v>
      </c>
      <c r="M18" s="88">
        <v>-2.5148863636363601E-2</v>
      </c>
      <c r="N18" s="88">
        <v>0.98819999999999997</v>
      </c>
      <c r="O18" s="87">
        <v>5</v>
      </c>
      <c r="P18" s="89">
        <v>6</v>
      </c>
      <c r="Q18" s="90" t="s">
        <v>314</v>
      </c>
      <c r="R18" s="90" t="s">
        <v>8</v>
      </c>
      <c r="S18" s="90" t="s">
        <v>315</v>
      </c>
      <c r="T18" s="90" t="s">
        <v>316</v>
      </c>
      <c r="U18" s="90" t="s">
        <v>317</v>
      </c>
      <c r="V18" s="90"/>
      <c r="W18" s="35"/>
    </row>
    <row r="19" spans="1:23" ht="15.6">
      <c r="A19" s="82" t="s">
        <v>61</v>
      </c>
      <c r="B19" s="93" t="s">
        <v>319</v>
      </c>
      <c r="C19" s="84" t="s">
        <v>318</v>
      </c>
      <c r="D19" s="85" t="s">
        <v>201</v>
      </c>
      <c r="E19" s="86" t="s">
        <v>202</v>
      </c>
      <c r="F19" s="86" t="s">
        <v>206</v>
      </c>
      <c r="G19" s="86" t="s">
        <v>206</v>
      </c>
      <c r="H19" s="86">
        <v>63</v>
      </c>
      <c r="I19" s="86">
        <v>218</v>
      </c>
      <c r="J19" s="87">
        <v>6</v>
      </c>
      <c r="K19" s="87">
        <v>2</v>
      </c>
      <c r="L19" s="87">
        <v>8</v>
      </c>
      <c r="M19" s="88">
        <v>-8.8616666666666705E-2</v>
      </c>
      <c r="N19" s="88">
        <v>0.25879999999999997</v>
      </c>
      <c r="O19" s="87">
        <v>1</v>
      </c>
      <c r="P19" s="89">
        <v>2</v>
      </c>
      <c r="Q19" s="90" t="s">
        <v>320</v>
      </c>
      <c r="R19" s="90" t="s">
        <v>321</v>
      </c>
      <c r="S19" s="90"/>
      <c r="T19" s="90"/>
      <c r="U19" s="90" t="s">
        <v>322</v>
      </c>
      <c r="V19" s="90"/>
      <c r="W19" s="35"/>
    </row>
    <row r="20" spans="1:23" s="20" customFormat="1" ht="15" customHeight="1">
      <c r="A20" s="82" t="s">
        <v>30</v>
      </c>
      <c r="B20" s="93" t="s">
        <v>324</v>
      </c>
      <c r="C20" s="84" t="s">
        <v>323</v>
      </c>
      <c r="D20" s="86" t="s">
        <v>204</v>
      </c>
      <c r="E20" s="86" t="s">
        <v>200</v>
      </c>
      <c r="F20" s="86" t="s">
        <v>206</v>
      </c>
      <c r="G20" s="86" t="s">
        <v>206</v>
      </c>
      <c r="H20" s="86" t="s">
        <v>206</v>
      </c>
      <c r="I20" s="86" t="s">
        <v>206</v>
      </c>
      <c r="J20" s="87">
        <v>33</v>
      </c>
      <c r="K20" s="87">
        <v>9</v>
      </c>
      <c r="L20" s="87">
        <v>42</v>
      </c>
      <c r="M20" s="88">
        <v>8.5858585858585995E-3</v>
      </c>
      <c r="N20" s="88">
        <v>6.3439999999999998E-3</v>
      </c>
      <c r="O20" s="87">
        <v>0</v>
      </c>
      <c r="P20" s="89">
        <v>0</v>
      </c>
      <c r="Q20" s="90" t="s">
        <v>325</v>
      </c>
      <c r="R20" s="90" t="s">
        <v>30</v>
      </c>
      <c r="S20" s="90" t="s">
        <v>326</v>
      </c>
      <c r="T20" s="90" t="s">
        <v>327</v>
      </c>
      <c r="U20" s="90" t="s">
        <v>328</v>
      </c>
      <c r="V20" s="90"/>
      <c r="W20" s="35"/>
    </row>
    <row r="21" spans="1:23" ht="15.6">
      <c r="A21" s="82" t="s">
        <v>48</v>
      </c>
      <c r="B21" s="93" t="s">
        <v>330</v>
      </c>
      <c r="C21" s="84" t="s">
        <v>329</v>
      </c>
      <c r="D21" s="86" t="s">
        <v>205</v>
      </c>
      <c r="E21" s="86" t="s">
        <v>202</v>
      </c>
      <c r="F21" s="86" t="s">
        <v>206</v>
      </c>
      <c r="G21" s="86" t="s">
        <v>206</v>
      </c>
      <c r="H21" s="86" t="s">
        <v>206</v>
      </c>
      <c r="I21" s="86" t="s">
        <v>206</v>
      </c>
      <c r="J21" s="87">
        <v>22</v>
      </c>
      <c r="K21" s="87">
        <v>12</v>
      </c>
      <c r="L21" s="87">
        <v>34</v>
      </c>
      <c r="M21" s="88">
        <v>-3.1310606060606101E-2</v>
      </c>
      <c r="N21" s="88">
        <v>5.7939999999999998E-2</v>
      </c>
      <c r="O21" s="87">
        <v>0</v>
      </c>
      <c r="P21" s="89">
        <v>0</v>
      </c>
      <c r="Q21" s="90" t="s">
        <v>331</v>
      </c>
      <c r="R21" s="90" t="s">
        <v>332</v>
      </c>
      <c r="S21" s="90"/>
      <c r="T21" s="90"/>
      <c r="U21" s="90" t="s">
        <v>333</v>
      </c>
      <c r="V21" s="90"/>
      <c r="W21" s="35"/>
    </row>
    <row r="22" spans="1:23" ht="15.6">
      <c r="A22" s="82" t="s">
        <v>9</v>
      </c>
      <c r="B22" s="93" t="s">
        <v>335</v>
      </c>
      <c r="C22" s="84" t="s">
        <v>334</v>
      </c>
      <c r="D22" s="85" t="s">
        <v>201</v>
      </c>
      <c r="E22" s="86" t="s">
        <v>202</v>
      </c>
      <c r="F22" s="86" t="s">
        <v>206</v>
      </c>
      <c r="G22" s="86" t="s">
        <v>206</v>
      </c>
      <c r="H22" s="86">
        <v>254</v>
      </c>
      <c r="I22" s="86">
        <v>232</v>
      </c>
      <c r="J22" s="87">
        <v>62</v>
      </c>
      <c r="K22" s="87">
        <v>30</v>
      </c>
      <c r="L22" s="87">
        <v>92</v>
      </c>
      <c r="M22" s="88">
        <v>-3.0093548387096899E-3</v>
      </c>
      <c r="N22" s="88">
        <v>0.72850000000000004</v>
      </c>
      <c r="O22" s="87">
        <v>0</v>
      </c>
      <c r="P22" s="89">
        <v>0</v>
      </c>
      <c r="Q22" s="90" t="s">
        <v>336</v>
      </c>
      <c r="R22" s="90" t="s">
        <v>337</v>
      </c>
      <c r="S22" s="90" t="s">
        <v>338</v>
      </c>
      <c r="T22" s="90"/>
      <c r="U22" s="90" t="s">
        <v>339</v>
      </c>
      <c r="V22" s="90"/>
      <c r="W22" s="35"/>
    </row>
    <row r="23" spans="1:23" ht="15.6">
      <c r="A23" s="82" t="s">
        <v>34</v>
      </c>
      <c r="B23" s="93" t="s">
        <v>341</v>
      </c>
      <c r="C23" s="84" t="s">
        <v>340</v>
      </c>
      <c r="D23" s="85" t="s">
        <v>212</v>
      </c>
      <c r="E23" s="86" t="s">
        <v>202</v>
      </c>
      <c r="F23" s="86" t="s">
        <v>206</v>
      </c>
      <c r="G23" s="86" t="s">
        <v>206</v>
      </c>
      <c r="H23" s="86" t="s">
        <v>206</v>
      </c>
      <c r="I23" s="86" t="s">
        <v>206</v>
      </c>
      <c r="J23" s="87">
        <v>55</v>
      </c>
      <c r="K23" s="87">
        <v>29</v>
      </c>
      <c r="L23" s="87">
        <v>84</v>
      </c>
      <c r="M23" s="88">
        <v>-6.1003448275862099E-2</v>
      </c>
      <c r="N23" s="88">
        <v>5.2139999999999999E-5</v>
      </c>
      <c r="O23" s="87">
        <v>0</v>
      </c>
      <c r="P23" s="89">
        <v>1</v>
      </c>
      <c r="Q23" s="90" t="s">
        <v>342</v>
      </c>
      <c r="R23" s="90" t="s">
        <v>34</v>
      </c>
      <c r="S23" s="90"/>
      <c r="T23" s="90"/>
      <c r="U23" s="90" t="s">
        <v>343</v>
      </c>
      <c r="V23" s="90"/>
      <c r="W23" s="35"/>
    </row>
    <row r="24" spans="1:23" s="19" customFormat="1" ht="15.6">
      <c r="A24" s="82" t="s">
        <v>69</v>
      </c>
      <c r="B24" s="98" t="s">
        <v>687</v>
      </c>
      <c r="C24" s="84" t="s">
        <v>688</v>
      </c>
      <c r="D24" s="85" t="s">
        <v>201</v>
      </c>
      <c r="E24" s="86" t="s">
        <v>200</v>
      </c>
      <c r="F24" s="86" t="s">
        <v>206</v>
      </c>
      <c r="G24" s="86">
        <v>199</v>
      </c>
      <c r="H24" s="86" t="s">
        <v>206</v>
      </c>
      <c r="I24" s="86" t="s">
        <v>206</v>
      </c>
      <c r="J24" s="87">
        <v>15</v>
      </c>
      <c r="K24" s="87">
        <v>5</v>
      </c>
      <c r="L24" s="87">
        <v>20</v>
      </c>
      <c r="M24" s="88">
        <v>6.9388939039072299E-18</v>
      </c>
      <c r="N24" s="88">
        <v>0.39710000000000001</v>
      </c>
      <c r="O24" s="91">
        <v>0</v>
      </c>
      <c r="P24" s="92">
        <v>9</v>
      </c>
      <c r="Q24" s="90" t="s">
        <v>674</v>
      </c>
      <c r="R24" s="90" t="s">
        <v>675</v>
      </c>
      <c r="S24" s="90"/>
      <c r="T24" s="90"/>
      <c r="U24" s="90"/>
      <c r="V24" s="90"/>
      <c r="W24" s="35"/>
    </row>
    <row r="25" spans="1:23" s="20" customFormat="1" ht="15.6">
      <c r="A25" s="82" t="s">
        <v>50</v>
      </c>
      <c r="B25" s="93" t="s">
        <v>345</v>
      </c>
      <c r="C25" s="84" t="s">
        <v>344</v>
      </c>
      <c r="D25" s="86" t="s">
        <v>212</v>
      </c>
      <c r="E25" s="86" t="s">
        <v>200</v>
      </c>
      <c r="F25" s="86" t="s">
        <v>206</v>
      </c>
      <c r="G25" s="86" t="s">
        <v>206</v>
      </c>
      <c r="H25" s="86" t="s">
        <v>206</v>
      </c>
      <c r="I25" s="86" t="s">
        <v>206</v>
      </c>
      <c r="J25" s="87">
        <v>56</v>
      </c>
      <c r="K25" s="87">
        <v>24</v>
      </c>
      <c r="L25" s="87">
        <v>80</v>
      </c>
      <c r="M25" s="88">
        <v>6.1098511904761899E-2</v>
      </c>
      <c r="N25" s="88">
        <v>8.2830000000000004E-3</v>
      </c>
      <c r="O25" s="87">
        <v>1</v>
      </c>
      <c r="P25" s="89">
        <v>1</v>
      </c>
      <c r="Q25" s="90" t="s">
        <v>346</v>
      </c>
      <c r="R25" s="90" t="s">
        <v>347</v>
      </c>
      <c r="S25" s="90" t="s">
        <v>348</v>
      </c>
      <c r="T25" s="90" t="s">
        <v>349</v>
      </c>
      <c r="U25" s="90" t="s">
        <v>350</v>
      </c>
      <c r="V25" s="90"/>
      <c r="W25" s="35"/>
    </row>
    <row r="26" spans="1:23" s="20" customFormat="1" ht="15.6">
      <c r="A26" s="82" t="s">
        <v>10</v>
      </c>
      <c r="B26" s="93" t="s">
        <v>352</v>
      </c>
      <c r="C26" s="84" t="s">
        <v>351</v>
      </c>
      <c r="D26" s="85" t="s">
        <v>201</v>
      </c>
      <c r="E26" s="86" t="s">
        <v>200</v>
      </c>
      <c r="F26" s="86">
        <v>214</v>
      </c>
      <c r="G26" s="86">
        <v>54</v>
      </c>
      <c r="H26" s="86" t="s">
        <v>206</v>
      </c>
      <c r="I26" s="86" t="s">
        <v>206</v>
      </c>
      <c r="J26" s="87">
        <v>61</v>
      </c>
      <c r="K26" s="87">
        <v>30</v>
      </c>
      <c r="L26" s="87">
        <v>91</v>
      </c>
      <c r="M26" s="88">
        <v>4.9164590163934402E-2</v>
      </c>
      <c r="N26" s="88">
        <v>0.30449999999999999</v>
      </c>
      <c r="O26" s="87">
        <v>0</v>
      </c>
      <c r="P26" s="89">
        <v>0</v>
      </c>
      <c r="Q26" s="90" t="s">
        <v>353</v>
      </c>
      <c r="R26" s="90" t="s">
        <v>354</v>
      </c>
      <c r="S26" s="90"/>
      <c r="T26" s="90" t="s">
        <v>355</v>
      </c>
      <c r="U26" s="90"/>
      <c r="V26" s="90"/>
      <c r="W26" s="35"/>
    </row>
    <row r="27" spans="1:23" ht="15.6">
      <c r="A27" s="82" t="s">
        <v>52</v>
      </c>
      <c r="B27" s="93" t="s">
        <v>357</v>
      </c>
      <c r="C27" s="84" t="s">
        <v>356</v>
      </c>
      <c r="D27" s="85" t="s">
        <v>205</v>
      </c>
      <c r="E27" s="86" t="s">
        <v>200</v>
      </c>
      <c r="F27" s="86" t="s">
        <v>206</v>
      </c>
      <c r="G27" s="86" t="s">
        <v>206</v>
      </c>
      <c r="H27" s="86" t="s">
        <v>206</v>
      </c>
      <c r="I27" s="86" t="s">
        <v>206</v>
      </c>
      <c r="J27" s="87">
        <v>62</v>
      </c>
      <c r="K27" s="87">
        <v>26</v>
      </c>
      <c r="L27" s="87">
        <v>88</v>
      </c>
      <c r="M27" s="88">
        <v>6.2568238213399404E-3</v>
      </c>
      <c r="N27" s="88">
        <v>6.2300000000000001E-2</v>
      </c>
      <c r="O27" s="87">
        <v>2</v>
      </c>
      <c r="P27" s="89">
        <v>6</v>
      </c>
      <c r="Q27" s="90" t="s">
        <v>358</v>
      </c>
      <c r="R27" s="90" t="s">
        <v>52</v>
      </c>
      <c r="S27" s="90"/>
      <c r="T27" s="90" t="s">
        <v>359</v>
      </c>
      <c r="U27" s="90" t="s">
        <v>360</v>
      </c>
      <c r="V27" s="90"/>
      <c r="W27" s="35"/>
    </row>
    <row r="28" spans="1:23" s="20" customFormat="1" ht="15.6">
      <c r="A28" s="82" t="s">
        <v>203</v>
      </c>
      <c r="B28" s="93" t="s">
        <v>362</v>
      </c>
      <c r="C28" s="84" t="s">
        <v>361</v>
      </c>
      <c r="D28" s="85" t="s">
        <v>201</v>
      </c>
      <c r="E28" s="86" t="s">
        <v>200</v>
      </c>
      <c r="F28" s="86">
        <v>28</v>
      </c>
      <c r="G28" s="86">
        <v>25</v>
      </c>
      <c r="H28" s="86" t="s">
        <v>206</v>
      </c>
      <c r="I28" s="86" t="s">
        <v>206</v>
      </c>
      <c r="J28" s="87">
        <v>8</v>
      </c>
      <c r="K28" s="87">
        <v>2</v>
      </c>
      <c r="L28" s="87">
        <v>10</v>
      </c>
      <c r="M28" s="88">
        <v>0</v>
      </c>
      <c r="N28" s="88">
        <v>0.3266</v>
      </c>
      <c r="O28" s="87">
        <v>0</v>
      </c>
      <c r="P28" s="89">
        <v>0</v>
      </c>
      <c r="Q28" s="90" t="s">
        <v>363</v>
      </c>
      <c r="R28" s="90" t="s">
        <v>364</v>
      </c>
      <c r="S28" s="90"/>
      <c r="T28" s="90"/>
      <c r="U28" s="90"/>
      <c r="V28" s="90"/>
      <c r="W28" s="35"/>
    </row>
    <row r="29" spans="1:23" ht="15.6">
      <c r="A29" s="82" t="s">
        <v>67</v>
      </c>
      <c r="B29" s="93" t="s">
        <v>366</v>
      </c>
      <c r="C29" s="84" t="s">
        <v>365</v>
      </c>
      <c r="D29" s="85" t="s">
        <v>201</v>
      </c>
      <c r="E29" s="86" t="s">
        <v>200</v>
      </c>
      <c r="F29" s="86">
        <v>36</v>
      </c>
      <c r="G29" s="86">
        <v>53</v>
      </c>
      <c r="H29" s="86" t="s">
        <v>206</v>
      </c>
      <c r="I29" s="86" t="s">
        <v>206</v>
      </c>
      <c r="J29" s="87">
        <v>32</v>
      </c>
      <c r="K29" s="87">
        <v>13</v>
      </c>
      <c r="L29" s="87">
        <v>45</v>
      </c>
      <c r="M29" s="88">
        <v>8.89423076923083E-4</v>
      </c>
      <c r="N29" s="88">
        <v>0.64559999999999995</v>
      </c>
      <c r="O29" s="87">
        <v>0</v>
      </c>
      <c r="P29" s="89">
        <v>0</v>
      </c>
      <c r="Q29" s="90" t="s">
        <v>367</v>
      </c>
      <c r="R29" s="90" t="s">
        <v>368</v>
      </c>
      <c r="S29" s="90"/>
      <c r="T29" s="90"/>
      <c r="U29" s="90"/>
      <c r="V29" s="90"/>
      <c r="W29" s="35"/>
    </row>
    <row r="30" spans="1:23" ht="15.6">
      <c r="A30" s="82" t="s">
        <v>40</v>
      </c>
      <c r="B30" s="93" t="s">
        <v>370</v>
      </c>
      <c r="C30" s="84" t="s">
        <v>369</v>
      </c>
      <c r="D30" s="85" t="s">
        <v>212</v>
      </c>
      <c r="E30" s="86" t="s">
        <v>200</v>
      </c>
      <c r="F30" s="86" t="s">
        <v>206</v>
      </c>
      <c r="G30" s="86" t="s">
        <v>206</v>
      </c>
      <c r="H30" s="86" t="s">
        <v>206</v>
      </c>
      <c r="I30" s="86" t="s">
        <v>206</v>
      </c>
      <c r="J30" s="87">
        <v>52</v>
      </c>
      <c r="K30" s="87">
        <v>26</v>
      </c>
      <c r="L30" s="87">
        <v>78</v>
      </c>
      <c r="M30" s="88">
        <v>3.0576923076923099E-2</v>
      </c>
      <c r="N30" s="88">
        <v>3.1409999999999999E-4</v>
      </c>
      <c r="O30" s="87">
        <v>0</v>
      </c>
      <c r="P30" s="89">
        <v>0</v>
      </c>
      <c r="Q30" s="90" t="s">
        <v>371</v>
      </c>
      <c r="R30" s="90" t="s">
        <v>372</v>
      </c>
      <c r="S30" s="90"/>
      <c r="T30" s="90" t="s">
        <v>373</v>
      </c>
      <c r="U30" s="90" t="s">
        <v>374</v>
      </c>
      <c r="V30" s="90" t="s">
        <v>375</v>
      </c>
      <c r="W30" s="35"/>
    </row>
    <row r="31" spans="1:23" s="20" customFormat="1" ht="15.6">
      <c r="A31" s="82" t="s">
        <v>64</v>
      </c>
      <c r="B31" s="93" t="s">
        <v>377</v>
      </c>
      <c r="C31" s="84" t="s">
        <v>376</v>
      </c>
      <c r="D31" s="85" t="s">
        <v>201</v>
      </c>
      <c r="E31" s="86" t="s">
        <v>200</v>
      </c>
      <c r="F31" s="86">
        <v>246</v>
      </c>
      <c r="G31" s="86">
        <v>245</v>
      </c>
      <c r="H31" s="86" t="s">
        <v>206</v>
      </c>
      <c r="I31" s="86" t="s">
        <v>206</v>
      </c>
      <c r="J31" s="87">
        <v>62</v>
      </c>
      <c r="K31" s="87">
        <v>30</v>
      </c>
      <c r="L31" s="87">
        <v>92</v>
      </c>
      <c r="M31" s="88">
        <v>7.3018817204300399E-3</v>
      </c>
      <c r="N31" s="88">
        <v>0.23780000000000001</v>
      </c>
      <c r="O31" s="87">
        <v>0</v>
      </c>
      <c r="P31" s="89">
        <v>0</v>
      </c>
      <c r="Q31" s="90" t="s">
        <v>378</v>
      </c>
      <c r="R31" s="90" t="s">
        <v>64</v>
      </c>
      <c r="S31" s="90"/>
      <c r="T31" s="90"/>
      <c r="U31" s="90" t="s">
        <v>379</v>
      </c>
      <c r="V31" s="90" t="s">
        <v>375</v>
      </c>
      <c r="W31" s="35"/>
    </row>
    <row r="32" spans="1:23" ht="12.75" customHeight="1">
      <c r="A32" s="82" t="s">
        <v>11</v>
      </c>
      <c r="B32" s="93" t="s">
        <v>381</v>
      </c>
      <c r="C32" s="84" t="s">
        <v>380</v>
      </c>
      <c r="D32" s="85" t="s">
        <v>201</v>
      </c>
      <c r="E32" s="86" t="s">
        <v>200</v>
      </c>
      <c r="F32" s="86">
        <v>143</v>
      </c>
      <c r="G32" s="86">
        <v>126</v>
      </c>
      <c r="H32" s="86" t="s">
        <v>206</v>
      </c>
      <c r="I32" s="86" t="s">
        <v>206</v>
      </c>
      <c r="J32" s="87">
        <v>53</v>
      </c>
      <c r="K32" s="87">
        <v>23</v>
      </c>
      <c r="L32" s="87">
        <v>76</v>
      </c>
      <c r="M32" s="88">
        <v>-6.0902789171451803E-3</v>
      </c>
      <c r="N32" s="88">
        <v>0.91830000000000001</v>
      </c>
      <c r="O32" s="87">
        <v>0</v>
      </c>
      <c r="P32" s="89">
        <v>0</v>
      </c>
      <c r="Q32" s="90" t="s">
        <v>382</v>
      </c>
      <c r="R32" s="90" t="s">
        <v>11</v>
      </c>
      <c r="S32" s="90"/>
      <c r="T32" s="90"/>
      <c r="U32" s="90" t="s">
        <v>383</v>
      </c>
      <c r="V32" s="90" t="s">
        <v>384</v>
      </c>
      <c r="W32" s="35"/>
    </row>
    <row r="33" spans="1:23" ht="16.5" customHeight="1">
      <c r="A33" s="82" t="s">
        <v>27</v>
      </c>
      <c r="B33" s="93" t="s">
        <v>386</v>
      </c>
      <c r="C33" s="84" t="s">
        <v>385</v>
      </c>
      <c r="D33" s="85" t="s">
        <v>212</v>
      </c>
      <c r="E33" s="86" t="s">
        <v>200</v>
      </c>
      <c r="F33" s="86" t="s">
        <v>206</v>
      </c>
      <c r="G33" s="86" t="s">
        <v>206</v>
      </c>
      <c r="H33" s="86" t="s">
        <v>206</v>
      </c>
      <c r="I33" s="86" t="s">
        <v>206</v>
      </c>
      <c r="J33" s="87">
        <v>33</v>
      </c>
      <c r="K33" s="87">
        <v>12</v>
      </c>
      <c r="L33" s="87">
        <v>45</v>
      </c>
      <c r="M33" s="88">
        <v>2.64579545454545E-2</v>
      </c>
      <c r="N33" s="88">
        <v>1.9139999999999999E-3</v>
      </c>
      <c r="O33" s="87">
        <v>7</v>
      </c>
      <c r="P33" s="89">
        <v>24</v>
      </c>
      <c r="Q33" s="90" t="s">
        <v>387</v>
      </c>
      <c r="R33" s="90" t="s">
        <v>388</v>
      </c>
      <c r="S33" s="90"/>
      <c r="T33" s="90" t="s">
        <v>389</v>
      </c>
      <c r="U33" s="90" t="s">
        <v>390</v>
      </c>
      <c r="V33" s="90"/>
      <c r="W33" s="35"/>
    </row>
    <row r="34" spans="1:23" ht="18.75" customHeight="1">
      <c r="A34" s="82" t="s">
        <v>0</v>
      </c>
      <c r="B34" s="83" t="s">
        <v>392</v>
      </c>
      <c r="C34" s="84" t="s">
        <v>391</v>
      </c>
      <c r="D34" s="86" t="s">
        <v>212</v>
      </c>
      <c r="E34" s="86" t="s">
        <v>200</v>
      </c>
      <c r="F34" s="86" t="s">
        <v>206</v>
      </c>
      <c r="G34" s="86" t="s">
        <v>206</v>
      </c>
      <c r="H34" s="86" t="s">
        <v>206</v>
      </c>
      <c r="I34" s="86" t="s">
        <v>206</v>
      </c>
      <c r="J34" s="87">
        <v>13</v>
      </c>
      <c r="K34" s="87">
        <v>18</v>
      </c>
      <c r="L34" s="87">
        <v>31</v>
      </c>
      <c r="M34" s="88">
        <v>2.9576923076923001E-3</v>
      </c>
      <c r="N34" s="88">
        <v>2.8029999999999999E-2</v>
      </c>
      <c r="O34" s="87">
        <v>0</v>
      </c>
      <c r="P34" s="89">
        <v>0</v>
      </c>
      <c r="Q34" s="90" t="s">
        <v>393</v>
      </c>
      <c r="R34" s="90" t="s">
        <v>394</v>
      </c>
      <c r="S34" s="90"/>
      <c r="T34" s="90" t="s">
        <v>395</v>
      </c>
      <c r="U34" s="90" t="s">
        <v>396</v>
      </c>
      <c r="V34" s="90"/>
      <c r="W34" s="35"/>
    </row>
    <row r="35" spans="1:23" ht="13.5" customHeight="1">
      <c r="A35" s="82" t="s">
        <v>76</v>
      </c>
      <c r="B35" s="83" t="s">
        <v>398</v>
      </c>
      <c r="C35" s="84" t="s">
        <v>397</v>
      </c>
      <c r="D35" s="85" t="s">
        <v>201</v>
      </c>
      <c r="E35" s="86" t="s">
        <v>200</v>
      </c>
      <c r="F35" s="86">
        <v>269</v>
      </c>
      <c r="G35" s="86">
        <v>253</v>
      </c>
      <c r="H35" s="86" t="s">
        <v>206</v>
      </c>
      <c r="I35" s="86" t="s">
        <v>206</v>
      </c>
      <c r="J35" s="87">
        <v>49</v>
      </c>
      <c r="K35" s="87">
        <v>21</v>
      </c>
      <c r="L35" s="87">
        <v>70</v>
      </c>
      <c r="M35" s="88">
        <v>1.36765306122449E-2</v>
      </c>
      <c r="N35" s="88">
        <v>0.22</v>
      </c>
      <c r="O35" s="87">
        <v>15</v>
      </c>
      <c r="P35" s="89">
        <v>57</v>
      </c>
      <c r="Q35" s="90" t="s">
        <v>399</v>
      </c>
      <c r="R35" s="90" t="s">
        <v>76</v>
      </c>
      <c r="S35" s="90"/>
      <c r="T35" s="90"/>
      <c r="U35" s="90" t="s">
        <v>400</v>
      </c>
      <c r="V35" s="90"/>
      <c r="W35" s="35"/>
    </row>
    <row r="36" spans="1:23" s="24" customFormat="1" ht="16.5" customHeight="1">
      <c r="A36" s="82" t="s">
        <v>49</v>
      </c>
      <c r="B36" s="83" t="s">
        <v>402</v>
      </c>
      <c r="C36" s="84" t="s">
        <v>401</v>
      </c>
      <c r="D36" s="86" t="s">
        <v>204</v>
      </c>
      <c r="E36" s="86" t="s">
        <v>200</v>
      </c>
      <c r="F36" s="86" t="s">
        <v>206</v>
      </c>
      <c r="G36" s="86" t="s">
        <v>206</v>
      </c>
      <c r="H36" s="86" t="s">
        <v>206</v>
      </c>
      <c r="I36" s="86" t="s">
        <v>206</v>
      </c>
      <c r="J36" s="87">
        <v>9</v>
      </c>
      <c r="K36" s="87">
        <v>2</v>
      </c>
      <c r="L36" s="87">
        <v>11</v>
      </c>
      <c r="M36" s="88">
        <v>4.55666666666667E-2</v>
      </c>
      <c r="N36" s="88">
        <v>3.32E-2</v>
      </c>
      <c r="O36" s="87">
        <v>0</v>
      </c>
      <c r="P36" s="89">
        <v>0</v>
      </c>
      <c r="Q36" s="90" t="s">
        <v>403</v>
      </c>
      <c r="R36" s="90" t="s">
        <v>404</v>
      </c>
      <c r="S36" s="90"/>
      <c r="T36" s="90" t="s">
        <v>405</v>
      </c>
      <c r="U36" s="90" t="s">
        <v>406</v>
      </c>
      <c r="V36" s="90"/>
      <c r="W36" s="35"/>
    </row>
    <row r="37" spans="1:23" ht="15" customHeight="1">
      <c r="A37" s="82" t="s">
        <v>12</v>
      </c>
      <c r="B37" s="83" t="s">
        <v>408</v>
      </c>
      <c r="C37" s="84" t="s">
        <v>407</v>
      </c>
      <c r="D37" s="85" t="s">
        <v>213</v>
      </c>
      <c r="E37" s="86" t="s">
        <v>200</v>
      </c>
      <c r="F37" s="86">
        <v>3</v>
      </c>
      <c r="G37" s="86">
        <v>15</v>
      </c>
      <c r="H37" s="86" t="s">
        <v>206</v>
      </c>
      <c r="I37" s="86" t="s">
        <v>206</v>
      </c>
      <c r="J37" s="87">
        <v>60</v>
      </c>
      <c r="K37" s="87">
        <v>24</v>
      </c>
      <c r="L37" s="87">
        <v>84</v>
      </c>
      <c r="M37" s="88">
        <v>3.1708333333333297E-2</v>
      </c>
      <c r="N37" s="88">
        <v>3.444E-3</v>
      </c>
      <c r="O37" s="87">
        <v>0</v>
      </c>
      <c r="P37" s="89">
        <v>0</v>
      </c>
      <c r="Q37" s="90" t="s">
        <v>409</v>
      </c>
      <c r="R37" s="90" t="s">
        <v>410</v>
      </c>
      <c r="S37" s="90"/>
      <c r="T37" s="90"/>
      <c r="U37" s="90" t="s">
        <v>411</v>
      </c>
      <c r="V37" s="90"/>
      <c r="W37" s="35"/>
    </row>
    <row r="38" spans="1:23" ht="15.75" customHeight="1">
      <c r="A38" s="82" t="s">
        <v>13</v>
      </c>
      <c r="B38" s="83" t="s">
        <v>413</v>
      </c>
      <c r="C38" s="84" t="s">
        <v>412</v>
      </c>
      <c r="D38" s="85" t="s">
        <v>201</v>
      </c>
      <c r="E38" s="86" t="s">
        <v>200</v>
      </c>
      <c r="F38" s="86">
        <v>142</v>
      </c>
      <c r="G38" s="86">
        <v>100</v>
      </c>
      <c r="H38" s="86" t="s">
        <v>206</v>
      </c>
      <c r="I38" s="86" t="s">
        <v>206</v>
      </c>
      <c r="J38" s="87">
        <v>3</v>
      </c>
      <c r="K38" s="87">
        <v>3</v>
      </c>
      <c r="L38" s="87">
        <v>6</v>
      </c>
      <c r="M38" s="88">
        <v>4.3966666666666702E-2</v>
      </c>
      <c r="N38" s="88">
        <v>0.44069999999999998</v>
      </c>
      <c r="O38" s="87">
        <v>0</v>
      </c>
      <c r="P38" s="89">
        <v>0</v>
      </c>
      <c r="Q38" s="90" t="s">
        <v>414</v>
      </c>
      <c r="R38" s="90" t="s">
        <v>415</v>
      </c>
      <c r="S38" s="90"/>
      <c r="T38" s="90"/>
      <c r="U38" s="90" t="s">
        <v>416</v>
      </c>
      <c r="V38" s="90"/>
      <c r="W38" s="35"/>
    </row>
    <row r="39" spans="1:23" ht="14.25" customHeight="1">
      <c r="A39" s="82" t="s">
        <v>37</v>
      </c>
      <c r="B39" s="83" t="s">
        <v>418</v>
      </c>
      <c r="C39" s="84" t="s">
        <v>417</v>
      </c>
      <c r="D39" s="86" t="s">
        <v>212</v>
      </c>
      <c r="E39" s="86" t="s">
        <v>200</v>
      </c>
      <c r="F39" s="86" t="s">
        <v>206</v>
      </c>
      <c r="G39" s="86" t="s">
        <v>206</v>
      </c>
      <c r="H39" s="86" t="s">
        <v>206</v>
      </c>
      <c r="I39" s="86" t="s">
        <v>206</v>
      </c>
      <c r="J39" s="87">
        <v>62</v>
      </c>
      <c r="K39" s="87">
        <v>30</v>
      </c>
      <c r="L39" s="87">
        <v>92</v>
      </c>
      <c r="M39" s="88">
        <v>0.11999876344086</v>
      </c>
      <c r="N39" s="88">
        <v>2.7430000000000002E-3</v>
      </c>
      <c r="O39" s="87">
        <v>20</v>
      </c>
      <c r="P39" s="89">
        <v>39</v>
      </c>
      <c r="Q39" s="90" t="s">
        <v>419</v>
      </c>
      <c r="R39" s="90" t="s">
        <v>420</v>
      </c>
      <c r="S39" s="90"/>
      <c r="T39" s="90"/>
      <c r="U39" s="90" t="s">
        <v>421</v>
      </c>
      <c r="V39" s="90"/>
      <c r="W39" s="35"/>
    </row>
    <row r="40" spans="1:23" ht="13.5" customHeight="1">
      <c r="A40" s="82" t="s">
        <v>33</v>
      </c>
      <c r="B40" s="83" t="s">
        <v>423</v>
      </c>
      <c r="C40" s="84" t="s">
        <v>422</v>
      </c>
      <c r="D40" s="85" t="s">
        <v>212</v>
      </c>
      <c r="E40" s="86" t="s">
        <v>202</v>
      </c>
      <c r="F40" s="86" t="s">
        <v>206</v>
      </c>
      <c r="G40" s="86" t="s">
        <v>206</v>
      </c>
      <c r="H40" s="86" t="s">
        <v>206</v>
      </c>
      <c r="I40" s="86" t="s">
        <v>206</v>
      </c>
      <c r="J40" s="87">
        <v>49</v>
      </c>
      <c r="K40" s="87">
        <v>26</v>
      </c>
      <c r="L40" s="87">
        <v>75</v>
      </c>
      <c r="M40" s="88">
        <v>-3.88641287284145E-2</v>
      </c>
      <c r="N40" s="88">
        <v>3.2820000000000002E-3</v>
      </c>
      <c r="O40" s="87">
        <v>0</v>
      </c>
      <c r="P40" s="89">
        <v>0</v>
      </c>
      <c r="Q40" s="90" t="s">
        <v>424</v>
      </c>
      <c r="R40" s="90" t="s">
        <v>425</v>
      </c>
      <c r="S40" s="90" t="s">
        <v>426</v>
      </c>
      <c r="T40" s="90"/>
      <c r="U40" s="90" t="s">
        <v>427</v>
      </c>
      <c r="V40" s="90"/>
      <c r="W40" s="35"/>
    </row>
    <row r="41" spans="1:23" ht="16.5" customHeight="1">
      <c r="A41" s="82" t="s">
        <v>55</v>
      </c>
      <c r="B41" s="83" t="s">
        <v>429</v>
      </c>
      <c r="C41" s="84" t="s">
        <v>428</v>
      </c>
      <c r="D41" s="85" t="s">
        <v>201</v>
      </c>
      <c r="E41" s="86" t="s">
        <v>202</v>
      </c>
      <c r="F41" s="86" t="s">
        <v>206</v>
      </c>
      <c r="G41" s="86" t="s">
        <v>206</v>
      </c>
      <c r="H41" s="86">
        <v>10</v>
      </c>
      <c r="I41" s="86">
        <v>19</v>
      </c>
      <c r="J41" s="87">
        <v>2</v>
      </c>
      <c r="K41" s="87">
        <v>4</v>
      </c>
      <c r="L41" s="87">
        <v>6</v>
      </c>
      <c r="M41" s="88">
        <v>-1.8749999999999999E-3</v>
      </c>
      <c r="N41" s="88">
        <v>0.12139999999999999</v>
      </c>
      <c r="O41" s="91">
        <v>1</v>
      </c>
      <c r="P41" s="92">
        <v>2</v>
      </c>
      <c r="Q41" s="90" t="s">
        <v>430</v>
      </c>
      <c r="R41" s="90" t="s">
        <v>431</v>
      </c>
      <c r="S41" s="90"/>
      <c r="T41" s="90" t="s">
        <v>432</v>
      </c>
      <c r="U41" s="90" t="s">
        <v>433</v>
      </c>
      <c r="V41" s="90"/>
      <c r="W41" s="35"/>
    </row>
    <row r="42" spans="1:23" s="20" customFormat="1" ht="16.5" customHeight="1">
      <c r="A42" s="82" t="s">
        <v>28</v>
      </c>
      <c r="B42" s="83" t="s">
        <v>435</v>
      </c>
      <c r="C42" s="84" t="s">
        <v>434</v>
      </c>
      <c r="D42" s="86" t="s">
        <v>212</v>
      </c>
      <c r="E42" s="86" t="s">
        <v>200</v>
      </c>
      <c r="F42" s="86" t="s">
        <v>206</v>
      </c>
      <c r="G42" s="86" t="s">
        <v>206</v>
      </c>
      <c r="H42" s="86" t="s">
        <v>206</v>
      </c>
      <c r="I42" s="86" t="s">
        <v>206</v>
      </c>
      <c r="J42" s="87">
        <v>44</v>
      </c>
      <c r="K42" s="87">
        <v>20</v>
      </c>
      <c r="L42" s="87">
        <v>64</v>
      </c>
      <c r="M42" s="88">
        <v>2.28522727272727E-2</v>
      </c>
      <c r="N42" s="88">
        <v>3.1649999999999998E-3</v>
      </c>
      <c r="O42" s="87">
        <v>0</v>
      </c>
      <c r="P42" s="89">
        <v>0</v>
      </c>
      <c r="Q42" s="90" t="s">
        <v>436</v>
      </c>
      <c r="R42" s="90" t="s">
        <v>437</v>
      </c>
      <c r="S42" s="90" t="s">
        <v>438</v>
      </c>
      <c r="T42" s="90" t="s">
        <v>439</v>
      </c>
      <c r="U42" s="90" t="s">
        <v>440</v>
      </c>
      <c r="V42" s="90"/>
      <c r="W42" s="35"/>
    </row>
    <row r="43" spans="1:23" ht="18" customHeight="1">
      <c r="A43" s="82" t="s">
        <v>14</v>
      </c>
      <c r="B43" s="83" t="s">
        <v>442</v>
      </c>
      <c r="C43" s="99" t="s">
        <v>441</v>
      </c>
      <c r="D43" s="85" t="s">
        <v>201</v>
      </c>
      <c r="E43" s="86" t="s">
        <v>200</v>
      </c>
      <c r="F43" s="86">
        <v>14</v>
      </c>
      <c r="G43" s="86">
        <v>12</v>
      </c>
      <c r="H43" s="86" t="s">
        <v>206</v>
      </c>
      <c r="I43" s="86" t="s">
        <v>206</v>
      </c>
      <c r="J43" s="87">
        <v>24</v>
      </c>
      <c r="K43" s="87">
        <v>10</v>
      </c>
      <c r="L43" s="87">
        <v>34</v>
      </c>
      <c r="M43" s="88">
        <v>1.05708333333333E-3</v>
      </c>
      <c r="N43" s="88">
        <v>0.61109999999999998</v>
      </c>
      <c r="O43" s="87">
        <v>0</v>
      </c>
      <c r="P43" s="89">
        <v>0</v>
      </c>
      <c r="Q43" s="90" t="s">
        <v>443</v>
      </c>
      <c r="R43" s="90" t="s">
        <v>14</v>
      </c>
      <c r="S43" s="90"/>
      <c r="T43" s="90"/>
      <c r="U43" s="90"/>
      <c r="V43" s="90"/>
      <c r="W43" s="35"/>
    </row>
    <row r="44" spans="1:23" s="26" customFormat="1" ht="15.6">
      <c r="A44" s="82" t="s">
        <v>29</v>
      </c>
      <c r="B44" s="83" t="s">
        <v>445</v>
      </c>
      <c r="C44" s="84" t="s">
        <v>444</v>
      </c>
      <c r="D44" s="86" t="s">
        <v>204</v>
      </c>
      <c r="E44" s="86" t="s">
        <v>200</v>
      </c>
      <c r="F44" s="86" t="s">
        <v>206</v>
      </c>
      <c r="G44" s="86" t="s">
        <v>206</v>
      </c>
      <c r="H44" s="86" t="s">
        <v>206</v>
      </c>
      <c r="I44" s="86" t="s">
        <v>206</v>
      </c>
      <c r="J44" s="87">
        <v>48</v>
      </c>
      <c r="K44" s="87">
        <v>17</v>
      </c>
      <c r="L44" s="87">
        <v>65</v>
      </c>
      <c r="M44" s="88">
        <v>8.4650735294117506E-3</v>
      </c>
      <c r="N44" s="88">
        <v>6.7500000000000004E-4</v>
      </c>
      <c r="O44" s="91">
        <v>0</v>
      </c>
      <c r="P44" s="92">
        <v>0</v>
      </c>
      <c r="Q44" s="90" t="s">
        <v>446</v>
      </c>
      <c r="R44" s="90" t="s">
        <v>447</v>
      </c>
      <c r="S44" s="90" t="s">
        <v>448</v>
      </c>
      <c r="T44" s="90" t="s">
        <v>449</v>
      </c>
      <c r="U44" s="90" t="s">
        <v>450</v>
      </c>
      <c r="V44" s="90"/>
      <c r="W44" s="35"/>
    </row>
    <row r="45" spans="1:23" ht="18" customHeight="1">
      <c r="A45" s="82" t="s">
        <v>25</v>
      </c>
      <c r="B45" s="83" t="s">
        <v>452</v>
      </c>
      <c r="C45" s="84" t="s">
        <v>451</v>
      </c>
      <c r="D45" s="86" t="s">
        <v>204</v>
      </c>
      <c r="E45" s="86" t="s">
        <v>200</v>
      </c>
      <c r="F45" s="86" t="s">
        <v>206</v>
      </c>
      <c r="G45" s="86" t="s">
        <v>206</v>
      </c>
      <c r="H45" s="86" t="s">
        <v>206</v>
      </c>
      <c r="I45" s="86" t="s">
        <v>206</v>
      </c>
      <c r="J45" s="87">
        <v>48</v>
      </c>
      <c r="K45" s="87">
        <v>19</v>
      </c>
      <c r="L45" s="87">
        <v>67</v>
      </c>
      <c r="M45" s="88">
        <v>1.40540570175439E-2</v>
      </c>
      <c r="N45" s="88">
        <v>7.8079999999999998E-3</v>
      </c>
      <c r="O45" s="91">
        <v>0</v>
      </c>
      <c r="P45" s="92">
        <v>0</v>
      </c>
      <c r="Q45" s="90" t="s">
        <v>453</v>
      </c>
      <c r="R45" s="90" t="s">
        <v>25</v>
      </c>
      <c r="S45" s="90"/>
      <c r="T45" s="90" t="s">
        <v>454</v>
      </c>
      <c r="U45" s="90"/>
      <c r="V45" s="90"/>
      <c r="W45" s="35"/>
    </row>
    <row r="46" spans="1:23" ht="18" customHeight="1">
      <c r="A46" s="82" t="s">
        <v>35</v>
      </c>
      <c r="B46" s="83" t="s">
        <v>456</v>
      </c>
      <c r="C46" s="84" t="s">
        <v>455</v>
      </c>
      <c r="D46" s="86" t="s">
        <v>204</v>
      </c>
      <c r="E46" s="86" t="s">
        <v>200</v>
      </c>
      <c r="F46" s="86" t="s">
        <v>206</v>
      </c>
      <c r="G46" s="86" t="s">
        <v>206</v>
      </c>
      <c r="H46" s="86" t="s">
        <v>206</v>
      </c>
      <c r="I46" s="86" t="s">
        <v>206</v>
      </c>
      <c r="J46" s="87">
        <v>62</v>
      </c>
      <c r="K46" s="87">
        <v>30</v>
      </c>
      <c r="L46" s="87">
        <v>92</v>
      </c>
      <c r="M46" s="88">
        <v>1.5801075268817199E-2</v>
      </c>
      <c r="N46" s="88">
        <v>1.457E-2</v>
      </c>
      <c r="O46" s="87">
        <v>0</v>
      </c>
      <c r="P46" s="89">
        <v>7</v>
      </c>
      <c r="Q46" s="90" t="s">
        <v>457</v>
      </c>
      <c r="R46" s="90" t="s">
        <v>458</v>
      </c>
      <c r="S46" s="90"/>
      <c r="T46" s="90"/>
      <c r="U46" s="90" t="s">
        <v>459</v>
      </c>
      <c r="V46" s="90"/>
      <c r="W46" s="35"/>
    </row>
    <row r="47" spans="1:23" ht="15.75" customHeight="1">
      <c r="A47" s="82" t="s">
        <v>36</v>
      </c>
      <c r="B47" s="83" t="s">
        <v>461</v>
      </c>
      <c r="C47" s="84" t="s">
        <v>460</v>
      </c>
      <c r="D47" s="85" t="s">
        <v>212</v>
      </c>
      <c r="E47" s="86" t="s">
        <v>202</v>
      </c>
      <c r="F47" s="86" t="s">
        <v>206</v>
      </c>
      <c r="G47" s="86" t="s">
        <v>206</v>
      </c>
      <c r="H47" s="86" t="s">
        <v>206</v>
      </c>
      <c r="I47" s="86" t="s">
        <v>206</v>
      </c>
      <c r="J47" s="87">
        <v>56</v>
      </c>
      <c r="K47" s="87">
        <v>30</v>
      </c>
      <c r="L47" s="87">
        <v>86</v>
      </c>
      <c r="M47" s="88">
        <v>-7.14428571428571E-2</v>
      </c>
      <c r="N47" s="88">
        <v>4.3489999999999996E-3</v>
      </c>
      <c r="O47" s="87">
        <v>0</v>
      </c>
      <c r="P47" s="89">
        <v>3</v>
      </c>
      <c r="Q47" s="90" t="s">
        <v>462</v>
      </c>
      <c r="R47" s="90" t="s">
        <v>463</v>
      </c>
      <c r="S47" s="90" t="s">
        <v>464</v>
      </c>
      <c r="T47" s="90" t="s">
        <v>465</v>
      </c>
      <c r="U47" s="90"/>
      <c r="V47" s="90"/>
      <c r="W47" s="35"/>
    </row>
    <row r="48" spans="1:23" ht="16.5" customHeight="1">
      <c r="A48" s="82" t="s">
        <v>58</v>
      </c>
      <c r="B48" s="83" t="s">
        <v>467</v>
      </c>
      <c r="C48" s="84" t="s">
        <v>466</v>
      </c>
      <c r="D48" s="85" t="s">
        <v>201</v>
      </c>
      <c r="E48" s="86" t="s">
        <v>202</v>
      </c>
      <c r="F48" s="86" t="s">
        <v>206</v>
      </c>
      <c r="G48" s="86" t="s">
        <v>206</v>
      </c>
      <c r="H48" s="86">
        <v>66</v>
      </c>
      <c r="I48" s="86">
        <v>61</v>
      </c>
      <c r="J48" s="87">
        <v>1</v>
      </c>
      <c r="K48" s="87">
        <v>2</v>
      </c>
      <c r="L48" s="87">
        <v>3</v>
      </c>
      <c r="M48" s="88">
        <v>0</v>
      </c>
      <c r="N48" s="88">
        <v>0.30969999999999998</v>
      </c>
      <c r="O48" s="87">
        <v>0</v>
      </c>
      <c r="P48" s="89">
        <v>0</v>
      </c>
      <c r="Q48" s="90" t="s">
        <v>468</v>
      </c>
      <c r="R48" s="90" t="s">
        <v>469</v>
      </c>
      <c r="S48" s="90" t="s">
        <v>470</v>
      </c>
      <c r="T48" s="90" t="s">
        <v>471</v>
      </c>
      <c r="U48" s="90" t="s">
        <v>472</v>
      </c>
      <c r="V48" s="90"/>
      <c r="W48" s="35"/>
    </row>
    <row r="49" spans="1:23" ht="19.5" customHeight="1">
      <c r="A49" s="82" t="s">
        <v>15</v>
      </c>
      <c r="B49" s="83" t="s">
        <v>474</v>
      </c>
      <c r="C49" s="84" t="s">
        <v>473</v>
      </c>
      <c r="D49" s="85" t="s">
        <v>201</v>
      </c>
      <c r="E49" s="86" t="s">
        <v>200</v>
      </c>
      <c r="F49" s="86">
        <v>27</v>
      </c>
      <c r="G49" s="86">
        <v>28</v>
      </c>
      <c r="H49" s="86" t="s">
        <v>206</v>
      </c>
      <c r="I49" s="86" t="s">
        <v>206</v>
      </c>
      <c r="J49" s="87">
        <v>54</v>
      </c>
      <c r="K49" s="87">
        <v>26</v>
      </c>
      <c r="L49" s="87">
        <v>80</v>
      </c>
      <c r="M49" s="88">
        <v>-5.2955840455840399E-3</v>
      </c>
      <c r="N49" s="88">
        <v>0.62729999999999997</v>
      </c>
      <c r="O49" s="91">
        <v>0</v>
      </c>
      <c r="P49" s="92">
        <v>0</v>
      </c>
      <c r="Q49" s="90" t="s">
        <v>475</v>
      </c>
      <c r="R49" s="90" t="s">
        <v>476</v>
      </c>
      <c r="S49" s="90"/>
      <c r="T49" s="90" t="s">
        <v>477</v>
      </c>
      <c r="U49" s="90" t="s">
        <v>478</v>
      </c>
      <c r="V49" s="90" t="s">
        <v>479</v>
      </c>
      <c r="W49" s="35"/>
    </row>
    <row r="50" spans="1:23" ht="16.5" customHeight="1">
      <c r="A50" s="82" t="s">
        <v>16</v>
      </c>
      <c r="B50" s="83" t="s">
        <v>481</v>
      </c>
      <c r="C50" s="84" t="s">
        <v>480</v>
      </c>
      <c r="D50" s="85" t="s">
        <v>208</v>
      </c>
      <c r="E50" s="86" t="s">
        <v>200</v>
      </c>
      <c r="F50" s="86">
        <v>34</v>
      </c>
      <c r="G50" s="86">
        <v>51</v>
      </c>
      <c r="H50" s="86" t="s">
        <v>206</v>
      </c>
      <c r="I50" s="86" t="s">
        <v>206</v>
      </c>
      <c r="J50" s="87">
        <v>6</v>
      </c>
      <c r="K50" s="87">
        <v>0</v>
      </c>
      <c r="L50" s="87">
        <v>6</v>
      </c>
      <c r="M50" s="88">
        <v>1.7500000000000002E-2</v>
      </c>
      <c r="N50" s="88">
        <v>1.8360000000000001E-2</v>
      </c>
      <c r="O50" s="91">
        <v>0</v>
      </c>
      <c r="P50" s="92">
        <v>0</v>
      </c>
      <c r="Q50" s="90" t="s">
        <v>482</v>
      </c>
      <c r="R50" s="90" t="s">
        <v>483</v>
      </c>
      <c r="S50" s="90"/>
      <c r="T50" s="90"/>
      <c r="U50" s="90" t="s">
        <v>484</v>
      </c>
      <c r="V50" s="90"/>
      <c r="W50" s="35"/>
    </row>
    <row r="51" spans="1:23" s="20" customFormat="1" ht="13.5" customHeight="1">
      <c r="A51" s="82" t="s">
        <v>26</v>
      </c>
      <c r="B51" s="83" t="s">
        <v>486</v>
      </c>
      <c r="C51" s="84" t="s">
        <v>485</v>
      </c>
      <c r="D51" s="86" t="s">
        <v>212</v>
      </c>
      <c r="E51" s="86" t="s">
        <v>200</v>
      </c>
      <c r="F51" s="86" t="s">
        <v>206</v>
      </c>
      <c r="G51" s="86" t="s">
        <v>206</v>
      </c>
      <c r="H51" s="86" t="s">
        <v>206</v>
      </c>
      <c r="I51" s="86" t="s">
        <v>206</v>
      </c>
      <c r="J51" s="87">
        <v>52</v>
      </c>
      <c r="K51" s="87">
        <v>27</v>
      </c>
      <c r="L51" s="87">
        <v>79</v>
      </c>
      <c r="M51" s="88">
        <v>3.3635648148148199E-2</v>
      </c>
      <c r="N51" s="88">
        <v>2.9489999999999998E-3</v>
      </c>
      <c r="O51" s="87">
        <v>0</v>
      </c>
      <c r="P51" s="89">
        <v>0</v>
      </c>
      <c r="Q51" s="90" t="s">
        <v>487</v>
      </c>
      <c r="R51" s="90" t="s">
        <v>488</v>
      </c>
      <c r="S51" s="90"/>
      <c r="T51" s="90" t="s">
        <v>489</v>
      </c>
      <c r="U51" s="90"/>
      <c r="V51" s="90"/>
      <c r="W51" s="35"/>
    </row>
    <row r="52" spans="1:23" ht="17.25" customHeight="1">
      <c r="A52" s="82" t="s">
        <v>17</v>
      </c>
      <c r="B52" s="83" t="s">
        <v>491</v>
      </c>
      <c r="C52" s="84" t="s">
        <v>490</v>
      </c>
      <c r="D52" s="85" t="s">
        <v>201</v>
      </c>
      <c r="E52" s="86" t="s">
        <v>200</v>
      </c>
      <c r="F52" s="86">
        <v>8</v>
      </c>
      <c r="G52" s="86">
        <v>6</v>
      </c>
      <c r="H52" s="86" t="s">
        <v>206</v>
      </c>
      <c r="I52" s="86" t="s">
        <v>206</v>
      </c>
      <c r="J52" s="87">
        <v>11</v>
      </c>
      <c r="K52" s="87">
        <v>3</v>
      </c>
      <c r="L52" s="87">
        <v>14</v>
      </c>
      <c r="M52" s="88">
        <v>1.1251515151515099E-2</v>
      </c>
      <c r="N52" s="88">
        <v>0.20810000000000001</v>
      </c>
      <c r="O52" s="87">
        <v>0</v>
      </c>
      <c r="P52" s="89">
        <v>0</v>
      </c>
      <c r="Q52" s="90" t="s">
        <v>492</v>
      </c>
      <c r="R52" s="90" t="s">
        <v>17</v>
      </c>
      <c r="S52" s="90" t="s">
        <v>493</v>
      </c>
      <c r="T52" s="90" t="s">
        <v>494</v>
      </c>
      <c r="U52" s="90" t="s">
        <v>495</v>
      </c>
      <c r="V52" s="90"/>
      <c r="W52" s="35"/>
    </row>
    <row r="53" spans="1:23" s="20" customFormat="1" ht="15.6">
      <c r="A53" s="100" t="s">
        <v>53</v>
      </c>
      <c r="B53" s="83" t="s">
        <v>497</v>
      </c>
      <c r="C53" s="84" t="s">
        <v>496</v>
      </c>
      <c r="D53" s="85" t="s">
        <v>208</v>
      </c>
      <c r="E53" s="86" t="s">
        <v>202</v>
      </c>
      <c r="F53" s="86" t="s">
        <v>206</v>
      </c>
      <c r="G53" s="86" t="s">
        <v>206</v>
      </c>
      <c r="H53" s="86">
        <v>17</v>
      </c>
      <c r="I53" s="86">
        <v>16</v>
      </c>
      <c r="J53" s="87">
        <v>34</v>
      </c>
      <c r="K53" s="87">
        <v>22</v>
      </c>
      <c r="L53" s="87">
        <v>56</v>
      </c>
      <c r="M53" s="88">
        <v>-6.2433155080213899E-3</v>
      </c>
      <c r="N53" s="88">
        <v>1.7680000000000001E-2</v>
      </c>
      <c r="O53" s="91">
        <v>0</v>
      </c>
      <c r="P53" s="92">
        <v>0</v>
      </c>
      <c r="Q53" s="90" t="s">
        <v>498</v>
      </c>
      <c r="R53" s="90" t="s">
        <v>499</v>
      </c>
      <c r="S53" s="90" t="s">
        <v>500</v>
      </c>
      <c r="T53" s="90"/>
      <c r="U53" s="90" t="s">
        <v>501</v>
      </c>
      <c r="V53" s="90" t="s">
        <v>502</v>
      </c>
      <c r="W53" s="35"/>
    </row>
    <row r="54" spans="1:23" ht="15.6">
      <c r="A54" s="82" t="s">
        <v>18</v>
      </c>
      <c r="B54" s="83" t="s">
        <v>504</v>
      </c>
      <c r="C54" s="84" t="s">
        <v>503</v>
      </c>
      <c r="D54" s="85" t="s">
        <v>201</v>
      </c>
      <c r="E54" s="86" t="s">
        <v>200</v>
      </c>
      <c r="F54" s="86">
        <v>47</v>
      </c>
      <c r="G54" s="86">
        <v>40</v>
      </c>
      <c r="H54" s="86" t="s">
        <v>206</v>
      </c>
      <c r="I54" s="86" t="s">
        <v>206</v>
      </c>
      <c r="J54" s="87">
        <v>56</v>
      </c>
      <c r="K54" s="87">
        <v>24</v>
      </c>
      <c r="L54" s="87">
        <v>80</v>
      </c>
      <c r="M54" s="88">
        <v>-2.5184523809523999E-3</v>
      </c>
      <c r="N54" s="88">
        <v>0.80120000000000002</v>
      </c>
      <c r="O54" s="87">
        <v>0</v>
      </c>
      <c r="P54" s="89">
        <v>0</v>
      </c>
      <c r="Q54" s="90" t="s">
        <v>505</v>
      </c>
      <c r="R54" s="90" t="s">
        <v>506</v>
      </c>
      <c r="S54" s="90"/>
      <c r="T54" s="90" t="s">
        <v>507</v>
      </c>
      <c r="U54" s="90" t="s">
        <v>508</v>
      </c>
      <c r="V54" s="90"/>
      <c r="W54" s="35"/>
    </row>
    <row r="55" spans="1:23" ht="15.6">
      <c r="A55" s="82" t="s">
        <v>182</v>
      </c>
      <c r="B55" s="83" t="s">
        <v>510</v>
      </c>
      <c r="C55" s="84" t="s">
        <v>509</v>
      </c>
      <c r="D55" s="85" t="s">
        <v>204</v>
      </c>
      <c r="E55" s="86" t="s">
        <v>200</v>
      </c>
      <c r="F55" s="86" t="s">
        <v>206</v>
      </c>
      <c r="G55" s="86" t="s">
        <v>206</v>
      </c>
      <c r="H55" s="86" t="s">
        <v>206</v>
      </c>
      <c r="I55" s="86" t="s">
        <v>206</v>
      </c>
      <c r="J55" s="87">
        <v>33</v>
      </c>
      <c r="K55" s="87">
        <v>6</v>
      </c>
      <c r="L55" s="87">
        <v>39</v>
      </c>
      <c r="M55" s="88">
        <v>-7.3484848484848299E-3</v>
      </c>
      <c r="N55" s="88">
        <v>4.061E-2</v>
      </c>
      <c r="O55" s="91">
        <v>1</v>
      </c>
      <c r="P55" s="92">
        <v>9</v>
      </c>
      <c r="Q55" s="90" t="s">
        <v>511</v>
      </c>
      <c r="R55" s="90" t="s">
        <v>512</v>
      </c>
      <c r="S55" s="90" t="s">
        <v>513</v>
      </c>
      <c r="T55" s="90" t="s">
        <v>514</v>
      </c>
      <c r="U55" s="90" t="s">
        <v>515</v>
      </c>
      <c r="V55" s="90" t="s">
        <v>516</v>
      </c>
      <c r="W55" s="35"/>
    </row>
    <row r="56" spans="1:23" s="19" customFormat="1" ht="15.6">
      <c r="A56" s="82" t="s">
        <v>75</v>
      </c>
      <c r="B56" s="83" t="s">
        <v>518</v>
      </c>
      <c r="C56" s="84" t="s">
        <v>517</v>
      </c>
      <c r="D56" s="85" t="s">
        <v>204</v>
      </c>
      <c r="E56" s="86" t="s">
        <v>200</v>
      </c>
      <c r="F56" s="86" t="s">
        <v>206</v>
      </c>
      <c r="G56" s="86" t="s">
        <v>206</v>
      </c>
      <c r="H56" s="86" t="s">
        <v>206</v>
      </c>
      <c r="I56" s="86" t="s">
        <v>206</v>
      </c>
      <c r="J56" s="87">
        <v>5</v>
      </c>
      <c r="K56" s="87">
        <v>0</v>
      </c>
      <c r="L56" s="87">
        <v>5</v>
      </c>
      <c r="M56" s="88">
        <v>7.1400000000000005E-2</v>
      </c>
      <c r="N56" s="88">
        <v>2.41E-2</v>
      </c>
      <c r="O56" s="87">
        <v>0</v>
      </c>
      <c r="P56" s="89">
        <v>0</v>
      </c>
      <c r="Q56" s="90" t="s">
        <v>519</v>
      </c>
      <c r="R56" s="90" t="s">
        <v>75</v>
      </c>
      <c r="S56" s="90" t="s">
        <v>520</v>
      </c>
      <c r="T56" s="90" t="s">
        <v>521</v>
      </c>
      <c r="U56" s="90" t="s">
        <v>522</v>
      </c>
      <c r="V56" s="90"/>
      <c r="W56" s="35"/>
    </row>
    <row r="57" spans="1:23" ht="15.6">
      <c r="A57" s="82" t="s">
        <v>19</v>
      </c>
      <c r="B57" s="83" t="s">
        <v>524</v>
      </c>
      <c r="C57" s="84" t="s">
        <v>523</v>
      </c>
      <c r="D57" s="85" t="s">
        <v>201</v>
      </c>
      <c r="E57" s="86" t="s">
        <v>200</v>
      </c>
      <c r="F57" s="86">
        <v>67</v>
      </c>
      <c r="G57" s="86">
        <v>66</v>
      </c>
      <c r="H57" s="86" t="s">
        <v>206</v>
      </c>
      <c r="I57" s="86" t="s">
        <v>206</v>
      </c>
      <c r="J57" s="87">
        <v>38</v>
      </c>
      <c r="K57" s="87">
        <v>17</v>
      </c>
      <c r="L57" s="87">
        <v>55</v>
      </c>
      <c r="M57" s="88">
        <v>2.01578947368418E-3</v>
      </c>
      <c r="N57" s="88">
        <v>0.7833</v>
      </c>
      <c r="O57" s="91">
        <v>0</v>
      </c>
      <c r="P57" s="92">
        <v>0</v>
      </c>
      <c r="Q57" s="90" t="s">
        <v>525</v>
      </c>
      <c r="R57" s="90" t="s">
        <v>526</v>
      </c>
      <c r="S57" s="90"/>
      <c r="T57" s="90" t="s">
        <v>527</v>
      </c>
      <c r="U57" s="90" t="s">
        <v>528</v>
      </c>
      <c r="V57" s="90"/>
      <c r="W57" s="35"/>
    </row>
    <row r="58" spans="1:23" ht="15.6">
      <c r="A58" s="82" t="s">
        <v>51</v>
      </c>
      <c r="B58" s="83" t="s">
        <v>530</v>
      </c>
      <c r="C58" s="84" t="s">
        <v>529</v>
      </c>
      <c r="D58" s="85" t="s">
        <v>201</v>
      </c>
      <c r="E58" s="86" t="s">
        <v>202</v>
      </c>
      <c r="F58" s="86" t="s">
        <v>206</v>
      </c>
      <c r="G58" s="86" t="s">
        <v>206</v>
      </c>
      <c r="H58" s="86">
        <v>297</v>
      </c>
      <c r="I58" s="86">
        <v>173</v>
      </c>
      <c r="J58" s="87">
        <v>29</v>
      </c>
      <c r="K58" s="87">
        <v>23</v>
      </c>
      <c r="L58" s="87">
        <v>52</v>
      </c>
      <c r="M58" s="88">
        <v>1.2593703148425801E-3</v>
      </c>
      <c r="N58" s="88">
        <v>0.1021</v>
      </c>
      <c r="O58" s="87">
        <v>0</v>
      </c>
      <c r="P58" s="89">
        <v>0</v>
      </c>
      <c r="Q58" s="90" t="s">
        <v>531</v>
      </c>
      <c r="R58" s="90" t="s">
        <v>532</v>
      </c>
      <c r="S58" s="90"/>
      <c r="T58" s="90" t="s">
        <v>533</v>
      </c>
      <c r="U58" s="90" t="s">
        <v>534</v>
      </c>
      <c r="V58" s="90"/>
      <c r="W58" s="35"/>
    </row>
    <row r="59" spans="1:23" s="20" customFormat="1" ht="15.75" customHeight="1">
      <c r="A59" s="82" t="s">
        <v>72</v>
      </c>
      <c r="B59" s="83" t="s">
        <v>536</v>
      </c>
      <c r="C59" s="84" t="s">
        <v>535</v>
      </c>
      <c r="D59" s="85" t="s">
        <v>201</v>
      </c>
      <c r="E59" s="86" t="s">
        <v>200</v>
      </c>
      <c r="F59" s="86">
        <v>44</v>
      </c>
      <c r="G59" s="86">
        <v>63</v>
      </c>
      <c r="H59" s="86">
        <v>65</v>
      </c>
      <c r="I59" s="86">
        <v>184</v>
      </c>
      <c r="J59" s="87">
        <v>5</v>
      </c>
      <c r="K59" s="87">
        <v>2</v>
      </c>
      <c r="L59" s="87">
        <v>7</v>
      </c>
      <c r="M59" s="88">
        <v>-1.4400000000000001E-3</v>
      </c>
      <c r="N59" s="88">
        <v>0.88719999999999999</v>
      </c>
      <c r="O59" s="87">
        <v>0</v>
      </c>
      <c r="P59" s="89">
        <v>0</v>
      </c>
      <c r="Q59" s="90" t="s">
        <v>537</v>
      </c>
      <c r="R59" s="90" t="s">
        <v>538</v>
      </c>
      <c r="S59" s="90" t="s">
        <v>539</v>
      </c>
      <c r="T59" s="90" t="s">
        <v>540</v>
      </c>
      <c r="U59" s="90" t="s">
        <v>541</v>
      </c>
      <c r="V59" s="90"/>
      <c r="W59" s="35"/>
    </row>
    <row r="60" spans="1:23" ht="15.6">
      <c r="A60" s="82" t="s">
        <v>214</v>
      </c>
      <c r="B60" s="83" t="s">
        <v>543</v>
      </c>
      <c r="C60" s="84" t="s">
        <v>542</v>
      </c>
      <c r="D60" s="85" t="s">
        <v>204</v>
      </c>
      <c r="E60" s="86" t="s">
        <v>200</v>
      </c>
      <c r="F60" s="86" t="s">
        <v>206</v>
      </c>
      <c r="G60" s="86" t="s">
        <v>206</v>
      </c>
      <c r="H60" s="86" t="s">
        <v>206</v>
      </c>
      <c r="I60" s="86" t="s">
        <v>206</v>
      </c>
      <c r="J60" s="87">
        <v>56</v>
      </c>
      <c r="K60" s="87">
        <v>26</v>
      </c>
      <c r="L60" s="87">
        <v>82</v>
      </c>
      <c r="M60" s="88">
        <v>1.2482829670329701E-2</v>
      </c>
      <c r="N60" s="88">
        <v>2.2280000000000001E-2</v>
      </c>
      <c r="O60" s="87">
        <v>0</v>
      </c>
      <c r="P60" s="89">
        <v>0</v>
      </c>
      <c r="Q60" s="90" t="s">
        <v>544</v>
      </c>
      <c r="R60" s="90" t="s">
        <v>545</v>
      </c>
      <c r="S60" s="90"/>
      <c r="T60" s="90" t="s">
        <v>546</v>
      </c>
      <c r="U60" s="90" t="s">
        <v>547</v>
      </c>
      <c r="V60" s="90"/>
      <c r="W60" s="35"/>
    </row>
    <row r="61" spans="1:23" ht="15.6">
      <c r="A61" s="94" t="s">
        <v>3</v>
      </c>
      <c r="B61" s="83" t="s">
        <v>549</v>
      </c>
      <c r="C61" s="84" t="s">
        <v>548</v>
      </c>
      <c r="D61" s="85" t="s">
        <v>212</v>
      </c>
      <c r="E61" s="86" t="s">
        <v>202</v>
      </c>
      <c r="F61" s="86" t="s">
        <v>206</v>
      </c>
      <c r="G61" s="86" t="s">
        <v>206</v>
      </c>
      <c r="H61" s="86" t="s">
        <v>206</v>
      </c>
      <c r="I61" s="86" t="s">
        <v>206</v>
      </c>
      <c r="J61" s="87">
        <v>54</v>
      </c>
      <c r="K61" s="87">
        <v>29</v>
      </c>
      <c r="L61" s="87">
        <v>83</v>
      </c>
      <c r="M61" s="88">
        <v>-4.4093231162196697E-2</v>
      </c>
      <c r="N61" s="88">
        <v>1.6329999999999999E-3</v>
      </c>
      <c r="O61" s="87">
        <v>0</v>
      </c>
      <c r="P61" s="89">
        <v>0</v>
      </c>
      <c r="Q61" s="90" t="s">
        <v>550</v>
      </c>
      <c r="R61" s="90" t="s">
        <v>551</v>
      </c>
      <c r="S61" s="90"/>
      <c r="T61" s="90"/>
      <c r="U61" s="90" t="s">
        <v>552</v>
      </c>
      <c r="V61" s="90" t="s">
        <v>553</v>
      </c>
      <c r="W61" s="35"/>
    </row>
    <row r="62" spans="1:23" ht="15.6">
      <c r="A62" s="82" t="s">
        <v>60</v>
      </c>
      <c r="B62" s="83" t="s">
        <v>555</v>
      </c>
      <c r="C62" s="84" t="s">
        <v>554</v>
      </c>
      <c r="D62" s="85" t="s">
        <v>201</v>
      </c>
      <c r="E62" s="86" t="s">
        <v>202</v>
      </c>
      <c r="F62" s="86" t="s">
        <v>206</v>
      </c>
      <c r="G62" s="86" t="s">
        <v>206</v>
      </c>
      <c r="H62" s="86">
        <v>100</v>
      </c>
      <c r="I62" s="86">
        <v>93</v>
      </c>
      <c r="J62" s="87">
        <v>12</v>
      </c>
      <c r="K62" s="87">
        <v>8</v>
      </c>
      <c r="L62" s="87">
        <v>20</v>
      </c>
      <c r="M62" s="88">
        <v>-4.43541666666667E-3</v>
      </c>
      <c r="N62" s="88">
        <v>0.4088</v>
      </c>
      <c r="O62" s="87">
        <v>0</v>
      </c>
      <c r="P62" s="89">
        <v>1</v>
      </c>
      <c r="Q62" s="90" t="s">
        <v>556</v>
      </c>
      <c r="R62" s="90" t="s">
        <v>557</v>
      </c>
      <c r="S62" s="90"/>
      <c r="T62" s="90" t="s">
        <v>558</v>
      </c>
      <c r="U62" s="90" t="s">
        <v>559</v>
      </c>
      <c r="V62" s="90"/>
      <c r="W62" s="35"/>
    </row>
    <row r="63" spans="1:23" ht="15.6">
      <c r="A63" s="82" t="s">
        <v>68</v>
      </c>
      <c r="B63" s="101" t="s">
        <v>561</v>
      </c>
      <c r="C63" s="102" t="s">
        <v>560</v>
      </c>
      <c r="D63" s="85" t="s">
        <v>201</v>
      </c>
      <c r="E63" s="86" t="s">
        <v>200</v>
      </c>
      <c r="F63" s="86">
        <v>187</v>
      </c>
      <c r="G63" s="86" t="s">
        <v>206</v>
      </c>
      <c r="H63" s="86" t="s">
        <v>206</v>
      </c>
      <c r="I63" s="86" t="s">
        <v>206</v>
      </c>
      <c r="J63" s="87">
        <v>48</v>
      </c>
      <c r="K63" s="87">
        <v>18</v>
      </c>
      <c r="L63" s="87">
        <v>66</v>
      </c>
      <c r="M63" s="88">
        <v>-2.1006944444444402E-3</v>
      </c>
      <c r="N63" s="88">
        <v>0.52329999999999999</v>
      </c>
      <c r="O63" s="87">
        <v>0</v>
      </c>
      <c r="P63" s="89">
        <v>0</v>
      </c>
      <c r="Q63" s="90" t="s">
        <v>562</v>
      </c>
      <c r="R63" s="90" t="s">
        <v>68</v>
      </c>
      <c r="S63" s="90" t="s">
        <v>563</v>
      </c>
      <c r="T63" s="90" t="s">
        <v>564</v>
      </c>
      <c r="U63" s="90" t="s">
        <v>565</v>
      </c>
      <c r="V63" s="90"/>
      <c r="W63" s="35"/>
    </row>
    <row r="64" spans="1:23" ht="15.6">
      <c r="A64" s="82" t="s">
        <v>62</v>
      </c>
      <c r="B64" s="83" t="s">
        <v>567</v>
      </c>
      <c r="C64" s="84" t="s">
        <v>566</v>
      </c>
      <c r="D64" s="85" t="s">
        <v>201</v>
      </c>
      <c r="E64" s="86" t="s">
        <v>202</v>
      </c>
      <c r="F64" s="86" t="s">
        <v>206</v>
      </c>
      <c r="G64" s="86" t="s">
        <v>206</v>
      </c>
      <c r="H64" s="86">
        <v>199</v>
      </c>
      <c r="I64" s="86" t="s">
        <v>206</v>
      </c>
      <c r="J64" s="87">
        <v>1</v>
      </c>
      <c r="K64" s="87">
        <v>1</v>
      </c>
      <c r="L64" s="87">
        <v>2</v>
      </c>
      <c r="M64" s="88">
        <v>-2.5000000000000001E-3</v>
      </c>
      <c r="N64" s="88">
        <v>0.58309999999999995</v>
      </c>
      <c r="O64" s="87">
        <v>0</v>
      </c>
      <c r="P64" s="89">
        <v>0</v>
      </c>
      <c r="Q64" s="90" t="s">
        <v>568</v>
      </c>
      <c r="R64" s="90" t="s">
        <v>569</v>
      </c>
      <c r="S64" s="90"/>
      <c r="T64" s="90" t="s">
        <v>570</v>
      </c>
      <c r="U64" s="90" t="s">
        <v>571</v>
      </c>
      <c r="V64" s="90" t="s">
        <v>553</v>
      </c>
      <c r="W64" s="35"/>
    </row>
    <row r="65" spans="1:23" s="20" customFormat="1" ht="15.6">
      <c r="A65" s="82" t="s">
        <v>20</v>
      </c>
      <c r="B65" s="83" t="s">
        <v>573</v>
      </c>
      <c r="C65" s="84" t="s">
        <v>572</v>
      </c>
      <c r="D65" s="85" t="s">
        <v>201</v>
      </c>
      <c r="E65" s="86" t="s">
        <v>200</v>
      </c>
      <c r="F65" s="86">
        <v>77</v>
      </c>
      <c r="G65" s="86">
        <v>55</v>
      </c>
      <c r="H65" s="86" t="s">
        <v>206</v>
      </c>
      <c r="I65" s="86" t="s">
        <v>206</v>
      </c>
      <c r="J65" s="87">
        <v>62</v>
      </c>
      <c r="K65" s="87">
        <v>30</v>
      </c>
      <c r="L65" s="87">
        <v>92</v>
      </c>
      <c r="M65" s="88">
        <v>6.3037634408601197E-3</v>
      </c>
      <c r="N65" s="88">
        <v>0.183</v>
      </c>
      <c r="O65" s="91">
        <v>0</v>
      </c>
      <c r="P65" s="92">
        <v>0</v>
      </c>
      <c r="Q65" s="90" t="s">
        <v>574</v>
      </c>
      <c r="R65" s="90" t="s">
        <v>575</v>
      </c>
      <c r="S65" s="90"/>
      <c r="T65" s="90" t="s">
        <v>576</v>
      </c>
      <c r="U65" s="90" t="s">
        <v>577</v>
      </c>
      <c r="V65" s="90"/>
      <c r="W65" s="35"/>
    </row>
    <row r="66" spans="1:23" ht="15.6">
      <c r="A66" s="82" t="s">
        <v>47</v>
      </c>
      <c r="B66" s="83" t="s">
        <v>579</v>
      </c>
      <c r="C66" s="84" t="s">
        <v>578</v>
      </c>
      <c r="D66" s="86" t="s">
        <v>212</v>
      </c>
      <c r="E66" s="86" t="s">
        <v>202</v>
      </c>
      <c r="F66" s="86" t="s">
        <v>206</v>
      </c>
      <c r="G66" s="86" t="s">
        <v>206</v>
      </c>
      <c r="H66" s="86" t="s">
        <v>206</v>
      </c>
      <c r="I66" s="86" t="s">
        <v>206</v>
      </c>
      <c r="J66" s="87">
        <v>31</v>
      </c>
      <c r="K66" s="87">
        <v>17</v>
      </c>
      <c r="L66" s="87">
        <v>48</v>
      </c>
      <c r="M66" s="88">
        <v>-6.6418216318785597E-2</v>
      </c>
      <c r="N66" s="88">
        <v>4.054E-2</v>
      </c>
      <c r="O66" s="87">
        <v>0</v>
      </c>
      <c r="P66" s="89">
        <v>0</v>
      </c>
      <c r="Q66" s="90" t="s">
        <v>580</v>
      </c>
      <c r="R66" s="90" t="s">
        <v>581</v>
      </c>
      <c r="S66" s="90"/>
      <c r="T66" s="90" t="s">
        <v>582</v>
      </c>
      <c r="U66" s="90" t="s">
        <v>583</v>
      </c>
      <c r="V66" s="90"/>
      <c r="W66" s="35"/>
    </row>
    <row r="67" spans="1:23" ht="15.6">
      <c r="A67" s="82" t="s">
        <v>45</v>
      </c>
      <c r="B67" s="83" t="s">
        <v>585</v>
      </c>
      <c r="C67" s="84" t="s">
        <v>584</v>
      </c>
      <c r="D67" s="86" t="s">
        <v>205</v>
      </c>
      <c r="E67" s="86" t="s">
        <v>200</v>
      </c>
      <c r="F67" s="86" t="s">
        <v>206</v>
      </c>
      <c r="G67" s="86" t="s">
        <v>206</v>
      </c>
      <c r="H67" s="86" t="s">
        <v>206</v>
      </c>
      <c r="I67" s="86" t="s">
        <v>206</v>
      </c>
      <c r="J67" s="87">
        <v>29</v>
      </c>
      <c r="K67" s="87">
        <v>19</v>
      </c>
      <c r="L67" s="87">
        <v>48</v>
      </c>
      <c r="M67" s="88">
        <v>1.41876588021778E-2</v>
      </c>
      <c r="N67" s="88">
        <v>0.122</v>
      </c>
      <c r="O67" s="87">
        <v>0</v>
      </c>
      <c r="P67" s="89">
        <v>0</v>
      </c>
      <c r="Q67" s="90" t="s">
        <v>586</v>
      </c>
      <c r="R67" s="90" t="s">
        <v>587</v>
      </c>
      <c r="S67" s="90"/>
      <c r="T67" s="90" t="s">
        <v>588</v>
      </c>
      <c r="U67" s="90" t="s">
        <v>589</v>
      </c>
      <c r="V67" s="90"/>
      <c r="W67" s="35"/>
    </row>
    <row r="68" spans="1:23" ht="15.6">
      <c r="A68" s="95" t="s">
        <v>215</v>
      </c>
      <c r="B68" s="83" t="s">
        <v>591</v>
      </c>
      <c r="C68" s="84" t="s">
        <v>590</v>
      </c>
      <c r="D68" s="86" t="s">
        <v>205</v>
      </c>
      <c r="E68" s="86" t="s">
        <v>200</v>
      </c>
      <c r="F68" s="86" t="s">
        <v>206</v>
      </c>
      <c r="G68" s="86" t="s">
        <v>206</v>
      </c>
      <c r="H68" s="86" t="s">
        <v>206</v>
      </c>
      <c r="I68" s="86" t="s">
        <v>206</v>
      </c>
      <c r="J68" s="87">
        <v>62</v>
      </c>
      <c r="K68" s="87">
        <v>30</v>
      </c>
      <c r="L68" s="87">
        <v>92</v>
      </c>
      <c r="M68" s="88">
        <v>4.05698924731176E-3</v>
      </c>
      <c r="N68" s="88">
        <v>5.0139999999999997E-2</v>
      </c>
      <c r="O68" s="87">
        <v>0</v>
      </c>
      <c r="P68" s="89">
        <v>0</v>
      </c>
      <c r="Q68" s="90" t="s">
        <v>592</v>
      </c>
      <c r="R68" s="90" t="s">
        <v>593</v>
      </c>
      <c r="S68" s="90" t="s">
        <v>594</v>
      </c>
      <c r="T68" s="90"/>
      <c r="U68" s="90" t="s">
        <v>595</v>
      </c>
      <c r="V68" s="90"/>
      <c r="W68" s="35"/>
    </row>
    <row r="69" spans="1:23" ht="15.6">
      <c r="A69" s="82" t="s">
        <v>74</v>
      </c>
      <c r="B69" s="83" t="s">
        <v>597</v>
      </c>
      <c r="C69" s="84" t="s">
        <v>596</v>
      </c>
      <c r="D69" s="85" t="s">
        <v>201</v>
      </c>
      <c r="E69" s="86" t="s">
        <v>200</v>
      </c>
      <c r="F69" s="86">
        <v>22</v>
      </c>
      <c r="G69" s="86">
        <v>41</v>
      </c>
      <c r="H69" s="86" t="s">
        <v>206</v>
      </c>
      <c r="I69" s="86" t="s">
        <v>206</v>
      </c>
      <c r="J69" s="87">
        <v>62</v>
      </c>
      <c r="K69" s="87">
        <v>30</v>
      </c>
      <c r="L69" s="87">
        <v>92</v>
      </c>
      <c r="M69" s="88">
        <v>6.3432634408602098E-2</v>
      </c>
      <c r="N69" s="88">
        <v>0.14080000000000001</v>
      </c>
      <c r="O69" s="87">
        <v>0</v>
      </c>
      <c r="P69" s="89">
        <v>0</v>
      </c>
      <c r="Q69" s="90" t="s">
        <v>598</v>
      </c>
      <c r="R69" s="90" t="s">
        <v>74</v>
      </c>
      <c r="S69" s="90"/>
      <c r="T69" s="90" t="s">
        <v>599</v>
      </c>
      <c r="U69" s="90" t="s">
        <v>600</v>
      </c>
      <c r="V69" s="90"/>
      <c r="W69" s="35"/>
    </row>
    <row r="70" spans="1:23" ht="15.6">
      <c r="A70" s="82" t="s">
        <v>57</v>
      </c>
      <c r="B70" s="83" t="s">
        <v>602</v>
      </c>
      <c r="C70" s="84" t="s">
        <v>601</v>
      </c>
      <c r="D70" s="85" t="s">
        <v>201</v>
      </c>
      <c r="E70" s="86" t="s">
        <v>202</v>
      </c>
      <c r="F70" s="86" t="s">
        <v>206</v>
      </c>
      <c r="G70" s="86" t="s">
        <v>206</v>
      </c>
      <c r="H70" s="86">
        <v>118</v>
      </c>
      <c r="I70" s="86">
        <v>37</v>
      </c>
      <c r="J70" s="87">
        <v>3</v>
      </c>
      <c r="K70" s="87">
        <v>4</v>
      </c>
      <c r="L70" s="87">
        <v>7</v>
      </c>
      <c r="M70" s="88">
        <v>-6.2666666666666704E-3</v>
      </c>
      <c r="N70" s="88">
        <v>0.1983</v>
      </c>
      <c r="O70" s="87">
        <v>0</v>
      </c>
      <c r="P70" s="89">
        <v>10</v>
      </c>
      <c r="Q70" s="90" t="s">
        <v>603</v>
      </c>
      <c r="R70" s="90" t="s">
        <v>604</v>
      </c>
      <c r="S70" s="90"/>
      <c r="T70" s="90" t="s">
        <v>605</v>
      </c>
      <c r="U70" s="90" t="s">
        <v>606</v>
      </c>
      <c r="V70" s="90"/>
      <c r="W70" s="35"/>
    </row>
    <row r="71" spans="1:23" ht="15.6">
      <c r="A71" s="82" t="s">
        <v>63</v>
      </c>
      <c r="B71" s="83" t="s">
        <v>608</v>
      </c>
      <c r="C71" s="84" t="s">
        <v>607</v>
      </c>
      <c r="D71" s="85" t="s">
        <v>201</v>
      </c>
      <c r="E71" s="86" t="s">
        <v>200</v>
      </c>
      <c r="F71" s="86">
        <v>198</v>
      </c>
      <c r="G71" s="86">
        <v>86</v>
      </c>
      <c r="H71" s="86" t="s">
        <v>206</v>
      </c>
      <c r="I71" s="86" t="s">
        <v>206</v>
      </c>
      <c r="J71" s="87">
        <v>16</v>
      </c>
      <c r="K71" s="87">
        <v>5</v>
      </c>
      <c r="L71" s="87">
        <v>21</v>
      </c>
      <c r="M71" s="88">
        <v>-5.0900000000000103E-3</v>
      </c>
      <c r="N71" s="88">
        <v>0.42809999999999998</v>
      </c>
      <c r="O71" s="87">
        <v>0</v>
      </c>
      <c r="P71" s="89">
        <v>0</v>
      </c>
      <c r="Q71" s="90" t="s">
        <v>609</v>
      </c>
      <c r="R71" s="90" t="s">
        <v>610</v>
      </c>
      <c r="S71" s="90"/>
      <c r="T71" s="90" t="s">
        <v>611</v>
      </c>
      <c r="U71" s="90" t="s">
        <v>612</v>
      </c>
      <c r="V71" s="90"/>
      <c r="W71" s="35"/>
    </row>
    <row r="72" spans="1:23" s="20" customFormat="1" ht="15.6">
      <c r="A72" s="82" t="s">
        <v>41</v>
      </c>
      <c r="B72" s="83" t="s">
        <v>614</v>
      </c>
      <c r="C72" s="84" t="s">
        <v>613</v>
      </c>
      <c r="D72" s="86" t="s">
        <v>212</v>
      </c>
      <c r="E72" s="86" t="s">
        <v>200</v>
      </c>
      <c r="F72" s="86" t="s">
        <v>206</v>
      </c>
      <c r="G72" s="86" t="s">
        <v>206</v>
      </c>
      <c r="H72" s="86" t="s">
        <v>206</v>
      </c>
      <c r="I72" s="86" t="s">
        <v>206</v>
      </c>
      <c r="J72" s="87">
        <v>38</v>
      </c>
      <c r="K72" s="87">
        <v>18</v>
      </c>
      <c r="L72" s="87">
        <v>56</v>
      </c>
      <c r="M72" s="88">
        <v>4.6638304093567298E-2</v>
      </c>
      <c r="N72" s="88">
        <v>2.673E-2</v>
      </c>
      <c r="O72" s="87">
        <v>0</v>
      </c>
      <c r="P72" s="89">
        <v>0</v>
      </c>
      <c r="Q72" s="90" t="s">
        <v>615</v>
      </c>
      <c r="R72" s="90" t="s">
        <v>616</v>
      </c>
      <c r="S72" s="90"/>
      <c r="T72" s="90"/>
      <c r="U72" s="90" t="s">
        <v>617</v>
      </c>
      <c r="V72" s="90"/>
      <c r="W72" s="35"/>
    </row>
    <row r="73" spans="1:23" s="19" customFormat="1" ht="15.6">
      <c r="A73" s="82" t="s">
        <v>21</v>
      </c>
      <c r="B73" s="83" t="s">
        <v>619</v>
      </c>
      <c r="C73" s="84" t="s">
        <v>618</v>
      </c>
      <c r="D73" s="85" t="s">
        <v>207</v>
      </c>
      <c r="E73" s="86" t="s">
        <v>200</v>
      </c>
      <c r="F73" s="86">
        <v>10</v>
      </c>
      <c r="G73" s="86">
        <v>8</v>
      </c>
      <c r="H73" s="86" t="s">
        <v>206</v>
      </c>
      <c r="I73" s="86" t="s">
        <v>206</v>
      </c>
      <c r="J73" s="87">
        <v>30</v>
      </c>
      <c r="K73" s="87">
        <v>14</v>
      </c>
      <c r="L73" s="87">
        <v>44</v>
      </c>
      <c r="M73" s="88">
        <v>4.5695E-2</v>
      </c>
      <c r="N73" s="88">
        <v>8.2600000000000007E-2</v>
      </c>
      <c r="O73" s="91">
        <v>0</v>
      </c>
      <c r="P73" s="92">
        <v>0</v>
      </c>
      <c r="Q73" s="90" t="s">
        <v>620</v>
      </c>
      <c r="R73" s="90" t="s">
        <v>21</v>
      </c>
      <c r="S73" s="90"/>
      <c r="T73" s="90" t="s">
        <v>621</v>
      </c>
      <c r="U73" s="90" t="s">
        <v>622</v>
      </c>
      <c r="V73" s="90"/>
      <c r="W73" s="35"/>
    </row>
    <row r="74" spans="1:23" ht="15.6">
      <c r="A74" s="94" t="s">
        <v>2</v>
      </c>
      <c r="B74" s="83" t="s">
        <v>624</v>
      </c>
      <c r="C74" s="84" t="s">
        <v>623</v>
      </c>
      <c r="D74" s="85" t="s">
        <v>212</v>
      </c>
      <c r="E74" s="86" t="s">
        <v>200</v>
      </c>
      <c r="F74" s="86" t="s">
        <v>206</v>
      </c>
      <c r="G74" s="86" t="s">
        <v>206</v>
      </c>
      <c r="H74" s="86" t="s">
        <v>206</v>
      </c>
      <c r="I74" s="86" t="s">
        <v>206</v>
      </c>
      <c r="J74" s="87">
        <v>12</v>
      </c>
      <c r="K74" s="87">
        <v>0</v>
      </c>
      <c r="L74" s="87">
        <v>12</v>
      </c>
      <c r="M74" s="88">
        <v>1.2500000000000001E-2</v>
      </c>
      <c r="N74" s="88">
        <v>3.0870000000000002E-4</v>
      </c>
      <c r="O74" s="87">
        <v>0</v>
      </c>
      <c r="P74" s="89">
        <v>0</v>
      </c>
      <c r="Q74" s="90" t="s">
        <v>625</v>
      </c>
      <c r="R74" s="90" t="s">
        <v>626</v>
      </c>
      <c r="S74" s="90"/>
      <c r="T74" s="90"/>
      <c r="U74" s="90"/>
      <c r="V74" s="90"/>
      <c r="W74" s="35"/>
    </row>
    <row r="75" spans="1:23" ht="15.6">
      <c r="A75" s="82" t="s">
        <v>24</v>
      </c>
      <c r="B75" s="83" t="s">
        <v>628</v>
      </c>
      <c r="C75" s="84" t="s">
        <v>627</v>
      </c>
      <c r="D75" s="86" t="s">
        <v>212</v>
      </c>
      <c r="E75" s="86" t="s">
        <v>200</v>
      </c>
      <c r="F75" s="86" t="s">
        <v>206</v>
      </c>
      <c r="G75" s="86" t="s">
        <v>206</v>
      </c>
      <c r="H75" s="86" t="s">
        <v>206</v>
      </c>
      <c r="I75" s="86" t="s">
        <v>206</v>
      </c>
      <c r="J75" s="87">
        <v>23</v>
      </c>
      <c r="K75" s="87">
        <v>9</v>
      </c>
      <c r="L75" s="87">
        <v>32</v>
      </c>
      <c r="M75" s="88">
        <v>3.1455072463768101E-2</v>
      </c>
      <c r="N75" s="88">
        <v>2.905E-3</v>
      </c>
      <c r="O75" s="87">
        <v>0</v>
      </c>
      <c r="P75" s="89">
        <v>0</v>
      </c>
      <c r="Q75" s="90" t="s">
        <v>629</v>
      </c>
      <c r="R75" s="90" t="s">
        <v>630</v>
      </c>
      <c r="S75" s="90"/>
      <c r="T75" s="90" t="s">
        <v>631</v>
      </c>
      <c r="U75" s="90" t="s">
        <v>632</v>
      </c>
      <c r="V75" s="90"/>
      <c r="W75" s="35"/>
    </row>
    <row r="76" spans="1:23" s="20" customFormat="1" ht="15.6">
      <c r="A76" s="82" t="s">
        <v>43</v>
      </c>
      <c r="B76" s="83" t="s">
        <v>634</v>
      </c>
      <c r="C76" s="84" t="s">
        <v>633</v>
      </c>
      <c r="D76" s="86" t="s">
        <v>204</v>
      </c>
      <c r="E76" s="86" t="s">
        <v>200</v>
      </c>
      <c r="F76" s="86" t="s">
        <v>206</v>
      </c>
      <c r="G76" s="86" t="s">
        <v>206</v>
      </c>
      <c r="H76" s="86" t="s">
        <v>206</v>
      </c>
      <c r="I76" s="86" t="s">
        <v>206</v>
      </c>
      <c r="J76" s="87">
        <v>62</v>
      </c>
      <c r="K76" s="87">
        <v>30</v>
      </c>
      <c r="L76" s="87">
        <v>92</v>
      </c>
      <c r="M76" s="88">
        <v>1.00806451612897E-3</v>
      </c>
      <c r="N76" s="88">
        <v>2.41E-2</v>
      </c>
      <c r="O76" s="87">
        <v>0</v>
      </c>
      <c r="P76" s="89">
        <v>0</v>
      </c>
      <c r="Q76" s="90" t="s">
        <v>635</v>
      </c>
      <c r="R76" s="90" t="s">
        <v>636</v>
      </c>
      <c r="S76" s="90"/>
      <c r="T76" s="90" t="s">
        <v>637</v>
      </c>
      <c r="U76" s="90"/>
      <c r="V76" s="90"/>
      <c r="W76" s="35"/>
    </row>
    <row r="77" spans="1:23" ht="15.6">
      <c r="A77" s="82" t="s">
        <v>1</v>
      </c>
      <c r="B77" s="83" t="s">
        <v>639</v>
      </c>
      <c r="C77" s="84" t="s">
        <v>638</v>
      </c>
      <c r="D77" s="85" t="s">
        <v>205</v>
      </c>
      <c r="E77" s="86" t="s">
        <v>200</v>
      </c>
      <c r="F77" s="86" t="s">
        <v>206</v>
      </c>
      <c r="G77" s="86" t="s">
        <v>206</v>
      </c>
      <c r="H77" s="86" t="s">
        <v>206</v>
      </c>
      <c r="I77" s="86" t="s">
        <v>206</v>
      </c>
      <c r="J77" s="87">
        <v>31</v>
      </c>
      <c r="K77" s="87">
        <v>6</v>
      </c>
      <c r="L77" s="87">
        <v>37</v>
      </c>
      <c r="M77" s="88">
        <v>-7.1236559139784897E-3</v>
      </c>
      <c r="N77" s="88">
        <v>0.22789999999999999</v>
      </c>
      <c r="O77" s="87">
        <v>0</v>
      </c>
      <c r="P77" s="89">
        <v>1</v>
      </c>
      <c r="Q77" s="90" t="s">
        <v>640</v>
      </c>
      <c r="R77" s="90" t="s">
        <v>641</v>
      </c>
      <c r="S77" s="90"/>
      <c r="T77" s="90"/>
      <c r="U77" s="90" t="s">
        <v>642</v>
      </c>
      <c r="V77" s="90"/>
      <c r="W77" s="35"/>
    </row>
    <row r="78" spans="1:23" ht="15.6">
      <c r="A78" s="82" t="s">
        <v>39</v>
      </c>
      <c r="B78" s="83" t="s">
        <v>644</v>
      </c>
      <c r="C78" s="84" t="s">
        <v>643</v>
      </c>
      <c r="D78" s="86" t="s">
        <v>212</v>
      </c>
      <c r="E78" s="86" t="s">
        <v>200</v>
      </c>
      <c r="F78" s="86" t="s">
        <v>206</v>
      </c>
      <c r="G78" s="86" t="s">
        <v>206</v>
      </c>
      <c r="H78" s="86" t="s">
        <v>206</v>
      </c>
      <c r="I78" s="86" t="s">
        <v>206</v>
      </c>
      <c r="J78" s="87">
        <v>62</v>
      </c>
      <c r="K78" s="87">
        <v>30</v>
      </c>
      <c r="L78" s="87">
        <v>92</v>
      </c>
      <c r="M78" s="88">
        <v>5.4293064516128899E-2</v>
      </c>
      <c r="N78" s="88">
        <v>1.7669999999999999E-3</v>
      </c>
      <c r="O78" s="87">
        <v>0</v>
      </c>
      <c r="P78" s="89">
        <v>0</v>
      </c>
      <c r="Q78" s="90" t="s">
        <v>645</v>
      </c>
      <c r="R78" s="90" t="s">
        <v>646</v>
      </c>
      <c r="S78" s="90"/>
      <c r="T78" s="90" t="s">
        <v>647</v>
      </c>
      <c r="U78" s="90"/>
      <c r="V78" s="90"/>
      <c r="W78" s="35"/>
    </row>
    <row r="79" spans="1:23" ht="15.6">
      <c r="A79" s="82" t="s">
        <v>38</v>
      </c>
      <c r="B79" s="83" t="s">
        <v>649</v>
      </c>
      <c r="C79" s="84" t="s">
        <v>648</v>
      </c>
      <c r="D79" s="85" t="s">
        <v>212</v>
      </c>
      <c r="E79" s="86" t="s">
        <v>202</v>
      </c>
      <c r="F79" s="86" t="s">
        <v>206</v>
      </c>
      <c r="G79" s="86" t="s">
        <v>206</v>
      </c>
      <c r="H79" s="86" t="s">
        <v>206</v>
      </c>
      <c r="I79" s="86" t="s">
        <v>206</v>
      </c>
      <c r="J79" s="87">
        <v>59</v>
      </c>
      <c r="K79" s="87">
        <v>30</v>
      </c>
      <c r="L79" s="87">
        <v>89</v>
      </c>
      <c r="M79" s="88">
        <v>-3.09006779661017E-2</v>
      </c>
      <c r="N79" s="88">
        <v>3.3479999999999998E-3</v>
      </c>
      <c r="O79" s="87">
        <v>0</v>
      </c>
      <c r="P79" s="89">
        <v>0</v>
      </c>
      <c r="Q79" s="90" t="s">
        <v>650</v>
      </c>
      <c r="R79" s="90" t="s">
        <v>38</v>
      </c>
      <c r="S79" s="90"/>
      <c r="T79" s="90" t="s">
        <v>651</v>
      </c>
      <c r="U79" s="90" t="s">
        <v>652</v>
      </c>
      <c r="V79" s="90"/>
      <c r="W79" s="35"/>
    </row>
    <row r="80" spans="1:23" s="20" customFormat="1" ht="15.6">
      <c r="A80" s="82" t="s">
        <v>59</v>
      </c>
      <c r="B80" s="83" t="s">
        <v>654</v>
      </c>
      <c r="C80" s="84" t="s">
        <v>653</v>
      </c>
      <c r="D80" s="85" t="s">
        <v>201</v>
      </c>
      <c r="E80" s="86" t="s">
        <v>202</v>
      </c>
      <c r="F80" s="86" t="s">
        <v>206</v>
      </c>
      <c r="G80" s="86" t="s">
        <v>206</v>
      </c>
      <c r="H80" s="86">
        <v>19</v>
      </c>
      <c r="I80" s="86">
        <v>149</v>
      </c>
      <c r="J80" s="87">
        <v>1</v>
      </c>
      <c r="K80" s="87">
        <v>2</v>
      </c>
      <c r="L80" s="87">
        <v>3</v>
      </c>
      <c r="M80" s="88">
        <v>0</v>
      </c>
      <c r="N80" s="88">
        <v>0.30969999999999998</v>
      </c>
      <c r="O80" s="87">
        <v>0</v>
      </c>
      <c r="P80" s="89">
        <v>0</v>
      </c>
      <c r="Q80" s="90" t="s">
        <v>655</v>
      </c>
      <c r="R80" s="90" t="s">
        <v>59</v>
      </c>
      <c r="S80" s="90" t="s">
        <v>656</v>
      </c>
      <c r="T80" s="90" t="s">
        <v>657</v>
      </c>
      <c r="U80" s="90"/>
      <c r="V80" s="90"/>
      <c r="W80" s="35"/>
    </row>
    <row r="81" spans="1:23" ht="15.6">
      <c r="A81" s="82" t="s">
        <v>73</v>
      </c>
      <c r="B81" s="83" t="s">
        <v>659</v>
      </c>
      <c r="C81" s="84" t="s">
        <v>658</v>
      </c>
      <c r="D81" s="85" t="s">
        <v>201</v>
      </c>
      <c r="E81" s="86" t="s">
        <v>200</v>
      </c>
      <c r="F81" s="86">
        <v>56</v>
      </c>
      <c r="G81" s="86">
        <v>50</v>
      </c>
      <c r="H81" s="86" t="s">
        <v>206</v>
      </c>
      <c r="I81" s="86" t="s">
        <v>206</v>
      </c>
      <c r="J81" s="87">
        <v>17</v>
      </c>
      <c r="K81" s="87">
        <v>9</v>
      </c>
      <c r="L81" s="87">
        <v>26</v>
      </c>
      <c r="M81" s="88">
        <v>-1.00522875816993E-3</v>
      </c>
      <c r="N81" s="88">
        <v>0.80310000000000004</v>
      </c>
      <c r="O81" s="91">
        <v>0</v>
      </c>
      <c r="P81" s="92">
        <v>0</v>
      </c>
      <c r="Q81" s="90" t="s">
        <v>660</v>
      </c>
      <c r="R81" s="90" t="s">
        <v>73</v>
      </c>
      <c r="S81" s="90"/>
      <c r="T81" s="90"/>
      <c r="U81" s="90" t="s">
        <v>661</v>
      </c>
      <c r="V81" s="90"/>
      <c r="W81" s="35"/>
    </row>
    <row r="82" spans="1:23" ht="15.6">
      <c r="A82" s="82" t="s">
        <v>70</v>
      </c>
      <c r="B82" s="83" t="s">
        <v>663</v>
      </c>
      <c r="C82" s="84" t="s">
        <v>662</v>
      </c>
      <c r="D82" s="85" t="s">
        <v>201</v>
      </c>
      <c r="E82" s="86" t="s">
        <v>200</v>
      </c>
      <c r="F82" s="86">
        <v>30</v>
      </c>
      <c r="G82" s="86">
        <v>23</v>
      </c>
      <c r="H82" s="86" t="s">
        <v>206</v>
      </c>
      <c r="I82" s="86" t="s">
        <v>206</v>
      </c>
      <c r="J82" s="87">
        <v>38</v>
      </c>
      <c r="K82" s="87">
        <v>16</v>
      </c>
      <c r="L82" s="87">
        <v>54</v>
      </c>
      <c r="M82" s="88">
        <v>6.7972039473683903E-3</v>
      </c>
      <c r="N82" s="88">
        <v>0.45590000000000003</v>
      </c>
      <c r="O82" s="87">
        <v>0</v>
      </c>
      <c r="P82" s="89">
        <v>0</v>
      </c>
      <c r="Q82" s="90" t="s">
        <v>664</v>
      </c>
      <c r="R82" s="90" t="s">
        <v>665</v>
      </c>
      <c r="S82" s="90"/>
      <c r="T82" s="90"/>
      <c r="U82" s="90" t="s">
        <v>666</v>
      </c>
      <c r="V82" s="90"/>
      <c r="W82" s="35"/>
    </row>
    <row r="83" spans="1:23" ht="15.6">
      <c r="A83" s="82" t="s">
        <v>71</v>
      </c>
      <c r="B83" s="83" t="s">
        <v>668</v>
      </c>
      <c r="C83" s="84" t="s">
        <v>667</v>
      </c>
      <c r="D83" s="85" t="s">
        <v>201</v>
      </c>
      <c r="E83" s="86" t="s">
        <v>200</v>
      </c>
      <c r="F83" s="86">
        <v>91</v>
      </c>
      <c r="G83" s="86">
        <v>130</v>
      </c>
      <c r="H83" s="86" t="s">
        <v>206</v>
      </c>
      <c r="I83" s="86" t="s">
        <v>206</v>
      </c>
      <c r="J83" s="87">
        <v>12</v>
      </c>
      <c r="K83" s="87">
        <v>2</v>
      </c>
      <c r="L83" s="87">
        <v>14</v>
      </c>
      <c r="M83" s="88">
        <v>5.2041704279304197E-18</v>
      </c>
      <c r="N83" s="88">
        <v>6.7879999999999996E-2</v>
      </c>
      <c r="O83" s="91">
        <v>0</v>
      </c>
      <c r="P83" s="92">
        <v>0</v>
      </c>
      <c r="Q83" s="90" t="s">
        <v>669</v>
      </c>
      <c r="R83" s="90" t="s">
        <v>670</v>
      </c>
      <c r="S83" s="90"/>
      <c r="T83" s="90"/>
      <c r="U83" s="90"/>
      <c r="V83" s="90"/>
      <c r="W83" s="35"/>
    </row>
    <row r="84" spans="1:23" ht="15.6">
      <c r="A84" s="40" t="s">
        <v>689</v>
      </c>
      <c r="B84" s="103"/>
      <c r="C84" s="86"/>
      <c r="D84" s="86"/>
      <c r="E84" s="86"/>
      <c r="F84" s="86"/>
      <c r="G84" s="86"/>
      <c r="H84" s="86"/>
      <c r="I84" s="86"/>
      <c r="J84" s="104"/>
      <c r="K84" s="104"/>
      <c r="L84" s="104"/>
      <c r="M84" s="104"/>
      <c r="N84" s="104"/>
      <c r="O84" s="104"/>
      <c r="P84" s="103"/>
      <c r="Q84" s="105"/>
      <c r="R84" s="105"/>
      <c r="S84" s="105"/>
      <c r="T84" s="105"/>
      <c r="U84" s="105"/>
      <c r="V84" s="105"/>
      <c r="W84" s="32"/>
    </row>
    <row r="85" spans="1:23" s="20" customFormat="1" ht="15.6">
      <c r="A85" s="33"/>
      <c r="B85" s="29"/>
      <c r="C85" s="34"/>
      <c r="D85" s="34"/>
      <c r="E85" s="34"/>
      <c r="F85" s="34"/>
      <c r="G85" s="34"/>
      <c r="H85" s="34"/>
      <c r="I85" s="34"/>
      <c r="J85" s="37"/>
      <c r="K85" s="37"/>
      <c r="L85" s="37"/>
      <c r="M85" s="37"/>
      <c r="N85" s="37"/>
      <c r="O85" s="37"/>
      <c r="P85" s="29"/>
      <c r="Q85" s="32"/>
      <c r="R85" s="32"/>
      <c r="S85" s="32"/>
      <c r="T85" s="32"/>
      <c r="U85" s="32"/>
      <c r="V85" s="32"/>
      <c r="W85" s="32"/>
    </row>
    <row r="86" spans="1:23" ht="15.6">
      <c r="A86" s="33"/>
      <c r="B86" s="29"/>
      <c r="C86" s="34"/>
      <c r="D86" s="34"/>
      <c r="E86" s="34"/>
      <c r="F86" s="34"/>
      <c r="G86" s="34"/>
      <c r="H86" s="34"/>
      <c r="I86" s="34"/>
      <c r="Q86" s="32"/>
      <c r="R86" s="32"/>
      <c r="S86" s="32"/>
      <c r="T86" s="32"/>
      <c r="U86" s="32"/>
      <c r="V86" s="32"/>
      <c r="W86" s="32"/>
    </row>
    <row r="87" spans="1:23" ht="15.6">
      <c r="A87" s="33"/>
      <c r="B87" s="29"/>
      <c r="C87" s="34"/>
      <c r="D87" s="34"/>
      <c r="E87" s="34"/>
      <c r="F87" s="34"/>
      <c r="G87" s="34"/>
      <c r="H87" s="34"/>
      <c r="I87" s="34"/>
      <c r="Q87" s="32"/>
      <c r="R87" s="32"/>
      <c r="S87" s="32"/>
      <c r="T87" s="32"/>
      <c r="U87" s="32"/>
      <c r="V87" s="32"/>
      <c r="W87" s="32"/>
    </row>
    <row r="88" spans="1:23" ht="15.6">
      <c r="A88" s="33"/>
      <c r="B88" s="29"/>
      <c r="C88" s="34"/>
      <c r="D88" s="34"/>
      <c r="E88" s="34"/>
      <c r="F88" s="34"/>
      <c r="G88" s="34"/>
      <c r="H88" s="34"/>
      <c r="I88" s="34"/>
      <c r="Q88" s="32"/>
      <c r="R88" s="32"/>
      <c r="S88" s="32"/>
      <c r="T88" s="32"/>
      <c r="U88" s="32"/>
      <c r="V88" s="32"/>
      <c r="W88" s="32"/>
    </row>
    <row r="89" spans="1:23" ht="15.6">
      <c r="A89" s="33"/>
      <c r="B89" s="29"/>
      <c r="C89" s="34"/>
      <c r="D89" s="34"/>
      <c r="E89" s="34"/>
      <c r="F89" s="34"/>
      <c r="G89" s="34"/>
      <c r="H89" s="34"/>
      <c r="I89" s="34"/>
      <c r="Q89" s="32"/>
      <c r="R89" s="32"/>
      <c r="S89" s="32"/>
      <c r="T89" s="32"/>
      <c r="U89" s="32"/>
      <c r="V89" s="32"/>
      <c r="W89" s="32"/>
    </row>
    <row r="90" spans="1:23" ht="15.6">
      <c r="A90" s="33"/>
      <c r="B90" s="29"/>
      <c r="C90" s="34"/>
      <c r="D90" s="34"/>
      <c r="E90" s="34"/>
      <c r="F90" s="34"/>
      <c r="G90" s="34"/>
      <c r="H90" s="34"/>
      <c r="I90" s="34"/>
      <c r="Q90" s="32"/>
      <c r="R90" s="32"/>
      <c r="S90" s="32"/>
      <c r="T90" s="32"/>
      <c r="U90" s="32"/>
      <c r="V90" s="32"/>
      <c r="W90" s="32"/>
    </row>
    <row r="91" spans="1:23" ht="15.6">
      <c r="A91" s="33"/>
      <c r="B91" s="29"/>
      <c r="C91" s="34"/>
      <c r="D91" s="34"/>
      <c r="E91" s="34"/>
      <c r="F91" s="34"/>
      <c r="G91" s="34"/>
      <c r="H91" s="34"/>
      <c r="I91" s="34"/>
      <c r="Q91" s="32"/>
      <c r="R91" s="32"/>
      <c r="S91" s="32"/>
      <c r="T91" s="32"/>
      <c r="U91" s="32"/>
      <c r="V91" s="32"/>
      <c r="W91" s="32"/>
    </row>
    <row r="92" spans="1:23" ht="15.6">
      <c r="A92" s="33"/>
      <c r="B92" s="29"/>
      <c r="C92" s="34"/>
      <c r="D92" s="34"/>
      <c r="E92" s="34"/>
      <c r="F92" s="34"/>
      <c r="G92" s="34"/>
      <c r="H92" s="34"/>
      <c r="I92" s="34"/>
      <c r="Q92" s="32"/>
      <c r="R92" s="32"/>
      <c r="S92" s="32"/>
      <c r="T92" s="32"/>
      <c r="U92" s="32"/>
      <c r="V92" s="32"/>
      <c r="W92" s="32"/>
    </row>
    <row r="93" spans="1:23" ht="15.6">
      <c r="A93" s="33"/>
      <c r="B93" s="29"/>
      <c r="C93" s="34"/>
      <c r="D93" s="34"/>
      <c r="E93" s="34"/>
      <c r="F93" s="34"/>
      <c r="G93" s="34"/>
      <c r="H93" s="34"/>
      <c r="I93" s="34"/>
      <c r="Q93" s="32"/>
      <c r="R93" s="32"/>
      <c r="S93" s="32"/>
      <c r="T93" s="32"/>
      <c r="U93" s="32"/>
      <c r="V93" s="32"/>
      <c r="W93" s="32"/>
    </row>
    <row r="94" spans="1:23" ht="15.6">
      <c r="A94" s="33"/>
      <c r="B94" s="29"/>
      <c r="C94" s="34"/>
      <c r="D94" s="34"/>
      <c r="E94" s="34"/>
      <c r="F94" s="34"/>
      <c r="G94" s="34"/>
      <c r="H94" s="34"/>
      <c r="I94" s="34"/>
      <c r="Q94" s="32"/>
      <c r="R94" s="32"/>
      <c r="S94" s="32"/>
      <c r="T94" s="32"/>
      <c r="U94" s="32"/>
      <c r="V94" s="32"/>
      <c r="W94" s="32"/>
    </row>
    <row r="95" spans="1:23" ht="15.6">
      <c r="A95" s="33"/>
      <c r="B95" s="29"/>
      <c r="C95" s="34"/>
      <c r="D95" s="34"/>
      <c r="E95" s="34"/>
      <c r="F95" s="34"/>
      <c r="G95" s="34"/>
      <c r="H95" s="34"/>
      <c r="I95" s="34"/>
      <c r="Q95" s="32"/>
      <c r="R95" s="32"/>
      <c r="S95" s="32"/>
      <c r="T95" s="32"/>
      <c r="U95" s="32"/>
      <c r="V95" s="32"/>
      <c r="W95" s="32"/>
    </row>
    <row r="96" spans="1:23" ht="15.6">
      <c r="A96" s="33"/>
      <c r="B96" s="29"/>
      <c r="C96" s="34"/>
      <c r="D96" s="34"/>
      <c r="E96" s="34"/>
      <c r="F96" s="34"/>
      <c r="G96" s="34"/>
      <c r="H96" s="34"/>
      <c r="I96" s="34"/>
    </row>
    <row r="97" spans="1:16" ht="15.6">
      <c r="A97" s="33"/>
      <c r="B97" s="29"/>
      <c r="C97" s="34"/>
      <c r="D97" s="34"/>
      <c r="E97" s="34"/>
      <c r="F97" s="34"/>
      <c r="G97" s="34"/>
      <c r="H97" s="34"/>
      <c r="I97" s="34"/>
    </row>
    <row r="98" spans="1:16" ht="15.6">
      <c r="A98" s="33"/>
      <c r="B98" s="29"/>
      <c r="C98" s="34"/>
      <c r="D98" s="34"/>
      <c r="E98" s="34"/>
      <c r="F98" s="34"/>
      <c r="G98" s="34"/>
      <c r="H98" s="34"/>
      <c r="I98" s="34"/>
    </row>
    <row r="99" spans="1:16" ht="15.6">
      <c r="A99" s="33"/>
      <c r="B99" s="29"/>
      <c r="C99" s="34"/>
      <c r="D99" s="34"/>
      <c r="E99" s="34"/>
      <c r="F99" s="34"/>
      <c r="G99" s="34"/>
      <c r="H99" s="34"/>
      <c r="I99" s="34"/>
    </row>
    <row r="100" spans="1:16" ht="15.6">
      <c r="A100" s="33"/>
      <c r="B100" s="29"/>
      <c r="C100" s="34"/>
      <c r="D100" s="34"/>
      <c r="E100" s="34"/>
      <c r="F100" s="34"/>
      <c r="G100" s="34"/>
      <c r="H100" s="34"/>
      <c r="I100" s="34"/>
    </row>
    <row r="101" spans="1:16" ht="15.6">
      <c r="A101" s="33"/>
      <c r="B101" s="29"/>
      <c r="C101" s="34"/>
      <c r="D101" s="34"/>
      <c r="E101" s="34"/>
      <c r="F101" s="34"/>
      <c r="G101" s="34"/>
      <c r="H101" s="34"/>
      <c r="I101" s="34"/>
    </row>
    <row r="102" spans="1:16" ht="15.6">
      <c r="A102" s="33"/>
      <c r="B102" s="29"/>
      <c r="C102" s="34"/>
      <c r="D102" s="34"/>
      <c r="E102" s="34"/>
      <c r="F102" s="34"/>
      <c r="G102" s="34"/>
      <c r="H102" s="34"/>
      <c r="I102" s="34"/>
    </row>
    <row r="103" spans="1:16" ht="15.6">
      <c r="A103" s="33"/>
      <c r="B103" s="29"/>
      <c r="C103" s="34"/>
      <c r="D103" s="34"/>
      <c r="E103" s="34"/>
      <c r="F103" s="34"/>
      <c r="G103" s="34"/>
      <c r="H103" s="34"/>
      <c r="I103" s="34"/>
    </row>
    <row r="104" spans="1:16" ht="15.6">
      <c r="A104" s="33"/>
      <c r="B104" s="29"/>
      <c r="C104" s="34"/>
      <c r="D104" s="34"/>
      <c r="E104" s="34"/>
      <c r="F104" s="34"/>
      <c r="G104" s="34"/>
      <c r="H104" s="34"/>
      <c r="I104" s="34"/>
    </row>
    <row r="105" spans="1:16" ht="15.6">
      <c r="A105" s="33"/>
      <c r="B105" s="29"/>
      <c r="C105" s="34"/>
      <c r="D105" s="34"/>
      <c r="E105" s="34"/>
      <c r="F105" s="34"/>
      <c r="G105" s="34"/>
      <c r="H105" s="34"/>
      <c r="I105" s="34"/>
    </row>
    <row r="106" spans="1:16" ht="15.6">
      <c r="A106" s="33"/>
      <c r="B106" s="29"/>
      <c r="C106" s="34"/>
      <c r="D106" s="34"/>
      <c r="E106" s="34"/>
      <c r="F106" s="34"/>
      <c r="G106" s="34"/>
      <c r="H106" s="34"/>
      <c r="I106" s="34"/>
    </row>
    <row r="107" spans="1:16" ht="15.6">
      <c r="A107" s="33"/>
      <c r="B107" s="29"/>
      <c r="C107" s="34"/>
      <c r="D107" s="34"/>
      <c r="E107" s="34"/>
      <c r="F107" s="34"/>
      <c r="G107" s="34"/>
      <c r="H107" s="34"/>
      <c r="I107" s="34"/>
    </row>
    <row r="108" spans="1:16" ht="15.6">
      <c r="A108" s="33"/>
      <c r="B108" s="29"/>
      <c r="C108" s="34"/>
      <c r="D108" s="34"/>
      <c r="E108" s="34"/>
      <c r="F108" s="34"/>
      <c r="G108" s="34"/>
      <c r="H108" s="34"/>
      <c r="I108" s="34"/>
    </row>
    <row r="109" spans="1:16" ht="15.6">
      <c r="A109" s="33"/>
      <c r="B109" s="29"/>
      <c r="C109" s="34"/>
      <c r="D109" s="34"/>
      <c r="E109" s="34"/>
      <c r="F109" s="34"/>
      <c r="G109" s="34"/>
      <c r="H109" s="34"/>
      <c r="I109" s="34"/>
    </row>
    <row r="110" spans="1:16" ht="15.6">
      <c r="A110" s="33"/>
      <c r="B110" s="29"/>
      <c r="C110" s="34"/>
      <c r="D110" s="34"/>
      <c r="E110" s="34"/>
      <c r="F110" s="34"/>
      <c r="G110" s="34"/>
      <c r="H110" s="34"/>
      <c r="I110" s="34"/>
    </row>
    <row r="111" spans="1:16" ht="15.6">
      <c r="A111" s="33"/>
      <c r="B111" s="29"/>
      <c r="C111" s="34"/>
      <c r="D111" s="34"/>
      <c r="E111" s="34"/>
      <c r="F111" s="34"/>
      <c r="G111" s="34"/>
      <c r="H111" s="34"/>
      <c r="I111" s="34"/>
      <c r="J111"/>
      <c r="K111"/>
      <c r="L111"/>
      <c r="M111"/>
      <c r="N111"/>
      <c r="O111"/>
      <c r="P111"/>
    </row>
    <row r="112" spans="1:16" ht="15.6">
      <c r="A112" s="33"/>
      <c r="B112" s="29"/>
      <c r="C112" s="34"/>
      <c r="D112" s="34"/>
      <c r="E112" s="34"/>
      <c r="F112" s="34"/>
      <c r="G112" s="34"/>
      <c r="H112" s="34"/>
      <c r="I112" s="34"/>
      <c r="J112"/>
      <c r="K112"/>
      <c r="L112"/>
      <c r="M112"/>
      <c r="N112"/>
      <c r="O112"/>
      <c r="P112"/>
    </row>
    <row r="113" spans="1:16" ht="15.6">
      <c r="A113" s="33"/>
      <c r="B113" s="29"/>
      <c r="C113" s="34"/>
      <c r="D113" s="34"/>
      <c r="E113" s="34"/>
      <c r="F113" s="34"/>
      <c r="G113" s="34"/>
      <c r="H113" s="34"/>
      <c r="I113" s="34"/>
      <c r="J113"/>
      <c r="K113"/>
      <c r="L113"/>
      <c r="M113"/>
      <c r="N113"/>
      <c r="O113"/>
      <c r="P113"/>
    </row>
    <row r="114" spans="1:16" ht="15.6">
      <c r="A114" s="33"/>
      <c r="B114" s="29"/>
      <c r="C114" s="34"/>
      <c r="D114" s="34"/>
      <c r="E114" s="34"/>
      <c r="F114" s="34"/>
      <c r="G114" s="34"/>
      <c r="H114" s="34"/>
      <c r="I114" s="34"/>
      <c r="J114"/>
      <c r="K114"/>
      <c r="L114"/>
      <c r="M114"/>
      <c r="N114"/>
      <c r="O114"/>
      <c r="P114"/>
    </row>
    <row r="115" spans="1:16" ht="15.6">
      <c r="A115" s="33"/>
      <c r="B115" s="29"/>
      <c r="C115" s="34"/>
      <c r="D115" s="34"/>
      <c r="E115" s="34"/>
      <c r="F115" s="34"/>
      <c r="G115" s="34"/>
      <c r="H115" s="34"/>
      <c r="I115" s="34"/>
      <c r="J115"/>
      <c r="K115"/>
      <c r="L115"/>
      <c r="M115"/>
      <c r="N115"/>
      <c r="O115"/>
      <c r="P115"/>
    </row>
    <row r="116" spans="1:16" ht="15.6">
      <c r="A116" s="33"/>
      <c r="B116" s="29"/>
      <c r="C116" s="34"/>
      <c r="D116" s="34"/>
      <c r="E116" s="34"/>
      <c r="F116" s="34"/>
      <c r="G116" s="34"/>
      <c r="H116" s="34"/>
      <c r="I116" s="34"/>
      <c r="J116"/>
      <c r="K116"/>
      <c r="L116"/>
      <c r="M116"/>
      <c r="N116"/>
      <c r="O116"/>
      <c r="P116"/>
    </row>
    <row r="117" spans="1:16" ht="15.6">
      <c r="A117" s="33"/>
      <c r="B117" s="29"/>
      <c r="C117" s="34"/>
      <c r="D117" s="34"/>
      <c r="E117" s="34"/>
      <c r="F117" s="34"/>
      <c r="G117" s="34"/>
      <c r="H117" s="34"/>
      <c r="I117" s="34"/>
      <c r="J117"/>
      <c r="K117"/>
      <c r="L117"/>
      <c r="M117"/>
      <c r="N117"/>
      <c r="O117"/>
      <c r="P117"/>
    </row>
    <row r="118" spans="1:16" ht="15.6">
      <c r="A118" s="33"/>
      <c r="B118" s="29"/>
      <c r="C118" s="34"/>
      <c r="D118" s="34"/>
      <c r="E118" s="34"/>
      <c r="F118" s="34"/>
      <c r="G118" s="34"/>
      <c r="H118" s="34"/>
      <c r="I118" s="34"/>
      <c r="J118"/>
      <c r="K118"/>
      <c r="L118"/>
      <c r="M118"/>
      <c r="N118"/>
      <c r="O118"/>
      <c r="P118"/>
    </row>
    <row r="119" spans="1:16" ht="15.6">
      <c r="A119" s="33"/>
      <c r="B119" s="29"/>
      <c r="C119" s="34"/>
      <c r="D119" s="34"/>
      <c r="E119" s="34"/>
      <c r="F119" s="34"/>
      <c r="G119" s="34"/>
      <c r="H119" s="34"/>
      <c r="I119" s="34"/>
      <c r="J119"/>
      <c r="K119"/>
      <c r="L119"/>
      <c r="M119"/>
      <c r="N119"/>
      <c r="O119"/>
      <c r="P119"/>
    </row>
    <row r="120" spans="1:16" ht="15.6">
      <c r="A120" s="33"/>
      <c r="B120" s="29"/>
      <c r="C120" s="34"/>
      <c r="D120" s="34"/>
      <c r="E120" s="34"/>
      <c r="F120" s="34"/>
      <c r="G120" s="34"/>
      <c r="H120" s="34"/>
      <c r="I120" s="34"/>
      <c r="J120"/>
      <c r="K120"/>
      <c r="L120"/>
      <c r="M120"/>
      <c r="N120"/>
      <c r="O120"/>
      <c r="P120"/>
    </row>
    <row r="121" spans="1:16" ht="15.6">
      <c r="A121" s="33"/>
      <c r="B121" s="29"/>
      <c r="C121" s="34"/>
      <c r="D121" s="34"/>
      <c r="E121" s="34"/>
      <c r="F121" s="34"/>
      <c r="G121" s="34"/>
      <c r="H121" s="34"/>
      <c r="I121" s="34"/>
      <c r="J121"/>
      <c r="K121"/>
      <c r="L121"/>
      <c r="M121"/>
      <c r="N121"/>
      <c r="O121"/>
      <c r="P121"/>
    </row>
    <row r="122" spans="1:16" ht="15.6">
      <c r="A122" s="33"/>
      <c r="B122" s="29"/>
      <c r="C122" s="34"/>
      <c r="D122" s="34"/>
      <c r="E122" s="34"/>
      <c r="F122" s="34"/>
      <c r="G122" s="34"/>
      <c r="H122" s="34"/>
      <c r="I122" s="34"/>
      <c r="J122"/>
      <c r="K122"/>
      <c r="L122"/>
      <c r="M122"/>
      <c r="N122"/>
      <c r="O122"/>
      <c r="P122"/>
    </row>
    <row r="123" spans="1:16" ht="15.6">
      <c r="A123" s="33"/>
      <c r="B123" s="29"/>
      <c r="C123" s="34"/>
      <c r="D123" s="34"/>
      <c r="E123" s="34"/>
      <c r="F123" s="34"/>
      <c r="G123" s="34"/>
      <c r="H123" s="34"/>
      <c r="I123" s="34"/>
      <c r="J123"/>
      <c r="K123"/>
      <c r="L123"/>
      <c r="M123"/>
      <c r="N123"/>
      <c r="O123"/>
      <c r="P123"/>
    </row>
    <row r="124" spans="1:16" ht="15.6">
      <c r="A124" s="33"/>
      <c r="B124" s="29"/>
      <c r="C124" s="34"/>
      <c r="D124" s="34"/>
      <c r="E124" s="34"/>
      <c r="F124" s="34"/>
      <c r="G124" s="34"/>
      <c r="H124" s="34"/>
      <c r="I124" s="34"/>
      <c r="J124"/>
      <c r="K124"/>
      <c r="L124"/>
      <c r="M124"/>
      <c r="N124"/>
      <c r="O124"/>
      <c r="P124"/>
    </row>
    <row r="125" spans="1:16" ht="15.6">
      <c r="A125" s="33"/>
      <c r="B125" s="29"/>
      <c r="C125" s="34"/>
      <c r="D125" s="34"/>
      <c r="E125" s="34"/>
      <c r="F125" s="34"/>
      <c r="G125" s="34"/>
      <c r="H125" s="34"/>
      <c r="I125" s="34"/>
      <c r="J125"/>
      <c r="K125"/>
      <c r="L125"/>
      <c r="M125"/>
      <c r="N125"/>
      <c r="O125"/>
      <c r="P125"/>
    </row>
    <row r="126" spans="1:16" ht="15.6">
      <c r="A126" s="32"/>
      <c r="B126" s="29"/>
      <c r="C126" s="34"/>
      <c r="D126" s="34"/>
      <c r="E126" s="34"/>
      <c r="F126" s="34"/>
      <c r="G126" s="34"/>
      <c r="H126" s="34"/>
      <c r="I126" s="34"/>
      <c r="J126"/>
      <c r="K126"/>
      <c r="L126"/>
      <c r="M126"/>
      <c r="N126"/>
      <c r="O126"/>
      <c r="P126"/>
    </row>
    <row r="127" spans="1:16" ht="15.6">
      <c r="A127" s="22"/>
      <c r="C127" s="34"/>
      <c r="D127" s="32"/>
      <c r="E127" s="32"/>
      <c r="F127" s="41"/>
      <c r="G127" s="32"/>
      <c r="H127" s="32"/>
      <c r="I127" s="32"/>
      <c r="J127"/>
      <c r="K127"/>
      <c r="L127"/>
      <c r="M127"/>
      <c r="N127"/>
      <c r="O127"/>
      <c r="P127"/>
    </row>
    <row r="128" spans="1:16" ht="15.6">
      <c r="A128" s="22"/>
      <c r="C128" s="34"/>
      <c r="G128" s="30"/>
      <c r="J128"/>
      <c r="K128"/>
      <c r="L128"/>
      <c r="M128"/>
      <c r="N128"/>
      <c r="O128"/>
      <c r="P128"/>
    </row>
    <row r="129" spans="1:16" ht="15.6">
      <c r="A129" s="22"/>
      <c r="C129" s="34"/>
      <c r="G129" s="30"/>
      <c r="J129"/>
      <c r="K129"/>
      <c r="L129"/>
      <c r="M129"/>
      <c r="N129"/>
      <c r="O129"/>
      <c r="P129"/>
    </row>
    <row r="130" spans="1:16" ht="15.6">
      <c r="A130" s="22"/>
      <c r="C130" s="34"/>
      <c r="G130" s="30"/>
      <c r="J130"/>
      <c r="K130"/>
      <c r="L130"/>
      <c r="M130"/>
      <c r="N130"/>
      <c r="O130"/>
      <c r="P130"/>
    </row>
    <row r="131" spans="1:16">
      <c r="A131" s="22"/>
      <c r="G131" s="30"/>
      <c r="J131"/>
      <c r="K131"/>
      <c r="L131"/>
      <c r="M131"/>
      <c r="N131"/>
      <c r="O131"/>
      <c r="P131"/>
    </row>
    <row r="132" spans="1:16">
      <c r="A132" s="22"/>
      <c r="G132" s="30"/>
      <c r="J132"/>
      <c r="K132"/>
      <c r="L132"/>
      <c r="M132"/>
      <c r="N132"/>
      <c r="O132"/>
      <c r="P132"/>
    </row>
    <row r="133" spans="1:16">
      <c r="A133" s="22"/>
      <c r="G133" s="30"/>
      <c r="J133"/>
      <c r="K133"/>
      <c r="L133"/>
      <c r="M133"/>
      <c r="N133"/>
      <c r="O133"/>
      <c r="P133"/>
    </row>
    <row r="134" spans="1:16">
      <c r="A134" s="22"/>
      <c r="G134" s="30"/>
      <c r="J134"/>
      <c r="K134"/>
      <c r="L134"/>
      <c r="M134"/>
      <c r="N134"/>
      <c r="O134"/>
      <c r="P134"/>
    </row>
    <row r="135" spans="1:16">
      <c r="A135" s="22"/>
      <c r="G135" s="30"/>
      <c r="J135"/>
      <c r="K135"/>
      <c r="L135"/>
      <c r="M135"/>
      <c r="N135"/>
      <c r="O135"/>
      <c r="P135"/>
    </row>
    <row r="136" spans="1:16">
      <c r="A136" s="22"/>
      <c r="G136" s="30"/>
      <c r="J136"/>
      <c r="K136"/>
      <c r="L136"/>
      <c r="M136"/>
      <c r="N136"/>
      <c r="O136"/>
      <c r="P136"/>
    </row>
    <row r="137" spans="1:16">
      <c r="A137" s="22"/>
      <c r="G137" s="30"/>
      <c r="J137"/>
      <c r="K137"/>
      <c r="L137"/>
      <c r="M137"/>
      <c r="N137"/>
      <c r="O137"/>
      <c r="P137"/>
    </row>
    <row r="138" spans="1:16">
      <c r="A138" s="22"/>
      <c r="G138" s="30"/>
      <c r="J138"/>
      <c r="K138"/>
      <c r="L138"/>
      <c r="M138"/>
      <c r="N138"/>
      <c r="O138"/>
      <c r="P138"/>
    </row>
    <row r="139" spans="1:16">
      <c r="A139" s="22"/>
      <c r="G139" s="30"/>
      <c r="J139"/>
      <c r="K139"/>
      <c r="L139"/>
      <c r="M139"/>
      <c r="N139"/>
      <c r="O139"/>
      <c r="P139"/>
    </row>
    <row r="140" spans="1:16">
      <c r="A140" s="22"/>
      <c r="G140" s="30"/>
      <c r="J140"/>
      <c r="K140"/>
      <c r="L140"/>
      <c r="M140"/>
      <c r="N140"/>
      <c r="O140"/>
      <c r="P140"/>
    </row>
    <row r="141" spans="1:16">
      <c r="A141" s="22"/>
      <c r="G141" s="30"/>
      <c r="J141"/>
      <c r="K141"/>
      <c r="L141"/>
      <c r="M141"/>
      <c r="N141"/>
      <c r="O141"/>
      <c r="P141"/>
    </row>
    <row r="142" spans="1:16">
      <c r="A142" s="22"/>
      <c r="G142" s="30"/>
      <c r="J142"/>
      <c r="K142"/>
      <c r="L142"/>
      <c r="M142"/>
      <c r="N142"/>
      <c r="O142"/>
      <c r="P142"/>
    </row>
    <row r="143" spans="1:16">
      <c r="A143" s="22"/>
      <c r="G143" s="30"/>
      <c r="J143"/>
      <c r="K143"/>
      <c r="L143"/>
      <c r="M143"/>
      <c r="N143"/>
      <c r="O143"/>
      <c r="P143"/>
    </row>
    <row r="144" spans="1:16">
      <c r="A144" s="22"/>
      <c r="J144"/>
      <c r="K144"/>
      <c r="L144"/>
      <c r="M144"/>
      <c r="N144"/>
      <c r="O144"/>
      <c r="P144"/>
    </row>
    <row r="145" spans="1:16">
      <c r="A145" s="22"/>
      <c r="J145"/>
      <c r="K145"/>
      <c r="L145"/>
      <c r="M145"/>
      <c r="N145"/>
      <c r="O145"/>
      <c r="P145"/>
    </row>
    <row r="146" spans="1:16">
      <c r="A146" s="22"/>
      <c r="J146"/>
      <c r="K146"/>
      <c r="L146"/>
      <c r="M146"/>
      <c r="N146"/>
      <c r="O146"/>
      <c r="P146"/>
    </row>
  </sheetData>
  <mergeCells count="3">
    <mergeCell ref="F1:I1"/>
    <mergeCell ref="J1:N1"/>
    <mergeCell ref="O1:V1"/>
  </mergeCells>
  <conditionalFormatting sqref="B25 A3:A83 B5:B23">
    <cfRule type="containsText" dxfId="9" priority="57" operator="containsText" text="lung">
      <formula>NOT(ISERROR(SEARCH("lung",A3)))</formula>
    </cfRule>
  </conditionalFormatting>
  <conditionalFormatting sqref="G77:G78 G74:G75 G60 G51 G47 G45 G39 G33 G30 G24:G25 G19 G37 G10 G55:G56">
    <cfRule type="containsText" dxfId="8" priority="10" operator="containsText" text="lung">
      <formula>NOT(ISERROR(SEARCH("lung",G10)))</formula>
    </cfRule>
  </conditionalFormatting>
  <conditionalFormatting sqref="B24">
    <cfRule type="containsText" dxfId="7" priority="9" operator="containsText" text="lung">
      <formula>NOT(ISERROR(SEARCH("lung",B24)))</formula>
    </cfRule>
  </conditionalFormatting>
  <conditionalFormatting sqref="F64">
    <cfRule type="containsText" dxfId="6" priority="7" operator="containsText" text="lung">
      <formula>NOT(ISERROR(SEARCH("lung",F64)))</formula>
    </cfRule>
  </conditionalFormatting>
  <conditionalFormatting sqref="G64">
    <cfRule type="containsText" dxfId="5" priority="6" operator="containsText" text="lung">
      <formula>NOT(ISERROR(SEARCH("lung",G64)))</formula>
    </cfRule>
  </conditionalFormatting>
  <conditionalFormatting sqref="I64">
    <cfRule type="containsText" dxfId="4" priority="5" operator="containsText" text="lung">
      <formula>NOT(ISERROR(SEARCH("lung",I64)))</formula>
    </cfRule>
  </conditionalFormatting>
  <conditionalFormatting sqref="F53">
    <cfRule type="containsText" dxfId="3" priority="4" operator="containsText" text="lung">
      <formula>NOT(ISERROR(SEARCH("lung",F53)))</formula>
    </cfRule>
  </conditionalFormatting>
  <conditionalFormatting sqref="G53">
    <cfRule type="containsText" dxfId="2" priority="3" operator="containsText" text="lung">
      <formula>NOT(ISERROR(SEARCH("lung",G53)))</formula>
    </cfRule>
  </conditionalFormatting>
  <conditionalFormatting sqref="F58">
    <cfRule type="containsText" dxfId="1" priority="2" operator="containsText" text="lung">
      <formula>NOT(ISERROR(SEARCH("lung",F58)))</formula>
    </cfRule>
  </conditionalFormatting>
  <conditionalFormatting sqref="G58">
    <cfRule type="containsText" dxfId="0" priority="1" operator="containsText" text="lung">
      <formula>NOT(ISERROR(SEARCH("lung",G58)))</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P26"/>
  <sheetViews>
    <sheetView topLeftCell="FP1" workbookViewId="0">
      <selection activeCell="FZ21" sqref="FZ21"/>
    </sheetView>
  </sheetViews>
  <sheetFormatPr defaultRowHeight="14.4"/>
  <cols>
    <col min="68" max="71" width="9.109375" style="26"/>
    <col min="74" max="75" width="9.109375" style="26"/>
    <col min="84" max="85" width="9.109375" style="26"/>
    <col min="93" max="94" width="9.109375" style="26"/>
    <col min="104" max="105" width="9.109375" style="26"/>
  </cols>
  <sheetData>
    <row r="1" spans="1:224">
      <c r="A1" t="s">
        <v>77</v>
      </c>
      <c r="B1" s="3" t="s">
        <v>84</v>
      </c>
      <c r="C1" s="3" t="s">
        <v>83</v>
      </c>
      <c r="D1" s="3" t="s">
        <v>78</v>
      </c>
      <c r="E1" s="3" t="s">
        <v>0</v>
      </c>
      <c r="F1" s="3" t="s">
        <v>79</v>
      </c>
      <c r="G1" s="3" t="s">
        <v>1</v>
      </c>
      <c r="H1" s="3" t="s">
        <v>80</v>
      </c>
      <c r="I1" s="3" t="s">
        <v>2</v>
      </c>
      <c r="J1" s="3" t="s">
        <v>81</v>
      </c>
      <c r="K1" s="3" t="s">
        <v>3</v>
      </c>
      <c r="L1" s="3" t="s">
        <v>82</v>
      </c>
      <c r="M1" s="3" t="s">
        <v>4</v>
      </c>
      <c r="N1" s="3" t="s">
        <v>85</v>
      </c>
      <c r="O1" s="3" t="s">
        <v>86</v>
      </c>
      <c r="P1" s="5" t="s">
        <v>87</v>
      </c>
      <c r="Q1" s="5" t="s">
        <v>5</v>
      </c>
      <c r="R1" s="5" t="s">
        <v>88</v>
      </c>
      <c r="S1" s="5" t="s">
        <v>6</v>
      </c>
      <c r="T1" s="5" t="s">
        <v>89</v>
      </c>
      <c r="U1" s="5" t="s">
        <v>7</v>
      </c>
      <c r="V1" s="5" t="s">
        <v>90</v>
      </c>
      <c r="W1" s="5" t="s">
        <v>8</v>
      </c>
      <c r="X1" s="5" t="s">
        <v>91</v>
      </c>
      <c r="Y1" s="5" t="s">
        <v>9</v>
      </c>
      <c r="Z1" s="5" t="s">
        <v>92</v>
      </c>
      <c r="AA1" s="5" t="s">
        <v>93</v>
      </c>
      <c r="AB1" s="5" t="s">
        <v>94</v>
      </c>
      <c r="AC1" s="5" t="s">
        <v>10</v>
      </c>
      <c r="AD1" s="5" t="s">
        <v>95</v>
      </c>
      <c r="AE1" s="5" t="s">
        <v>11</v>
      </c>
      <c r="AF1" s="5" t="s">
        <v>96</v>
      </c>
      <c r="AG1" s="5" t="s">
        <v>12</v>
      </c>
      <c r="AH1" s="5" t="s">
        <v>97</v>
      </c>
      <c r="AI1" s="5" t="s">
        <v>13</v>
      </c>
      <c r="AJ1" s="1" t="s">
        <v>98</v>
      </c>
      <c r="AK1" s="1" t="s">
        <v>14</v>
      </c>
      <c r="AL1" s="5" t="s">
        <v>99</v>
      </c>
      <c r="AM1" s="5" t="s">
        <v>100</v>
      </c>
      <c r="AN1" s="1" t="s">
        <v>101</v>
      </c>
      <c r="AO1" s="1" t="s">
        <v>15</v>
      </c>
      <c r="AP1" s="1" t="s">
        <v>102</v>
      </c>
      <c r="AQ1" s="1" t="s">
        <v>16</v>
      </c>
      <c r="AR1" s="1" t="s">
        <v>104</v>
      </c>
      <c r="AS1" s="1" t="s">
        <v>18</v>
      </c>
      <c r="AT1" s="1" t="s">
        <v>105</v>
      </c>
      <c r="AU1" s="1" t="s">
        <v>19</v>
      </c>
      <c r="AV1" s="1" t="s">
        <v>106</v>
      </c>
      <c r="AW1" s="1" t="s">
        <v>20</v>
      </c>
      <c r="AX1" s="1" t="s">
        <v>107</v>
      </c>
      <c r="AY1" s="1" t="s">
        <v>21</v>
      </c>
      <c r="AZ1" s="8" t="s">
        <v>108</v>
      </c>
      <c r="BA1" s="8" t="s">
        <v>109</v>
      </c>
      <c r="BB1" s="8" t="s">
        <v>110</v>
      </c>
      <c r="BC1" s="8" t="s">
        <v>24</v>
      </c>
      <c r="BD1" s="8" t="s">
        <v>111</v>
      </c>
      <c r="BE1" s="8" t="s">
        <v>25</v>
      </c>
      <c r="BF1" s="8" t="s">
        <v>112</v>
      </c>
      <c r="BG1" s="8" t="s">
        <v>26</v>
      </c>
      <c r="BH1" s="8" t="s">
        <v>113</v>
      </c>
      <c r="BI1" s="8" t="s">
        <v>27</v>
      </c>
      <c r="BJ1" s="8" t="s">
        <v>114</v>
      </c>
      <c r="BK1" s="8" t="s">
        <v>28</v>
      </c>
      <c r="BL1" s="8" t="s">
        <v>115</v>
      </c>
      <c r="BM1" s="8" t="s">
        <v>29</v>
      </c>
      <c r="BN1" s="8" t="s">
        <v>116</v>
      </c>
      <c r="BO1" s="8" t="s">
        <v>117</v>
      </c>
      <c r="BP1" s="8" t="s">
        <v>216</v>
      </c>
      <c r="BQ1" s="8" t="s">
        <v>209</v>
      </c>
      <c r="BR1" s="8" t="s">
        <v>217</v>
      </c>
      <c r="BS1" s="8" t="s">
        <v>210</v>
      </c>
      <c r="BT1" s="8" t="s">
        <v>118</v>
      </c>
      <c r="BU1" s="8" t="s">
        <v>30</v>
      </c>
      <c r="BV1" s="8" t="s">
        <v>219</v>
      </c>
      <c r="BW1" s="8" t="s">
        <v>211</v>
      </c>
      <c r="BX1" s="8" t="s">
        <v>119</v>
      </c>
      <c r="BY1" s="8" t="s">
        <v>31</v>
      </c>
      <c r="BZ1" s="8" t="s">
        <v>120</v>
      </c>
      <c r="CA1" s="8" t="s">
        <v>32</v>
      </c>
      <c r="CB1" s="8" t="s">
        <v>121</v>
      </c>
      <c r="CC1" s="8" t="s">
        <v>33</v>
      </c>
      <c r="CD1" s="8" t="s">
        <v>122</v>
      </c>
      <c r="CE1" s="8" t="s">
        <v>34</v>
      </c>
      <c r="CF1" s="8" t="s">
        <v>218</v>
      </c>
      <c r="CG1" s="8" t="s">
        <v>214</v>
      </c>
      <c r="CH1" s="8" t="s">
        <v>123</v>
      </c>
      <c r="CI1" s="8" t="s">
        <v>124</v>
      </c>
      <c r="CJ1" s="8" t="s">
        <v>125</v>
      </c>
      <c r="CK1" s="8" t="s">
        <v>35</v>
      </c>
      <c r="CL1" s="8" t="s">
        <v>126</v>
      </c>
      <c r="CM1" s="8" t="s">
        <v>36</v>
      </c>
      <c r="CN1" s="8" t="s">
        <v>127</v>
      </c>
      <c r="CO1" s="8" t="s">
        <v>37</v>
      </c>
      <c r="CP1" s="8" t="s">
        <v>128</v>
      </c>
      <c r="CQ1" s="8" t="s">
        <v>38</v>
      </c>
      <c r="CR1" s="8" t="s">
        <v>129</v>
      </c>
      <c r="CS1" s="8" t="s">
        <v>39</v>
      </c>
      <c r="CT1" s="8" t="s">
        <v>130</v>
      </c>
      <c r="CU1" s="8" t="s">
        <v>40</v>
      </c>
      <c r="CV1" s="8" t="s">
        <v>131</v>
      </c>
      <c r="CW1" s="8" t="s">
        <v>41</v>
      </c>
      <c r="CX1" s="8" t="s">
        <v>132</v>
      </c>
      <c r="CY1" s="8" t="s">
        <v>42</v>
      </c>
      <c r="CZ1" s="8" t="s">
        <v>220</v>
      </c>
      <c r="DA1" s="8" t="s">
        <v>215</v>
      </c>
      <c r="DB1" s="8" t="s">
        <v>133</v>
      </c>
      <c r="DC1" s="8" t="s">
        <v>134</v>
      </c>
      <c r="DD1" s="8" t="s">
        <v>135</v>
      </c>
      <c r="DE1" s="8" t="s">
        <v>43</v>
      </c>
      <c r="DF1" s="8" t="s">
        <v>136</v>
      </c>
      <c r="DG1" s="8" t="s">
        <v>44</v>
      </c>
      <c r="DH1" s="8" t="s">
        <v>137</v>
      </c>
      <c r="DI1" s="8" t="s">
        <v>45</v>
      </c>
      <c r="DJ1" s="8" t="s">
        <v>138</v>
      </c>
      <c r="DK1" s="8" t="s">
        <v>46</v>
      </c>
      <c r="DL1" s="8" t="s">
        <v>139</v>
      </c>
      <c r="DM1" s="8" t="s">
        <v>47</v>
      </c>
      <c r="DN1" s="8" t="s">
        <v>140</v>
      </c>
      <c r="DO1" s="8" t="s">
        <v>48</v>
      </c>
      <c r="DP1" s="8" t="s">
        <v>141</v>
      </c>
      <c r="DQ1" s="8" t="s">
        <v>142</v>
      </c>
      <c r="DR1" s="8" t="s">
        <v>143</v>
      </c>
      <c r="DS1" s="8" t="s">
        <v>49</v>
      </c>
      <c r="DT1" s="8" t="s">
        <v>144</v>
      </c>
      <c r="DU1" s="8" t="s">
        <v>50</v>
      </c>
      <c r="DV1" s="8" t="s">
        <v>145</v>
      </c>
      <c r="DW1" s="8" t="s">
        <v>51</v>
      </c>
      <c r="DX1" s="8" t="s">
        <v>146</v>
      </c>
      <c r="DY1" s="8" t="s">
        <v>52</v>
      </c>
      <c r="DZ1" s="8" t="s">
        <v>197</v>
      </c>
      <c r="EA1" s="8" t="s">
        <v>182</v>
      </c>
      <c r="EB1" s="8" t="s">
        <v>147</v>
      </c>
      <c r="EC1" s="8" t="s">
        <v>53</v>
      </c>
      <c r="ED1" s="8" t="s">
        <v>148</v>
      </c>
      <c r="EE1" s="8" t="s">
        <v>149</v>
      </c>
      <c r="EF1" s="8" t="s">
        <v>150</v>
      </c>
      <c r="EG1" s="8" t="s">
        <v>54</v>
      </c>
      <c r="EH1" s="8" t="s">
        <v>151</v>
      </c>
      <c r="EI1" s="8" t="s">
        <v>55</v>
      </c>
      <c r="EJ1" s="8" t="s">
        <v>152</v>
      </c>
      <c r="EK1" s="8" t="s">
        <v>56</v>
      </c>
      <c r="EL1" s="8" t="s">
        <v>153</v>
      </c>
      <c r="EM1" s="8" t="s">
        <v>57</v>
      </c>
      <c r="EN1" s="8" t="s">
        <v>154</v>
      </c>
      <c r="EO1" s="8" t="s">
        <v>58</v>
      </c>
      <c r="EP1" s="8" t="s">
        <v>155</v>
      </c>
      <c r="EQ1" s="8" t="s">
        <v>59</v>
      </c>
      <c r="ER1" s="8" t="s">
        <v>156</v>
      </c>
      <c r="ES1" s="8" t="s">
        <v>60</v>
      </c>
      <c r="ET1" s="8" t="s">
        <v>157</v>
      </c>
      <c r="EU1" s="8" t="s">
        <v>158</v>
      </c>
      <c r="EV1" s="8" t="s">
        <v>159</v>
      </c>
      <c r="EW1" s="8" t="s">
        <v>61</v>
      </c>
      <c r="EX1" s="8" t="s">
        <v>160</v>
      </c>
      <c r="EY1" s="8" t="s">
        <v>62</v>
      </c>
      <c r="EZ1" s="8" t="s">
        <v>161</v>
      </c>
      <c r="FA1" s="8" t="s">
        <v>63</v>
      </c>
      <c r="FB1" s="8" t="s">
        <v>162</v>
      </c>
      <c r="FC1" s="8" t="s">
        <v>163</v>
      </c>
      <c r="FD1" s="8" t="s">
        <v>164</v>
      </c>
      <c r="FE1" s="8" t="s">
        <v>64</v>
      </c>
      <c r="FF1" s="8" t="s">
        <v>165</v>
      </c>
      <c r="FG1" s="8" t="s">
        <v>166</v>
      </c>
      <c r="FH1" s="8" t="s">
        <v>167</v>
      </c>
      <c r="FI1" s="8" t="s">
        <v>66</v>
      </c>
      <c r="FJ1" s="8" t="s">
        <v>168</v>
      </c>
      <c r="FK1" s="8" t="s">
        <v>67</v>
      </c>
      <c r="FL1" s="8" t="s">
        <v>169</v>
      </c>
      <c r="FM1" s="8" t="s">
        <v>170</v>
      </c>
      <c r="FN1" s="51" t="s">
        <v>171</v>
      </c>
      <c r="FO1" s="51" t="s">
        <v>68</v>
      </c>
      <c r="FP1" s="8" t="s">
        <v>172</v>
      </c>
      <c r="FQ1" s="8" t="s">
        <v>69</v>
      </c>
      <c r="FR1" s="8" t="s">
        <v>173</v>
      </c>
      <c r="FS1" s="8" t="s">
        <v>70</v>
      </c>
      <c r="FT1" s="8" t="s">
        <v>174</v>
      </c>
      <c r="FU1" s="8" t="s">
        <v>71</v>
      </c>
      <c r="FV1" s="8" t="s">
        <v>175</v>
      </c>
      <c r="FW1" s="8" t="s">
        <v>72</v>
      </c>
      <c r="FX1" s="8" t="s">
        <v>176</v>
      </c>
      <c r="FY1" s="8" t="s">
        <v>73</v>
      </c>
      <c r="FZ1" s="8" t="s">
        <v>178</v>
      </c>
      <c r="GA1" s="8" t="s">
        <v>75</v>
      </c>
      <c r="GB1" s="8" t="s">
        <v>179</v>
      </c>
      <c r="GC1" s="8" t="s">
        <v>76</v>
      </c>
      <c r="GD1" s="8" t="s">
        <v>180</v>
      </c>
      <c r="GE1" s="8" t="s">
        <v>181</v>
      </c>
      <c r="GF1" s="8" t="s">
        <v>177</v>
      </c>
      <c r="GG1" s="8" t="s">
        <v>74</v>
      </c>
      <c r="GH1" s="8" t="s">
        <v>103</v>
      </c>
      <c r="GI1" s="8" t="s">
        <v>17</v>
      </c>
    </row>
    <row r="2" spans="1:224">
      <c r="A2">
        <v>1</v>
      </c>
      <c r="B2" s="1">
        <v>0.20949999999999999</v>
      </c>
      <c r="C2" s="1">
        <v>0.1668</v>
      </c>
      <c r="D2" s="1">
        <v>0.27800000000000002</v>
      </c>
      <c r="E2" s="1">
        <v>0.22059999999999999</v>
      </c>
      <c r="F2" s="1">
        <v>0.26119999999999999</v>
      </c>
      <c r="G2" s="1">
        <v>0.20330000000000001</v>
      </c>
      <c r="H2" s="1">
        <v>0.2084</v>
      </c>
      <c r="I2" s="1">
        <v>0.15060000000000001</v>
      </c>
      <c r="J2" s="1">
        <v>0.20300000000000001</v>
      </c>
      <c r="K2" s="1">
        <v>0.17780000000000001</v>
      </c>
      <c r="L2" s="1">
        <v>0.17960000000000001</v>
      </c>
      <c r="M2" s="1">
        <v>0.1547</v>
      </c>
      <c r="N2" s="1">
        <v>0.27039999999999997</v>
      </c>
      <c r="O2" s="1">
        <v>0.23150000000000001</v>
      </c>
      <c r="P2" s="1">
        <v>0.29360000000000003</v>
      </c>
      <c r="Q2" s="1">
        <v>0.2321</v>
      </c>
      <c r="R2" s="1">
        <v>0.28270000000000001</v>
      </c>
      <c r="S2" s="1">
        <v>0.25819999999999999</v>
      </c>
      <c r="T2" s="1">
        <v>0.26590000000000003</v>
      </c>
      <c r="U2" s="1">
        <v>0.20949999999999999</v>
      </c>
      <c r="V2" s="1">
        <v>0.2525</v>
      </c>
      <c r="W2" s="1">
        <v>0.2117</v>
      </c>
      <c r="X2" s="1">
        <v>0.24740000000000001</v>
      </c>
      <c r="Y2" s="1">
        <v>0.21540000000000001</v>
      </c>
      <c r="Z2" s="1">
        <v>0.17050000000000001</v>
      </c>
      <c r="AA2" s="1">
        <v>0.1215</v>
      </c>
      <c r="AB2" s="1">
        <v>0.1076</v>
      </c>
      <c r="AC2" s="1">
        <v>9.01E-2</v>
      </c>
      <c r="AD2" s="1">
        <v>0.13220000000000001</v>
      </c>
      <c r="AE2" s="1">
        <v>7.3499999999999996E-2</v>
      </c>
      <c r="AF2" s="1">
        <v>9.0899999999999995E-2</v>
      </c>
      <c r="AG2" s="1">
        <v>5.74E-2</v>
      </c>
      <c r="AH2" s="1">
        <v>0.20480000000000001</v>
      </c>
      <c r="AI2" s="1">
        <v>0.13039999999999999</v>
      </c>
      <c r="AJ2" s="1">
        <v>9.6199999999999994E-2</v>
      </c>
      <c r="AK2" s="1">
        <v>5.4699999999999999E-2</v>
      </c>
      <c r="AL2" s="1">
        <v>0.1055</v>
      </c>
      <c r="AM2" s="1">
        <v>7.0099999999999996E-2</v>
      </c>
      <c r="AN2" s="1">
        <v>0.1065</v>
      </c>
      <c r="AO2" s="1">
        <v>4.99E-2</v>
      </c>
      <c r="AP2" s="1">
        <v>7.5499999999999998E-2</v>
      </c>
      <c r="AQ2" s="1">
        <v>5.0099999999999999E-2</v>
      </c>
      <c r="AR2" s="1">
        <v>5.2900000000000003E-2</v>
      </c>
      <c r="AS2" s="1">
        <v>4.7800000000000002E-2</v>
      </c>
      <c r="AT2" s="1">
        <v>8.0799999999999997E-2</v>
      </c>
      <c r="AU2" s="1">
        <v>5.5899999999999998E-2</v>
      </c>
      <c r="AV2" s="1">
        <v>9.9900000000000003E-2</v>
      </c>
      <c r="AW2" s="1">
        <v>8.2500000000000004E-2</v>
      </c>
      <c r="AX2" s="1">
        <v>9.1800000000000007E-2</v>
      </c>
      <c r="AY2" s="1">
        <v>6.8199999999999997E-2</v>
      </c>
      <c r="AZ2" s="1">
        <v>0.21099999999999999</v>
      </c>
      <c r="BA2" s="1">
        <v>0.14199999999999999</v>
      </c>
      <c r="BB2" s="1">
        <v>0.24360000000000001</v>
      </c>
      <c r="BC2" s="1">
        <v>0.1321</v>
      </c>
      <c r="BD2" s="1">
        <v>0.245</v>
      </c>
      <c r="BE2" s="1">
        <v>0.14610000000000001</v>
      </c>
      <c r="BF2" s="1">
        <v>0.2228</v>
      </c>
      <c r="BG2" s="1">
        <v>0.1535</v>
      </c>
      <c r="BH2" s="1">
        <v>0.25419999999999998</v>
      </c>
      <c r="BI2" s="1">
        <v>0.15340000000000001</v>
      </c>
      <c r="BJ2" s="1">
        <v>0.26640000000000003</v>
      </c>
      <c r="BK2" s="1">
        <v>0.12989999999999999</v>
      </c>
      <c r="BL2" s="1">
        <v>0.27879999999999999</v>
      </c>
      <c r="BM2" s="1">
        <v>9.6699999999999994E-2</v>
      </c>
      <c r="BN2" s="1">
        <v>0.25240000000000001</v>
      </c>
      <c r="BO2" s="1">
        <v>0.1946</v>
      </c>
      <c r="BP2" s="1">
        <v>0.25130000000000002</v>
      </c>
      <c r="BQ2" s="1">
        <v>0.2046</v>
      </c>
      <c r="BR2" s="1">
        <v>0.2213</v>
      </c>
      <c r="BS2" s="1">
        <v>0.20880000000000001</v>
      </c>
      <c r="BT2" s="1">
        <v>0.2258</v>
      </c>
      <c r="BU2" s="1">
        <v>0.18540000000000001</v>
      </c>
      <c r="BV2" s="1">
        <v>0.21190000000000001</v>
      </c>
      <c r="BW2" s="1">
        <v>0.1837</v>
      </c>
      <c r="BX2" s="1">
        <v>0.2359</v>
      </c>
      <c r="BY2" s="1">
        <v>0.184</v>
      </c>
      <c r="BZ2" s="1">
        <v>0.23119999999999999</v>
      </c>
      <c r="CA2" s="1">
        <v>0.17199999999999999</v>
      </c>
      <c r="CB2" s="1">
        <v>0.22539999999999999</v>
      </c>
      <c r="CC2" s="1">
        <v>0.17069999999999999</v>
      </c>
      <c r="CD2" s="1">
        <v>0.2923</v>
      </c>
      <c r="CE2" s="1">
        <v>0.21110000000000001</v>
      </c>
      <c r="CF2" s="1">
        <v>0.19639999999999999</v>
      </c>
      <c r="CG2" s="1">
        <v>0.16300000000000001</v>
      </c>
      <c r="CH2" s="1">
        <v>0.23799999999999999</v>
      </c>
      <c r="CI2" s="1">
        <v>0.1797</v>
      </c>
      <c r="CJ2" s="1">
        <v>0.15670000000000001</v>
      </c>
      <c r="CK2" s="1">
        <v>0.15179999999999999</v>
      </c>
      <c r="CL2" s="1">
        <v>0.24340000000000001</v>
      </c>
      <c r="CM2" s="1">
        <v>0.1686</v>
      </c>
      <c r="CN2" s="1">
        <v>0.19020000000000001</v>
      </c>
      <c r="CO2" s="1">
        <v>0.14019999999999999</v>
      </c>
      <c r="CP2" s="1">
        <v>0.16159999999999999</v>
      </c>
      <c r="CQ2" s="1">
        <v>0.14369999999999999</v>
      </c>
      <c r="CR2" s="1">
        <v>0.21920000000000001</v>
      </c>
      <c r="CS2" s="1">
        <v>0.16489999999999999</v>
      </c>
      <c r="CT2" s="1">
        <v>0.26279999999999998</v>
      </c>
      <c r="CU2" s="1">
        <v>0.15490000000000001</v>
      </c>
      <c r="CV2" s="1">
        <v>0.24129999999999999</v>
      </c>
      <c r="CW2" s="1">
        <v>0.20930000000000001</v>
      </c>
      <c r="CX2" s="1">
        <v>0.23860000000000001</v>
      </c>
      <c r="CY2" s="1">
        <v>0.17369999999999999</v>
      </c>
      <c r="CZ2" s="1">
        <v>0.24560000000000001</v>
      </c>
      <c r="DA2" s="1">
        <v>0.1525</v>
      </c>
      <c r="DB2" s="1">
        <v>0.26290000000000002</v>
      </c>
      <c r="DC2" s="1">
        <v>0.21260000000000001</v>
      </c>
      <c r="DD2" s="1">
        <v>0.23069999999999999</v>
      </c>
      <c r="DE2" s="1">
        <v>0.2</v>
      </c>
      <c r="DF2" s="1">
        <v>0.23619999999999999</v>
      </c>
      <c r="DG2" s="1">
        <v>0.1804</v>
      </c>
      <c r="DH2" s="1">
        <v>0.24840000000000001</v>
      </c>
      <c r="DI2" s="1">
        <v>0.21909999999999999</v>
      </c>
      <c r="DJ2" s="1">
        <v>0.28660000000000002</v>
      </c>
      <c r="DK2" s="1">
        <v>0.24759999999999999</v>
      </c>
      <c r="DL2" s="1">
        <v>0.3221</v>
      </c>
      <c r="DM2" s="1">
        <v>0.25130000000000002</v>
      </c>
      <c r="DN2" s="1">
        <v>0.29809999999999998</v>
      </c>
      <c r="DO2" s="1">
        <v>0.24079999999999999</v>
      </c>
      <c r="DP2" s="1">
        <v>0.24879999999999999</v>
      </c>
      <c r="DQ2" s="1">
        <v>0.18809999999999999</v>
      </c>
      <c r="DR2" s="1">
        <v>0.28399999999999997</v>
      </c>
      <c r="DS2" s="1">
        <v>0.2722</v>
      </c>
      <c r="DT2" s="1">
        <v>0.29449999999999998</v>
      </c>
      <c r="DU2" s="1">
        <v>0.26040000000000002</v>
      </c>
      <c r="DV2" s="1">
        <v>0.2387</v>
      </c>
      <c r="DW2" s="1">
        <v>0.2074</v>
      </c>
      <c r="DX2" s="1">
        <v>0.31380000000000002</v>
      </c>
      <c r="DY2" s="1">
        <v>0.29189999999999999</v>
      </c>
      <c r="DZ2" s="1">
        <v>0.15679999999999999</v>
      </c>
      <c r="EA2" s="1">
        <v>0.14399999999999999</v>
      </c>
      <c r="EB2" s="1">
        <v>0.2044</v>
      </c>
      <c r="EC2" s="1">
        <v>0.19089999999999999</v>
      </c>
      <c r="ED2" s="1">
        <v>0.23169999999999999</v>
      </c>
      <c r="EE2" s="1">
        <v>0.15970000000000001</v>
      </c>
      <c r="EF2" s="1">
        <v>0.2853</v>
      </c>
      <c r="EG2" s="1">
        <v>0.1714</v>
      </c>
      <c r="EH2" s="1">
        <v>0.2417</v>
      </c>
      <c r="EI2" s="1">
        <v>0.19550000000000001</v>
      </c>
      <c r="EJ2" s="1">
        <v>0.25659999999999999</v>
      </c>
      <c r="EK2" s="1">
        <v>0.15559999999999999</v>
      </c>
      <c r="EL2" s="1">
        <v>0.25459999999999999</v>
      </c>
      <c r="EM2" s="1">
        <v>0.16159999999999999</v>
      </c>
      <c r="EN2" s="1">
        <v>0.1724</v>
      </c>
      <c r="EO2" s="1">
        <v>0.1348</v>
      </c>
      <c r="EP2" s="1">
        <v>0.26800000000000002</v>
      </c>
      <c r="EQ2" s="1">
        <v>0.1966</v>
      </c>
      <c r="ER2" s="1">
        <v>0.28989999999999999</v>
      </c>
      <c r="ES2" s="1">
        <v>0.1933</v>
      </c>
      <c r="ET2" s="1">
        <v>0.29120000000000001</v>
      </c>
      <c r="EU2" s="1">
        <v>0.24340000000000001</v>
      </c>
      <c r="EV2" s="1">
        <v>0.33539999999999998</v>
      </c>
      <c r="EW2" s="1">
        <v>0.29449999999999998</v>
      </c>
      <c r="EX2" s="1">
        <v>0.25340000000000001</v>
      </c>
      <c r="EY2" s="1">
        <v>0.19239999999999999</v>
      </c>
      <c r="EZ2" s="1">
        <v>0.26579999999999998</v>
      </c>
      <c r="FA2" s="1">
        <v>0.2185</v>
      </c>
      <c r="FB2" s="1">
        <v>0.32500000000000001</v>
      </c>
      <c r="FC2" s="1">
        <v>0.30159999999999998</v>
      </c>
      <c r="FD2" s="1">
        <v>0.28739999999999999</v>
      </c>
      <c r="FE2" s="1">
        <v>0.22770000000000001</v>
      </c>
      <c r="FF2" s="1">
        <v>0.30680000000000002</v>
      </c>
      <c r="FG2" s="1">
        <v>0.25</v>
      </c>
      <c r="FH2" s="1">
        <v>0.2462</v>
      </c>
      <c r="FI2" s="1">
        <v>0.1827</v>
      </c>
      <c r="FJ2" s="1">
        <v>0.26579999999999998</v>
      </c>
      <c r="FK2" s="1">
        <v>0.2419</v>
      </c>
      <c r="FL2" s="1">
        <v>0.28179999999999999</v>
      </c>
      <c r="FM2" s="1">
        <v>0.23849999999999999</v>
      </c>
      <c r="FN2" s="54">
        <v>0.23480000000000001</v>
      </c>
      <c r="FO2" s="54">
        <v>0.1991</v>
      </c>
      <c r="FP2" s="1">
        <v>0.2671</v>
      </c>
      <c r="FQ2" s="1">
        <v>0.23549999999999999</v>
      </c>
      <c r="FR2" s="1">
        <v>0.2964</v>
      </c>
      <c r="FS2" s="1">
        <v>0.22900000000000001</v>
      </c>
      <c r="FT2" s="1">
        <v>0.26440000000000002</v>
      </c>
      <c r="FU2" s="1">
        <v>0.24399999999999999</v>
      </c>
      <c r="FV2" s="1">
        <v>0.31309999999999999</v>
      </c>
      <c r="FW2" s="1">
        <v>0.26190000000000002</v>
      </c>
      <c r="FX2" s="1">
        <v>0.25119999999999998</v>
      </c>
      <c r="FY2" s="1">
        <v>0.19209999999999999</v>
      </c>
      <c r="FZ2" s="1">
        <v>0.25309999999999999</v>
      </c>
      <c r="GA2" s="1">
        <v>0.2281</v>
      </c>
      <c r="GB2" s="1">
        <v>0.35210000000000002</v>
      </c>
      <c r="GC2" s="1">
        <v>0.23910000000000001</v>
      </c>
      <c r="GD2" s="1">
        <v>0.23269999999999999</v>
      </c>
      <c r="GE2" s="1">
        <v>0.1578</v>
      </c>
      <c r="GF2" s="1">
        <v>0.28610000000000002</v>
      </c>
      <c r="GG2" s="1">
        <v>3.6499999999999998E-2</v>
      </c>
      <c r="GH2" s="1">
        <v>0.27689999999999998</v>
      </c>
      <c r="GI2" s="1">
        <v>0.15210000000000001</v>
      </c>
    </row>
    <row r="3" spans="1:224">
      <c r="A3">
        <v>2</v>
      </c>
      <c r="B3" s="1">
        <v>0.19289999999999999</v>
      </c>
      <c r="C3" s="1">
        <v>0.15620000000000001</v>
      </c>
      <c r="D3" s="1">
        <v>0.2697</v>
      </c>
      <c r="E3" s="1">
        <v>0.20100000000000001</v>
      </c>
      <c r="F3" s="1">
        <v>0.2341</v>
      </c>
      <c r="G3" s="1">
        <v>0.18590000000000001</v>
      </c>
      <c r="H3" s="1">
        <v>0.188</v>
      </c>
      <c r="I3" s="1">
        <v>0.14710000000000001</v>
      </c>
      <c r="J3" s="1">
        <v>0.19769999999999999</v>
      </c>
      <c r="K3" s="1">
        <v>0.1636</v>
      </c>
      <c r="L3" s="1">
        <v>0.16159999999999999</v>
      </c>
      <c r="M3" s="1">
        <v>0.15210000000000001</v>
      </c>
      <c r="N3" s="1">
        <v>0.25719999999999998</v>
      </c>
      <c r="O3" s="1">
        <v>0.20080000000000001</v>
      </c>
      <c r="P3" s="1">
        <v>0.2908</v>
      </c>
      <c r="Q3" s="1">
        <v>0.22409999999999999</v>
      </c>
      <c r="R3" s="1">
        <v>0.27089999999999997</v>
      </c>
      <c r="S3" s="1">
        <v>0.23810000000000001</v>
      </c>
      <c r="T3" s="1">
        <v>0.26300000000000001</v>
      </c>
      <c r="U3" s="1">
        <v>0.22109999999999999</v>
      </c>
      <c r="V3" s="1">
        <v>0.24709999999999999</v>
      </c>
      <c r="W3" s="1">
        <v>0.19359999999999999</v>
      </c>
      <c r="X3" s="1">
        <v>0.2442</v>
      </c>
      <c r="Y3" s="1">
        <v>0.2175</v>
      </c>
      <c r="Z3" s="1">
        <v>0.16980000000000001</v>
      </c>
      <c r="AA3" s="1">
        <v>0.11310000000000001</v>
      </c>
      <c r="AB3" s="1">
        <v>0.1012</v>
      </c>
      <c r="AC3" s="1">
        <v>8.7499999999999994E-2</v>
      </c>
      <c r="AD3" s="1">
        <v>0.1082</v>
      </c>
      <c r="AE3" s="1">
        <v>8.1100000000000005E-2</v>
      </c>
      <c r="AF3" s="1">
        <v>7.3200000000000001E-2</v>
      </c>
      <c r="AG3" s="1">
        <v>3.6200000000000003E-2</v>
      </c>
      <c r="AH3" s="1">
        <v>0.17380000000000001</v>
      </c>
      <c r="AI3" s="1">
        <v>0.1305</v>
      </c>
      <c r="AJ3" s="1">
        <v>8.72E-2</v>
      </c>
      <c r="AK3" s="1">
        <v>5.7700000000000001E-2</v>
      </c>
      <c r="AL3" s="1">
        <v>9.0800000000000006E-2</v>
      </c>
      <c r="AM3" s="1">
        <v>6.13E-2</v>
      </c>
      <c r="AN3" s="1">
        <v>8.4900000000000003E-2</v>
      </c>
      <c r="AO3" s="1">
        <v>4.7100000000000003E-2</v>
      </c>
      <c r="AP3" s="1">
        <v>6.2100000000000002E-2</v>
      </c>
      <c r="AQ3" s="1">
        <v>4.6600000000000003E-2</v>
      </c>
      <c r="AR3" s="1">
        <v>4.1200000000000001E-2</v>
      </c>
      <c r="AS3" s="1">
        <v>4.3200000000000002E-2</v>
      </c>
      <c r="AT3" s="1">
        <v>6.5500000000000003E-2</v>
      </c>
      <c r="AU3" s="1">
        <v>4.7199999999999999E-2</v>
      </c>
      <c r="AV3" s="1">
        <v>8.6199999999999999E-2</v>
      </c>
      <c r="AW3" s="1">
        <v>8.5999999999999993E-2</v>
      </c>
      <c r="AX3" s="1">
        <v>7.1900000000000006E-2</v>
      </c>
      <c r="AY3" s="1">
        <v>6.4399999999999999E-2</v>
      </c>
      <c r="AZ3" s="1">
        <v>0.21249999999999999</v>
      </c>
      <c r="BA3" s="1">
        <v>0.1216</v>
      </c>
      <c r="BB3" s="1">
        <v>0.2366</v>
      </c>
      <c r="BC3" s="1">
        <v>0.1331</v>
      </c>
      <c r="BD3" s="1">
        <v>0.24740000000000001</v>
      </c>
      <c r="BE3" s="1">
        <v>0.14599999999999999</v>
      </c>
      <c r="BF3" s="1">
        <v>0.21510000000000001</v>
      </c>
      <c r="BG3" s="1">
        <v>0.15609999999999999</v>
      </c>
      <c r="BH3" s="1">
        <v>0.26269999999999999</v>
      </c>
      <c r="BI3" s="1">
        <v>0.1598</v>
      </c>
      <c r="BJ3" s="1">
        <v>0.254</v>
      </c>
      <c r="BK3" s="1">
        <v>0.12659999999999999</v>
      </c>
      <c r="BL3" s="1">
        <v>0.2591</v>
      </c>
      <c r="BM3" s="1">
        <v>0.1023</v>
      </c>
      <c r="BN3" s="1">
        <v>0.25040000000000001</v>
      </c>
      <c r="BO3" s="1">
        <v>0.18770000000000001</v>
      </c>
      <c r="BP3" s="1">
        <v>0.2482</v>
      </c>
      <c r="BQ3" s="1">
        <v>0.20660000000000001</v>
      </c>
      <c r="BR3" s="1">
        <v>0.2162</v>
      </c>
      <c r="BS3" s="1">
        <v>0.193</v>
      </c>
      <c r="BT3" s="1">
        <v>0.21870000000000001</v>
      </c>
      <c r="BU3" s="1">
        <v>0.1701</v>
      </c>
      <c r="BV3" s="1">
        <v>0.21129999999999999</v>
      </c>
      <c r="BW3" s="1">
        <v>0.1789</v>
      </c>
      <c r="BX3" s="1">
        <v>0.23250000000000001</v>
      </c>
      <c r="BY3" s="1">
        <v>0.1832</v>
      </c>
      <c r="BZ3" s="1">
        <v>0.2225</v>
      </c>
      <c r="CA3" s="1">
        <v>0.1711</v>
      </c>
      <c r="CB3" s="1">
        <v>0.2205</v>
      </c>
      <c r="CC3" s="1">
        <v>0.16639999999999999</v>
      </c>
      <c r="CD3" s="1">
        <v>0.28139999999999998</v>
      </c>
      <c r="CE3" s="1">
        <v>0.2298</v>
      </c>
      <c r="CF3" s="1">
        <v>0.1966</v>
      </c>
      <c r="CG3" s="1">
        <v>0.15640000000000001</v>
      </c>
      <c r="CH3" s="1">
        <v>0.2291</v>
      </c>
      <c r="CI3" s="1">
        <v>0.16969999999999999</v>
      </c>
      <c r="CJ3" s="1">
        <v>0.1353</v>
      </c>
      <c r="CK3" s="1">
        <v>0.14449999999999999</v>
      </c>
      <c r="CL3" s="1">
        <v>0.2336</v>
      </c>
      <c r="CM3" s="1">
        <v>0.1535</v>
      </c>
      <c r="CN3" s="1">
        <v>0.17519999999999999</v>
      </c>
      <c r="CO3" s="1">
        <v>0.13639999999999999</v>
      </c>
      <c r="CP3" s="1">
        <v>0.14979999999999999</v>
      </c>
      <c r="CQ3" s="1">
        <v>0.1235</v>
      </c>
      <c r="CR3" s="1">
        <v>0.2024</v>
      </c>
      <c r="CS3" s="1">
        <v>0.16170000000000001</v>
      </c>
      <c r="CT3" s="1">
        <v>0.2487</v>
      </c>
      <c r="CU3" s="1">
        <v>0.14499999999999999</v>
      </c>
      <c r="CV3" s="1">
        <v>0.24110000000000001</v>
      </c>
      <c r="CW3" s="1">
        <v>0.19500000000000001</v>
      </c>
      <c r="CX3" s="1">
        <v>0.23</v>
      </c>
      <c r="CY3" s="1">
        <v>0.16589999999999999</v>
      </c>
      <c r="CZ3" s="1">
        <v>0.2303</v>
      </c>
      <c r="DA3" s="1">
        <v>0.1462</v>
      </c>
      <c r="DB3" s="1">
        <v>0.25490000000000002</v>
      </c>
      <c r="DC3" s="1">
        <v>0.2114</v>
      </c>
      <c r="DD3" s="1">
        <v>0.21959999999999999</v>
      </c>
      <c r="DE3" s="1">
        <v>0.19040000000000001</v>
      </c>
      <c r="DF3" s="1">
        <v>0.23350000000000001</v>
      </c>
      <c r="DG3" s="1">
        <v>0.1789</v>
      </c>
      <c r="DH3" s="1">
        <v>0.24490000000000001</v>
      </c>
      <c r="DI3" s="1">
        <v>0.19980000000000001</v>
      </c>
      <c r="DJ3" s="1">
        <v>0.27839999999999998</v>
      </c>
      <c r="DK3" s="1">
        <v>0.22550000000000001</v>
      </c>
      <c r="DL3" s="1">
        <v>0.30620000000000003</v>
      </c>
      <c r="DM3" s="1">
        <v>0.23219999999999999</v>
      </c>
      <c r="DN3" s="1">
        <v>0.31069999999999998</v>
      </c>
      <c r="DO3" s="1">
        <v>0.22509999999999999</v>
      </c>
      <c r="DP3" s="1">
        <v>0.23139999999999999</v>
      </c>
      <c r="DQ3" s="1">
        <v>0.18609999999999999</v>
      </c>
      <c r="DR3" s="1">
        <v>0.27089999999999997</v>
      </c>
      <c r="DS3" s="1">
        <v>0.25369999999999998</v>
      </c>
      <c r="DT3" s="1">
        <v>0.28439999999999999</v>
      </c>
      <c r="DU3" s="1">
        <v>0.25</v>
      </c>
      <c r="DV3" s="1">
        <v>0.2172</v>
      </c>
      <c r="DW3" s="1">
        <v>0.20630000000000001</v>
      </c>
      <c r="DX3" s="1">
        <v>0.31030000000000002</v>
      </c>
      <c r="DY3" s="1">
        <v>0.29270000000000002</v>
      </c>
      <c r="DZ3" s="1">
        <v>0.15490000000000001</v>
      </c>
      <c r="EA3" s="1">
        <v>0.13009999999999999</v>
      </c>
      <c r="EB3" s="1">
        <v>0.1988</v>
      </c>
      <c r="EC3" s="1">
        <v>0.18740000000000001</v>
      </c>
      <c r="ED3" s="1">
        <v>0.22439999999999999</v>
      </c>
      <c r="EE3" s="1">
        <v>0.1598</v>
      </c>
      <c r="EF3" s="1">
        <v>0.27800000000000002</v>
      </c>
      <c r="EG3" s="1">
        <v>0.16289999999999999</v>
      </c>
      <c r="EH3" s="1">
        <v>0.2384</v>
      </c>
      <c r="EI3" s="1">
        <v>0.19900000000000001</v>
      </c>
      <c r="EJ3" s="1">
        <v>0.24229999999999999</v>
      </c>
      <c r="EK3" s="1">
        <v>0.14910000000000001</v>
      </c>
      <c r="EL3" s="1">
        <v>0.25259999999999999</v>
      </c>
      <c r="EM3" s="1">
        <v>0.1522</v>
      </c>
      <c r="EN3" s="1">
        <v>0.1792</v>
      </c>
      <c r="EO3" s="1">
        <v>0.1255</v>
      </c>
      <c r="EP3" s="1">
        <v>0.26540000000000002</v>
      </c>
      <c r="EQ3" s="1">
        <v>0.19800000000000001</v>
      </c>
      <c r="ER3" s="1">
        <v>0.28000000000000003</v>
      </c>
      <c r="ES3" s="1">
        <v>0.19040000000000001</v>
      </c>
      <c r="ET3" s="1">
        <v>0.29189999999999999</v>
      </c>
      <c r="EU3" s="1">
        <v>0.22220000000000001</v>
      </c>
      <c r="EV3" s="1">
        <v>0.31759999999999999</v>
      </c>
      <c r="EW3" s="1">
        <v>0.27010000000000001</v>
      </c>
      <c r="EX3" s="1">
        <v>0.2492</v>
      </c>
      <c r="EY3" s="1">
        <v>0.1913</v>
      </c>
      <c r="EZ3" s="1">
        <v>0.27689999999999998</v>
      </c>
      <c r="FA3" s="1">
        <v>0.2296</v>
      </c>
      <c r="FB3" s="1">
        <v>0.30830000000000002</v>
      </c>
      <c r="FC3" s="1">
        <v>0.27839999999999998</v>
      </c>
      <c r="FD3" s="1">
        <v>0.27610000000000001</v>
      </c>
      <c r="FE3" s="1">
        <v>0.21199999999999999</v>
      </c>
      <c r="FF3" s="1">
        <v>0.29199999999999998</v>
      </c>
      <c r="FG3" s="1">
        <v>0.26129999999999998</v>
      </c>
      <c r="FH3" s="1">
        <v>0.23380000000000001</v>
      </c>
      <c r="FI3" s="1">
        <v>0.18160000000000001</v>
      </c>
      <c r="FJ3" s="1">
        <v>0.24959999999999999</v>
      </c>
      <c r="FK3" s="1">
        <v>0.23730000000000001</v>
      </c>
      <c r="FL3" s="1">
        <v>0.26250000000000001</v>
      </c>
      <c r="FM3" s="1">
        <v>0.22470000000000001</v>
      </c>
      <c r="FN3" s="54">
        <v>0.21609999999999999</v>
      </c>
      <c r="FO3" s="54">
        <v>0.20230000000000001</v>
      </c>
      <c r="FP3" s="1">
        <v>0.26319999999999999</v>
      </c>
      <c r="FQ3" s="1">
        <v>0.22</v>
      </c>
      <c r="FR3" s="1">
        <v>0.28120000000000001</v>
      </c>
      <c r="FS3" s="1">
        <v>0.22420000000000001</v>
      </c>
      <c r="FT3" s="1">
        <v>0.2586</v>
      </c>
      <c r="FU3" s="1">
        <v>0.23499999999999999</v>
      </c>
      <c r="FV3" s="1">
        <v>0.30109999999999998</v>
      </c>
      <c r="FW3" s="1">
        <v>0.25690000000000002</v>
      </c>
      <c r="FX3" s="1">
        <v>0.2397</v>
      </c>
      <c r="FY3" s="1">
        <v>0.19259999999999999</v>
      </c>
      <c r="FZ3" s="1">
        <v>0.24840000000000001</v>
      </c>
      <c r="GA3" s="1">
        <v>0.2258</v>
      </c>
      <c r="GB3" s="1">
        <v>0.33129999999999998</v>
      </c>
      <c r="GC3" s="1">
        <v>0.23730000000000001</v>
      </c>
      <c r="GD3" s="1">
        <v>0.21049999999999999</v>
      </c>
      <c r="GE3" s="1">
        <v>0.15559999999999999</v>
      </c>
      <c r="GF3" s="1">
        <v>0.27450000000000002</v>
      </c>
      <c r="GG3" s="1">
        <v>3.2399999999999998E-2</v>
      </c>
      <c r="GH3" s="1">
        <v>0.26350000000000001</v>
      </c>
      <c r="GI3" s="1">
        <v>0.14610000000000001</v>
      </c>
    </row>
    <row r="4" spans="1:224">
      <c r="A4">
        <v>3</v>
      </c>
      <c r="B4" s="1">
        <v>0.1852</v>
      </c>
      <c r="C4" s="1">
        <v>0.1414</v>
      </c>
      <c r="D4" s="1">
        <v>0.26769999999999999</v>
      </c>
      <c r="E4" s="1">
        <v>0.2064</v>
      </c>
      <c r="F4" s="1">
        <v>0.2419</v>
      </c>
      <c r="G4" s="1">
        <v>0.18770000000000001</v>
      </c>
      <c r="H4" s="1">
        <v>0.19889999999999999</v>
      </c>
      <c r="I4" s="1">
        <v>0.14130000000000001</v>
      </c>
      <c r="J4" s="1">
        <v>0.18099999999999999</v>
      </c>
      <c r="K4" s="1">
        <v>0.1678</v>
      </c>
      <c r="L4" s="1">
        <v>0.13489999999999999</v>
      </c>
      <c r="M4" s="1">
        <v>0.12130000000000001</v>
      </c>
      <c r="N4" s="1">
        <v>0.25369999999999998</v>
      </c>
      <c r="O4" s="1">
        <v>0.22</v>
      </c>
      <c r="P4" s="1">
        <v>0.27439999999999998</v>
      </c>
      <c r="Q4" s="1">
        <v>0.21179999999999999</v>
      </c>
      <c r="R4" s="1">
        <v>0.26769999999999999</v>
      </c>
      <c r="S4" s="1">
        <v>0.24590000000000001</v>
      </c>
      <c r="T4" s="1">
        <v>0.25559999999999999</v>
      </c>
      <c r="U4" s="1">
        <v>0.19980000000000001</v>
      </c>
      <c r="V4" s="1">
        <v>0.2402</v>
      </c>
      <c r="W4" s="1">
        <v>0.19800000000000001</v>
      </c>
      <c r="X4" s="1">
        <v>0.23880000000000001</v>
      </c>
      <c r="Y4" s="1">
        <v>0.21410000000000001</v>
      </c>
      <c r="Z4" s="1">
        <v>0.17369999999999999</v>
      </c>
      <c r="AA4" s="1">
        <v>0.11360000000000001</v>
      </c>
      <c r="AB4" s="1">
        <v>0.10100000000000001</v>
      </c>
      <c r="AC4" s="1">
        <v>8.7099999999999997E-2</v>
      </c>
      <c r="AD4" s="1">
        <v>0.1444</v>
      </c>
      <c r="AE4" s="1">
        <v>9.3600000000000003E-2</v>
      </c>
      <c r="AF4" s="1">
        <v>8.8900000000000007E-2</v>
      </c>
      <c r="AG4" s="1">
        <v>4.6100000000000002E-2</v>
      </c>
      <c r="AH4" s="1">
        <v>0.1915</v>
      </c>
      <c r="AI4" s="1">
        <v>0.13689999999999999</v>
      </c>
      <c r="AJ4" s="1">
        <v>8.7800000000000003E-2</v>
      </c>
      <c r="AK4" s="1">
        <v>5.8000000000000003E-2</v>
      </c>
      <c r="AL4" s="1">
        <v>9.7299999999999998E-2</v>
      </c>
      <c r="AM4" s="1">
        <v>6.7100000000000007E-2</v>
      </c>
      <c r="AN4" s="1">
        <v>9.1700000000000004E-2</v>
      </c>
      <c r="AO4" s="1">
        <v>4.2099999999999999E-2</v>
      </c>
      <c r="AP4" s="1">
        <v>6.5100000000000005E-2</v>
      </c>
      <c r="AQ4" s="1">
        <v>3.9899999999999998E-2</v>
      </c>
      <c r="AR4" s="1">
        <v>4.99E-2</v>
      </c>
      <c r="AS4" s="1">
        <v>4.5400000000000003E-2</v>
      </c>
      <c r="AT4" s="1">
        <v>6.5100000000000005E-2</v>
      </c>
      <c r="AU4" s="1">
        <v>4.53E-2</v>
      </c>
      <c r="AV4" s="1">
        <v>8.3799999999999999E-2</v>
      </c>
      <c r="AW4" s="1">
        <v>7.4999999999999997E-2</v>
      </c>
      <c r="AX4" s="1">
        <v>8.3699999999999997E-2</v>
      </c>
      <c r="AY4" s="1">
        <v>5.5199999999999999E-2</v>
      </c>
      <c r="AZ4" s="1">
        <v>0.21210000000000001</v>
      </c>
      <c r="BA4" s="1">
        <v>0.1134</v>
      </c>
      <c r="BB4" s="1">
        <v>0.22720000000000001</v>
      </c>
      <c r="BC4" s="1">
        <v>0.1231</v>
      </c>
      <c r="BD4" s="1">
        <v>0.23369999999999999</v>
      </c>
      <c r="BE4" s="1">
        <v>0.12590000000000001</v>
      </c>
      <c r="BF4" s="1">
        <v>0.20860000000000001</v>
      </c>
      <c r="BG4" s="1">
        <v>0.1396</v>
      </c>
      <c r="BH4" s="1">
        <v>0.248</v>
      </c>
      <c r="BI4" s="1">
        <v>0.1426</v>
      </c>
      <c r="BJ4" s="1">
        <v>0.254</v>
      </c>
      <c r="BK4" s="1">
        <v>0.11650000000000001</v>
      </c>
      <c r="BL4" s="1">
        <v>0.2616</v>
      </c>
      <c r="BM4" s="1">
        <v>9.2200000000000004E-2</v>
      </c>
      <c r="BN4" s="1">
        <v>0.2427</v>
      </c>
      <c r="BO4" s="1">
        <v>0.17730000000000001</v>
      </c>
      <c r="BP4" s="1">
        <v>0.24129999999999999</v>
      </c>
      <c r="BQ4" s="1">
        <v>0.2021</v>
      </c>
      <c r="BR4" s="1">
        <v>0.21959999999999999</v>
      </c>
      <c r="BS4" s="1">
        <v>0.1961</v>
      </c>
      <c r="BT4" s="1">
        <v>0.21529999999999999</v>
      </c>
      <c r="BU4" s="1">
        <v>0.1807</v>
      </c>
      <c r="BV4" s="1">
        <v>0.20180000000000001</v>
      </c>
      <c r="BW4" s="1">
        <v>0.17380000000000001</v>
      </c>
      <c r="BX4" s="1">
        <v>0.22439999999999999</v>
      </c>
      <c r="BY4" s="1">
        <v>0.17580000000000001</v>
      </c>
      <c r="BZ4" s="1">
        <v>0.2167</v>
      </c>
      <c r="CA4" s="1">
        <v>0.1709</v>
      </c>
      <c r="CB4" s="1">
        <v>0.21929999999999999</v>
      </c>
      <c r="CC4" s="1">
        <v>0.1648</v>
      </c>
      <c r="CD4" s="1">
        <v>0.2601</v>
      </c>
      <c r="CE4" s="1">
        <v>0.21920000000000001</v>
      </c>
      <c r="CF4" s="1">
        <v>0.191</v>
      </c>
      <c r="CG4" s="1">
        <v>0.15609999999999999</v>
      </c>
      <c r="CH4" s="1">
        <v>0.22559999999999999</v>
      </c>
      <c r="CI4" s="1">
        <v>0.1676</v>
      </c>
      <c r="CJ4" s="1">
        <v>0.1321</v>
      </c>
      <c r="CK4" s="1">
        <v>0.14099999999999999</v>
      </c>
      <c r="CL4" s="1">
        <v>0.2296</v>
      </c>
      <c r="CM4" s="1">
        <v>0.16170000000000001</v>
      </c>
      <c r="CN4" s="1">
        <v>0.17580000000000001</v>
      </c>
      <c r="CO4" s="1">
        <v>0.13669999999999999</v>
      </c>
      <c r="CP4" s="1">
        <v>0.14360000000000001</v>
      </c>
      <c r="CQ4" s="1">
        <v>0.1237</v>
      </c>
      <c r="CR4" s="1">
        <v>0.19719999999999999</v>
      </c>
      <c r="CS4" s="1">
        <v>0.1547</v>
      </c>
      <c r="CT4" s="1">
        <v>0.2424</v>
      </c>
      <c r="CU4" s="1">
        <v>0.12939999999999999</v>
      </c>
      <c r="CV4" s="1">
        <v>0.2351</v>
      </c>
      <c r="CW4" s="1">
        <v>0.20250000000000001</v>
      </c>
      <c r="CX4" s="1">
        <v>0.222</v>
      </c>
      <c r="CY4" s="1">
        <v>0.16189999999999999</v>
      </c>
      <c r="CZ4" s="1">
        <v>0.22370000000000001</v>
      </c>
      <c r="DA4" s="1">
        <v>0.15040000000000001</v>
      </c>
      <c r="DB4" s="1">
        <v>0.25890000000000002</v>
      </c>
      <c r="DC4" s="1">
        <v>0.1973</v>
      </c>
      <c r="DD4" s="1">
        <v>0.2208</v>
      </c>
      <c r="DE4" s="1">
        <v>0.19020000000000001</v>
      </c>
      <c r="DF4" s="1">
        <v>0.22420000000000001</v>
      </c>
      <c r="DG4" s="1">
        <v>0.17730000000000001</v>
      </c>
      <c r="DH4" s="1">
        <v>0.249</v>
      </c>
      <c r="DI4" s="1">
        <v>0.2031</v>
      </c>
      <c r="DJ4" s="1">
        <v>0.27700000000000002</v>
      </c>
      <c r="DK4" s="1">
        <v>0.23039999999999999</v>
      </c>
      <c r="DL4" s="1">
        <v>0.30499999999999999</v>
      </c>
      <c r="DM4" s="1">
        <v>0.24260000000000001</v>
      </c>
      <c r="DN4" s="1">
        <v>0.29199999999999998</v>
      </c>
      <c r="DO4" s="1">
        <v>0.248</v>
      </c>
      <c r="DP4" s="1">
        <v>0.2303</v>
      </c>
      <c r="DQ4" s="1">
        <v>0.18290000000000001</v>
      </c>
      <c r="DR4" s="1">
        <v>0.27239999999999998</v>
      </c>
      <c r="DS4" s="1">
        <v>0.26069999999999999</v>
      </c>
      <c r="DT4" s="1">
        <v>0.27850000000000003</v>
      </c>
      <c r="DU4" s="1">
        <v>0.24249999999999999</v>
      </c>
      <c r="DV4" s="1">
        <v>0.21609999999999999</v>
      </c>
      <c r="DW4" s="1">
        <v>0.20069999999999999</v>
      </c>
      <c r="DX4" s="1">
        <v>0.30869999999999997</v>
      </c>
      <c r="DY4" s="1">
        <v>0.28510000000000002</v>
      </c>
      <c r="DZ4" s="1">
        <v>0.15440000000000001</v>
      </c>
      <c r="EA4" s="1">
        <v>0.1295</v>
      </c>
      <c r="EB4" s="1">
        <v>0.17530000000000001</v>
      </c>
      <c r="EC4" s="1">
        <v>0.1729</v>
      </c>
      <c r="ED4" s="1">
        <v>0.21249999999999999</v>
      </c>
      <c r="EE4" s="1">
        <v>0.14580000000000001</v>
      </c>
      <c r="EF4" s="1">
        <v>0.27610000000000001</v>
      </c>
      <c r="EG4" s="1">
        <v>0.1656</v>
      </c>
      <c r="EH4" s="1">
        <v>0.2339</v>
      </c>
      <c r="EI4" s="1">
        <v>0.18770000000000001</v>
      </c>
      <c r="EJ4" s="1">
        <v>0.24690000000000001</v>
      </c>
      <c r="EK4" s="1">
        <v>0.1411</v>
      </c>
      <c r="EL4" s="1">
        <v>0.24779999999999999</v>
      </c>
      <c r="EM4" s="1">
        <v>0.13619999999999999</v>
      </c>
      <c r="EN4" s="1">
        <v>0.1777</v>
      </c>
      <c r="EO4" s="1">
        <v>0.11849999999999999</v>
      </c>
      <c r="EP4" s="1">
        <v>0.26550000000000001</v>
      </c>
      <c r="EQ4" s="1">
        <v>0.19070000000000001</v>
      </c>
      <c r="ER4" s="1">
        <v>0.2767</v>
      </c>
      <c r="ES4" s="1">
        <v>0.1774</v>
      </c>
      <c r="ET4" s="1">
        <v>0.29060000000000002</v>
      </c>
      <c r="EU4" s="1">
        <v>0.30830000000000002</v>
      </c>
      <c r="EV4" s="1">
        <v>0.30969999999999998</v>
      </c>
      <c r="EW4" s="1">
        <v>0.26579999999999998</v>
      </c>
      <c r="EX4" s="1">
        <v>0.25009999999999999</v>
      </c>
      <c r="EY4" s="1">
        <v>0.18890000000000001</v>
      </c>
      <c r="EZ4" s="1">
        <v>0.2651</v>
      </c>
      <c r="FA4" s="1">
        <v>0.22589999999999999</v>
      </c>
      <c r="FB4" s="1">
        <v>0.30430000000000001</v>
      </c>
      <c r="FC4" s="1">
        <v>0.2702</v>
      </c>
      <c r="FD4" s="1">
        <v>0.26779999999999998</v>
      </c>
      <c r="FE4" s="1">
        <v>0.215</v>
      </c>
      <c r="FF4" s="1">
        <v>0.29260000000000003</v>
      </c>
      <c r="FG4" s="1">
        <v>0.251</v>
      </c>
      <c r="FH4" s="1">
        <v>0.2276</v>
      </c>
      <c r="FI4" s="1">
        <v>0.17180000000000001</v>
      </c>
      <c r="FJ4" s="1">
        <v>0.24679999999999999</v>
      </c>
      <c r="FK4" s="1">
        <v>0.2263</v>
      </c>
      <c r="FL4" s="1">
        <v>0.25609999999999999</v>
      </c>
      <c r="FM4" s="1">
        <v>0.2213</v>
      </c>
      <c r="FN4" s="54">
        <v>0.20880000000000001</v>
      </c>
      <c r="FO4" s="54">
        <v>0.1835</v>
      </c>
      <c r="FP4" s="1">
        <v>0.26169999999999999</v>
      </c>
      <c r="FQ4" s="1">
        <v>0.20699999999999999</v>
      </c>
      <c r="FR4" s="1">
        <v>0.27639999999999998</v>
      </c>
      <c r="FS4" s="1">
        <v>0.2152</v>
      </c>
      <c r="FT4" s="1">
        <v>0.26</v>
      </c>
      <c r="FU4" s="1">
        <v>0.23</v>
      </c>
      <c r="FV4" s="1">
        <v>0.28999999999999998</v>
      </c>
      <c r="FW4" s="1">
        <v>0.24909999999999999</v>
      </c>
      <c r="FX4" s="1">
        <v>0.2379</v>
      </c>
      <c r="FY4" s="1">
        <v>0.18870000000000001</v>
      </c>
      <c r="FZ4" s="1">
        <v>0.24629999999999999</v>
      </c>
      <c r="GA4" s="1">
        <v>0.22070000000000001</v>
      </c>
      <c r="GB4" s="1">
        <v>0.33029999999999998</v>
      </c>
      <c r="GC4" s="1">
        <v>0.22650000000000001</v>
      </c>
      <c r="GD4" s="1">
        <v>0.2165</v>
      </c>
      <c r="GE4" s="1">
        <v>0.14729999999999999</v>
      </c>
      <c r="GF4" s="1">
        <v>0.26910000000000001</v>
      </c>
      <c r="GG4" s="1">
        <v>4.4699999999999997E-2</v>
      </c>
      <c r="GH4" s="1">
        <v>0.25090000000000001</v>
      </c>
      <c r="GI4" s="1">
        <v>0.14230000000000001</v>
      </c>
    </row>
    <row r="5" spans="1:224">
      <c r="BO5" s="26"/>
      <c r="BT5" s="26"/>
      <c r="BU5" s="26"/>
      <c r="CB5" s="26"/>
      <c r="CC5" s="26"/>
      <c r="CI5" s="26"/>
      <c r="CK5" s="26"/>
      <c r="CL5" s="26"/>
      <c r="CO5"/>
      <c r="CP5"/>
      <c r="CV5" s="26"/>
      <c r="CW5" s="26"/>
    </row>
    <row r="6" spans="1:224">
      <c r="A6" s="4"/>
      <c r="B6" s="4"/>
      <c r="C6" s="4"/>
      <c r="D6" s="4"/>
      <c r="E6" s="4"/>
      <c r="F6" s="4"/>
      <c r="G6" s="4"/>
      <c r="CC6" s="55"/>
      <c r="CD6" s="55"/>
      <c r="CE6" s="55"/>
      <c r="CF6" s="55"/>
      <c r="CG6" s="55"/>
      <c r="CH6" s="55"/>
      <c r="CI6" s="55"/>
      <c r="CJ6" s="55"/>
      <c r="CK6" s="55"/>
      <c r="CL6" s="55"/>
      <c r="CM6" s="55"/>
      <c r="CN6" s="55"/>
      <c r="CO6" s="27"/>
      <c r="CP6" s="27"/>
      <c r="CQ6" s="55"/>
      <c r="CR6" s="55"/>
      <c r="CS6" s="55"/>
      <c r="CT6" s="55"/>
      <c r="CU6" s="55"/>
      <c r="CV6" s="55"/>
      <c r="CW6" s="55"/>
      <c r="CX6" s="55"/>
      <c r="CY6" s="55"/>
      <c r="CZ6" s="55"/>
      <c r="DA6" s="55"/>
      <c r="DB6" s="55"/>
      <c r="DC6" s="55"/>
      <c r="DD6" s="55"/>
      <c r="DE6" s="55"/>
      <c r="DF6" s="55"/>
    </row>
    <row r="7" spans="1:224">
      <c r="A7" s="4"/>
      <c r="B7" s="55"/>
      <c r="C7" s="55"/>
      <c r="D7" s="55"/>
      <c r="E7" s="55"/>
      <c r="F7" s="55"/>
      <c r="G7" s="55"/>
      <c r="H7" s="55"/>
      <c r="I7" s="55"/>
      <c r="J7" s="55"/>
      <c r="K7" s="55"/>
      <c r="L7" s="55"/>
      <c r="M7" s="55"/>
      <c r="N7" s="4"/>
      <c r="O7" s="4"/>
      <c r="P7" s="4"/>
      <c r="Q7" s="4"/>
      <c r="CE7" s="27"/>
      <c r="CF7" s="27"/>
      <c r="CG7" s="27"/>
      <c r="CH7" s="9"/>
      <c r="CK7" s="6"/>
      <c r="CL7" s="9"/>
      <c r="CM7" s="6"/>
      <c r="CN7" s="9"/>
      <c r="CO7" s="9"/>
      <c r="CP7" s="9"/>
      <c r="CQ7" s="6"/>
      <c r="CR7" s="9"/>
      <c r="CS7" s="6"/>
      <c r="CT7" s="9"/>
      <c r="CU7" s="6"/>
      <c r="CV7" s="9"/>
      <c r="CW7" s="6"/>
      <c r="CX7" s="9"/>
      <c r="DE7" s="6"/>
      <c r="DF7" s="9"/>
      <c r="DG7" s="6"/>
      <c r="DH7" s="9"/>
      <c r="EM7" s="4"/>
      <c r="EN7" s="4"/>
      <c r="EO7" s="4"/>
      <c r="EP7" s="4"/>
      <c r="EQ7" s="4"/>
      <c r="ER7" s="4"/>
      <c r="ES7" s="4"/>
      <c r="ET7" s="4"/>
      <c r="EU7" s="4"/>
      <c r="EV7" s="4"/>
      <c r="EW7" s="4"/>
      <c r="EX7" s="4"/>
      <c r="EY7" s="4"/>
      <c r="EZ7" s="4"/>
      <c r="FA7" s="4"/>
      <c r="FB7" s="4"/>
      <c r="FC7" s="4"/>
      <c r="FD7" s="4"/>
      <c r="FE7" s="4"/>
      <c r="FF7" s="4"/>
      <c r="FG7" s="4"/>
      <c r="FH7" s="4"/>
      <c r="FI7" s="4"/>
      <c r="FJ7" s="4"/>
      <c r="FK7" s="4"/>
    </row>
    <row r="8" spans="1:224">
      <c r="A8" s="4"/>
      <c r="B8" s="6"/>
      <c r="C8" s="6"/>
      <c r="D8" s="6"/>
      <c r="E8" s="6"/>
      <c r="F8" s="6"/>
      <c r="G8" s="6"/>
      <c r="H8" s="6"/>
      <c r="I8" s="6"/>
      <c r="J8" s="6"/>
      <c r="K8" s="6"/>
      <c r="L8" s="6"/>
      <c r="M8" s="6"/>
      <c r="N8" s="4"/>
      <c r="O8" s="4"/>
      <c r="P8" s="4"/>
      <c r="Q8" s="4"/>
      <c r="BY8" s="26"/>
      <c r="BZ8" s="26"/>
      <c r="CA8" s="4"/>
      <c r="CB8" s="4"/>
      <c r="CC8" s="4"/>
      <c r="CE8" s="26"/>
      <c r="CH8" s="4"/>
      <c r="CK8" s="4"/>
      <c r="CL8" s="4"/>
      <c r="CM8" s="4"/>
      <c r="CN8" s="4"/>
      <c r="CO8" s="4"/>
      <c r="CP8" s="4"/>
      <c r="CQ8" s="4"/>
      <c r="CR8" s="4"/>
      <c r="CS8" s="4"/>
      <c r="CT8" s="4"/>
      <c r="CU8" s="4"/>
      <c r="CV8" s="4"/>
      <c r="CW8" s="4"/>
      <c r="CX8" s="4"/>
      <c r="ER8" s="55"/>
      <c r="ES8" s="55"/>
      <c r="ET8" s="55"/>
      <c r="EU8" s="55"/>
      <c r="EV8" s="55"/>
      <c r="EW8" s="55"/>
      <c r="EX8" s="55"/>
      <c r="EY8" s="55"/>
      <c r="EZ8" s="55"/>
      <c r="FA8" s="55"/>
      <c r="FB8" s="4"/>
      <c r="FC8" s="4"/>
      <c r="FD8" s="4"/>
      <c r="FE8" s="4"/>
      <c r="FL8" s="4"/>
      <c r="FM8" s="4"/>
      <c r="FN8" s="4"/>
      <c r="FO8" s="4"/>
      <c r="FP8" s="4"/>
      <c r="FQ8" s="4"/>
      <c r="FR8" s="4"/>
      <c r="FS8" s="4"/>
      <c r="FT8" s="4"/>
      <c r="FU8" s="4"/>
      <c r="FV8" s="4"/>
      <c r="FW8" s="4"/>
      <c r="FX8" s="4"/>
      <c r="FY8" s="4"/>
      <c r="FZ8" s="4"/>
      <c r="GA8" s="4"/>
      <c r="GB8" s="4"/>
      <c r="GC8" s="4"/>
      <c r="GD8" s="4"/>
      <c r="GE8" s="4"/>
      <c r="GF8" s="4"/>
      <c r="GG8" s="4"/>
      <c r="GH8" s="4"/>
      <c r="GK8" s="4"/>
      <c r="GL8" s="4"/>
      <c r="GM8" s="4"/>
      <c r="GN8" s="4"/>
      <c r="GO8" s="4"/>
      <c r="GP8" s="4"/>
      <c r="GQ8" s="4"/>
      <c r="GR8" s="4"/>
      <c r="GS8" s="4"/>
      <c r="GT8" s="4"/>
      <c r="GU8" s="4"/>
      <c r="GV8" s="4"/>
      <c r="GW8" s="4"/>
      <c r="GX8" s="4"/>
      <c r="GY8" s="4"/>
      <c r="GZ8" s="4"/>
      <c r="HA8" s="4"/>
      <c r="HB8" s="4"/>
      <c r="HC8" s="4"/>
      <c r="HD8" s="4"/>
      <c r="HE8" s="4"/>
      <c r="HF8" s="4"/>
    </row>
    <row r="9" spans="1:224" ht="15.6">
      <c r="A9" s="4"/>
      <c r="B9" s="4"/>
      <c r="C9" s="4"/>
      <c r="D9" s="4"/>
      <c r="E9" s="4"/>
      <c r="F9" s="4"/>
      <c r="G9" s="4"/>
      <c r="H9" s="4"/>
      <c r="I9" s="4"/>
      <c r="J9" s="4"/>
      <c r="K9" s="4"/>
      <c r="L9" s="4"/>
      <c r="M9" s="4"/>
      <c r="N9" s="4"/>
      <c r="O9" s="4"/>
      <c r="P9" s="4"/>
      <c r="Q9" s="4"/>
      <c r="AR9" s="4"/>
      <c r="AS9" s="4"/>
      <c r="AT9" s="4"/>
      <c r="AU9" s="4"/>
      <c r="AV9" s="4"/>
      <c r="AW9" s="4"/>
      <c r="AX9" s="21"/>
      <c r="AY9" s="4"/>
      <c r="AZ9" s="4"/>
      <c r="BA9" s="4"/>
      <c r="BB9" s="4"/>
      <c r="BC9" s="4"/>
      <c r="BD9" s="4"/>
      <c r="BE9" s="4"/>
      <c r="BF9" s="4"/>
      <c r="BG9" s="4"/>
      <c r="BH9" s="4"/>
      <c r="BI9" s="4"/>
      <c r="BJ9" s="4"/>
      <c r="BK9" s="4"/>
      <c r="CA9" s="26"/>
      <c r="CB9" s="26"/>
      <c r="CC9" s="4"/>
      <c r="CE9" s="26"/>
      <c r="CH9" s="4"/>
      <c r="CK9" s="4"/>
      <c r="CL9" s="4"/>
      <c r="CM9" s="4"/>
      <c r="CN9" s="4"/>
      <c r="CO9" s="4"/>
      <c r="CP9" s="4"/>
      <c r="CQ9" s="4"/>
      <c r="CR9" s="4"/>
      <c r="CS9" s="4"/>
      <c r="CT9" s="4"/>
      <c r="CU9" s="4"/>
      <c r="CV9" s="4"/>
      <c r="CW9" s="4"/>
      <c r="CX9" s="4"/>
      <c r="ER9" s="10"/>
      <c r="ES9" s="11"/>
      <c r="ET9" s="10"/>
      <c r="EU9" s="11"/>
      <c r="EV9" s="10"/>
      <c r="EW9" s="11"/>
      <c r="EX9" s="10"/>
      <c r="EY9" s="11"/>
      <c r="EZ9" s="10"/>
      <c r="FA9" s="11"/>
      <c r="FB9" s="4"/>
      <c r="FC9" s="4"/>
      <c r="FD9" s="4"/>
      <c r="FE9" s="4"/>
      <c r="FL9" s="4"/>
      <c r="FM9" s="4"/>
      <c r="FN9" s="4"/>
      <c r="FO9" s="4"/>
      <c r="FP9" s="4"/>
      <c r="FQ9" s="4"/>
      <c r="FR9" s="4"/>
      <c r="FS9" s="4"/>
      <c r="FT9" s="4"/>
      <c r="FU9" s="4"/>
      <c r="FV9" s="4"/>
      <c r="FW9" s="4"/>
      <c r="FY9" s="55"/>
      <c r="FZ9" s="55"/>
      <c r="GA9" s="55"/>
      <c r="GB9" s="55"/>
      <c r="GC9" s="55"/>
      <c r="GD9" s="55"/>
      <c r="GE9" s="55"/>
      <c r="GF9" s="55"/>
      <c r="GG9" s="55"/>
      <c r="GH9" s="55"/>
      <c r="GK9" s="4"/>
      <c r="GL9" s="55"/>
      <c r="GM9" s="55"/>
      <c r="GN9" s="55"/>
      <c r="GO9" s="55"/>
      <c r="GP9" s="55"/>
      <c r="GQ9" s="55"/>
      <c r="GR9" s="55"/>
      <c r="GS9" s="55"/>
      <c r="GT9" s="55"/>
      <c r="GU9" s="55"/>
      <c r="GV9" s="55"/>
      <c r="GW9" s="55"/>
      <c r="GX9" s="55"/>
      <c r="GY9" s="55"/>
      <c r="GZ9" s="55"/>
      <c r="HA9" s="55"/>
      <c r="HB9" s="55"/>
      <c r="HC9" s="55"/>
      <c r="HD9" s="55"/>
      <c r="HE9" s="55"/>
      <c r="HF9" s="4"/>
    </row>
    <row r="10" spans="1:224" ht="15.6">
      <c r="A10" s="4"/>
      <c r="B10" s="4"/>
      <c r="C10" s="4"/>
      <c r="D10" s="4"/>
      <c r="E10" s="4"/>
      <c r="F10" s="4"/>
      <c r="G10" s="4"/>
      <c r="H10" s="4"/>
      <c r="I10" s="4"/>
      <c r="J10" s="4"/>
      <c r="K10" s="4"/>
      <c r="L10" s="4"/>
      <c r="M10" s="4"/>
      <c r="N10" s="4"/>
      <c r="O10" s="4"/>
      <c r="P10" s="4"/>
      <c r="Q10" s="4"/>
      <c r="AR10" s="4"/>
      <c r="AS10" s="55"/>
      <c r="AT10" s="55"/>
      <c r="AU10" s="4"/>
      <c r="AV10" s="4"/>
      <c r="AW10" s="4"/>
      <c r="AX10" s="21"/>
      <c r="AY10" s="4"/>
      <c r="AZ10" s="4"/>
      <c r="BA10" s="4"/>
      <c r="BB10" s="4"/>
      <c r="BC10" s="4"/>
      <c r="BD10" s="4"/>
      <c r="BE10" s="4"/>
      <c r="BF10" s="4"/>
      <c r="BG10" s="4"/>
      <c r="BH10" s="4"/>
      <c r="BI10" s="4"/>
      <c r="BJ10" s="4"/>
      <c r="BK10" s="4"/>
      <c r="BY10" s="4"/>
      <c r="BZ10" s="4"/>
      <c r="CA10" s="4"/>
      <c r="CB10" s="4"/>
      <c r="CC10" s="4"/>
      <c r="CE10" s="26"/>
      <c r="CH10" s="4"/>
      <c r="CK10" s="4"/>
      <c r="CL10" s="4"/>
      <c r="CM10" s="4"/>
      <c r="CN10" s="4"/>
      <c r="CO10" s="4"/>
      <c r="CP10" s="4"/>
      <c r="CQ10" s="4"/>
      <c r="CR10" s="4"/>
      <c r="CS10" s="4"/>
      <c r="CT10" s="4"/>
      <c r="CU10" s="4"/>
      <c r="CV10" s="4"/>
      <c r="CW10" s="4"/>
      <c r="CX10" s="4"/>
      <c r="EP10" s="4"/>
      <c r="EQ10" s="4"/>
      <c r="ER10" s="4"/>
      <c r="ES10" s="4"/>
      <c r="ET10" s="4"/>
      <c r="EU10" s="4"/>
      <c r="EV10" s="4"/>
      <c r="EW10" s="4"/>
      <c r="EX10" s="4"/>
      <c r="EY10" s="4"/>
      <c r="EZ10" s="4"/>
      <c r="FA10" s="4"/>
      <c r="FB10" s="4"/>
      <c r="FC10" s="4"/>
      <c r="FJ10" s="4"/>
      <c r="FK10" s="4"/>
      <c r="FL10" s="55"/>
      <c r="FM10" s="55"/>
      <c r="FN10" s="55"/>
      <c r="FO10" s="55"/>
      <c r="FP10" s="55"/>
      <c r="FQ10" s="55"/>
      <c r="FR10" s="55"/>
      <c r="FS10" s="55"/>
      <c r="FT10" s="55"/>
      <c r="FU10" s="55"/>
      <c r="FV10" s="4"/>
      <c r="FW10" s="4"/>
      <c r="FX10" s="11"/>
      <c r="FY10" s="10"/>
      <c r="FZ10" s="11"/>
      <c r="GA10" s="10"/>
      <c r="GB10" s="11"/>
      <c r="GC10" s="10"/>
      <c r="GD10" s="11"/>
      <c r="GE10" s="10"/>
      <c r="GF10" s="11"/>
      <c r="GI10" s="4"/>
      <c r="GJ10" s="10"/>
      <c r="GK10" s="11"/>
      <c r="GL10" s="10"/>
      <c r="GM10" s="11"/>
      <c r="GN10" s="10"/>
      <c r="GO10" s="11"/>
      <c r="GP10" s="10"/>
      <c r="GQ10" s="11"/>
      <c r="GR10" s="10"/>
      <c r="GS10" s="11"/>
      <c r="GT10" s="10"/>
      <c r="GU10" s="11"/>
      <c r="GV10" s="10"/>
      <c r="GW10" s="11"/>
      <c r="GX10" s="10"/>
      <c r="GY10" s="11"/>
      <c r="GZ10" s="10"/>
      <c r="HA10" s="11"/>
      <c r="HB10" s="10"/>
      <c r="HC10" s="11"/>
      <c r="HD10" s="4"/>
    </row>
    <row r="11" spans="1:224" ht="15.6">
      <c r="A11" s="4"/>
      <c r="B11" s="4"/>
      <c r="C11" s="4"/>
      <c r="D11" s="4"/>
      <c r="E11" s="4"/>
      <c r="F11" s="4"/>
      <c r="G11" s="4"/>
      <c r="H11" s="4"/>
      <c r="I11" s="4"/>
      <c r="J11" s="4"/>
      <c r="K11" s="4"/>
      <c r="L11" s="4"/>
      <c r="M11" s="4"/>
      <c r="N11" s="4"/>
      <c r="O11" s="4"/>
      <c r="P11" s="4"/>
      <c r="Q11" s="4"/>
      <c r="AR11" s="4"/>
      <c r="AS11" s="4"/>
      <c r="AT11" s="4"/>
      <c r="AU11" s="4"/>
      <c r="AV11" s="4"/>
      <c r="AW11" s="4"/>
      <c r="AX11" s="21"/>
      <c r="AY11" s="4"/>
      <c r="AZ11" s="4"/>
      <c r="BA11" s="4"/>
      <c r="BB11" s="4"/>
      <c r="BC11" s="4"/>
      <c r="BD11" s="4"/>
      <c r="BE11" s="4"/>
      <c r="BF11" s="4"/>
      <c r="BG11" s="4"/>
      <c r="BH11" s="4"/>
      <c r="BI11" s="4"/>
      <c r="BJ11" s="4"/>
      <c r="BK11" s="4"/>
      <c r="CA11" s="26"/>
      <c r="CB11" s="26"/>
      <c r="CC11" s="4"/>
      <c r="CH11" s="4"/>
      <c r="CI11" s="4"/>
      <c r="CJ11" s="4"/>
      <c r="CK11" s="4"/>
      <c r="CL11" s="4"/>
      <c r="CM11" s="4"/>
      <c r="CN11" s="4"/>
      <c r="CO11" s="4"/>
      <c r="CP11" s="4"/>
      <c r="CQ11" s="4"/>
      <c r="CR11" s="4"/>
      <c r="CS11" s="4"/>
      <c r="CT11" s="4"/>
      <c r="CU11" s="4"/>
      <c r="CV11" s="4"/>
      <c r="CW11" s="4"/>
      <c r="CX11" s="4"/>
      <c r="CY11" s="4"/>
      <c r="CZ11" s="4"/>
      <c r="DA11" s="4"/>
      <c r="DB11" s="4"/>
      <c r="ER11" s="4"/>
      <c r="ES11" s="4"/>
      <c r="ET11" s="4"/>
      <c r="EU11" s="4"/>
      <c r="EV11" s="4"/>
      <c r="EW11" s="4"/>
      <c r="EX11" s="4"/>
      <c r="EY11" s="4"/>
      <c r="EZ11" s="4"/>
      <c r="FA11" s="4"/>
      <c r="FB11" s="4"/>
      <c r="FC11" s="4"/>
      <c r="FD11" s="4"/>
      <c r="FE11" s="4"/>
      <c r="FL11" s="4"/>
      <c r="FM11" s="4"/>
      <c r="FN11" s="10"/>
      <c r="FO11" s="11"/>
      <c r="FP11" s="10"/>
      <c r="FQ11" s="11"/>
      <c r="FR11" s="10"/>
      <c r="FS11" s="11"/>
      <c r="FT11" s="10"/>
      <c r="FU11" s="11"/>
      <c r="FV11" s="10"/>
      <c r="FW11" s="11"/>
      <c r="FY11" s="4"/>
      <c r="FZ11" s="4"/>
      <c r="GA11" s="4"/>
      <c r="GB11" s="4"/>
      <c r="GC11" s="4"/>
      <c r="GD11" s="4"/>
      <c r="GE11" s="4"/>
      <c r="GF11" s="4"/>
      <c r="GG11" s="4"/>
      <c r="GH11" s="4"/>
      <c r="GK11" s="4"/>
      <c r="GL11" s="4"/>
      <c r="GM11" s="4"/>
      <c r="GN11" s="4"/>
      <c r="GO11" s="4"/>
      <c r="GP11" s="4"/>
    </row>
    <row r="12" spans="1:224" ht="15.6">
      <c r="A12" s="4"/>
      <c r="B12" s="4"/>
      <c r="C12" s="4"/>
      <c r="D12" s="4"/>
      <c r="E12" s="4"/>
      <c r="F12" s="4"/>
      <c r="G12" s="4"/>
      <c r="H12" s="4"/>
      <c r="I12" s="4"/>
      <c r="J12" s="4"/>
      <c r="K12" s="4"/>
      <c r="L12" s="4"/>
      <c r="M12" s="4"/>
      <c r="N12" s="4"/>
      <c r="O12" s="4"/>
      <c r="P12" s="4"/>
      <c r="Q12" s="4"/>
      <c r="AR12" s="4"/>
      <c r="AS12" s="4"/>
      <c r="AT12" s="4"/>
      <c r="AU12" s="4"/>
      <c r="AV12" s="4"/>
      <c r="AW12" s="4"/>
      <c r="AX12" s="21"/>
      <c r="AY12" s="4"/>
      <c r="AZ12" s="4"/>
      <c r="BA12" s="4"/>
      <c r="BB12" s="4"/>
      <c r="BC12" s="4"/>
      <c r="BD12" s="4"/>
      <c r="BE12" s="4"/>
      <c r="BF12" s="4"/>
      <c r="BG12" s="4"/>
      <c r="BH12" s="4"/>
      <c r="BI12" s="4"/>
      <c r="BJ12" s="4"/>
      <c r="BK12" s="4"/>
      <c r="BL12" s="4"/>
      <c r="BM12" s="4"/>
      <c r="BP12" s="4"/>
      <c r="BQ12" s="4"/>
      <c r="BR12" s="4"/>
      <c r="BS12" s="4"/>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FC12" s="4"/>
      <c r="FD12" s="4"/>
      <c r="FE12" s="4"/>
      <c r="FF12" s="4"/>
      <c r="FG12" s="4"/>
      <c r="FH12" s="4"/>
      <c r="FI12" s="4"/>
      <c r="FJ12" s="4"/>
      <c r="FK12" s="4"/>
      <c r="FL12" s="4"/>
      <c r="FM12" s="4"/>
      <c r="FN12" s="4"/>
      <c r="FO12" s="4"/>
      <c r="FP12" s="4"/>
      <c r="FQ12" s="4"/>
      <c r="FR12" s="4"/>
      <c r="FS12" s="4"/>
      <c r="FT12" s="4"/>
      <c r="FU12" s="4"/>
      <c r="FV12" s="4"/>
      <c r="FW12" s="4"/>
      <c r="GB12" s="4"/>
      <c r="GC12" s="4"/>
      <c r="GD12" s="4"/>
      <c r="GE12" s="4"/>
      <c r="GF12" s="4"/>
      <c r="GG12" s="4"/>
      <c r="GH12" s="4"/>
      <c r="GI12" s="4"/>
      <c r="GJ12" s="4"/>
      <c r="GK12" s="4"/>
      <c r="GL12" s="4"/>
      <c r="GM12" s="4"/>
      <c r="GN12" s="4"/>
      <c r="GO12" s="4"/>
      <c r="GQ12" s="4"/>
      <c r="GR12" s="4"/>
      <c r="GS12" s="4"/>
      <c r="GT12" s="4"/>
      <c r="GU12" s="4"/>
      <c r="GV12" s="4"/>
      <c r="GW12" s="4"/>
      <c r="GX12" s="4"/>
      <c r="GY12" s="4"/>
      <c r="GZ12" s="4"/>
      <c r="HC12" s="4"/>
      <c r="HD12" s="4"/>
      <c r="HE12" s="4"/>
      <c r="HF12" s="4"/>
      <c r="HG12" s="4"/>
      <c r="HH12" s="4"/>
    </row>
    <row r="13" spans="1:224" ht="15.6">
      <c r="A13" s="4"/>
      <c r="B13" s="7"/>
      <c r="C13" s="7"/>
      <c r="D13" s="7"/>
      <c r="E13" s="7"/>
      <c r="F13" s="7"/>
      <c r="G13" s="7"/>
      <c r="H13" s="7"/>
      <c r="I13" s="7"/>
      <c r="J13" s="7"/>
      <c r="K13" s="7"/>
      <c r="L13" s="7"/>
      <c r="M13" s="7"/>
      <c r="N13" s="4"/>
      <c r="O13" s="4"/>
      <c r="P13" s="4"/>
      <c r="Q13" s="4"/>
      <c r="AR13" s="4"/>
      <c r="AS13" s="4"/>
      <c r="AT13" s="4"/>
      <c r="AU13" s="4"/>
      <c r="AV13" s="4"/>
      <c r="AW13" s="4"/>
      <c r="AX13" s="21"/>
      <c r="AY13" s="4"/>
      <c r="AZ13" s="4"/>
      <c r="BA13" s="4"/>
      <c r="BB13" s="4"/>
      <c r="BC13" s="4"/>
      <c r="BD13" s="4"/>
      <c r="BE13" s="4"/>
      <c r="BF13" s="4"/>
      <c r="BG13" s="4"/>
      <c r="BH13" s="4"/>
      <c r="BI13" s="4"/>
      <c r="BJ13" s="4"/>
      <c r="BK13" s="4"/>
      <c r="BL13" s="4"/>
      <c r="BM13" s="4"/>
      <c r="BP13" s="4"/>
      <c r="BQ13" s="4"/>
      <c r="BR13" s="4"/>
      <c r="BS13" s="4"/>
      <c r="CM13" s="26"/>
      <c r="CN13" s="26"/>
      <c r="CO13"/>
      <c r="CP13"/>
      <c r="FI13" s="4"/>
      <c r="FJ13" s="4"/>
      <c r="FK13" s="4"/>
      <c r="FL13" s="4"/>
      <c r="FM13" s="4"/>
      <c r="FN13" s="4"/>
      <c r="FO13" s="4"/>
      <c r="FP13" s="4"/>
      <c r="FQ13" s="4"/>
      <c r="FR13" s="4"/>
      <c r="FS13" s="4"/>
      <c r="FT13" s="4"/>
      <c r="FU13" s="4"/>
      <c r="FV13" s="4"/>
      <c r="FW13" s="4"/>
      <c r="FX13" s="4"/>
      <c r="FY13" s="4"/>
      <c r="FZ13" s="4"/>
      <c r="GA13" s="4"/>
      <c r="GH13" s="4"/>
      <c r="GI13" s="4"/>
      <c r="GJ13" s="4"/>
      <c r="GK13" s="4"/>
      <c r="GL13" s="4"/>
      <c r="GM13" s="4"/>
      <c r="GN13" s="4"/>
      <c r="GO13" s="4"/>
      <c r="GP13" s="4"/>
      <c r="GQ13" s="4"/>
      <c r="GR13" s="4"/>
      <c r="GS13" s="4"/>
      <c r="GT13" s="4"/>
      <c r="GU13" s="4"/>
      <c r="GW13" s="4"/>
      <c r="GX13" s="4"/>
      <c r="GY13" s="4"/>
      <c r="GZ13" s="4"/>
      <c r="HA13" s="4"/>
      <c r="HB13" s="4"/>
      <c r="HC13" s="4"/>
      <c r="HD13" s="4"/>
      <c r="HE13" s="4"/>
      <c r="HF13" s="4"/>
      <c r="HI13" s="4"/>
      <c r="HJ13" s="4"/>
      <c r="HK13" s="4"/>
      <c r="HL13" s="4"/>
      <c r="HM13" s="4"/>
      <c r="HN13" s="4"/>
    </row>
    <row r="14" spans="1:224" ht="15.6">
      <c r="A14" s="4"/>
      <c r="B14" s="4"/>
      <c r="C14" s="4"/>
      <c r="D14" s="4"/>
      <c r="E14" s="4"/>
      <c r="F14" s="4"/>
      <c r="G14" s="4"/>
      <c r="H14" s="4"/>
      <c r="I14" s="4"/>
      <c r="J14" s="4"/>
      <c r="K14" s="4"/>
      <c r="L14" s="4"/>
      <c r="M14" s="4"/>
      <c r="N14" s="4"/>
      <c r="O14" s="4"/>
      <c r="P14" s="4"/>
      <c r="Q14" s="4"/>
      <c r="AR14" s="4"/>
      <c r="AS14" s="4"/>
      <c r="AT14" s="4"/>
      <c r="AU14" s="4"/>
      <c r="AV14" s="4"/>
      <c r="AW14" s="4"/>
      <c r="AX14" s="21"/>
      <c r="AY14" s="4"/>
      <c r="AZ14" s="4"/>
      <c r="BA14" s="4"/>
      <c r="BB14" s="4"/>
      <c r="BC14" s="4"/>
      <c r="BD14" s="4"/>
      <c r="BE14" s="4"/>
      <c r="BF14" s="4"/>
      <c r="BG14" s="4"/>
      <c r="BH14" s="4"/>
      <c r="BI14" s="4"/>
      <c r="BJ14" s="4"/>
      <c r="BK14" s="4"/>
      <c r="BL14" s="4"/>
      <c r="BM14" s="4"/>
      <c r="BP14" s="4"/>
      <c r="BQ14" s="4"/>
      <c r="BR14" s="4"/>
      <c r="BS14" s="4"/>
      <c r="CM14" s="26"/>
      <c r="CN14" s="26"/>
      <c r="CO14"/>
      <c r="CP14"/>
      <c r="FI14" s="4"/>
      <c r="FJ14" s="7"/>
      <c r="FK14" s="7"/>
      <c r="FL14" s="7"/>
      <c r="FM14" s="7"/>
      <c r="FN14" s="7"/>
      <c r="FO14" s="7"/>
      <c r="FP14" s="7"/>
      <c r="FQ14" s="7"/>
      <c r="FR14" s="7"/>
      <c r="FS14" s="7"/>
      <c r="FT14" s="7"/>
      <c r="FU14" s="7"/>
      <c r="FV14" s="7"/>
      <c r="FW14" s="7"/>
      <c r="FX14" s="4"/>
      <c r="FY14" s="4"/>
      <c r="FZ14" s="4"/>
      <c r="GA14" s="4"/>
      <c r="GH14" s="4"/>
      <c r="GI14" s="4"/>
      <c r="GJ14" s="4"/>
      <c r="GK14" s="4"/>
      <c r="GL14" s="4"/>
      <c r="GM14" s="4"/>
      <c r="GN14" s="4"/>
      <c r="GO14" s="4"/>
      <c r="GP14" s="4"/>
      <c r="GQ14" s="4"/>
      <c r="GR14" s="4"/>
      <c r="GS14" s="4"/>
      <c r="GT14" s="4"/>
      <c r="GU14" s="4"/>
      <c r="GW14" s="4"/>
      <c r="GX14" s="4"/>
      <c r="GY14" s="4"/>
      <c r="GZ14" s="4"/>
      <c r="HA14" s="4"/>
      <c r="HB14" s="4"/>
      <c r="HC14" s="4"/>
      <c r="HD14" s="4"/>
      <c r="HE14" s="4"/>
      <c r="HF14" s="4"/>
      <c r="HI14" s="4"/>
      <c r="HJ14" s="4"/>
      <c r="HK14" s="4"/>
      <c r="HL14" s="4"/>
      <c r="HM14" s="4"/>
      <c r="HN14" s="4"/>
    </row>
    <row r="15" spans="1:224" ht="15.6">
      <c r="A15" s="4"/>
      <c r="B15" s="4"/>
      <c r="C15" s="4"/>
      <c r="D15" s="4"/>
      <c r="E15" s="4"/>
      <c r="F15" s="4"/>
      <c r="G15" s="4"/>
      <c r="H15" s="4"/>
      <c r="I15" s="4"/>
      <c r="J15" s="4"/>
      <c r="K15" s="4"/>
      <c r="L15" s="4"/>
      <c r="M15" s="4"/>
      <c r="N15" s="4"/>
      <c r="O15" s="4"/>
      <c r="P15" s="4"/>
      <c r="Q15" s="4"/>
      <c r="AR15" s="4"/>
      <c r="AS15" s="4"/>
      <c r="AT15" s="4"/>
      <c r="AU15" s="4"/>
      <c r="AV15" s="4"/>
      <c r="AW15" s="4"/>
      <c r="AX15" s="21"/>
      <c r="AY15" s="4"/>
      <c r="AZ15" s="4"/>
      <c r="BA15" s="4"/>
      <c r="BB15" s="4"/>
      <c r="BC15" s="4"/>
      <c r="BD15" s="4"/>
      <c r="BE15" s="4"/>
      <c r="BF15" s="4"/>
      <c r="BG15" s="4"/>
      <c r="BH15" s="4"/>
      <c r="BI15" s="4"/>
      <c r="BJ15" s="4"/>
      <c r="BK15" s="4"/>
      <c r="BL15" s="4"/>
      <c r="BM15" s="4"/>
      <c r="BN15" s="4"/>
      <c r="BO15" s="4"/>
      <c r="BP15" s="4"/>
      <c r="BQ15" s="4"/>
      <c r="BR15" s="4"/>
      <c r="BS15" s="4"/>
      <c r="FK15" s="4"/>
      <c r="FL15" s="4"/>
      <c r="FM15" s="4"/>
      <c r="FN15" s="4"/>
      <c r="FO15" s="4"/>
      <c r="FP15" s="4"/>
      <c r="FQ15" s="4"/>
      <c r="FR15" s="4"/>
      <c r="FS15" s="4"/>
      <c r="FT15" s="4"/>
      <c r="FU15" s="4"/>
      <c r="FV15" s="4"/>
      <c r="FW15" s="4"/>
      <c r="FX15" s="4"/>
      <c r="FY15" s="4"/>
      <c r="FZ15" s="4"/>
      <c r="GA15" s="4"/>
      <c r="GB15" s="4"/>
      <c r="GC15" s="4"/>
      <c r="GJ15" s="4"/>
      <c r="GK15" s="4"/>
      <c r="GL15" s="4"/>
      <c r="GM15" s="4"/>
      <c r="GN15" s="4"/>
      <c r="GO15" s="4"/>
      <c r="GP15" s="4"/>
      <c r="GQ15" s="4"/>
      <c r="GR15" s="4"/>
      <c r="GS15" s="4"/>
      <c r="GT15" s="4"/>
      <c r="GU15" s="4"/>
      <c r="GV15" s="4"/>
      <c r="GW15" s="4"/>
      <c r="GY15" s="7"/>
      <c r="GZ15" s="7"/>
      <c r="HA15" s="7"/>
      <c r="HB15" s="7"/>
      <c r="HC15" s="7"/>
      <c r="HD15" s="7"/>
      <c r="HE15" s="7"/>
      <c r="HF15" s="7"/>
      <c r="HG15" s="7"/>
      <c r="HH15" s="7"/>
      <c r="HK15" s="4"/>
      <c r="HL15" s="7"/>
      <c r="HM15" s="7"/>
      <c r="HN15" s="7"/>
      <c r="HO15" s="7"/>
      <c r="HP15" s="7"/>
    </row>
    <row r="16" spans="1:224" ht="15.6">
      <c r="A16" s="4"/>
      <c r="B16" s="55"/>
      <c r="C16" s="55"/>
      <c r="D16" s="4"/>
      <c r="E16" s="4"/>
      <c r="F16" s="4"/>
      <c r="G16" s="4"/>
      <c r="H16" s="4"/>
      <c r="I16" s="4"/>
      <c r="J16" s="4"/>
      <c r="K16" s="4"/>
      <c r="L16" s="4"/>
      <c r="M16" s="4"/>
      <c r="N16" s="4"/>
      <c r="O16" s="4"/>
      <c r="P16" s="4"/>
      <c r="Q16" s="4"/>
      <c r="AR16" s="4"/>
      <c r="AS16" s="7"/>
      <c r="AT16" s="7"/>
      <c r="AU16" s="7"/>
      <c r="AV16" s="7"/>
      <c r="AW16" s="7"/>
      <c r="AX16" s="21"/>
      <c r="AY16" s="7"/>
      <c r="AZ16" s="7"/>
      <c r="BA16" s="7"/>
      <c r="BB16" s="7"/>
      <c r="BC16" s="7"/>
      <c r="BD16" s="7"/>
      <c r="BE16" s="7"/>
      <c r="BF16" s="7"/>
      <c r="BG16" s="7"/>
      <c r="BH16" s="7"/>
      <c r="BI16" s="7"/>
      <c r="BJ16" s="7"/>
      <c r="BK16" s="7"/>
      <c r="BL16" s="7"/>
      <c r="BM16" s="7"/>
      <c r="BN16" s="7"/>
      <c r="BO16" s="4"/>
      <c r="BP16" s="4"/>
      <c r="BQ16" s="4"/>
      <c r="BR16" s="4"/>
      <c r="BS16" s="4"/>
      <c r="GJ16" s="4"/>
      <c r="GK16" s="4"/>
      <c r="GL16" s="7"/>
      <c r="GM16" s="7"/>
      <c r="GN16" s="7"/>
      <c r="GO16" s="7"/>
      <c r="GP16" s="7"/>
      <c r="GQ16" s="7"/>
      <c r="GR16" s="7"/>
      <c r="GS16" s="7"/>
      <c r="GT16" s="7"/>
      <c r="GU16" s="7"/>
      <c r="GV16" s="4"/>
      <c r="GW16" s="4"/>
      <c r="GX16" s="4"/>
      <c r="GY16" s="4"/>
      <c r="GZ16" s="4"/>
      <c r="HA16" s="4"/>
      <c r="HB16" s="4"/>
      <c r="HC16" s="4"/>
      <c r="HD16" s="4"/>
      <c r="HE16" s="4"/>
      <c r="HF16" s="4"/>
      <c r="HG16" s="4"/>
      <c r="HH16" s="4"/>
    </row>
    <row r="17" spans="1:50" ht="15.6">
      <c r="A17" s="4"/>
      <c r="B17" s="4"/>
      <c r="C17" s="4"/>
      <c r="D17" s="4"/>
      <c r="E17" s="4"/>
      <c r="F17" s="4"/>
      <c r="G17" s="4"/>
      <c r="H17" s="4"/>
      <c r="I17" s="4"/>
      <c r="J17" s="4"/>
      <c r="K17" s="4"/>
      <c r="L17" s="4"/>
      <c r="M17" s="4"/>
      <c r="N17" s="4"/>
      <c r="O17" s="4"/>
      <c r="P17" s="4"/>
      <c r="Q17" s="4"/>
      <c r="AX17" s="21"/>
    </row>
    <row r="18" spans="1:50" ht="15.6">
      <c r="A18" s="4"/>
      <c r="B18" s="4"/>
      <c r="C18" s="4"/>
      <c r="D18" s="4"/>
      <c r="E18" s="4"/>
      <c r="F18" s="4"/>
      <c r="G18" s="4"/>
      <c r="H18" s="4"/>
      <c r="I18" s="4"/>
      <c r="J18" s="4"/>
      <c r="K18" s="4"/>
      <c r="L18" s="4"/>
      <c r="M18" s="4"/>
      <c r="N18" s="4"/>
      <c r="O18" s="4"/>
      <c r="P18" s="4"/>
      <c r="Q18" s="4"/>
      <c r="AX18" s="21"/>
    </row>
    <row r="19" spans="1:50" ht="15.6">
      <c r="A19" s="4"/>
      <c r="B19" s="4"/>
      <c r="C19" s="4"/>
      <c r="D19" s="4"/>
      <c r="E19" s="4"/>
      <c r="F19" s="4"/>
      <c r="G19" s="4"/>
      <c r="H19" s="4"/>
      <c r="I19" s="4"/>
      <c r="J19" s="4"/>
      <c r="K19" s="4"/>
      <c r="L19" s="4"/>
      <c r="M19" s="4"/>
      <c r="N19" s="4"/>
      <c r="O19" s="4"/>
      <c r="P19" s="4"/>
      <c r="Q19" s="4"/>
      <c r="AX19" s="21"/>
    </row>
    <row r="20" spans="1:50" ht="15.6">
      <c r="A20" s="4"/>
      <c r="B20" s="4"/>
      <c r="C20" s="4"/>
      <c r="D20" s="4"/>
      <c r="E20" s="4"/>
      <c r="F20" s="4"/>
      <c r="G20" s="4"/>
      <c r="H20" s="4"/>
      <c r="I20" s="4"/>
      <c r="J20" s="4"/>
      <c r="K20" s="4"/>
      <c r="L20" s="4"/>
      <c r="M20" s="4"/>
      <c r="N20" s="4"/>
      <c r="O20" s="4"/>
      <c r="P20" s="4"/>
      <c r="Q20" s="4"/>
      <c r="AX20" s="21"/>
    </row>
    <row r="21" spans="1:50" ht="15.6">
      <c r="A21" s="4"/>
      <c r="B21" s="4"/>
      <c r="C21" s="4"/>
      <c r="D21" s="4"/>
      <c r="E21" s="4"/>
      <c r="F21" s="4"/>
      <c r="G21" s="4"/>
      <c r="H21" s="4"/>
      <c r="I21" s="4"/>
      <c r="J21" s="4"/>
      <c r="K21" s="4"/>
      <c r="L21" s="4"/>
      <c r="M21" s="4"/>
      <c r="N21" s="4"/>
      <c r="O21" s="4"/>
      <c r="P21" s="4"/>
      <c r="Q21" s="4"/>
      <c r="AX21" s="21"/>
    </row>
    <row r="22" spans="1:50" ht="15.6">
      <c r="A22" s="4"/>
      <c r="B22" s="6"/>
      <c r="C22" s="6"/>
      <c r="D22" s="6"/>
      <c r="E22" s="6"/>
      <c r="F22" s="6"/>
      <c r="G22" s="6"/>
      <c r="H22" s="6"/>
      <c r="I22" s="6"/>
      <c r="J22" s="6"/>
      <c r="K22" s="6"/>
      <c r="L22" s="6"/>
      <c r="M22" s="6"/>
      <c r="N22" s="6"/>
      <c r="O22" s="6"/>
      <c r="P22" s="6"/>
      <c r="Q22" s="6"/>
      <c r="AX22" s="21"/>
    </row>
    <row r="23" spans="1:50" ht="15.6">
      <c r="D23" s="4"/>
      <c r="E23" s="4"/>
      <c r="F23" s="4"/>
      <c r="G23" s="4"/>
      <c r="H23" s="4"/>
      <c r="I23" s="4"/>
      <c r="J23" s="4"/>
      <c r="K23" s="4"/>
      <c r="L23" s="4"/>
      <c r="M23" s="4"/>
      <c r="N23" s="4"/>
      <c r="O23" s="4"/>
      <c r="P23" s="4"/>
      <c r="Q23" s="4"/>
      <c r="AX23" s="21"/>
    </row>
    <row r="24" spans="1:50" ht="15.6">
      <c r="AX24" s="21"/>
    </row>
    <row r="25" spans="1:50" ht="15.6">
      <c r="AX25" s="21"/>
    </row>
    <row r="26" spans="1:50" ht="15.6">
      <c r="AX26" s="21"/>
    </row>
  </sheetData>
  <mergeCells count="45">
    <mergeCell ref="FY9:FZ9"/>
    <mergeCell ref="GA9:GB9"/>
    <mergeCell ref="GC9:GD9"/>
    <mergeCell ref="GE9:GF9"/>
    <mergeCell ref="GG9:GH9"/>
    <mergeCell ref="GX9:GY9"/>
    <mergeCell ref="GZ9:HA9"/>
    <mergeCell ref="HB9:HC9"/>
    <mergeCell ref="HD9:HE9"/>
    <mergeCell ref="GL9:GM9"/>
    <mergeCell ref="GN9:GO9"/>
    <mergeCell ref="GP9:GQ9"/>
    <mergeCell ref="GR9:GS9"/>
    <mergeCell ref="GT9:GU9"/>
    <mergeCell ref="GV9:GW9"/>
    <mergeCell ref="FL10:FM10"/>
    <mergeCell ref="FN10:FO10"/>
    <mergeCell ref="FP10:FQ10"/>
    <mergeCell ref="FR10:FS10"/>
    <mergeCell ref="FT10:FU10"/>
    <mergeCell ref="EZ8:FA8"/>
    <mergeCell ref="ER8:ES8"/>
    <mergeCell ref="ET8:EU8"/>
    <mergeCell ref="EV8:EW8"/>
    <mergeCell ref="EX8:EY8"/>
    <mergeCell ref="DE6:DF6"/>
    <mergeCell ref="CC6:CD6"/>
    <mergeCell ref="CE6:CH6"/>
    <mergeCell ref="CI6:CJ6"/>
    <mergeCell ref="CK6:CL6"/>
    <mergeCell ref="CM6:CN6"/>
    <mergeCell ref="CQ6:CR6"/>
    <mergeCell ref="CS6:CT6"/>
    <mergeCell ref="CU6:CV6"/>
    <mergeCell ref="CW6:CX6"/>
    <mergeCell ref="CY6:DB6"/>
    <mergeCell ref="DC6:DD6"/>
    <mergeCell ref="L7:M7"/>
    <mergeCell ref="B16:C16"/>
    <mergeCell ref="AS10:AT10"/>
    <mergeCell ref="B7:C7"/>
    <mergeCell ref="D7:E7"/>
    <mergeCell ref="F7:G7"/>
    <mergeCell ref="H7:I7"/>
    <mergeCell ref="J7:K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07"/>
  <sheetViews>
    <sheetView topLeftCell="A94" workbookViewId="0">
      <selection activeCell="H57" sqref="H57"/>
    </sheetView>
  </sheetViews>
  <sheetFormatPr defaultRowHeight="14.4"/>
  <sheetData>
    <row r="1" spans="1:12">
      <c r="A1" s="60" t="s">
        <v>196</v>
      </c>
      <c r="B1" s="60"/>
      <c r="C1" s="60" t="s">
        <v>0</v>
      </c>
      <c r="D1" s="60"/>
      <c r="E1" s="60" t="s">
        <v>1</v>
      </c>
      <c r="F1" s="60"/>
      <c r="G1" s="60" t="s">
        <v>2</v>
      </c>
      <c r="H1" s="60"/>
      <c r="I1" s="60" t="s">
        <v>3</v>
      </c>
      <c r="J1" s="60"/>
      <c r="K1" s="60" t="s">
        <v>4</v>
      </c>
      <c r="L1" s="60"/>
    </row>
    <row r="2" spans="1:12">
      <c r="A2" s="12" t="s">
        <v>22</v>
      </c>
      <c r="B2" s="12" t="s">
        <v>23</v>
      </c>
      <c r="C2" s="1" t="s">
        <v>22</v>
      </c>
      <c r="D2" s="1" t="s">
        <v>23</v>
      </c>
      <c r="E2" s="12" t="s">
        <v>22</v>
      </c>
      <c r="F2" s="12" t="s">
        <v>23</v>
      </c>
      <c r="G2" s="1" t="s">
        <v>22</v>
      </c>
      <c r="H2" s="1" t="s">
        <v>23</v>
      </c>
      <c r="I2" s="12" t="s">
        <v>22</v>
      </c>
      <c r="J2" s="12" t="s">
        <v>23</v>
      </c>
      <c r="K2" s="1" t="s">
        <v>22</v>
      </c>
      <c r="L2" s="1" t="s">
        <v>23</v>
      </c>
    </row>
    <row r="3" spans="1:12">
      <c r="A3" s="1">
        <v>0.20949999999999999</v>
      </c>
      <c r="B3" s="1">
        <v>0.1668</v>
      </c>
      <c r="C3" s="1">
        <v>0.27800000000000002</v>
      </c>
      <c r="D3" s="1">
        <v>0.22059999999999999</v>
      </c>
      <c r="E3" s="1">
        <v>0.26119999999999999</v>
      </c>
      <c r="F3" s="1">
        <v>0.20330000000000001</v>
      </c>
      <c r="G3" s="1">
        <v>0.2084</v>
      </c>
      <c r="H3" s="1">
        <v>0.15060000000000001</v>
      </c>
      <c r="I3" s="1">
        <v>0.20300000000000001</v>
      </c>
      <c r="J3" s="1">
        <v>0.17780000000000001</v>
      </c>
      <c r="K3" s="1">
        <v>0.17960000000000001</v>
      </c>
      <c r="L3" s="1">
        <v>0.1547</v>
      </c>
    </row>
    <row r="4" spans="1:12">
      <c r="A4" s="1">
        <v>0.19289999999999999</v>
      </c>
      <c r="B4" s="1">
        <v>0.15620000000000001</v>
      </c>
      <c r="C4" s="1">
        <v>0.2697</v>
      </c>
      <c r="D4" s="1">
        <v>0.20100000000000001</v>
      </c>
      <c r="E4" s="1">
        <v>0.2341</v>
      </c>
      <c r="F4" s="1">
        <v>0.18590000000000001</v>
      </c>
      <c r="G4" s="1">
        <v>0.188</v>
      </c>
      <c r="H4" s="1">
        <v>0.14710000000000001</v>
      </c>
      <c r="I4" s="1">
        <v>0.19769999999999999</v>
      </c>
      <c r="J4" s="1">
        <v>0.1636</v>
      </c>
      <c r="K4" s="1">
        <v>0.16159999999999999</v>
      </c>
      <c r="L4" s="1">
        <v>0.15210000000000001</v>
      </c>
    </row>
    <row r="5" spans="1:12">
      <c r="A5" s="1">
        <v>0.1852</v>
      </c>
      <c r="B5" s="1">
        <v>0.1414</v>
      </c>
      <c r="C5" s="1">
        <v>0.26769999999999999</v>
      </c>
      <c r="D5" s="1">
        <v>0.2064</v>
      </c>
      <c r="E5" s="1">
        <v>0.2419</v>
      </c>
      <c r="F5" s="1">
        <v>0.18770000000000001</v>
      </c>
      <c r="G5" s="1">
        <v>0.19889999999999999</v>
      </c>
      <c r="H5" s="1">
        <v>0.14130000000000001</v>
      </c>
      <c r="I5" s="1">
        <v>0.18099999999999999</v>
      </c>
      <c r="J5" s="1">
        <v>0.1678</v>
      </c>
      <c r="K5" s="1">
        <v>0.13489999999999999</v>
      </c>
      <c r="L5" s="1">
        <v>0.12130000000000001</v>
      </c>
    </row>
    <row r="6" spans="1:12">
      <c r="A6" s="1">
        <f>AVERAGE(A3:A5)</f>
        <v>0.19586666666666666</v>
      </c>
      <c r="B6" s="1">
        <f t="shared" ref="B6:L6" si="0">AVERAGE(B3:B5)</f>
        <v>0.15480000000000002</v>
      </c>
      <c r="C6" s="1">
        <f t="shared" si="0"/>
        <v>0.27180000000000004</v>
      </c>
      <c r="D6" s="1">
        <f t="shared" si="0"/>
        <v>0.20933333333333334</v>
      </c>
      <c r="E6" s="1">
        <f t="shared" si="0"/>
        <v>0.24573333333333333</v>
      </c>
      <c r="F6" s="1">
        <f t="shared" si="0"/>
        <v>0.1923</v>
      </c>
      <c r="G6" s="1">
        <f t="shared" si="0"/>
        <v>0.19843333333333332</v>
      </c>
      <c r="H6" s="1">
        <f t="shared" si="0"/>
        <v>0.14633333333333334</v>
      </c>
      <c r="I6" s="1">
        <f t="shared" si="0"/>
        <v>0.19389999999999999</v>
      </c>
      <c r="J6" s="1">
        <f t="shared" si="0"/>
        <v>0.16973333333333337</v>
      </c>
      <c r="K6" s="1">
        <f t="shared" si="0"/>
        <v>0.15869999999999998</v>
      </c>
      <c r="L6" s="1">
        <f t="shared" si="0"/>
        <v>0.14270000000000002</v>
      </c>
    </row>
    <row r="7" spans="1:12">
      <c r="A7" s="2">
        <f>A6/A6*100</f>
        <v>100</v>
      </c>
      <c r="B7" s="2">
        <f>B6/A6*100</f>
        <v>79.033356024506489</v>
      </c>
      <c r="C7" s="2">
        <f>C6/A6*100</f>
        <v>138.76786929884278</v>
      </c>
      <c r="D7" s="2">
        <f>D6/A6*100</f>
        <v>106.87542545949627</v>
      </c>
      <c r="E7" s="2">
        <f>E6/A6*100</f>
        <v>125.45949625595642</v>
      </c>
      <c r="F7" s="2">
        <f>F6/A6*100</f>
        <v>98.179033356024505</v>
      </c>
      <c r="G7" s="2">
        <f>G6/A6*100</f>
        <v>101.31041524846833</v>
      </c>
      <c r="H7" s="2">
        <f>H6/A6*100</f>
        <v>74.710687542545955</v>
      </c>
      <c r="I7" s="2">
        <f>I6/A6*100</f>
        <v>98.995915588835942</v>
      </c>
      <c r="J7" s="2">
        <f>J6/A6*100</f>
        <v>86.657590197413228</v>
      </c>
      <c r="K7" s="2">
        <f>K6/A6*100</f>
        <v>81.024506466984334</v>
      </c>
      <c r="L7" s="2">
        <f>L6/A6*100</f>
        <v>72.855684138869989</v>
      </c>
    </row>
    <row r="10" spans="1:12">
      <c r="A10" s="60" t="s">
        <v>195</v>
      </c>
      <c r="B10" s="60"/>
      <c r="C10" s="60" t="s">
        <v>5</v>
      </c>
      <c r="D10" s="60"/>
      <c r="E10" s="60" t="s">
        <v>6</v>
      </c>
      <c r="F10" s="60"/>
      <c r="G10" s="60" t="s">
        <v>7</v>
      </c>
      <c r="H10" s="60"/>
      <c r="I10" s="60" t="s">
        <v>8</v>
      </c>
      <c r="J10" s="60"/>
      <c r="K10" s="60" t="s">
        <v>9</v>
      </c>
      <c r="L10" s="60"/>
    </row>
    <row r="11" spans="1:12">
      <c r="A11" s="12" t="s">
        <v>22</v>
      </c>
      <c r="B11" s="12" t="s">
        <v>23</v>
      </c>
      <c r="C11" s="1" t="s">
        <v>22</v>
      </c>
      <c r="D11" s="1" t="s">
        <v>23</v>
      </c>
      <c r="E11" s="12" t="s">
        <v>22</v>
      </c>
      <c r="F11" s="12" t="s">
        <v>23</v>
      </c>
      <c r="G11" s="1" t="s">
        <v>22</v>
      </c>
      <c r="H11" s="1" t="s">
        <v>23</v>
      </c>
      <c r="I11" s="12" t="s">
        <v>22</v>
      </c>
      <c r="J11" s="12" t="s">
        <v>23</v>
      </c>
      <c r="K11" s="1" t="s">
        <v>22</v>
      </c>
      <c r="L11" s="1" t="s">
        <v>23</v>
      </c>
    </row>
    <row r="12" spans="1:12">
      <c r="A12" s="1">
        <v>0.27039999999999997</v>
      </c>
      <c r="B12" s="1">
        <v>0.23150000000000001</v>
      </c>
      <c r="C12" s="1">
        <v>0.29360000000000003</v>
      </c>
      <c r="D12" s="1">
        <v>0.2321</v>
      </c>
      <c r="E12" s="1">
        <v>0.28270000000000001</v>
      </c>
      <c r="F12" s="1">
        <v>0.25819999999999999</v>
      </c>
      <c r="G12" s="1">
        <v>0.26590000000000003</v>
      </c>
      <c r="H12" s="1">
        <v>0.20949999999999999</v>
      </c>
      <c r="I12" s="1">
        <v>0.2525</v>
      </c>
      <c r="J12" s="1">
        <v>0.2117</v>
      </c>
      <c r="K12" s="1">
        <v>0.24740000000000001</v>
      </c>
      <c r="L12" s="1">
        <v>0.21540000000000001</v>
      </c>
    </row>
    <row r="13" spans="1:12">
      <c r="A13" s="1">
        <v>0.25719999999999998</v>
      </c>
      <c r="B13" s="1">
        <v>0.20080000000000001</v>
      </c>
      <c r="C13" s="1">
        <v>0.2908</v>
      </c>
      <c r="D13" s="1">
        <v>0.22409999999999999</v>
      </c>
      <c r="E13" s="1">
        <v>0.27089999999999997</v>
      </c>
      <c r="F13" s="1">
        <v>0.23810000000000001</v>
      </c>
      <c r="G13" s="1">
        <v>0.26300000000000001</v>
      </c>
      <c r="H13" s="1">
        <v>0.22109999999999999</v>
      </c>
      <c r="I13" s="1">
        <v>0.24709999999999999</v>
      </c>
      <c r="J13" s="1">
        <v>0.19359999999999999</v>
      </c>
      <c r="K13" s="1">
        <v>0.2442</v>
      </c>
      <c r="L13" s="1">
        <v>0.2175</v>
      </c>
    </row>
    <row r="14" spans="1:12">
      <c r="A14" s="1">
        <v>0.25369999999999998</v>
      </c>
      <c r="B14" s="1">
        <v>0.22</v>
      </c>
      <c r="C14" s="1">
        <v>0.27439999999999998</v>
      </c>
      <c r="D14" s="1">
        <v>0.21179999999999999</v>
      </c>
      <c r="E14" s="1">
        <v>0.26769999999999999</v>
      </c>
      <c r="F14" s="1">
        <v>0.24590000000000001</v>
      </c>
      <c r="G14" s="1">
        <v>0.25559999999999999</v>
      </c>
      <c r="H14" s="1">
        <v>0.19980000000000001</v>
      </c>
      <c r="I14" s="1">
        <v>0.2402</v>
      </c>
      <c r="J14" s="1">
        <v>0.19800000000000001</v>
      </c>
      <c r="K14" s="1">
        <v>0.23880000000000001</v>
      </c>
      <c r="L14" s="1">
        <v>0.21410000000000001</v>
      </c>
    </row>
    <row r="15" spans="1:12">
      <c r="A15" s="1">
        <f>AVERAGE(A12:A14)</f>
        <v>0.26043333333333329</v>
      </c>
      <c r="B15" s="1">
        <f t="shared" ref="B15:L15" si="1">AVERAGE(B12:B14)</f>
        <v>0.21743333333333334</v>
      </c>
      <c r="C15" s="1">
        <f t="shared" si="1"/>
        <v>0.28626666666666667</v>
      </c>
      <c r="D15" s="1">
        <f t="shared" si="1"/>
        <v>0.22266666666666665</v>
      </c>
      <c r="E15" s="1">
        <f t="shared" si="1"/>
        <v>0.27376666666666666</v>
      </c>
      <c r="F15" s="1">
        <f t="shared" si="1"/>
        <v>0.24739999999999998</v>
      </c>
      <c r="G15" s="1">
        <f t="shared" si="1"/>
        <v>0.26150000000000001</v>
      </c>
      <c r="H15" s="1">
        <f t="shared" si="1"/>
        <v>0.21013333333333331</v>
      </c>
      <c r="I15" s="1">
        <f t="shared" si="1"/>
        <v>0.24660000000000001</v>
      </c>
      <c r="J15" s="1">
        <f t="shared" si="1"/>
        <v>0.20109999999999997</v>
      </c>
      <c r="K15" s="1">
        <f t="shared" si="1"/>
        <v>0.24346666666666669</v>
      </c>
      <c r="L15" s="1">
        <f t="shared" si="1"/>
        <v>0.21566666666666667</v>
      </c>
    </row>
    <row r="16" spans="1:12">
      <c r="A16" s="2">
        <v>100</v>
      </c>
      <c r="B16" s="2">
        <v>83.489056700371194</v>
      </c>
      <c r="C16" s="2">
        <f>100*C15/0.260433</f>
        <v>109.91950584859316</v>
      </c>
      <c r="D16" s="2">
        <f t="shared" ref="D16:L16" si="2">100*D15/0.260433</f>
        <v>85.498637525454384</v>
      </c>
      <c r="E16" s="2">
        <f t="shared" si="2"/>
        <v>105.11980688571211</v>
      </c>
      <c r="F16" s="2">
        <f t="shared" si="2"/>
        <v>94.995641873341683</v>
      </c>
      <c r="G16" s="2">
        <f t="shared" si="2"/>
        <v>100.40970230347152</v>
      </c>
      <c r="H16" s="2">
        <f t="shared" si="2"/>
        <v>80.686139365338988</v>
      </c>
      <c r="I16" s="2">
        <f t="shared" si="2"/>
        <v>94.688461139717305</v>
      </c>
      <c r="J16" s="2">
        <f t="shared" si="2"/>
        <v>77.217556914830283</v>
      </c>
      <c r="K16" s="2">
        <f t="shared" si="2"/>
        <v>93.485336599688466</v>
      </c>
      <c r="L16" s="2">
        <f t="shared" si="2"/>
        <v>82.810806106241003</v>
      </c>
    </row>
    <row r="19" spans="1:24">
      <c r="A19" s="57" t="s">
        <v>194</v>
      </c>
      <c r="B19" s="57"/>
      <c r="C19" s="60" t="s">
        <v>10</v>
      </c>
      <c r="D19" s="60"/>
      <c r="E19" s="60" t="s">
        <v>11</v>
      </c>
      <c r="F19" s="60"/>
      <c r="G19" s="60" t="s">
        <v>12</v>
      </c>
      <c r="H19" s="60"/>
      <c r="I19" s="60" t="s">
        <v>13</v>
      </c>
      <c r="J19" s="60"/>
      <c r="K19" s="60" t="s">
        <v>14</v>
      </c>
      <c r="L19" s="60"/>
      <c r="M19" s="14"/>
      <c r="N19" s="14"/>
      <c r="O19" s="14"/>
      <c r="P19" s="14"/>
      <c r="Q19" s="14"/>
      <c r="R19" s="14"/>
      <c r="S19" s="14"/>
      <c r="T19" s="14"/>
    </row>
    <row r="20" spans="1:24">
      <c r="A20" s="13" t="s">
        <v>22</v>
      </c>
      <c r="B20" s="13" t="s">
        <v>23</v>
      </c>
      <c r="C20" s="13" t="s">
        <v>22</v>
      </c>
      <c r="D20" s="13" t="s">
        <v>23</v>
      </c>
      <c r="E20" s="13" t="s">
        <v>22</v>
      </c>
      <c r="F20" s="13" t="s">
        <v>23</v>
      </c>
      <c r="G20" s="13" t="s">
        <v>22</v>
      </c>
      <c r="H20" s="13" t="s">
        <v>23</v>
      </c>
      <c r="I20" s="13" t="s">
        <v>22</v>
      </c>
      <c r="J20" s="13" t="s">
        <v>23</v>
      </c>
      <c r="K20" s="13" t="s">
        <v>22</v>
      </c>
      <c r="L20" s="13" t="s">
        <v>23</v>
      </c>
      <c r="M20" s="14"/>
      <c r="N20" s="14"/>
      <c r="O20" s="14"/>
      <c r="P20" s="14"/>
      <c r="Q20" s="14"/>
      <c r="R20" s="14"/>
      <c r="S20" s="14"/>
      <c r="T20" s="14"/>
    </row>
    <row r="21" spans="1:24">
      <c r="A21" s="13">
        <v>0.17050000000000001</v>
      </c>
      <c r="B21" s="13">
        <v>0.1215</v>
      </c>
      <c r="C21" s="13">
        <v>0.1076</v>
      </c>
      <c r="D21" s="13">
        <v>9.01E-2</v>
      </c>
      <c r="E21" s="13">
        <v>0.13220000000000001</v>
      </c>
      <c r="F21" s="13">
        <v>7.3499999999999996E-2</v>
      </c>
      <c r="G21" s="13">
        <v>9.0899999999999995E-2</v>
      </c>
      <c r="H21" s="13">
        <v>5.74E-2</v>
      </c>
      <c r="I21" s="13">
        <v>0.20480000000000001</v>
      </c>
      <c r="J21" s="13">
        <v>0.13039999999999999</v>
      </c>
      <c r="K21" s="13">
        <v>9.6199999999999994E-2</v>
      </c>
      <c r="L21" s="13">
        <v>5.4699999999999999E-2</v>
      </c>
      <c r="M21" s="14"/>
      <c r="N21" s="14"/>
      <c r="O21" s="14"/>
      <c r="P21" s="14"/>
      <c r="Q21" s="14"/>
      <c r="R21" s="14"/>
      <c r="S21" s="14"/>
      <c r="T21" s="14"/>
    </row>
    <row r="22" spans="1:24" ht="15.6">
      <c r="A22" s="13">
        <v>0.16980000000000001</v>
      </c>
      <c r="B22" s="13">
        <v>0.11310000000000001</v>
      </c>
      <c r="C22" s="13">
        <v>0.1012</v>
      </c>
      <c r="D22" s="13">
        <v>8.7499999999999994E-2</v>
      </c>
      <c r="E22" s="13">
        <v>0.1082</v>
      </c>
      <c r="F22" s="13">
        <v>8.1100000000000005E-2</v>
      </c>
      <c r="G22" s="13">
        <v>7.3200000000000001E-2</v>
      </c>
      <c r="H22" s="13">
        <v>3.6200000000000003E-2</v>
      </c>
      <c r="I22" s="13">
        <v>0.17380000000000001</v>
      </c>
      <c r="J22" s="13">
        <v>0.1305</v>
      </c>
      <c r="K22" s="13">
        <v>8.72E-2</v>
      </c>
      <c r="L22" s="13">
        <v>5.7700000000000001E-2</v>
      </c>
      <c r="M22" s="14"/>
      <c r="N22" s="14"/>
      <c r="O22" s="14"/>
      <c r="P22" s="14"/>
      <c r="Q22" s="14"/>
      <c r="R22" s="21"/>
      <c r="S22" s="14"/>
      <c r="T22" s="14"/>
    </row>
    <row r="23" spans="1:24" ht="15.6">
      <c r="A23" s="13">
        <v>0.17369999999999999</v>
      </c>
      <c r="B23" s="13">
        <v>0.11360000000000001</v>
      </c>
      <c r="C23" s="13">
        <v>0.10100000000000001</v>
      </c>
      <c r="D23" s="13">
        <v>8.7099999999999997E-2</v>
      </c>
      <c r="E23" s="13">
        <v>0.1444</v>
      </c>
      <c r="F23" s="13">
        <v>9.3600000000000003E-2</v>
      </c>
      <c r="G23" s="13">
        <v>8.8900000000000007E-2</v>
      </c>
      <c r="H23" s="13">
        <v>4.6100000000000002E-2</v>
      </c>
      <c r="I23" s="13">
        <v>0.1915</v>
      </c>
      <c r="J23" s="13">
        <v>0.13689999999999999</v>
      </c>
      <c r="K23" s="13">
        <v>8.7800000000000003E-2</v>
      </c>
      <c r="L23" s="13">
        <v>5.8000000000000003E-2</v>
      </c>
      <c r="M23" s="14"/>
      <c r="N23" s="14"/>
      <c r="O23" s="14"/>
      <c r="P23" s="14"/>
      <c r="Q23" s="14"/>
      <c r="R23" s="21"/>
      <c r="S23" s="14"/>
      <c r="T23" s="14"/>
    </row>
    <row r="24" spans="1:24" ht="15.6">
      <c r="A24" s="13">
        <v>0.171333333</v>
      </c>
      <c r="B24" s="13">
        <v>0.116066667</v>
      </c>
      <c r="C24" s="13">
        <v>0.10326666700000001</v>
      </c>
      <c r="D24" s="13">
        <v>8.8233332999999997E-2</v>
      </c>
      <c r="E24" s="13">
        <v>0.128266667</v>
      </c>
      <c r="F24" s="13">
        <v>8.2733333000000006E-2</v>
      </c>
      <c r="G24" s="13">
        <v>8.4333332999999996E-2</v>
      </c>
      <c r="H24" s="13">
        <v>4.6566666999999999E-2</v>
      </c>
      <c r="I24" s="13">
        <v>0.190033333</v>
      </c>
      <c r="J24" s="13">
        <v>0.1326</v>
      </c>
      <c r="K24" s="13">
        <v>9.0399999999999994E-2</v>
      </c>
      <c r="L24" s="13">
        <v>5.6800000000000003E-2</v>
      </c>
      <c r="M24" s="14"/>
      <c r="N24" s="14"/>
      <c r="O24" s="14"/>
      <c r="P24" s="14"/>
      <c r="Q24" s="14"/>
      <c r="R24" s="21"/>
      <c r="S24" s="14"/>
      <c r="T24" s="14"/>
    </row>
    <row r="25" spans="1:24" ht="15.6">
      <c r="A25" s="15">
        <v>100</v>
      </c>
      <c r="B25" s="15">
        <v>67.7</v>
      </c>
      <c r="C25" s="15">
        <f t="shared" ref="C25:L25" si="3">100*C24/0.171333</f>
        <v>60.272490997064196</v>
      </c>
      <c r="D25" s="15">
        <f t="shared" si="3"/>
        <v>51.498154471117644</v>
      </c>
      <c r="E25" s="15">
        <f t="shared" si="3"/>
        <v>74.863959073850339</v>
      </c>
      <c r="F25" s="15">
        <f t="shared" si="3"/>
        <v>48.288031494224697</v>
      </c>
      <c r="G25" s="15">
        <f t="shared" si="3"/>
        <v>49.221885451139002</v>
      </c>
      <c r="H25" s="15">
        <f t="shared" si="3"/>
        <v>27.179041398913224</v>
      </c>
      <c r="I25" s="15">
        <f t="shared" si="3"/>
        <v>110.91461247979082</v>
      </c>
      <c r="J25" s="15">
        <f t="shared" si="3"/>
        <v>77.393146679273684</v>
      </c>
      <c r="K25" s="15">
        <f t="shared" si="3"/>
        <v>52.762748565658676</v>
      </c>
      <c r="L25" s="15">
        <f t="shared" si="3"/>
        <v>33.151815470458118</v>
      </c>
      <c r="M25" s="14"/>
      <c r="N25" s="14"/>
      <c r="O25" s="14"/>
      <c r="P25" s="14"/>
      <c r="Q25" s="14"/>
      <c r="R25" s="21"/>
      <c r="S25" s="14"/>
      <c r="T25" s="14"/>
    </row>
    <row r="26" spans="1:24" ht="15.6">
      <c r="A26" s="14"/>
      <c r="B26" s="14"/>
      <c r="C26" s="14"/>
      <c r="D26" s="14"/>
      <c r="E26" s="14"/>
      <c r="F26" s="14"/>
      <c r="G26" s="14"/>
      <c r="H26" s="14"/>
      <c r="I26" s="14"/>
      <c r="J26" s="14"/>
      <c r="K26" s="14"/>
      <c r="L26" s="14"/>
      <c r="M26" s="14"/>
      <c r="N26" s="14"/>
      <c r="O26" s="14"/>
      <c r="P26" s="14"/>
      <c r="Q26" s="14"/>
      <c r="R26" s="14"/>
      <c r="S26" s="14"/>
      <c r="T26" s="14"/>
      <c r="U26" s="14"/>
      <c r="V26" s="21"/>
      <c r="W26" s="14"/>
      <c r="X26" s="14"/>
    </row>
    <row r="27" spans="1:24" ht="15.6">
      <c r="A27" s="14"/>
      <c r="B27" s="14"/>
      <c r="C27" s="14"/>
      <c r="D27" s="14"/>
      <c r="E27" s="14"/>
      <c r="F27" s="14"/>
      <c r="G27" s="14"/>
      <c r="H27" s="14"/>
      <c r="I27" s="14"/>
      <c r="J27" s="14"/>
      <c r="K27" s="14"/>
      <c r="L27" s="14"/>
      <c r="M27" s="14"/>
      <c r="N27" s="14"/>
      <c r="O27" s="14"/>
      <c r="P27" s="14"/>
      <c r="Q27" s="14"/>
      <c r="R27" s="14"/>
      <c r="S27" s="14"/>
      <c r="T27" s="14"/>
      <c r="U27" s="14"/>
      <c r="V27" s="21"/>
      <c r="W27" s="14"/>
      <c r="X27" s="14"/>
    </row>
    <row r="28" spans="1:24" ht="15.6">
      <c r="A28" s="57" t="s">
        <v>193</v>
      </c>
      <c r="B28" s="57"/>
      <c r="C28" s="56" t="s">
        <v>15</v>
      </c>
      <c r="D28" s="57"/>
      <c r="E28" s="56" t="s">
        <v>16</v>
      </c>
      <c r="F28" s="57"/>
      <c r="G28" s="56" t="s">
        <v>18</v>
      </c>
      <c r="H28" s="57"/>
      <c r="I28" s="56" t="s">
        <v>19</v>
      </c>
      <c r="J28" s="57"/>
      <c r="K28" s="56" t="s">
        <v>20</v>
      </c>
      <c r="L28" s="57"/>
      <c r="M28" s="56" t="s">
        <v>21</v>
      </c>
      <c r="N28" s="57"/>
      <c r="O28" s="14"/>
      <c r="P28" s="14"/>
      <c r="Q28" s="14"/>
      <c r="R28" s="21"/>
    </row>
    <row r="29" spans="1:24" ht="15.6">
      <c r="A29" s="13" t="s">
        <v>22</v>
      </c>
      <c r="B29" s="13" t="s">
        <v>23</v>
      </c>
      <c r="C29" s="13" t="s">
        <v>22</v>
      </c>
      <c r="D29" s="13" t="s">
        <v>23</v>
      </c>
      <c r="E29" s="13" t="s">
        <v>22</v>
      </c>
      <c r="F29" s="13" t="s">
        <v>23</v>
      </c>
      <c r="G29" s="13" t="s">
        <v>22</v>
      </c>
      <c r="H29" s="13" t="s">
        <v>23</v>
      </c>
      <c r="I29" s="13" t="s">
        <v>22</v>
      </c>
      <c r="J29" s="13" t="s">
        <v>23</v>
      </c>
      <c r="K29" s="13" t="s">
        <v>22</v>
      </c>
      <c r="L29" s="13" t="s">
        <v>23</v>
      </c>
      <c r="M29" s="13" t="s">
        <v>22</v>
      </c>
      <c r="N29" s="13" t="s">
        <v>23</v>
      </c>
      <c r="O29" s="14"/>
      <c r="P29" s="14"/>
      <c r="Q29" s="14"/>
      <c r="R29" s="21"/>
    </row>
    <row r="30" spans="1:24" ht="15.6">
      <c r="A30" s="13">
        <v>0.1055</v>
      </c>
      <c r="B30" s="13">
        <v>7.0099999999999996E-2</v>
      </c>
      <c r="C30" s="13">
        <v>0.1065</v>
      </c>
      <c r="D30" s="13">
        <v>4.99E-2</v>
      </c>
      <c r="E30" s="13">
        <v>7.5499999999999998E-2</v>
      </c>
      <c r="F30" s="13">
        <v>5.0099999999999999E-2</v>
      </c>
      <c r="G30" s="13">
        <v>5.2900000000000003E-2</v>
      </c>
      <c r="H30" s="13">
        <v>4.7800000000000002E-2</v>
      </c>
      <c r="I30" s="13">
        <v>8.0799999999999997E-2</v>
      </c>
      <c r="J30" s="13">
        <v>5.5899999999999998E-2</v>
      </c>
      <c r="K30" s="13">
        <v>9.9900000000000003E-2</v>
      </c>
      <c r="L30" s="13">
        <v>8.2500000000000004E-2</v>
      </c>
      <c r="M30" s="13">
        <v>9.1800000000000007E-2</v>
      </c>
      <c r="N30" s="13">
        <v>6.8199999999999997E-2</v>
      </c>
      <c r="O30" s="14"/>
      <c r="P30" s="14"/>
      <c r="Q30" s="14"/>
      <c r="R30" s="21"/>
    </row>
    <row r="31" spans="1:24" ht="15.6">
      <c r="A31" s="13">
        <v>9.0800000000000006E-2</v>
      </c>
      <c r="B31" s="13">
        <v>6.13E-2</v>
      </c>
      <c r="C31" s="13">
        <v>8.4900000000000003E-2</v>
      </c>
      <c r="D31" s="13">
        <v>4.7100000000000003E-2</v>
      </c>
      <c r="E31" s="13">
        <v>6.2100000000000002E-2</v>
      </c>
      <c r="F31" s="13">
        <v>4.6600000000000003E-2</v>
      </c>
      <c r="G31" s="13">
        <v>4.1200000000000001E-2</v>
      </c>
      <c r="H31" s="13">
        <v>4.3200000000000002E-2</v>
      </c>
      <c r="I31" s="13">
        <v>6.5500000000000003E-2</v>
      </c>
      <c r="J31" s="13">
        <v>4.7199999999999999E-2</v>
      </c>
      <c r="K31" s="13">
        <v>8.6199999999999999E-2</v>
      </c>
      <c r="L31" s="13">
        <v>8.5999999999999993E-2</v>
      </c>
      <c r="M31" s="13">
        <v>7.1900000000000006E-2</v>
      </c>
      <c r="N31" s="13">
        <v>6.4399999999999999E-2</v>
      </c>
      <c r="O31" s="14"/>
      <c r="P31" s="14"/>
      <c r="Q31" s="14"/>
      <c r="R31" s="21"/>
    </row>
    <row r="32" spans="1:24" ht="15.6">
      <c r="A32" s="13">
        <v>9.7299999999999998E-2</v>
      </c>
      <c r="B32" s="13">
        <v>6.7100000000000007E-2</v>
      </c>
      <c r="C32" s="13">
        <v>9.1700000000000004E-2</v>
      </c>
      <c r="D32" s="13">
        <v>4.2099999999999999E-2</v>
      </c>
      <c r="E32" s="13">
        <v>6.5100000000000005E-2</v>
      </c>
      <c r="F32" s="13">
        <v>3.9899999999999998E-2</v>
      </c>
      <c r="G32" s="13">
        <v>4.99E-2</v>
      </c>
      <c r="H32" s="13">
        <v>4.5400000000000003E-2</v>
      </c>
      <c r="I32" s="13">
        <v>6.5100000000000005E-2</v>
      </c>
      <c r="J32" s="13">
        <v>4.53E-2</v>
      </c>
      <c r="K32" s="13">
        <v>8.3799999999999999E-2</v>
      </c>
      <c r="L32" s="13">
        <v>7.4999999999999997E-2</v>
      </c>
      <c r="M32" s="13">
        <v>8.3699999999999997E-2</v>
      </c>
      <c r="N32" s="13">
        <v>5.5199999999999999E-2</v>
      </c>
      <c r="O32" s="14"/>
      <c r="P32" s="14"/>
      <c r="Q32" s="14"/>
      <c r="R32" s="21"/>
    </row>
    <row r="33" spans="1:24" ht="15.6">
      <c r="A33" s="13">
        <f>AVERAGE(A30:A32)</f>
        <v>9.7866666666666657E-2</v>
      </c>
      <c r="B33" s="13">
        <f t="shared" ref="B33:N33" si="4">AVERAGE(B30:B32)</f>
        <v>6.6166666666666665E-2</v>
      </c>
      <c r="C33" s="13">
        <f t="shared" si="4"/>
        <v>9.4366666666666668E-2</v>
      </c>
      <c r="D33" s="13">
        <f t="shared" si="4"/>
        <v>4.6366666666666667E-2</v>
      </c>
      <c r="E33" s="13">
        <f t="shared" si="4"/>
        <v>6.7566666666666664E-2</v>
      </c>
      <c r="F33" s="13">
        <f t="shared" si="4"/>
        <v>4.5533333333333335E-2</v>
      </c>
      <c r="G33" s="13">
        <f t="shared" si="4"/>
        <v>4.8000000000000008E-2</v>
      </c>
      <c r="H33" s="13">
        <f t="shared" si="4"/>
        <v>4.5466666666666662E-2</v>
      </c>
      <c r="I33" s="13">
        <f t="shared" si="4"/>
        <v>7.0466666666666664E-2</v>
      </c>
      <c r="J33" s="13">
        <f t="shared" si="4"/>
        <v>4.9466666666666666E-2</v>
      </c>
      <c r="K33" s="13">
        <f t="shared" si="4"/>
        <v>8.9966666666666653E-2</v>
      </c>
      <c r="L33" s="13">
        <f t="shared" si="4"/>
        <v>8.1166666666666665E-2</v>
      </c>
      <c r="M33" s="13">
        <f t="shared" si="4"/>
        <v>8.2466666666666674E-2</v>
      </c>
      <c r="N33" s="13">
        <f t="shared" si="4"/>
        <v>6.2600000000000003E-2</v>
      </c>
      <c r="O33" s="14"/>
      <c r="P33" s="14"/>
      <c r="Q33" s="14"/>
      <c r="R33" s="21"/>
    </row>
    <row r="34" spans="1:24" ht="15.6">
      <c r="A34" s="16">
        <v>100</v>
      </c>
      <c r="B34" s="16">
        <v>67.608991825613089</v>
      </c>
      <c r="C34" s="16">
        <f t="shared" ref="C34:N34" si="5">100*C33/0.097867</f>
        <v>96.423377304573222</v>
      </c>
      <c r="D34" s="16">
        <f t="shared" si="5"/>
        <v>47.377222829622518</v>
      </c>
      <c r="E34" s="16">
        <f t="shared" si="5"/>
        <v>69.039274389392403</v>
      </c>
      <c r="F34" s="16">
        <f t="shared" si="5"/>
        <v>46.525727092210182</v>
      </c>
      <c r="G34" s="16">
        <f t="shared" si="5"/>
        <v>49.046154474950711</v>
      </c>
      <c r="H34" s="16">
        <f t="shared" si="5"/>
        <v>46.457607433217184</v>
      </c>
      <c r="I34" s="16">
        <f t="shared" si="5"/>
        <v>72.002479555587342</v>
      </c>
      <c r="J34" s="16">
        <f t="shared" si="5"/>
        <v>50.544786972796416</v>
      </c>
      <c r="K34" s="16">
        <f t="shared" si="5"/>
        <v>91.927479811036065</v>
      </c>
      <c r="L34" s="16">
        <f t="shared" si="5"/>
        <v>82.935684823961779</v>
      </c>
      <c r="M34" s="16">
        <f t="shared" si="5"/>
        <v>84.264018174325031</v>
      </c>
      <c r="N34" s="16">
        <f t="shared" si="5"/>
        <v>63.964359794414882</v>
      </c>
      <c r="O34" s="14"/>
      <c r="P34" s="14"/>
      <c r="Q34" s="14"/>
      <c r="R34" s="21"/>
    </row>
    <row r="35" spans="1:24" ht="15.6">
      <c r="A35" s="14"/>
      <c r="B35" s="14"/>
      <c r="C35" s="14"/>
      <c r="D35" s="14"/>
      <c r="E35" s="14"/>
      <c r="F35" s="14"/>
      <c r="G35" s="14"/>
      <c r="H35" s="14"/>
      <c r="I35" s="14"/>
      <c r="J35" s="14"/>
      <c r="K35" s="14"/>
      <c r="L35" s="14"/>
      <c r="M35" s="14"/>
      <c r="N35" s="14"/>
      <c r="O35" s="14"/>
      <c r="P35" s="14"/>
      <c r="Q35" s="14"/>
      <c r="R35" s="14"/>
      <c r="S35" s="14"/>
      <c r="T35" s="14"/>
      <c r="U35" s="14"/>
      <c r="V35" s="21"/>
      <c r="W35" s="14"/>
      <c r="X35" s="14"/>
    </row>
    <row r="36" spans="1:24" ht="15.6">
      <c r="A36" s="14"/>
      <c r="B36" s="14"/>
      <c r="C36" s="14"/>
      <c r="D36" s="14"/>
      <c r="E36" s="14"/>
      <c r="F36" s="14"/>
      <c r="G36" s="14"/>
      <c r="H36" s="14"/>
      <c r="I36" s="14"/>
      <c r="J36" s="14"/>
      <c r="K36" s="14"/>
      <c r="L36" s="14"/>
      <c r="M36" s="14"/>
      <c r="N36" s="14"/>
      <c r="O36" s="14"/>
      <c r="P36" s="14"/>
      <c r="Q36" s="14"/>
      <c r="R36" s="14"/>
      <c r="S36" s="14"/>
      <c r="T36" s="14"/>
      <c r="U36" s="14"/>
      <c r="V36" s="21"/>
      <c r="W36" s="14"/>
      <c r="X36" s="14"/>
    </row>
    <row r="37" spans="1:24" ht="15.6">
      <c r="A37" s="57" t="s">
        <v>192</v>
      </c>
      <c r="B37" s="57"/>
      <c r="C37" s="57" t="s">
        <v>24</v>
      </c>
      <c r="D37" s="57"/>
      <c r="E37" s="57" t="s">
        <v>25</v>
      </c>
      <c r="F37" s="57"/>
      <c r="G37" s="57" t="s">
        <v>26</v>
      </c>
      <c r="H37" s="57"/>
      <c r="I37" s="57" t="s">
        <v>27</v>
      </c>
      <c r="J37" s="57"/>
      <c r="K37" s="57" t="s">
        <v>28</v>
      </c>
      <c r="L37" s="57"/>
      <c r="M37" s="57" t="s">
        <v>29</v>
      </c>
      <c r="N37" s="57"/>
      <c r="O37" s="14"/>
      <c r="P37" s="14"/>
      <c r="Q37" s="14"/>
      <c r="R37" s="14"/>
      <c r="S37" s="14"/>
      <c r="T37" s="14"/>
      <c r="U37" s="14"/>
      <c r="V37" s="21"/>
      <c r="W37" s="14"/>
      <c r="X37" s="14"/>
    </row>
    <row r="38" spans="1:24" ht="15.6">
      <c r="A38" s="13" t="s">
        <v>22</v>
      </c>
      <c r="B38" s="13" t="s">
        <v>23</v>
      </c>
      <c r="C38" s="13" t="s">
        <v>22</v>
      </c>
      <c r="D38" s="13" t="s">
        <v>23</v>
      </c>
      <c r="E38" s="13" t="s">
        <v>22</v>
      </c>
      <c r="F38" s="13" t="s">
        <v>23</v>
      </c>
      <c r="G38" s="13" t="s">
        <v>22</v>
      </c>
      <c r="H38" s="13" t="s">
        <v>23</v>
      </c>
      <c r="I38" s="13" t="s">
        <v>22</v>
      </c>
      <c r="J38" s="13" t="s">
        <v>23</v>
      </c>
      <c r="K38" s="13" t="s">
        <v>22</v>
      </c>
      <c r="L38" s="13" t="s">
        <v>23</v>
      </c>
      <c r="M38" s="13" t="s">
        <v>22</v>
      </c>
      <c r="N38" s="13" t="s">
        <v>23</v>
      </c>
      <c r="O38" s="14"/>
      <c r="P38" s="14"/>
      <c r="Q38" s="14"/>
      <c r="R38" s="14"/>
      <c r="S38" s="14"/>
      <c r="T38" s="14"/>
      <c r="U38" s="14"/>
      <c r="V38" s="21"/>
      <c r="W38" s="14"/>
      <c r="X38" s="14"/>
    </row>
    <row r="39" spans="1:24" ht="15.6">
      <c r="A39" s="13">
        <v>0.21099999999999999</v>
      </c>
      <c r="B39" s="13">
        <v>0.14199999999999999</v>
      </c>
      <c r="C39" s="13">
        <v>0.24360000000000001</v>
      </c>
      <c r="D39" s="13">
        <v>0.1321</v>
      </c>
      <c r="E39" s="13">
        <v>0.245</v>
      </c>
      <c r="F39" s="13">
        <v>0.14610000000000001</v>
      </c>
      <c r="G39" s="13">
        <v>0.2228</v>
      </c>
      <c r="H39" s="13">
        <v>0.1535</v>
      </c>
      <c r="I39" s="13">
        <v>0.25419999999999998</v>
      </c>
      <c r="J39" s="13">
        <v>0.15340000000000001</v>
      </c>
      <c r="K39" s="13">
        <v>0.26640000000000003</v>
      </c>
      <c r="L39" s="13">
        <v>0.12989999999999999</v>
      </c>
      <c r="M39" s="13">
        <v>0.27879999999999999</v>
      </c>
      <c r="N39" s="13">
        <v>9.6699999999999994E-2</v>
      </c>
      <c r="O39" s="14"/>
      <c r="P39" s="14"/>
      <c r="Q39" s="14"/>
      <c r="R39" s="14"/>
      <c r="S39" s="14"/>
      <c r="T39" s="14"/>
      <c r="U39" s="14"/>
      <c r="V39" s="21"/>
      <c r="W39" s="14"/>
      <c r="X39" s="14"/>
    </row>
    <row r="40" spans="1:24">
      <c r="A40" s="13">
        <v>0.21249999999999999</v>
      </c>
      <c r="B40" s="13">
        <v>0.1216</v>
      </c>
      <c r="C40" s="13">
        <v>0.2366</v>
      </c>
      <c r="D40" s="13">
        <v>0.1331</v>
      </c>
      <c r="E40" s="13">
        <v>0.24740000000000001</v>
      </c>
      <c r="F40" s="13">
        <v>0.14599999999999999</v>
      </c>
      <c r="G40" s="13">
        <v>0.21510000000000001</v>
      </c>
      <c r="H40" s="13">
        <v>0.15609999999999999</v>
      </c>
      <c r="I40" s="13">
        <v>0.26269999999999999</v>
      </c>
      <c r="J40" s="13">
        <v>0.1598</v>
      </c>
      <c r="K40" s="13">
        <v>0.254</v>
      </c>
      <c r="L40" s="13">
        <v>0.12659999999999999</v>
      </c>
      <c r="M40" s="13">
        <v>0.2591</v>
      </c>
      <c r="N40" s="13">
        <v>0.1023</v>
      </c>
      <c r="O40" s="14"/>
      <c r="P40" s="14"/>
      <c r="Q40" s="14"/>
      <c r="R40" s="14"/>
      <c r="S40" s="14"/>
      <c r="T40" s="14"/>
      <c r="U40" s="14"/>
      <c r="V40" s="14"/>
      <c r="W40" s="14"/>
      <c r="X40" s="14"/>
    </row>
    <row r="41" spans="1:24">
      <c r="A41" s="13">
        <v>0.21210000000000001</v>
      </c>
      <c r="B41" s="13">
        <v>0.1134</v>
      </c>
      <c r="C41" s="13">
        <v>0.22720000000000001</v>
      </c>
      <c r="D41" s="13">
        <v>0.1231</v>
      </c>
      <c r="E41" s="13">
        <v>0.23369999999999999</v>
      </c>
      <c r="F41" s="13">
        <v>0.12590000000000001</v>
      </c>
      <c r="G41" s="13">
        <v>0.20860000000000001</v>
      </c>
      <c r="H41" s="13">
        <v>0.1396</v>
      </c>
      <c r="I41" s="13">
        <v>0.248</v>
      </c>
      <c r="J41" s="13">
        <v>0.1426</v>
      </c>
      <c r="K41" s="13">
        <v>0.254</v>
      </c>
      <c r="L41" s="13">
        <v>0.11650000000000001</v>
      </c>
      <c r="M41" s="13">
        <v>0.2616</v>
      </c>
      <c r="N41" s="13">
        <v>9.2200000000000004E-2</v>
      </c>
      <c r="O41" s="14"/>
      <c r="P41" s="14"/>
      <c r="Q41" s="14"/>
      <c r="R41" s="14"/>
      <c r="S41" s="14"/>
      <c r="T41" s="14"/>
      <c r="U41" s="14"/>
      <c r="V41" s="14"/>
      <c r="W41" s="14"/>
      <c r="X41" s="14"/>
    </row>
    <row r="42" spans="1:24">
      <c r="A42" s="13">
        <f>AVERAGE(A39:A41)</f>
        <v>0.21186666666666665</v>
      </c>
      <c r="B42" s="13">
        <f t="shared" ref="B42:N42" si="6">AVERAGE(B39:B41)</f>
        <v>0.12566666666666668</v>
      </c>
      <c r="C42" s="13">
        <f t="shared" si="6"/>
        <v>0.23580000000000001</v>
      </c>
      <c r="D42" s="13">
        <f t="shared" si="6"/>
        <v>0.12943333333333332</v>
      </c>
      <c r="E42" s="13">
        <f t="shared" si="6"/>
        <v>0.24203333333333332</v>
      </c>
      <c r="F42" s="13">
        <f t="shared" si="6"/>
        <v>0.13933333333333334</v>
      </c>
      <c r="G42" s="13">
        <f t="shared" si="6"/>
        <v>0.21550000000000002</v>
      </c>
      <c r="H42" s="13">
        <f t="shared" si="6"/>
        <v>0.14973333333333333</v>
      </c>
      <c r="I42" s="13">
        <f t="shared" si="6"/>
        <v>0.25496666666666662</v>
      </c>
      <c r="J42" s="13">
        <f t="shared" si="6"/>
        <v>0.15193333333333334</v>
      </c>
      <c r="K42" s="13">
        <f t="shared" si="6"/>
        <v>0.25813333333333333</v>
      </c>
      <c r="L42" s="13">
        <f t="shared" si="6"/>
        <v>0.12433333333333331</v>
      </c>
      <c r="M42" s="13">
        <f t="shared" si="6"/>
        <v>0.26650000000000001</v>
      </c>
      <c r="N42" s="13">
        <f t="shared" si="6"/>
        <v>9.7066666666666676E-2</v>
      </c>
      <c r="O42" s="14"/>
      <c r="P42" s="14"/>
      <c r="Q42" s="14"/>
      <c r="R42" s="14"/>
      <c r="S42" s="14"/>
      <c r="T42" s="14"/>
      <c r="U42" s="14"/>
      <c r="V42" s="14"/>
      <c r="W42" s="14"/>
      <c r="X42" s="14"/>
    </row>
    <row r="43" spans="1:24">
      <c r="A43" s="16">
        <v>100</v>
      </c>
      <c r="B43" s="16">
        <v>59.314033983637515</v>
      </c>
      <c r="C43" s="16">
        <f t="shared" ref="C43:N43" si="7">100*C42/0.211867</f>
        <v>111.29623773405014</v>
      </c>
      <c r="D43" s="16">
        <f t="shared" si="7"/>
        <v>61.091785569877949</v>
      </c>
      <c r="E43" s="16">
        <f t="shared" si="7"/>
        <v>114.23833505611225</v>
      </c>
      <c r="F43" s="16">
        <f t="shared" si="7"/>
        <v>65.764528375506018</v>
      </c>
      <c r="G43" s="16">
        <f t="shared" si="7"/>
        <v>101.71475501139868</v>
      </c>
      <c r="H43" s="16">
        <f t="shared" si="7"/>
        <v>70.673268292529428</v>
      </c>
      <c r="I43" s="16">
        <f t="shared" si="7"/>
        <v>120.34279367087211</v>
      </c>
      <c r="J43" s="16">
        <f t="shared" si="7"/>
        <v>71.711655582668996</v>
      </c>
      <c r="K43" s="16">
        <f t="shared" si="7"/>
        <v>121.83744204304273</v>
      </c>
      <c r="L43" s="16">
        <f t="shared" si="7"/>
        <v>58.684615033645315</v>
      </c>
      <c r="M43" s="16">
        <f t="shared" si="7"/>
        <v>125.78646037372503</v>
      </c>
      <c r="N43" s="16">
        <f t="shared" si="7"/>
        <v>45.814905892218547</v>
      </c>
      <c r="O43" s="14"/>
      <c r="P43" s="14"/>
      <c r="Q43" s="14"/>
      <c r="R43" s="14"/>
      <c r="S43" s="14"/>
      <c r="T43" s="14"/>
      <c r="U43" s="14"/>
      <c r="V43" s="14"/>
      <c r="W43" s="14"/>
      <c r="X43" s="14"/>
    </row>
    <row r="44" spans="1:24">
      <c r="A44" s="14"/>
      <c r="B44" s="14"/>
      <c r="C44" s="14"/>
      <c r="D44" s="14"/>
      <c r="E44" s="14"/>
      <c r="F44" s="14"/>
      <c r="G44" s="14"/>
      <c r="H44" s="14"/>
      <c r="I44" s="14"/>
      <c r="J44" s="14"/>
      <c r="K44" s="14"/>
      <c r="L44" s="14"/>
      <c r="M44" s="14"/>
      <c r="N44" s="14"/>
      <c r="O44" s="14"/>
      <c r="P44" s="14"/>
      <c r="Q44" s="14"/>
      <c r="R44" s="14"/>
      <c r="S44" s="14"/>
      <c r="T44" s="14"/>
      <c r="U44" s="14"/>
      <c r="V44" s="14"/>
      <c r="W44" s="14"/>
      <c r="X44" s="14"/>
    </row>
    <row r="45" spans="1:24">
      <c r="A45" s="14"/>
      <c r="B45" s="14"/>
      <c r="C45" s="14"/>
      <c r="D45" s="14"/>
      <c r="E45" s="14"/>
      <c r="F45" s="14"/>
      <c r="G45" s="14"/>
      <c r="H45" s="14"/>
      <c r="I45" s="14"/>
      <c r="J45" s="14"/>
      <c r="K45" s="14"/>
      <c r="L45" s="14"/>
      <c r="M45" s="14"/>
      <c r="N45" s="14"/>
      <c r="O45" s="14"/>
      <c r="P45" s="14"/>
      <c r="Q45" s="14"/>
      <c r="R45" s="14"/>
      <c r="S45" s="14"/>
      <c r="T45" s="14"/>
      <c r="U45" s="14"/>
      <c r="V45" s="14"/>
      <c r="W45" s="14"/>
      <c r="X45" s="14"/>
    </row>
    <row r="46" spans="1:24">
      <c r="A46" s="57" t="s">
        <v>191</v>
      </c>
      <c r="B46" s="57"/>
      <c r="C46" s="57" t="s">
        <v>30</v>
      </c>
      <c r="D46" s="57"/>
      <c r="E46" s="58" t="s">
        <v>31</v>
      </c>
      <c r="F46" s="59"/>
      <c r="G46" s="58" t="s">
        <v>32</v>
      </c>
      <c r="H46" s="59"/>
      <c r="I46" s="58" t="s">
        <v>33</v>
      </c>
      <c r="J46" s="59"/>
      <c r="K46" s="58" t="s">
        <v>34</v>
      </c>
      <c r="L46" s="59"/>
      <c r="M46" s="61" t="s">
        <v>210</v>
      </c>
      <c r="N46" s="62"/>
      <c r="O46" s="61" t="s">
        <v>214</v>
      </c>
      <c r="P46" s="62"/>
      <c r="Q46" s="61" t="s">
        <v>211</v>
      </c>
      <c r="R46" s="62"/>
      <c r="S46" s="61" t="s">
        <v>209</v>
      </c>
      <c r="T46" s="62"/>
      <c r="U46" s="45"/>
      <c r="V46" s="45"/>
    </row>
    <row r="47" spans="1:24">
      <c r="A47" s="13" t="s">
        <v>22</v>
      </c>
      <c r="B47" s="13" t="s">
        <v>23</v>
      </c>
      <c r="C47" s="13" t="s">
        <v>22</v>
      </c>
      <c r="D47" s="13" t="s">
        <v>23</v>
      </c>
      <c r="E47" s="43" t="s">
        <v>22</v>
      </c>
      <c r="F47" s="43" t="s">
        <v>23</v>
      </c>
      <c r="G47" s="49" t="s">
        <v>22</v>
      </c>
      <c r="H47" s="49" t="s">
        <v>23</v>
      </c>
      <c r="I47" s="49" t="s">
        <v>22</v>
      </c>
      <c r="J47" s="49" t="s">
        <v>23</v>
      </c>
      <c r="K47" s="49" t="s">
        <v>22</v>
      </c>
      <c r="L47" s="49" t="s">
        <v>23</v>
      </c>
      <c r="M47" s="48" t="s">
        <v>22</v>
      </c>
      <c r="N47" s="48" t="s">
        <v>23</v>
      </c>
      <c r="O47" s="48" t="s">
        <v>22</v>
      </c>
      <c r="P47" s="48" t="s">
        <v>23</v>
      </c>
      <c r="Q47" s="46" t="s">
        <v>22</v>
      </c>
      <c r="R47" s="46" t="s">
        <v>23</v>
      </c>
      <c r="S47" s="48" t="s">
        <v>22</v>
      </c>
      <c r="T47" s="48" t="s">
        <v>23</v>
      </c>
    </row>
    <row r="48" spans="1:24">
      <c r="A48" s="13">
        <v>0.25240000000000001</v>
      </c>
      <c r="B48" s="13">
        <v>0.1946</v>
      </c>
      <c r="C48" s="13">
        <v>0.2258</v>
      </c>
      <c r="D48" s="13">
        <v>0.18540000000000001</v>
      </c>
      <c r="E48" s="43">
        <v>0.2359</v>
      </c>
      <c r="F48" s="43">
        <v>0.184</v>
      </c>
      <c r="G48" s="49">
        <v>0.23119999999999999</v>
      </c>
      <c r="H48" s="49">
        <v>0.17199999999999999</v>
      </c>
      <c r="I48" s="49">
        <v>0.22539999999999999</v>
      </c>
      <c r="J48" s="49">
        <v>0.17069999999999999</v>
      </c>
      <c r="K48" s="49">
        <v>0.2923</v>
      </c>
      <c r="L48" s="49">
        <v>0.21110000000000001</v>
      </c>
      <c r="M48" s="46">
        <v>0.2213</v>
      </c>
      <c r="N48" s="46">
        <v>0.20880000000000001</v>
      </c>
      <c r="O48" s="46">
        <v>0.19639999999999999</v>
      </c>
      <c r="P48" s="46">
        <v>0.16300000000000001</v>
      </c>
      <c r="Q48" s="46">
        <v>0.21190000000000001</v>
      </c>
      <c r="R48" s="46">
        <v>0.1837</v>
      </c>
      <c r="S48" s="46">
        <v>0.25130000000000002</v>
      </c>
      <c r="T48" s="46">
        <v>0.2046</v>
      </c>
    </row>
    <row r="49" spans="1:24">
      <c r="A49" s="13">
        <v>0.25040000000000001</v>
      </c>
      <c r="B49" s="13">
        <v>0.18770000000000001</v>
      </c>
      <c r="C49" s="13">
        <v>0.21870000000000001</v>
      </c>
      <c r="D49" s="13">
        <v>0.1701</v>
      </c>
      <c r="E49" s="43">
        <v>0.23250000000000001</v>
      </c>
      <c r="F49" s="43">
        <v>0.1832</v>
      </c>
      <c r="G49" s="49">
        <v>0.2225</v>
      </c>
      <c r="H49" s="49">
        <v>0.1711</v>
      </c>
      <c r="I49" s="49">
        <v>0.2205</v>
      </c>
      <c r="J49" s="49">
        <v>0.16639999999999999</v>
      </c>
      <c r="K49" s="49">
        <v>0.28139999999999998</v>
      </c>
      <c r="L49" s="49">
        <v>0.2298</v>
      </c>
      <c r="M49" s="46">
        <v>0.2162</v>
      </c>
      <c r="N49" s="46">
        <v>0.193</v>
      </c>
      <c r="O49" s="46">
        <v>0.1966</v>
      </c>
      <c r="P49" s="46">
        <v>0.15640000000000001</v>
      </c>
      <c r="Q49" s="46">
        <v>0.21129999999999999</v>
      </c>
      <c r="R49" s="46">
        <v>0.1789</v>
      </c>
      <c r="S49" s="46">
        <v>0.2482</v>
      </c>
      <c r="T49" s="46">
        <v>0.20660000000000001</v>
      </c>
    </row>
    <row r="50" spans="1:24">
      <c r="A50" s="13">
        <v>0.2427</v>
      </c>
      <c r="B50" s="13">
        <v>0.17730000000000001</v>
      </c>
      <c r="C50" s="13">
        <v>0.21529999999999999</v>
      </c>
      <c r="D50" s="13">
        <v>0.1807</v>
      </c>
      <c r="E50" s="43">
        <v>0.22439999999999999</v>
      </c>
      <c r="F50" s="43">
        <v>0.17580000000000001</v>
      </c>
      <c r="G50" s="49">
        <v>0.2167</v>
      </c>
      <c r="H50" s="49">
        <v>0.1709</v>
      </c>
      <c r="I50" s="49">
        <v>0.21929999999999999</v>
      </c>
      <c r="J50" s="49">
        <v>0.1648</v>
      </c>
      <c r="K50" s="49">
        <v>0.2601</v>
      </c>
      <c r="L50" s="49">
        <v>0.21920000000000001</v>
      </c>
      <c r="M50" s="46">
        <v>0.21959999999999999</v>
      </c>
      <c r="N50" s="46">
        <v>0.1961</v>
      </c>
      <c r="O50" s="46">
        <v>0.191</v>
      </c>
      <c r="P50" s="46">
        <v>0.15609999999999999</v>
      </c>
      <c r="Q50" s="46">
        <v>0.20180000000000001</v>
      </c>
      <c r="R50" s="46">
        <v>0.17380000000000001</v>
      </c>
      <c r="S50" s="46">
        <v>0.24129999999999999</v>
      </c>
      <c r="T50" s="46">
        <v>0.2021</v>
      </c>
    </row>
    <row r="51" spans="1:24">
      <c r="A51" s="13">
        <f>AVERAGE(A48:A50)</f>
        <v>0.24850000000000003</v>
      </c>
      <c r="B51" s="13">
        <f t="shared" ref="B51:D51" si="8">AVERAGE(B48:B50)</f>
        <v>0.18653333333333333</v>
      </c>
      <c r="C51" s="13">
        <f t="shared" si="8"/>
        <v>0.21993333333333331</v>
      </c>
      <c r="D51" s="13">
        <f t="shared" si="8"/>
        <v>0.17873333333333333</v>
      </c>
      <c r="E51" s="43">
        <f t="shared" ref="E51:T51" si="9">AVERAGE(E48:E50)</f>
        <v>0.23093333333333335</v>
      </c>
      <c r="F51" s="43">
        <f t="shared" si="9"/>
        <v>0.18099999999999997</v>
      </c>
      <c r="G51" s="49">
        <f t="shared" si="9"/>
        <v>0.22346666666666667</v>
      </c>
      <c r="H51" s="49">
        <f t="shared" si="9"/>
        <v>0.17133333333333334</v>
      </c>
      <c r="I51" s="49">
        <f t="shared" si="9"/>
        <v>0.22173333333333334</v>
      </c>
      <c r="J51" s="49">
        <f t="shared" si="9"/>
        <v>0.1673</v>
      </c>
      <c r="K51" s="49">
        <f t="shared" si="9"/>
        <v>0.27793333333333331</v>
      </c>
      <c r="L51" s="49">
        <f t="shared" si="9"/>
        <v>0.22003333333333333</v>
      </c>
      <c r="M51" s="46">
        <f t="shared" si="9"/>
        <v>0.21903333333333333</v>
      </c>
      <c r="N51" s="46">
        <f t="shared" si="9"/>
        <v>0.19930000000000003</v>
      </c>
      <c r="O51" s="46">
        <f t="shared" si="9"/>
        <v>0.19466666666666668</v>
      </c>
      <c r="P51" s="46">
        <f t="shared" si="9"/>
        <v>0.1585</v>
      </c>
      <c r="Q51" s="46">
        <f t="shared" si="9"/>
        <v>0.20833333333333334</v>
      </c>
      <c r="R51" s="46">
        <f t="shared" si="9"/>
        <v>0.17879999999999999</v>
      </c>
      <c r="S51" s="46">
        <f t="shared" si="9"/>
        <v>0.24693333333333334</v>
      </c>
      <c r="T51" s="46">
        <f t="shared" si="9"/>
        <v>0.20443333333333333</v>
      </c>
    </row>
    <row r="52" spans="1:24">
      <c r="A52" s="16">
        <v>100</v>
      </c>
      <c r="B52" s="16">
        <v>75.063715627095888</v>
      </c>
      <c r="C52" s="16">
        <f>100*C51/0.2485</f>
        <v>88.504359490274979</v>
      </c>
      <c r="D52" s="16">
        <f t="shared" ref="D52" si="10">100*D51/0.2485</f>
        <v>71.924882629107969</v>
      </c>
      <c r="E52" s="44">
        <f t="shared" ref="E52:T52" si="11">100*E51/0.2485</f>
        <v>92.930918846411799</v>
      </c>
      <c r="F52" s="44">
        <f t="shared" si="11"/>
        <v>72.837022132796776</v>
      </c>
      <c r="G52" s="50">
        <f t="shared" si="11"/>
        <v>89.926224010731062</v>
      </c>
      <c r="H52" s="50">
        <f t="shared" si="11"/>
        <v>68.947015425888665</v>
      </c>
      <c r="I52" s="50">
        <f t="shared" si="11"/>
        <v>89.228705566733737</v>
      </c>
      <c r="J52" s="50">
        <f t="shared" si="11"/>
        <v>67.323943661971839</v>
      </c>
      <c r="K52" s="50">
        <f t="shared" si="11"/>
        <v>111.84439973172366</v>
      </c>
      <c r="L52" s="50">
        <f t="shared" si="11"/>
        <v>88.544600938967136</v>
      </c>
      <c r="M52" s="47">
        <f t="shared" si="11"/>
        <v>88.142186452045607</v>
      </c>
      <c r="N52" s="47">
        <f t="shared" si="11"/>
        <v>80.201207243460772</v>
      </c>
      <c r="O52" s="47">
        <f t="shared" si="11"/>
        <v>78.336686787391017</v>
      </c>
      <c r="P52" s="47">
        <f t="shared" si="11"/>
        <v>63.78269617706237</v>
      </c>
      <c r="Q52" s="47">
        <f t="shared" si="11"/>
        <v>83.836351441985258</v>
      </c>
      <c r="R52" s="47">
        <f t="shared" si="11"/>
        <v>71.951710261569417</v>
      </c>
      <c r="S52" s="47">
        <f t="shared" si="11"/>
        <v>99.36955063715628</v>
      </c>
      <c r="T52" s="47">
        <f t="shared" si="11"/>
        <v>82.26693494299127</v>
      </c>
    </row>
    <row r="53" spans="1:24">
      <c r="A53" s="14"/>
      <c r="B53" s="14"/>
      <c r="C53" s="14"/>
      <c r="D53" s="14"/>
      <c r="E53" s="14"/>
      <c r="F53" s="14"/>
      <c r="G53" s="14"/>
      <c r="H53" s="14"/>
      <c r="I53" s="14"/>
      <c r="J53" s="14"/>
      <c r="K53" s="14"/>
      <c r="L53" s="14"/>
      <c r="M53" s="14"/>
      <c r="N53" s="14"/>
      <c r="O53" s="14"/>
      <c r="P53" s="14"/>
      <c r="Q53" s="14"/>
      <c r="R53" s="14"/>
      <c r="S53" s="14"/>
      <c r="T53" s="14"/>
      <c r="U53" s="14"/>
      <c r="V53" s="14"/>
      <c r="W53" s="14"/>
      <c r="X53" s="14"/>
    </row>
    <row r="54" spans="1:24">
      <c r="A54" s="14"/>
      <c r="B54" s="14"/>
      <c r="C54" s="14"/>
      <c r="D54" s="14"/>
      <c r="E54" s="14"/>
      <c r="F54" s="14"/>
      <c r="G54" s="14"/>
      <c r="H54" s="14"/>
      <c r="I54" s="14"/>
      <c r="J54" s="14"/>
      <c r="K54" s="14"/>
      <c r="L54" s="14"/>
      <c r="M54" s="14"/>
      <c r="N54" s="14"/>
      <c r="O54" s="14"/>
      <c r="P54" s="14"/>
      <c r="Q54" s="14"/>
      <c r="R54" s="14"/>
      <c r="S54" s="14"/>
      <c r="T54" s="14"/>
      <c r="U54" s="14"/>
      <c r="V54" s="14"/>
      <c r="W54" s="14"/>
      <c r="X54" s="14"/>
    </row>
    <row r="55" spans="1:24">
      <c r="A55" s="57" t="s">
        <v>190</v>
      </c>
      <c r="B55" s="57"/>
      <c r="C55" s="57" t="s">
        <v>35</v>
      </c>
      <c r="D55" s="57"/>
      <c r="E55" s="57" t="s">
        <v>36</v>
      </c>
      <c r="F55" s="57"/>
      <c r="G55" s="57" t="s">
        <v>37</v>
      </c>
      <c r="H55" s="57"/>
      <c r="I55" s="57" t="s">
        <v>38</v>
      </c>
      <c r="J55" s="57"/>
      <c r="K55" s="57" t="s">
        <v>39</v>
      </c>
      <c r="L55" s="57"/>
      <c r="M55" s="57" t="s">
        <v>40</v>
      </c>
      <c r="N55" s="57"/>
      <c r="O55" s="57" t="s">
        <v>41</v>
      </c>
      <c r="P55" s="57"/>
      <c r="Q55" s="57" t="s">
        <v>42</v>
      </c>
      <c r="R55" s="57"/>
      <c r="S55" s="60" t="s">
        <v>215</v>
      </c>
      <c r="T55" s="60"/>
    </row>
    <row r="56" spans="1:24">
      <c r="A56" s="13" t="s">
        <v>22</v>
      </c>
      <c r="B56" s="13" t="s">
        <v>23</v>
      </c>
      <c r="C56" s="13" t="s">
        <v>22</v>
      </c>
      <c r="D56" s="13" t="s">
        <v>23</v>
      </c>
      <c r="E56" s="13" t="s">
        <v>22</v>
      </c>
      <c r="F56" s="13" t="s">
        <v>23</v>
      </c>
      <c r="G56" s="13" t="s">
        <v>22</v>
      </c>
      <c r="H56" s="13" t="s">
        <v>23</v>
      </c>
      <c r="I56" s="13" t="s">
        <v>22</v>
      </c>
      <c r="J56" s="13" t="s">
        <v>23</v>
      </c>
      <c r="K56" s="13" t="s">
        <v>22</v>
      </c>
      <c r="L56" s="13" t="s">
        <v>23</v>
      </c>
      <c r="M56" s="13" t="s">
        <v>22</v>
      </c>
      <c r="N56" s="13" t="s">
        <v>23</v>
      </c>
      <c r="O56" s="13" t="s">
        <v>22</v>
      </c>
      <c r="P56" s="13" t="s">
        <v>23</v>
      </c>
      <c r="Q56" s="13" t="s">
        <v>22</v>
      </c>
      <c r="R56" s="13" t="s">
        <v>23</v>
      </c>
      <c r="S56" s="12" t="s">
        <v>22</v>
      </c>
      <c r="T56" s="12" t="s">
        <v>23</v>
      </c>
    </row>
    <row r="57" spans="1:24">
      <c r="A57" s="13">
        <v>0.23799999999999999</v>
      </c>
      <c r="B57" s="13">
        <v>0.1797</v>
      </c>
      <c r="C57" s="13">
        <v>0.15670000000000001</v>
      </c>
      <c r="D57" s="13">
        <v>0.15179999999999999</v>
      </c>
      <c r="E57" s="13">
        <v>0.24340000000000001</v>
      </c>
      <c r="F57" s="13">
        <v>0.1686</v>
      </c>
      <c r="G57" s="13">
        <v>0.19020000000000001</v>
      </c>
      <c r="H57" s="13">
        <v>0.14019999999999999</v>
      </c>
      <c r="I57" s="13">
        <v>0.16159999999999999</v>
      </c>
      <c r="J57" s="13">
        <v>0.14369999999999999</v>
      </c>
      <c r="K57" s="13">
        <v>0.21920000000000001</v>
      </c>
      <c r="L57" s="13">
        <v>0.16489999999999999</v>
      </c>
      <c r="M57" s="13">
        <v>0.26279999999999998</v>
      </c>
      <c r="N57" s="13">
        <v>0.15490000000000001</v>
      </c>
      <c r="O57" s="13">
        <v>0.24129999999999999</v>
      </c>
      <c r="P57" s="13">
        <v>0.20930000000000001</v>
      </c>
      <c r="Q57" s="13">
        <v>0.23860000000000001</v>
      </c>
      <c r="R57" s="13">
        <v>0.17369999999999999</v>
      </c>
      <c r="S57" s="1">
        <v>0.24560000000000001</v>
      </c>
      <c r="T57" s="1">
        <v>0.1525</v>
      </c>
    </row>
    <row r="58" spans="1:24">
      <c r="A58" s="13">
        <v>0.2291</v>
      </c>
      <c r="B58" s="13">
        <v>0.16969999999999999</v>
      </c>
      <c r="C58" s="13">
        <v>0.1353</v>
      </c>
      <c r="D58" s="13">
        <v>0.14449999999999999</v>
      </c>
      <c r="E58" s="13">
        <v>0.2336</v>
      </c>
      <c r="F58" s="13">
        <v>0.1535</v>
      </c>
      <c r="G58" s="13">
        <v>0.17519999999999999</v>
      </c>
      <c r="H58" s="13">
        <v>0.13639999999999999</v>
      </c>
      <c r="I58" s="13">
        <v>0.14979999999999999</v>
      </c>
      <c r="J58" s="13">
        <v>0.1235</v>
      </c>
      <c r="K58" s="13">
        <v>0.2024</v>
      </c>
      <c r="L58" s="13">
        <v>0.16170000000000001</v>
      </c>
      <c r="M58" s="13">
        <v>0.2487</v>
      </c>
      <c r="N58" s="13">
        <v>0.14499999999999999</v>
      </c>
      <c r="O58" s="13">
        <v>0.24110000000000001</v>
      </c>
      <c r="P58" s="13">
        <v>0.19500000000000001</v>
      </c>
      <c r="Q58" s="13">
        <v>0.23</v>
      </c>
      <c r="R58" s="13">
        <v>0.16589999999999999</v>
      </c>
      <c r="S58" s="1">
        <v>0.2303</v>
      </c>
      <c r="T58" s="1">
        <v>0.1462</v>
      </c>
    </row>
    <row r="59" spans="1:24">
      <c r="A59" s="13">
        <v>0.22559999999999999</v>
      </c>
      <c r="B59" s="13">
        <v>0.1676</v>
      </c>
      <c r="C59" s="13">
        <v>0.1321</v>
      </c>
      <c r="D59" s="13">
        <v>0.14099999999999999</v>
      </c>
      <c r="E59" s="13">
        <v>0.2296</v>
      </c>
      <c r="F59" s="13">
        <v>0.16170000000000001</v>
      </c>
      <c r="G59" s="13">
        <v>0.17580000000000001</v>
      </c>
      <c r="H59" s="13">
        <v>0.13669999999999999</v>
      </c>
      <c r="I59" s="13">
        <v>0.14360000000000001</v>
      </c>
      <c r="J59" s="13">
        <v>0.1237</v>
      </c>
      <c r="K59" s="13">
        <v>0.19719999999999999</v>
      </c>
      <c r="L59" s="13">
        <v>0.1547</v>
      </c>
      <c r="M59" s="13">
        <v>0.2424</v>
      </c>
      <c r="N59" s="13">
        <v>0.12939999999999999</v>
      </c>
      <c r="O59" s="13">
        <v>0.2351</v>
      </c>
      <c r="P59" s="13">
        <v>0.20250000000000001</v>
      </c>
      <c r="Q59" s="13">
        <v>0.222</v>
      </c>
      <c r="R59" s="13">
        <v>0.16189999999999999</v>
      </c>
      <c r="S59" s="1">
        <v>0.22370000000000001</v>
      </c>
      <c r="T59" s="1">
        <v>0.15040000000000001</v>
      </c>
    </row>
    <row r="60" spans="1:24">
      <c r="A60" s="13">
        <f>AVERAGE(A57:A59)</f>
        <v>0.23089999999999999</v>
      </c>
      <c r="B60" s="13">
        <f t="shared" ref="B60:T60" si="12">AVERAGE(B57:B59)</f>
        <v>0.17233333333333334</v>
      </c>
      <c r="C60" s="13">
        <f t="shared" si="12"/>
        <v>0.14136666666666667</v>
      </c>
      <c r="D60" s="13">
        <f t="shared" si="12"/>
        <v>0.14576666666666668</v>
      </c>
      <c r="E60" s="13">
        <f t="shared" si="12"/>
        <v>0.23553333333333334</v>
      </c>
      <c r="F60" s="13">
        <f t="shared" si="12"/>
        <v>0.16126666666666667</v>
      </c>
      <c r="G60" s="13">
        <f t="shared" si="12"/>
        <v>0.1804</v>
      </c>
      <c r="H60" s="13">
        <f t="shared" si="12"/>
        <v>0.13776666666666665</v>
      </c>
      <c r="I60" s="13">
        <f t="shared" si="12"/>
        <v>0.15166666666666667</v>
      </c>
      <c r="J60" s="13">
        <f t="shared" si="12"/>
        <v>0.1303</v>
      </c>
      <c r="K60" s="13">
        <f t="shared" si="12"/>
        <v>0.20626666666666668</v>
      </c>
      <c r="L60" s="13">
        <f t="shared" si="12"/>
        <v>0.16043333333333334</v>
      </c>
      <c r="M60" s="13">
        <f t="shared" si="12"/>
        <v>0.25130000000000002</v>
      </c>
      <c r="N60" s="13">
        <f t="shared" si="12"/>
        <v>0.1431</v>
      </c>
      <c r="O60" s="13">
        <f t="shared" si="12"/>
        <v>0.23916666666666667</v>
      </c>
      <c r="P60" s="13">
        <f t="shared" si="12"/>
        <v>0.20226666666666668</v>
      </c>
      <c r="Q60" s="13">
        <f t="shared" si="12"/>
        <v>0.23019999999999999</v>
      </c>
      <c r="R60" s="13">
        <f t="shared" si="12"/>
        <v>0.16716666666666669</v>
      </c>
      <c r="S60" s="1">
        <f t="shared" si="12"/>
        <v>0.23319999999999999</v>
      </c>
      <c r="T60" s="1">
        <f t="shared" si="12"/>
        <v>0.14969999999999997</v>
      </c>
    </row>
    <row r="61" spans="1:24">
      <c r="A61" s="16">
        <v>100</v>
      </c>
      <c r="B61" s="16">
        <v>74.635484336653676</v>
      </c>
      <c r="C61" s="16">
        <f>100*C60/0.2309</f>
        <v>61.224195178287864</v>
      </c>
      <c r="D61" s="16">
        <f t="shared" ref="D61:T61" si="13">100*D60/0.2309</f>
        <v>63.129782012415191</v>
      </c>
      <c r="E61" s="16">
        <f t="shared" si="13"/>
        <v>102.00664068139166</v>
      </c>
      <c r="F61" s="16">
        <f t="shared" si="13"/>
        <v>69.842644723545547</v>
      </c>
      <c r="G61" s="16">
        <f t="shared" si="13"/>
        <v>78.129060199220433</v>
      </c>
      <c r="H61" s="16">
        <f t="shared" si="13"/>
        <v>59.66507867763822</v>
      </c>
      <c r="I61" s="16">
        <f t="shared" si="13"/>
        <v>65.685000721813196</v>
      </c>
      <c r="J61" s="16">
        <f t="shared" si="13"/>
        <v>56.431355565179729</v>
      </c>
      <c r="K61" s="16">
        <f t="shared" si="13"/>
        <v>89.331600981665957</v>
      </c>
      <c r="L61" s="16">
        <f t="shared" si="13"/>
        <v>69.481738126172942</v>
      </c>
      <c r="M61" s="16">
        <f t="shared" si="13"/>
        <v>108.83499350368126</v>
      </c>
      <c r="N61" s="16">
        <f t="shared" si="13"/>
        <v>61.974880900822868</v>
      </c>
      <c r="O61" s="16">
        <f t="shared" si="13"/>
        <v>103.5801934459362</v>
      </c>
      <c r="P61" s="16">
        <f t="shared" si="13"/>
        <v>87.599249314277472</v>
      </c>
      <c r="Q61" s="16">
        <f t="shared" si="13"/>
        <v>99.696838458207012</v>
      </c>
      <c r="R61" s="16">
        <f t="shared" si="13"/>
        <v>72.397863432943566</v>
      </c>
      <c r="S61" s="2">
        <f t="shared" si="13"/>
        <v>100.99610220874838</v>
      </c>
      <c r="T61" s="2">
        <f t="shared" si="13"/>
        <v>64.833261152013847</v>
      </c>
    </row>
    <row r="62" spans="1:24">
      <c r="A62" s="14"/>
      <c r="B62" s="14"/>
      <c r="C62" s="14"/>
      <c r="D62" s="14"/>
      <c r="E62" s="14"/>
      <c r="F62" s="14"/>
      <c r="G62" s="14"/>
      <c r="H62" s="14"/>
      <c r="I62" s="14"/>
      <c r="J62" s="14"/>
      <c r="K62" s="14"/>
      <c r="L62" s="14"/>
      <c r="M62" s="14"/>
      <c r="N62" s="14"/>
      <c r="O62" s="14"/>
      <c r="P62" s="14"/>
      <c r="Q62" s="14"/>
      <c r="R62" s="14"/>
      <c r="S62" s="14"/>
      <c r="T62" s="14"/>
      <c r="U62" s="14"/>
      <c r="V62" s="14"/>
      <c r="W62" s="14"/>
      <c r="X62" s="14"/>
    </row>
    <row r="63" spans="1:24">
      <c r="A63" s="14"/>
      <c r="B63" s="14"/>
      <c r="C63" s="14"/>
      <c r="D63" s="14"/>
      <c r="E63" s="14"/>
      <c r="F63" s="14"/>
      <c r="G63" s="14"/>
      <c r="H63" s="14"/>
      <c r="I63" s="14"/>
      <c r="J63" s="14"/>
      <c r="K63" s="14"/>
      <c r="L63" s="14"/>
      <c r="M63" s="14"/>
      <c r="N63" s="14"/>
      <c r="O63" s="14"/>
      <c r="P63" s="14"/>
      <c r="Q63" s="14"/>
      <c r="R63" s="14"/>
      <c r="S63" s="14"/>
      <c r="T63" s="14"/>
      <c r="U63" s="14"/>
      <c r="V63" s="14"/>
      <c r="W63" s="14"/>
      <c r="X63" s="14"/>
    </row>
    <row r="64" spans="1:24">
      <c r="A64" s="57" t="s">
        <v>189</v>
      </c>
      <c r="B64" s="57"/>
      <c r="C64" s="57" t="s">
        <v>43</v>
      </c>
      <c r="D64" s="57"/>
      <c r="E64" s="57" t="s">
        <v>44</v>
      </c>
      <c r="F64" s="57"/>
      <c r="G64" s="57" t="s">
        <v>45</v>
      </c>
      <c r="H64" s="57"/>
      <c r="I64" s="57" t="s">
        <v>46</v>
      </c>
      <c r="J64" s="57"/>
      <c r="K64" s="57" t="s">
        <v>47</v>
      </c>
      <c r="L64" s="57"/>
      <c r="M64" s="57" t="s">
        <v>48</v>
      </c>
      <c r="N64" s="57"/>
      <c r="O64" s="14"/>
      <c r="P64" s="14"/>
    </row>
    <row r="65" spans="1:24">
      <c r="A65" s="13" t="s">
        <v>22</v>
      </c>
      <c r="B65" s="13" t="s">
        <v>23</v>
      </c>
      <c r="C65" s="13" t="s">
        <v>22</v>
      </c>
      <c r="D65" s="13" t="s">
        <v>23</v>
      </c>
      <c r="E65" s="13" t="s">
        <v>22</v>
      </c>
      <c r="F65" s="13" t="s">
        <v>23</v>
      </c>
      <c r="G65" s="13" t="s">
        <v>22</v>
      </c>
      <c r="H65" s="13" t="s">
        <v>23</v>
      </c>
      <c r="I65" s="13" t="s">
        <v>22</v>
      </c>
      <c r="J65" s="13" t="s">
        <v>23</v>
      </c>
      <c r="K65" s="13" t="s">
        <v>22</v>
      </c>
      <c r="L65" s="13" t="s">
        <v>23</v>
      </c>
      <c r="M65" s="13" t="s">
        <v>22</v>
      </c>
      <c r="N65" s="13" t="s">
        <v>23</v>
      </c>
      <c r="O65" s="14"/>
      <c r="P65" s="14"/>
    </row>
    <row r="66" spans="1:24">
      <c r="A66" s="13">
        <v>0.26290000000000002</v>
      </c>
      <c r="B66" s="13">
        <v>0.21260000000000001</v>
      </c>
      <c r="C66" s="13">
        <v>0.23069999999999999</v>
      </c>
      <c r="D66" s="13">
        <v>0.2</v>
      </c>
      <c r="E66" s="13">
        <v>0.23619999999999999</v>
      </c>
      <c r="F66" s="13">
        <v>0.1804</v>
      </c>
      <c r="G66" s="13">
        <v>0.24840000000000001</v>
      </c>
      <c r="H66" s="13">
        <v>0.21909999999999999</v>
      </c>
      <c r="I66" s="13">
        <v>0.28660000000000002</v>
      </c>
      <c r="J66" s="13">
        <v>0.24759999999999999</v>
      </c>
      <c r="K66" s="13">
        <v>0.3221</v>
      </c>
      <c r="L66" s="13">
        <v>0.25130000000000002</v>
      </c>
      <c r="M66" s="13">
        <v>0.29809999999999998</v>
      </c>
      <c r="N66" s="13">
        <v>0.24079999999999999</v>
      </c>
      <c r="O66" s="14"/>
      <c r="P66" s="14"/>
    </row>
    <row r="67" spans="1:24">
      <c r="A67" s="13">
        <v>0.25490000000000002</v>
      </c>
      <c r="B67" s="13">
        <v>0.2114</v>
      </c>
      <c r="C67" s="13">
        <v>0.21959999999999999</v>
      </c>
      <c r="D67" s="13">
        <v>0.19040000000000001</v>
      </c>
      <c r="E67" s="13">
        <v>0.23350000000000001</v>
      </c>
      <c r="F67" s="13">
        <v>0.1789</v>
      </c>
      <c r="G67" s="13">
        <v>0.24490000000000001</v>
      </c>
      <c r="H67" s="13">
        <v>0.19980000000000001</v>
      </c>
      <c r="I67" s="13">
        <v>0.27839999999999998</v>
      </c>
      <c r="J67" s="13">
        <v>0.22550000000000001</v>
      </c>
      <c r="K67" s="13">
        <v>0.30620000000000003</v>
      </c>
      <c r="L67" s="13">
        <v>0.23219999999999999</v>
      </c>
      <c r="M67" s="13">
        <v>0.31069999999999998</v>
      </c>
      <c r="N67" s="13">
        <v>0.22509999999999999</v>
      </c>
      <c r="O67" s="14"/>
      <c r="P67" s="14"/>
    </row>
    <row r="68" spans="1:24">
      <c r="A68" s="13">
        <v>0.25890000000000002</v>
      </c>
      <c r="B68" s="13">
        <v>0.1973</v>
      </c>
      <c r="C68" s="13">
        <v>0.2208</v>
      </c>
      <c r="D68" s="13">
        <v>0.19020000000000001</v>
      </c>
      <c r="E68" s="13">
        <v>0.22420000000000001</v>
      </c>
      <c r="F68" s="13">
        <v>0.17730000000000001</v>
      </c>
      <c r="G68" s="13">
        <v>0.249</v>
      </c>
      <c r="H68" s="13">
        <v>0.2031</v>
      </c>
      <c r="I68" s="13">
        <v>0.27700000000000002</v>
      </c>
      <c r="J68" s="13">
        <v>0.23039999999999999</v>
      </c>
      <c r="K68" s="13">
        <v>0.30499999999999999</v>
      </c>
      <c r="L68" s="13">
        <v>0.24260000000000001</v>
      </c>
      <c r="M68" s="13">
        <v>0.29199999999999998</v>
      </c>
      <c r="N68" s="13">
        <v>0.248</v>
      </c>
      <c r="O68" s="14"/>
      <c r="P68" s="14"/>
    </row>
    <row r="69" spans="1:24">
      <c r="A69" s="13">
        <f>AVERAGE(A66:A68)</f>
        <v>0.25890000000000002</v>
      </c>
      <c r="B69" s="13">
        <f t="shared" ref="B69:N69" si="14">AVERAGE(B66:B68)</f>
        <v>0.20710000000000003</v>
      </c>
      <c r="C69" s="13">
        <f t="shared" si="14"/>
        <v>0.22370000000000001</v>
      </c>
      <c r="D69" s="13">
        <f t="shared" si="14"/>
        <v>0.19353333333333333</v>
      </c>
      <c r="E69" s="13">
        <f t="shared" si="14"/>
        <v>0.23129999999999998</v>
      </c>
      <c r="F69" s="13">
        <f t="shared" si="14"/>
        <v>0.17886666666666665</v>
      </c>
      <c r="G69" s="13">
        <f t="shared" si="14"/>
        <v>0.24743333333333331</v>
      </c>
      <c r="H69" s="13">
        <f t="shared" si="14"/>
        <v>0.20733333333333334</v>
      </c>
      <c r="I69" s="13">
        <f t="shared" si="14"/>
        <v>0.28066666666666668</v>
      </c>
      <c r="J69" s="13">
        <f t="shared" si="14"/>
        <v>0.23450000000000001</v>
      </c>
      <c r="K69" s="13">
        <f t="shared" si="14"/>
        <v>0.31109999999999999</v>
      </c>
      <c r="L69" s="13">
        <f t="shared" si="14"/>
        <v>0.24203333333333335</v>
      </c>
      <c r="M69" s="13">
        <f t="shared" si="14"/>
        <v>0.30026666666666668</v>
      </c>
      <c r="N69" s="13">
        <f t="shared" si="14"/>
        <v>0.23796666666666666</v>
      </c>
      <c r="O69" s="14"/>
      <c r="P69" s="14"/>
    </row>
    <row r="70" spans="1:24">
      <c r="A70" s="16">
        <v>100</v>
      </c>
      <c r="B70" s="16">
        <v>79.99227500965624</v>
      </c>
      <c r="C70" s="16">
        <f>100*C69/0.2589</f>
        <v>86.404016994978747</v>
      </c>
      <c r="D70" s="16">
        <f t="shared" ref="D70:N70" si="15">100*D69/0.2589</f>
        <v>74.752156559804291</v>
      </c>
      <c r="E70" s="16">
        <f t="shared" si="15"/>
        <v>89.339513325608337</v>
      </c>
      <c r="F70" s="16">
        <f t="shared" si="15"/>
        <v>69.087163641045436</v>
      </c>
      <c r="G70" s="16">
        <f t="shared" si="15"/>
        <v>95.571005536243064</v>
      </c>
      <c r="H70" s="16">
        <f t="shared" si="15"/>
        <v>80.08239989700013</v>
      </c>
      <c r="I70" s="16">
        <f t="shared" si="15"/>
        <v>108.40736449079438</v>
      </c>
      <c r="J70" s="16">
        <f t="shared" si="15"/>
        <v>90.575511780610285</v>
      </c>
      <c r="K70" s="16">
        <f t="shared" si="15"/>
        <v>120.162224797219</v>
      </c>
      <c r="L70" s="16">
        <f t="shared" si="15"/>
        <v>93.48525814342733</v>
      </c>
      <c r="M70" s="16">
        <f t="shared" si="15"/>
        <v>115.97785502768122</v>
      </c>
      <c r="N70" s="16">
        <f t="shared" si="15"/>
        <v>91.914510106862366</v>
      </c>
      <c r="O70" s="14"/>
      <c r="P70" s="14"/>
    </row>
    <row r="71" spans="1:24">
      <c r="A71" s="17"/>
      <c r="B71" s="17"/>
      <c r="C71" s="17"/>
      <c r="D71" s="17"/>
      <c r="E71" s="17"/>
      <c r="F71" s="17"/>
      <c r="G71" s="17"/>
      <c r="H71" s="17"/>
      <c r="I71" s="17"/>
      <c r="J71" s="17"/>
      <c r="K71" s="17"/>
      <c r="L71" s="17"/>
      <c r="M71" s="14"/>
      <c r="N71" s="14"/>
      <c r="O71" s="14"/>
      <c r="P71" s="14"/>
      <c r="Q71" s="14"/>
      <c r="R71" s="14"/>
      <c r="S71" s="14"/>
      <c r="T71" s="14"/>
      <c r="U71" s="14"/>
      <c r="V71" s="14"/>
      <c r="W71" s="14"/>
      <c r="X71" s="14"/>
    </row>
    <row r="72" spans="1:24">
      <c r="A72" s="14"/>
      <c r="B72" s="14"/>
      <c r="C72" s="14"/>
      <c r="D72" s="14"/>
      <c r="E72" s="14"/>
      <c r="F72" s="14"/>
      <c r="G72" s="14"/>
      <c r="H72" s="14"/>
      <c r="I72" s="14"/>
      <c r="J72" s="14"/>
      <c r="K72" s="14"/>
      <c r="L72" s="14"/>
      <c r="M72" s="14"/>
      <c r="N72" s="14"/>
      <c r="O72" s="14"/>
      <c r="P72" s="14"/>
      <c r="Q72" s="14"/>
      <c r="R72" s="14"/>
      <c r="S72" s="14"/>
      <c r="T72" s="14"/>
      <c r="U72" s="14"/>
      <c r="V72" s="14"/>
      <c r="W72" s="14"/>
      <c r="X72" s="14"/>
    </row>
    <row r="73" spans="1:24">
      <c r="A73" s="57" t="s">
        <v>188</v>
      </c>
      <c r="B73" s="57"/>
      <c r="C73" s="57" t="s">
        <v>49</v>
      </c>
      <c r="D73" s="57"/>
      <c r="E73" s="57" t="s">
        <v>50</v>
      </c>
      <c r="F73" s="57"/>
      <c r="G73" s="57" t="s">
        <v>51</v>
      </c>
      <c r="H73" s="57"/>
      <c r="I73" s="57" t="s">
        <v>52</v>
      </c>
      <c r="J73" s="57"/>
      <c r="K73" s="57" t="s">
        <v>182</v>
      </c>
      <c r="L73" s="57"/>
      <c r="M73" s="57" t="s">
        <v>53</v>
      </c>
      <c r="N73" s="57"/>
      <c r="O73" s="14"/>
      <c r="P73" s="14"/>
      <c r="Q73" s="14"/>
      <c r="R73" s="14"/>
      <c r="S73" s="14"/>
      <c r="T73" s="14"/>
      <c r="U73" s="14"/>
      <c r="V73" s="14"/>
    </row>
    <row r="74" spans="1:24">
      <c r="A74" s="13" t="s">
        <v>22</v>
      </c>
      <c r="B74" s="13" t="s">
        <v>23</v>
      </c>
      <c r="C74" s="13" t="s">
        <v>22</v>
      </c>
      <c r="D74" s="13" t="s">
        <v>23</v>
      </c>
      <c r="E74" s="13" t="s">
        <v>22</v>
      </c>
      <c r="F74" s="13" t="s">
        <v>23</v>
      </c>
      <c r="G74" s="13" t="s">
        <v>22</v>
      </c>
      <c r="H74" s="13" t="s">
        <v>23</v>
      </c>
      <c r="I74" s="13" t="s">
        <v>22</v>
      </c>
      <c r="J74" s="13" t="s">
        <v>23</v>
      </c>
      <c r="K74" s="13" t="s">
        <v>22</v>
      </c>
      <c r="L74" s="13" t="s">
        <v>23</v>
      </c>
      <c r="M74" s="13" t="s">
        <v>22</v>
      </c>
      <c r="N74" s="13" t="s">
        <v>23</v>
      </c>
      <c r="O74" s="14"/>
      <c r="P74" s="14"/>
      <c r="Q74" s="14"/>
      <c r="R74" s="14"/>
      <c r="S74" s="14"/>
      <c r="T74" s="14"/>
      <c r="U74" s="14"/>
      <c r="V74" s="14"/>
    </row>
    <row r="75" spans="1:24">
      <c r="A75" s="13">
        <v>0.24879999999999999</v>
      </c>
      <c r="B75" s="13">
        <v>0.18809999999999999</v>
      </c>
      <c r="C75" s="13">
        <v>0.28399999999999997</v>
      </c>
      <c r="D75" s="13">
        <v>0.2722</v>
      </c>
      <c r="E75" s="13">
        <v>0.29449999999999998</v>
      </c>
      <c r="F75" s="13">
        <v>0.26040000000000002</v>
      </c>
      <c r="G75" s="13">
        <v>0.2387</v>
      </c>
      <c r="H75" s="13">
        <v>0.2074</v>
      </c>
      <c r="I75" s="13">
        <v>0.31380000000000002</v>
      </c>
      <c r="J75" s="13">
        <v>0.29189999999999999</v>
      </c>
      <c r="K75" s="13">
        <v>0.15679999999999999</v>
      </c>
      <c r="L75" s="13">
        <v>0.14399999999999999</v>
      </c>
      <c r="M75" s="13">
        <v>0.2044</v>
      </c>
      <c r="N75" s="13">
        <v>0.19089999999999999</v>
      </c>
      <c r="O75" s="14"/>
      <c r="P75" s="14"/>
      <c r="Q75" s="14"/>
      <c r="R75" s="14"/>
      <c r="S75" s="14"/>
      <c r="T75" s="14"/>
      <c r="U75" s="14"/>
      <c r="V75" s="14"/>
    </row>
    <row r="76" spans="1:24">
      <c r="A76" s="13">
        <v>0.23139999999999999</v>
      </c>
      <c r="B76" s="13">
        <v>0.18609999999999999</v>
      </c>
      <c r="C76" s="13">
        <v>0.27089999999999997</v>
      </c>
      <c r="D76" s="13">
        <v>0.25369999999999998</v>
      </c>
      <c r="E76" s="13">
        <v>0.28439999999999999</v>
      </c>
      <c r="F76" s="13">
        <v>0.25</v>
      </c>
      <c r="G76" s="13">
        <v>0.2172</v>
      </c>
      <c r="H76" s="13">
        <v>0.20630000000000001</v>
      </c>
      <c r="I76" s="13">
        <v>0.31030000000000002</v>
      </c>
      <c r="J76" s="13">
        <v>0.29270000000000002</v>
      </c>
      <c r="K76" s="13">
        <v>0.15490000000000001</v>
      </c>
      <c r="L76" s="13">
        <v>0.13009999999999999</v>
      </c>
      <c r="M76" s="13">
        <v>0.1988</v>
      </c>
      <c r="N76" s="13">
        <v>0.18740000000000001</v>
      </c>
      <c r="O76" s="14"/>
      <c r="P76" s="14"/>
      <c r="Q76" s="14"/>
      <c r="R76" s="14"/>
      <c r="S76" s="14"/>
      <c r="T76" s="14"/>
      <c r="U76" s="14"/>
      <c r="V76" s="14"/>
    </row>
    <row r="77" spans="1:24">
      <c r="A77" s="13">
        <v>0.2303</v>
      </c>
      <c r="B77" s="13">
        <v>0.18290000000000001</v>
      </c>
      <c r="C77" s="13">
        <v>0.27239999999999998</v>
      </c>
      <c r="D77" s="13">
        <v>0.26069999999999999</v>
      </c>
      <c r="E77" s="13">
        <v>0.27850000000000003</v>
      </c>
      <c r="F77" s="13">
        <v>0.24249999999999999</v>
      </c>
      <c r="G77" s="13">
        <v>0.21609999999999999</v>
      </c>
      <c r="H77" s="13">
        <v>0.20069999999999999</v>
      </c>
      <c r="I77" s="13">
        <v>0.30869999999999997</v>
      </c>
      <c r="J77" s="13">
        <v>0.28510000000000002</v>
      </c>
      <c r="K77" s="13">
        <v>0.15440000000000001</v>
      </c>
      <c r="L77" s="13">
        <v>0.1295</v>
      </c>
      <c r="M77" s="13">
        <v>0.17530000000000001</v>
      </c>
      <c r="N77" s="13">
        <v>0.1729</v>
      </c>
      <c r="O77" s="14"/>
      <c r="P77" s="14"/>
      <c r="Q77" s="14"/>
      <c r="R77" s="14"/>
      <c r="S77" s="14"/>
      <c r="T77" s="14"/>
      <c r="U77" s="14"/>
      <c r="V77" s="14"/>
    </row>
    <row r="78" spans="1:24">
      <c r="A78" s="18">
        <f>AVERAGE(A75:A77)</f>
        <v>0.23683333333333331</v>
      </c>
      <c r="B78" s="18">
        <f t="shared" ref="B78" si="16">AVERAGE(B75:B77)</f>
        <v>0.18569999999999998</v>
      </c>
      <c r="C78" s="18">
        <f>AVERAGE(C75:C77)</f>
        <v>0.27576666666666666</v>
      </c>
      <c r="D78" s="18">
        <f>AVERAGE(D75:D77)</f>
        <v>0.26219999999999999</v>
      </c>
      <c r="E78" s="13">
        <f t="shared" ref="E78:N78" si="17">AVERAGE(E75:E77)</f>
        <v>0.2858</v>
      </c>
      <c r="F78" s="13">
        <f t="shared" si="17"/>
        <v>0.25096666666666662</v>
      </c>
      <c r="G78" s="13">
        <f t="shared" si="17"/>
        <v>0.22399999999999998</v>
      </c>
      <c r="H78" s="13">
        <f t="shared" si="17"/>
        <v>0.20480000000000001</v>
      </c>
      <c r="I78" s="13">
        <f t="shared" si="17"/>
        <v>0.31093333333333334</v>
      </c>
      <c r="J78" s="13">
        <f t="shared" si="17"/>
        <v>0.28989999999999999</v>
      </c>
      <c r="K78" s="13">
        <f t="shared" si="17"/>
        <v>0.15536666666666665</v>
      </c>
      <c r="L78" s="13">
        <f t="shared" si="17"/>
        <v>0.13453333333333334</v>
      </c>
      <c r="M78" s="13">
        <f t="shared" si="17"/>
        <v>0.19283333333333333</v>
      </c>
      <c r="N78" s="13">
        <f t="shared" si="17"/>
        <v>0.1837333333333333</v>
      </c>
      <c r="O78" s="14"/>
      <c r="P78" s="14"/>
      <c r="Q78" s="14"/>
      <c r="R78" s="14"/>
      <c r="S78" s="14"/>
      <c r="T78" s="14"/>
      <c r="U78" s="14"/>
      <c r="V78" s="14"/>
    </row>
    <row r="79" spans="1:24">
      <c r="A79" s="16">
        <v>100</v>
      </c>
      <c r="B79" s="16">
        <v>82.760016187778234</v>
      </c>
      <c r="C79" s="16">
        <f t="shared" ref="C79:N79" si="18">100*C78/0.236833</f>
        <v>116.43929125867875</v>
      </c>
      <c r="D79" s="16">
        <f t="shared" si="18"/>
        <v>110.71092288659098</v>
      </c>
      <c r="E79" s="16">
        <f t="shared" si="18"/>
        <v>120.67575042329405</v>
      </c>
      <c r="F79" s="16">
        <f t="shared" si="18"/>
        <v>105.96777757604161</v>
      </c>
      <c r="G79" s="16">
        <f t="shared" si="18"/>
        <v>94.581413907690234</v>
      </c>
      <c r="H79" s="16">
        <f t="shared" si="18"/>
        <v>86.474435572745364</v>
      </c>
      <c r="I79" s="16">
        <f t="shared" si="18"/>
        <v>131.28801025757954</v>
      </c>
      <c r="J79" s="16">
        <f t="shared" si="18"/>
        <v>122.40692808856873</v>
      </c>
      <c r="K79" s="16">
        <f t="shared" si="18"/>
        <v>65.601781283295253</v>
      </c>
      <c r="L79" s="16">
        <f t="shared" si="18"/>
        <v>56.80514680527348</v>
      </c>
      <c r="M79" s="16">
        <f t="shared" si="18"/>
        <v>81.421648728569636</v>
      </c>
      <c r="N79" s="16">
        <f t="shared" si="18"/>
        <v>77.579278788569724</v>
      </c>
      <c r="O79" s="14"/>
      <c r="P79" s="14"/>
      <c r="Q79" s="14"/>
      <c r="R79" s="14"/>
      <c r="S79" s="14"/>
      <c r="T79" s="14"/>
      <c r="U79" s="14"/>
      <c r="V79" s="14"/>
    </row>
    <row r="80" spans="1:24">
      <c r="A80" s="14"/>
      <c r="B80" s="14"/>
      <c r="C80" s="14"/>
      <c r="D80" s="14"/>
      <c r="E80" s="14"/>
      <c r="F80" s="14"/>
      <c r="G80" s="14"/>
      <c r="H80" s="14"/>
      <c r="I80" s="14"/>
      <c r="J80" s="14"/>
      <c r="K80" s="14"/>
      <c r="L80" s="14"/>
      <c r="M80" s="14"/>
      <c r="N80" s="14"/>
      <c r="O80" s="14"/>
      <c r="P80" s="14"/>
      <c r="Q80" s="14"/>
      <c r="R80" s="14"/>
      <c r="S80" s="14"/>
      <c r="T80" s="14"/>
      <c r="U80" s="14"/>
      <c r="V80" s="14"/>
      <c r="W80" s="14"/>
      <c r="X80" s="14"/>
    </row>
    <row r="81" spans="1:24">
      <c r="A81" s="14"/>
      <c r="B81" s="14"/>
      <c r="C81" s="14"/>
      <c r="D81" s="14"/>
      <c r="E81" s="14"/>
      <c r="F81" s="14"/>
      <c r="G81" s="14"/>
      <c r="H81" s="14"/>
      <c r="I81" s="14"/>
      <c r="J81" s="14"/>
      <c r="K81" s="14"/>
      <c r="L81" s="14"/>
      <c r="M81" s="14"/>
      <c r="N81" s="14"/>
      <c r="O81" s="14"/>
      <c r="P81" s="14"/>
      <c r="Q81" s="14"/>
      <c r="R81" s="14"/>
      <c r="S81" s="14"/>
      <c r="T81" s="14"/>
      <c r="U81" s="14"/>
      <c r="V81" s="14"/>
      <c r="W81" s="14"/>
      <c r="X81" s="14"/>
    </row>
    <row r="82" spans="1:24">
      <c r="A82" s="57" t="s">
        <v>187</v>
      </c>
      <c r="B82" s="57"/>
      <c r="C82" s="57" t="s">
        <v>54</v>
      </c>
      <c r="D82" s="57"/>
      <c r="E82" s="57" t="s">
        <v>55</v>
      </c>
      <c r="F82" s="57"/>
      <c r="G82" s="57" t="s">
        <v>56</v>
      </c>
      <c r="H82" s="57"/>
      <c r="I82" s="57" t="s">
        <v>57</v>
      </c>
      <c r="J82" s="57"/>
      <c r="K82" s="57" t="s">
        <v>58</v>
      </c>
      <c r="L82" s="57"/>
      <c r="M82" s="57" t="s">
        <v>59</v>
      </c>
      <c r="N82" s="57"/>
      <c r="O82" s="57" t="s">
        <v>60</v>
      </c>
      <c r="P82" s="57"/>
      <c r="Q82" s="14"/>
      <c r="R82" s="14"/>
      <c r="S82" s="14"/>
      <c r="T82" s="14"/>
      <c r="U82" s="14"/>
      <c r="V82" s="14"/>
    </row>
    <row r="83" spans="1:24">
      <c r="A83" s="13" t="s">
        <v>22</v>
      </c>
      <c r="B83" s="13" t="s">
        <v>23</v>
      </c>
      <c r="C83" s="13" t="s">
        <v>22</v>
      </c>
      <c r="D83" s="13" t="s">
        <v>23</v>
      </c>
      <c r="E83" s="13" t="s">
        <v>22</v>
      </c>
      <c r="F83" s="13" t="s">
        <v>23</v>
      </c>
      <c r="G83" s="13" t="s">
        <v>22</v>
      </c>
      <c r="H83" s="13" t="s">
        <v>23</v>
      </c>
      <c r="I83" s="13" t="s">
        <v>22</v>
      </c>
      <c r="J83" s="13" t="s">
        <v>23</v>
      </c>
      <c r="K83" s="13" t="s">
        <v>22</v>
      </c>
      <c r="L83" s="13" t="s">
        <v>23</v>
      </c>
      <c r="M83" s="13" t="s">
        <v>22</v>
      </c>
      <c r="N83" s="13" t="s">
        <v>23</v>
      </c>
      <c r="O83" s="13" t="s">
        <v>22</v>
      </c>
      <c r="P83" s="13" t="s">
        <v>23</v>
      </c>
      <c r="Q83" s="14"/>
      <c r="R83" s="14"/>
      <c r="S83" s="14"/>
      <c r="T83" s="14"/>
      <c r="U83" s="14"/>
      <c r="V83" s="14"/>
    </row>
    <row r="84" spans="1:24">
      <c r="A84" s="13">
        <v>0.23169999999999999</v>
      </c>
      <c r="B84" s="13">
        <v>0.15970000000000001</v>
      </c>
      <c r="C84" s="13">
        <v>0.2853</v>
      </c>
      <c r="D84" s="13">
        <v>0.1714</v>
      </c>
      <c r="E84" s="13">
        <v>0.2417</v>
      </c>
      <c r="F84" s="13">
        <v>0.19550000000000001</v>
      </c>
      <c r="G84" s="13">
        <v>0.25659999999999999</v>
      </c>
      <c r="H84" s="13">
        <v>0.15559999999999999</v>
      </c>
      <c r="I84" s="13">
        <v>0.25459999999999999</v>
      </c>
      <c r="J84" s="13">
        <v>0.16159999999999999</v>
      </c>
      <c r="K84" s="13">
        <v>0.1724</v>
      </c>
      <c r="L84" s="13">
        <v>0.1348</v>
      </c>
      <c r="M84" s="13">
        <v>0.26800000000000002</v>
      </c>
      <c r="N84" s="13">
        <v>0.1966</v>
      </c>
      <c r="O84" s="13">
        <v>0.28989999999999999</v>
      </c>
      <c r="P84" s="13">
        <v>0.1933</v>
      </c>
      <c r="Q84" s="14"/>
      <c r="R84" s="14"/>
      <c r="S84" s="14"/>
      <c r="T84" s="14"/>
      <c r="U84" s="14"/>
      <c r="V84" s="14"/>
    </row>
    <row r="85" spans="1:24">
      <c r="A85" s="13">
        <v>0.22439999999999999</v>
      </c>
      <c r="B85" s="13">
        <v>0.1598</v>
      </c>
      <c r="C85" s="13">
        <v>0.27800000000000002</v>
      </c>
      <c r="D85" s="13">
        <v>0.16289999999999999</v>
      </c>
      <c r="E85" s="13">
        <v>0.2384</v>
      </c>
      <c r="F85" s="13">
        <v>0.19900000000000001</v>
      </c>
      <c r="G85" s="13">
        <v>0.24229999999999999</v>
      </c>
      <c r="H85" s="13">
        <v>0.14910000000000001</v>
      </c>
      <c r="I85" s="13">
        <v>0.25259999999999999</v>
      </c>
      <c r="J85" s="13">
        <v>0.1522</v>
      </c>
      <c r="K85" s="13">
        <v>0.1792</v>
      </c>
      <c r="L85" s="13">
        <v>0.1255</v>
      </c>
      <c r="M85" s="13">
        <v>0.26540000000000002</v>
      </c>
      <c r="N85" s="13">
        <v>0.19800000000000001</v>
      </c>
      <c r="O85" s="13">
        <v>0.28000000000000003</v>
      </c>
      <c r="P85" s="13">
        <v>0.19040000000000001</v>
      </c>
      <c r="Q85" s="14"/>
      <c r="R85" s="14"/>
      <c r="S85" s="14"/>
      <c r="T85" s="14"/>
      <c r="U85" s="14"/>
      <c r="V85" s="14"/>
    </row>
    <row r="86" spans="1:24">
      <c r="A86" s="13">
        <v>0.21249999999999999</v>
      </c>
      <c r="B86" s="13">
        <v>0.14580000000000001</v>
      </c>
      <c r="C86" s="13">
        <v>0.27610000000000001</v>
      </c>
      <c r="D86" s="13">
        <v>0.1656</v>
      </c>
      <c r="E86" s="13">
        <v>0.2339</v>
      </c>
      <c r="F86" s="13">
        <v>0.18770000000000001</v>
      </c>
      <c r="G86" s="13">
        <v>0.24690000000000001</v>
      </c>
      <c r="H86" s="13">
        <v>0.1411</v>
      </c>
      <c r="I86" s="13">
        <v>0.24779999999999999</v>
      </c>
      <c r="J86" s="13">
        <v>0.13619999999999999</v>
      </c>
      <c r="K86" s="13">
        <v>0.1777</v>
      </c>
      <c r="L86" s="13">
        <v>0.11849999999999999</v>
      </c>
      <c r="M86" s="13">
        <v>0.26550000000000001</v>
      </c>
      <c r="N86" s="13">
        <v>0.19070000000000001</v>
      </c>
      <c r="O86" s="13">
        <v>0.2767</v>
      </c>
      <c r="P86" s="13">
        <v>0.1774</v>
      </c>
      <c r="Q86" s="14"/>
      <c r="R86" s="14"/>
      <c r="S86" s="14"/>
      <c r="T86" s="14"/>
      <c r="U86" s="14"/>
      <c r="V86" s="14"/>
    </row>
    <row r="87" spans="1:24">
      <c r="A87" s="13">
        <f>AVERAGE(A84:A86)</f>
        <v>0.22286666666666666</v>
      </c>
      <c r="B87" s="13">
        <f t="shared" ref="B87:P87" si="19">AVERAGE(B84:B86)</f>
        <v>0.15510000000000002</v>
      </c>
      <c r="C87" s="13">
        <f t="shared" si="19"/>
        <v>0.27979999999999999</v>
      </c>
      <c r="D87" s="13">
        <f t="shared" si="19"/>
        <v>0.16663333333333333</v>
      </c>
      <c r="E87" s="13">
        <f t="shared" si="19"/>
        <v>0.23799999999999999</v>
      </c>
      <c r="F87" s="13">
        <f t="shared" si="19"/>
        <v>0.19406666666666669</v>
      </c>
      <c r="G87" s="13">
        <f t="shared" si="19"/>
        <v>0.24860000000000002</v>
      </c>
      <c r="H87" s="13">
        <f t="shared" si="19"/>
        <v>0.14859999999999998</v>
      </c>
      <c r="I87" s="13">
        <f t="shared" si="19"/>
        <v>0.25166666666666665</v>
      </c>
      <c r="J87" s="13">
        <f t="shared" si="19"/>
        <v>0.15</v>
      </c>
      <c r="K87" s="13">
        <f t="shared" si="19"/>
        <v>0.17643333333333333</v>
      </c>
      <c r="L87" s="13">
        <f t="shared" si="19"/>
        <v>0.12626666666666667</v>
      </c>
      <c r="M87" s="13">
        <f t="shared" si="19"/>
        <v>0.26630000000000004</v>
      </c>
      <c r="N87" s="13">
        <f t="shared" si="19"/>
        <v>0.19510000000000002</v>
      </c>
      <c r="O87" s="13">
        <f t="shared" si="19"/>
        <v>0.28220000000000001</v>
      </c>
      <c r="P87" s="13">
        <f t="shared" si="19"/>
        <v>0.18703333333333336</v>
      </c>
      <c r="Q87" s="14"/>
      <c r="R87" s="14"/>
      <c r="S87" s="14"/>
      <c r="T87" s="14"/>
      <c r="U87" s="14"/>
      <c r="V87" s="14"/>
    </row>
    <row r="88" spans="1:24">
      <c r="A88" s="16">
        <v>100</v>
      </c>
      <c r="B88" s="16">
        <v>69.593179778641939</v>
      </c>
      <c r="C88" s="16">
        <f t="shared" ref="C88:P88" si="20">100*C87/0.222867</f>
        <v>125.54572906711176</v>
      </c>
      <c r="D88" s="16">
        <f t="shared" si="20"/>
        <v>74.768060472538934</v>
      </c>
      <c r="E88" s="16">
        <f t="shared" si="20"/>
        <v>106.79014838446247</v>
      </c>
      <c r="F88" s="16">
        <f t="shared" si="20"/>
        <v>87.077345083240985</v>
      </c>
      <c r="G88" s="16">
        <f t="shared" si="20"/>
        <v>111.54634827049317</v>
      </c>
      <c r="H88" s="16">
        <f t="shared" si="20"/>
        <v>66.676538024920674</v>
      </c>
      <c r="I88" s="16">
        <f t="shared" si="20"/>
        <v>112.92235578469071</v>
      </c>
      <c r="J88" s="16">
        <f t="shared" si="20"/>
        <v>67.3047153683587</v>
      </c>
      <c r="K88" s="16">
        <f t="shared" si="20"/>
        <v>79.165301876605028</v>
      </c>
      <c r="L88" s="16">
        <f t="shared" si="20"/>
        <v>56.655613736742836</v>
      </c>
      <c r="M88" s="16">
        <f t="shared" si="20"/>
        <v>119.4883046839595</v>
      </c>
      <c r="N88" s="16">
        <f t="shared" si="20"/>
        <v>87.540999789111893</v>
      </c>
      <c r="O88" s="16">
        <f t="shared" si="20"/>
        <v>126.6226045130055</v>
      </c>
      <c r="P88" s="16">
        <f t="shared" si="20"/>
        <v>83.921501762635728</v>
      </c>
      <c r="Q88" s="14"/>
      <c r="R88" s="14"/>
      <c r="S88" s="14"/>
      <c r="T88" s="14"/>
      <c r="U88" s="14"/>
      <c r="V88" s="14"/>
    </row>
    <row r="89" spans="1:24">
      <c r="A89" s="14"/>
      <c r="B89" s="14"/>
      <c r="C89" s="14"/>
      <c r="D89" s="14"/>
      <c r="E89" s="14"/>
      <c r="F89" s="14"/>
      <c r="G89" s="14"/>
      <c r="H89" s="14"/>
      <c r="I89" s="14"/>
      <c r="J89" s="14"/>
      <c r="K89" s="14"/>
      <c r="L89" s="14"/>
      <c r="M89" s="14"/>
      <c r="N89" s="14"/>
      <c r="O89" s="14"/>
      <c r="P89" s="14"/>
      <c r="Q89" s="14"/>
      <c r="R89" s="14"/>
      <c r="S89" s="14"/>
      <c r="T89" s="14"/>
      <c r="U89" s="14"/>
      <c r="V89" s="14"/>
      <c r="W89" s="14"/>
      <c r="X89" s="14"/>
    </row>
    <row r="90" spans="1:24">
      <c r="A90" s="14"/>
      <c r="B90" s="14"/>
      <c r="C90" s="14"/>
      <c r="D90" s="14"/>
      <c r="E90" s="14"/>
      <c r="F90" s="14"/>
      <c r="G90" s="14"/>
      <c r="H90" s="14"/>
      <c r="I90" s="14"/>
      <c r="J90" s="14"/>
      <c r="K90" s="14"/>
      <c r="L90" s="14"/>
      <c r="M90" s="14"/>
      <c r="N90" s="14"/>
      <c r="O90" s="14"/>
      <c r="P90" s="14"/>
      <c r="Q90" s="14"/>
      <c r="R90" s="14"/>
      <c r="S90" s="14"/>
      <c r="T90" s="14"/>
      <c r="U90" s="14"/>
      <c r="V90" s="14"/>
      <c r="W90" s="14"/>
      <c r="X90" s="14"/>
    </row>
    <row r="91" spans="1:24">
      <c r="A91" s="57" t="s">
        <v>186</v>
      </c>
      <c r="B91" s="57"/>
      <c r="C91" s="57" t="s">
        <v>61</v>
      </c>
      <c r="D91" s="57"/>
      <c r="E91" s="57" t="s">
        <v>62</v>
      </c>
      <c r="F91" s="57"/>
      <c r="G91" s="57" t="s">
        <v>63</v>
      </c>
      <c r="H91" s="57"/>
      <c r="I91" s="14"/>
      <c r="J91" s="14"/>
      <c r="K91" s="14"/>
      <c r="L91" s="14"/>
      <c r="M91" s="14"/>
      <c r="N91" s="14"/>
      <c r="O91" s="14"/>
      <c r="P91" s="14"/>
      <c r="Q91" s="14"/>
      <c r="R91" s="14"/>
      <c r="S91" s="14"/>
      <c r="T91" s="14"/>
      <c r="U91" s="14"/>
      <c r="V91" s="14"/>
    </row>
    <row r="92" spans="1:24">
      <c r="A92" s="13" t="s">
        <v>22</v>
      </c>
      <c r="B92" s="13" t="s">
        <v>23</v>
      </c>
      <c r="C92" s="13" t="s">
        <v>22</v>
      </c>
      <c r="D92" s="13" t="s">
        <v>23</v>
      </c>
      <c r="E92" s="13" t="s">
        <v>22</v>
      </c>
      <c r="F92" s="13" t="s">
        <v>23</v>
      </c>
      <c r="G92" s="13" t="s">
        <v>22</v>
      </c>
      <c r="H92" s="13" t="s">
        <v>23</v>
      </c>
      <c r="I92" s="14"/>
      <c r="J92" s="14"/>
      <c r="K92" s="14"/>
      <c r="L92" s="14"/>
      <c r="M92" s="14"/>
      <c r="N92" s="14"/>
      <c r="O92" s="14"/>
      <c r="P92" s="14"/>
      <c r="Q92" s="14"/>
      <c r="R92" s="14"/>
      <c r="S92" s="14"/>
      <c r="T92" s="14"/>
      <c r="U92" s="14"/>
      <c r="V92" s="14"/>
    </row>
    <row r="93" spans="1:24">
      <c r="A93" s="13">
        <v>0.29120000000000001</v>
      </c>
      <c r="B93" s="13">
        <v>0.24340000000000001</v>
      </c>
      <c r="C93" s="13">
        <v>0.33539999999999998</v>
      </c>
      <c r="D93" s="13">
        <v>0.29449999999999998</v>
      </c>
      <c r="E93" s="13">
        <v>0.25340000000000001</v>
      </c>
      <c r="F93" s="13">
        <v>0.19239999999999999</v>
      </c>
      <c r="G93" s="13">
        <v>0.26579999999999998</v>
      </c>
      <c r="H93" s="13">
        <v>0.2185</v>
      </c>
      <c r="I93" s="14"/>
      <c r="J93" s="14"/>
      <c r="K93" s="14"/>
      <c r="L93" s="14"/>
      <c r="M93" s="14"/>
      <c r="N93" s="14"/>
      <c r="O93" s="14"/>
      <c r="P93" s="14"/>
      <c r="Q93" s="14"/>
      <c r="R93" s="14"/>
      <c r="S93" s="14"/>
      <c r="T93" s="14"/>
      <c r="U93" s="14"/>
      <c r="V93" s="14"/>
    </row>
    <row r="94" spans="1:24">
      <c r="A94" s="13">
        <v>0.29189999999999999</v>
      </c>
      <c r="B94" s="13">
        <v>0.22220000000000001</v>
      </c>
      <c r="C94" s="13">
        <v>0.31759999999999999</v>
      </c>
      <c r="D94" s="13">
        <v>0.27010000000000001</v>
      </c>
      <c r="E94" s="13">
        <v>0.2492</v>
      </c>
      <c r="F94" s="13">
        <v>0.1913</v>
      </c>
      <c r="G94" s="13">
        <v>0.27689999999999998</v>
      </c>
      <c r="H94" s="13">
        <v>0.2296</v>
      </c>
      <c r="I94" s="14"/>
      <c r="J94" s="14"/>
      <c r="K94" s="14"/>
      <c r="L94" s="14"/>
      <c r="M94" s="14"/>
      <c r="N94" s="14"/>
      <c r="O94" s="14"/>
      <c r="P94" s="14"/>
      <c r="Q94" s="14"/>
      <c r="R94" s="14"/>
      <c r="S94" s="14"/>
      <c r="T94" s="14"/>
      <c r="U94" s="14"/>
      <c r="V94" s="14"/>
    </row>
    <row r="95" spans="1:24">
      <c r="A95" s="13">
        <v>0.29060000000000002</v>
      </c>
      <c r="B95" s="13">
        <v>0.30830000000000002</v>
      </c>
      <c r="C95" s="13">
        <v>0.30969999999999998</v>
      </c>
      <c r="D95" s="13">
        <v>0.26579999999999998</v>
      </c>
      <c r="E95" s="13">
        <v>0.25009999999999999</v>
      </c>
      <c r="F95" s="13">
        <v>0.18890000000000001</v>
      </c>
      <c r="G95" s="13">
        <v>0.2651</v>
      </c>
      <c r="H95" s="13">
        <v>0.22589999999999999</v>
      </c>
      <c r="I95" s="14"/>
      <c r="J95" s="14"/>
      <c r="K95" s="14"/>
      <c r="L95" s="14"/>
      <c r="M95" s="14"/>
      <c r="N95" s="14"/>
      <c r="O95" s="14"/>
      <c r="P95" s="14"/>
      <c r="Q95" s="14"/>
      <c r="R95" s="14"/>
      <c r="S95" s="14"/>
      <c r="T95" s="14"/>
      <c r="U95" s="14"/>
      <c r="V95" s="14"/>
    </row>
    <row r="96" spans="1:24">
      <c r="A96" s="13">
        <f>AVERAGE(A93:A95)</f>
        <v>0.29123333333333329</v>
      </c>
      <c r="B96" s="13">
        <f>AVERAGE(B93:B94)</f>
        <v>0.23280000000000001</v>
      </c>
      <c r="C96" s="13">
        <f t="shared" ref="C96:H96" si="21">AVERAGE(C93:C95)</f>
        <v>0.32090000000000002</v>
      </c>
      <c r="D96" s="13">
        <f t="shared" si="21"/>
        <v>0.27679999999999999</v>
      </c>
      <c r="E96" s="13">
        <f t="shared" si="21"/>
        <v>0.25090000000000001</v>
      </c>
      <c r="F96" s="13">
        <f t="shared" si="21"/>
        <v>0.19086666666666666</v>
      </c>
      <c r="G96" s="13">
        <f t="shared" si="21"/>
        <v>0.26926666666666665</v>
      </c>
      <c r="H96" s="13">
        <f t="shared" si="21"/>
        <v>0.22466666666666665</v>
      </c>
      <c r="I96" s="14"/>
      <c r="J96" s="14"/>
      <c r="K96" s="14"/>
      <c r="L96" s="14"/>
      <c r="M96" s="14"/>
      <c r="N96" s="14"/>
      <c r="O96" s="14"/>
      <c r="P96" s="14"/>
      <c r="Q96" s="14"/>
      <c r="R96" s="14"/>
      <c r="S96" s="14"/>
      <c r="T96" s="14"/>
      <c r="U96" s="14"/>
      <c r="V96" s="14"/>
    </row>
    <row r="97" spans="1:24">
      <c r="A97" s="16">
        <v>100</v>
      </c>
      <c r="B97" s="16">
        <v>79.935904772805316</v>
      </c>
      <c r="C97" s="16">
        <f t="shared" ref="C97:H97" si="22">100*C96/0.291233</f>
        <v>110.18668900845715</v>
      </c>
      <c r="D97" s="16">
        <f t="shared" si="22"/>
        <v>95.044174252231031</v>
      </c>
      <c r="E97" s="16">
        <f t="shared" si="22"/>
        <v>86.150951300161722</v>
      </c>
      <c r="F97" s="16">
        <f t="shared" si="22"/>
        <v>65.537444817952178</v>
      </c>
      <c r="G97" s="16">
        <f t="shared" si="22"/>
        <v>92.457471051243033</v>
      </c>
      <c r="H97" s="16">
        <f t="shared" si="22"/>
        <v>77.143272454243387</v>
      </c>
      <c r="I97" s="14"/>
      <c r="J97" s="14"/>
      <c r="K97" s="14"/>
      <c r="L97" s="14"/>
      <c r="M97" s="14"/>
      <c r="N97" s="14"/>
      <c r="O97" s="14"/>
      <c r="P97" s="14"/>
      <c r="Q97" s="14"/>
      <c r="R97" s="14"/>
      <c r="S97" s="14"/>
      <c r="T97" s="14"/>
      <c r="U97" s="14"/>
      <c r="V97" s="14"/>
    </row>
    <row r="98" spans="1:24">
      <c r="A98" s="14"/>
      <c r="B98" s="14"/>
      <c r="C98" s="14"/>
      <c r="D98" s="14"/>
      <c r="E98" s="14"/>
      <c r="F98" s="14"/>
      <c r="G98" s="14"/>
      <c r="H98" s="14"/>
      <c r="I98" s="14"/>
      <c r="J98" s="14"/>
      <c r="K98" s="14"/>
      <c r="L98" s="14"/>
      <c r="M98" s="14"/>
      <c r="N98" s="14"/>
      <c r="O98" s="14"/>
      <c r="P98" s="14"/>
      <c r="Q98" s="14"/>
      <c r="R98" s="14"/>
      <c r="S98" s="14"/>
      <c r="T98" s="14"/>
      <c r="U98" s="14"/>
      <c r="V98" s="14"/>
      <c r="W98" s="14"/>
      <c r="X98" s="14"/>
    </row>
    <row r="99" spans="1:24">
      <c r="A99" s="57" t="s">
        <v>185</v>
      </c>
      <c r="B99" s="57"/>
      <c r="C99" s="57" t="s">
        <v>64</v>
      </c>
      <c r="D99" s="57"/>
      <c r="E99" s="58" t="s">
        <v>65</v>
      </c>
      <c r="F99" s="59"/>
      <c r="G99" s="58" t="s">
        <v>66</v>
      </c>
      <c r="H99" s="59"/>
      <c r="I99" s="57" t="s">
        <v>67</v>
      </c>
      <c r="J99" s="57"/>
      <c r="K99" s="14"/>
      <c r="L99" s="14"/>
      <c r="M99" s="14"/>
      <c r="N99" s="14"/>
      <c r="O99" s="14"/>
      <c r="P99" s="14"/>
      <c r="Q99" s="14"/>
      <c r="R99" s="14"/>
      <c r="S99" s="14"/>
      <c r="T99" s="14"/>
      <c r="U99" s="14"/>
      <c r="V99" s="14"/>
      <c r="W99" s="14"/>
      <c r="X99" s="14"/>
    </row>
    <row r="100" spans="1:24">
      <c r="A100" s="13" t="s">
        <v>22</v>
      </c>
      <c r="B100" s="13" t="s">
        <v>23</v>
      </c>
      <c r="C100" s="13" t="s">
        <v>22</v>
      </c>
      <c r="D100" s="13" t="s">
        <v>23</v>
      </c>
      <c r="E100" s="13" t="s">
        <v>22</v>
      </c>
      <c r="F100" s="13" t="s">
        <v>23</v>
      </c>
      <c r="G100" s="13" t="s">
        <v>22</v>
      </c>
      <c r="H100" s="13" t="s">
        <v>23</v>
      </c>
      <c r="I100" s="13" t="s">
        <v>22</v>
      </c>
      <c r="J100" s="13" t="s">
        <v>23</v>
      </c>
      <c r="K100" s="14"/>
      <c r="L100" s="14"/>
      <c r="M100" s="14"/>
      <c r="N100" s="14"/>
      <c r="O100" s="14"/>
      <c r="P100" s="14"/>
      <c r="Q100" s="14"/>
      <c r="R100" s="14"/>
      <c r="S100" s="14"/>
      <c r="T100" s="14"/>
      <c r="U100" s="14"/>
      <c r="V100" s="14"/>
      <c r="W100" s="14"/>
      <c r="X100" s="14"/>
    </row>
    <row r="101" spans="1:24">
      <c r="A101" s="13">
        <v>0.32500000000000001</v>
      </c>
      <c r="B101" s="13">
        <v>0.30159999999999998</v>
      </c>
      <c r="C101" s="13">
        <v>0.28739999999999999</v>
      </c>
      <c r="D101" s="13">
        <v>0.22770000000000001</v>
      </c>
      <c r="E101" s="13">
        <v>0.30680000000000002</v>
      </c>
      <c r="F101" s="13">
        <v>0.25</v>
      </c>
      <c r="G101" s="13">
        <v>0.2462</v>
      </c>
      <c r="H101" s="13">
        <v>0.1827</v>
      </c>
      <c r="I101" s="13">
        <v>0.26579999999999998</v>
      </c>
      <c r="J101" s="13">
        <v>0.2419</v>
      </c>
      <c r="K101" s="14"/>
      <c r="L101" s="14"/>
      <c r="M101" s="14"/>
      <c r="N101" s="14"/>
      <c r="O101" s="14"/>
      <c r="P101" s="14"/>
      <c r="Q101" s="14"/>
      <c r="R101" s="14"/>
      <c r="S101" s="14"/>
      <c r="T101" s="14"/>
      <c r="U101" s="14"/>
      <c r="V101" s="14"/>
      <c r="W101" s="14"/>
      <c r="X101" s="14"/>
    </row>
    <row r="102" spans="1:24">
      <c r="A102" s="13">
        <v>0.30830000000000002</v>
      </c>
      <c r="B102" s="13">
        <v>0.27839999999999998</v>
      </c>
      <c r="C102" s="13">
        <v>0.27610000000000001</v>
      </c>
      <c r="D102" s="13">
        <v>0.21199999999999999</v>
      </c>
      <c r="E102" s="13">
        <v>0.29199999999999998</v>
      </c>
      <c r="F102" s="13">
        <v>0.26129999999999998</v>
      </c>
      <c r="G102" s="13">
        <v>0.23380000000000001</v>
      </c>
      <c r="H102" s="13">
        <v>0.18160000000000001</v>
      </c>
      <c r="I102" s="13">
        <v>0.24959999999999999</v>
      </c>
      <c r="J102" s="13">
        <v>0.23730000000000001</v>
      </c>
      <c r="K102" s="14"/>
      <c r="L102" s="14"/>
      <c r="M102" s="14"/>
      <c r="N102" s="14"/>
      <c r="O102" s="14"/>
      <c r="P102" s="14"/>
      <c r="Q102" s="14"/>
      <c r="R102" s="14"/>
      <c r="S102" s="14"/>
      <c r="T102" s="14"/>
      <c r="U102" s="14"/>
      <c r="V102" s="14"/>
      <c r="W102" s="14"/>
      <c r="X102" s="14"/>
    </row>
    <row r="103" spans="1:24">
      <c r="A103" s="13">
        <v>0.30430000000000001</v>
      </c>
      <c r="B103" s="13">
        <v>0.2702</v>
      </c>
      <c r="C103" s="13">
        <v>0.26779999999999998</v>
      </c>
      <c r="D103" s="13">
        <v>0.215</v>
      </c>
      <c r="E103" s="13">
        <v>0.29260000000000003</v>
      </c>
      <c r="F103" s="13">
        <v>0.251</v>
      </c>
      <c r="G103" s="13">
        <v>0.2276</v>
      </c>
      <c r="H103" s="13">
        <v>0.17180000000000001</v>
      </c>
      <c r="I103" s="13">
        <v>0.24679999999999999</v>
      </c>
      <c r="J103" s="13">
        <v>0.2263</v>
      </c>
      <c r="K103" s="14"/>
      <c r="L103" s="14"/>
      <c r="M103" s="14"/>
      <c r="N103" s="14"/>
      <c r="O103" s="14"/>
      <c r="P103" s="14"/>
      <c r="Q103" s="14"/>
      <c r="R103" s="14"/>
      <c r="S103" s="14"/>
      <c r="T103" s="14"/>
      <c r="U103" s="14"/>
      <c r="V103" s="14"/>
      <c r="W103" s="14"/>
      <c r="X103" s="14"/>
    </row>
    <row r="104" spans="1:24">
      <c r="A104" s="13">
        <f t="shared" ref="A104:J104" si="23">AVERAGE(A101:A103)</f>
        <v>0.31253333333333333</v>
      </c>
      <c r="B104" s="13">
        <f t="shared" si="23"/>
        <v>0.28339999999999999</v>
      </c>
      <c r="C104" s="13">
        <f t="shared" si="23"/>
        <v>0.27709999999999996</v>
      </c>
      <c r="D104" s="13">
        <f t="shared" si="23"/>
        <v>0.21823333333333331</v>
      </c>
      <c r="E104" s="13">
        <f t="shared" si="23"/>
        <v>0.2971333333333333</v>
      </c>
      <c r="F104" s="13">
        <f t="shared" si="23"/>
        <v>0.25409999999999999</v>
      </c>
      <c r="G104" s="13">
        <f t="shared" si="23"/>
        <v>0.23586666666666667</v>
      </c>
      <c r="H104" s="13">
        <f t="shared" si="23"/>
        <v>0.1787</v>
      </c>
      <c r="I104" s="13">
        <f t="shared" si="23"/>
        <v>0.25406666666666666</v>
      </c>
      <c r="J104" s="13">
        <f t="shared" si="23"/>
        <v>0.23516666666666666</v>
      </c>
      <c r="K104" s="14"/>
      <c r="L104" s="14"/>
      <c r="M104" s="14"/>
      <c r="N104" s="14"/>
      <c r="O104" s="14"/>
      <c r="P104" s="14"/>
      <c r="Q104" s="14"/>
      <c r="R104" s="14"/>
      <c r="S104" s="14"/>
      <c r="T104" s="14"/>
      <c r="U104" s="14"/>
      <c r="V104" s="14"/>
      <c r="W104" s="14"/>
      <c r="X104" s="14"/>
    </row>
    <row r="105" spans="1:24">
      <c r="A105" s="16">
        <v>100</v>
      </c>
      <c r="B105" s="16">
        <v>90.678327645051198</v>
      </c>
      <c r="C105" s="16">
        <f t="shared" ref="C105:J105" si="24">100*C104/0.312533</f>
        <v>88.662637225508973</v>
      </c>
      <c r="D105" s="16">
        <f t="shared" si="24"/>
        <v>69.827292904535938</v>
      </c>
      <c r="E105" s="16">
        <f t="shared" si="24"/>
        <v>95.072626997255753</v>
      </c>
      <c r="F105" s="16">
        <f t="shared" si="24"/>
        <v>81.303414359443636</v>
      </c>
      <c r="G105" s="16">
        <f t="shared" si="24"/>
        <v>75.469363768519372</v>
      </c>
      <c r="H105" s="16">
        <f t="shared" si="24"/>
        <v>57.177962007212038</v>
      </c>
      <c r="I105" s="16">
        <f t="shared" si="24"/>
        <v>81.292748819058033</v>
      </c>
      <c r="J105" s="16">
        <f t="shared" si="24"/>
        <v>75.245387420421736</v>
      </c>
      <c r="K105" s="14"/>
      <c r="L105" s="14"/>
      <c r="M105" s="14"/>
      <c r="N105" s="14"/>
      <c r="O105" s="14"/>
      <c r="P105" s="14"/>
      <c r="Q105" s="14"/>
      <c r="R105" s="14"/>
      <c r="S105" s="14"/>
      <c r="T105" s="14"/>
      <c r="U105" s="14"/>
      <c r="V105" s="14"/>
      <c r="W105" s="14"/>
      <c r="X105" s="14"/>
    </row>
    <row r="106" spans="1:24">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row>
    <row r="107" spans="1:24">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row>
    <row r="108" spans="1:24">
      <c r="A108" s="57" t="s">
        <v>184</v>
      </c>
      <c r="B108" s="57"/>
      <c r="C108" s="57" t="s">
        <v>68</v>
      </c>
      <c r="D108" s="57"/>
      <c r="E108" s="57" t="s">
        <v>69</v>
      </c>
      <c r="F108" s="57"/>
      <c r="G108" s="57" t="s">
        <v>70</v>
      </c>
      <c r="H108" s="57"/>
      <c r="I108" s="57" t="s">
        <v>71</v>
      </c>
      <c r="J108" s="57"/>
      <c r="K108" s="57" t="s">
        <v>72</v>
      </c>
      <c r="L108" s="57"/>
      <c r="M108" s="57" t="s">
        <v>73</v>
      </c>
      <c r="N108" s="57"/>
      <c r="O108" s="57" t="s">
        <v>75</v>
      </c>
      <c r="P108" s="57"/>
      <c r="Q108" s="57" t="s">
        <v>76</v>
      </c>
      <c r="R108" s="57"/>
      <c r="S108" s="14"/>
      <c r="T108" s="14"/>
    </row>
    <row r="109" spans="1:24">
      <c r="A109" s="13" t="s">
        <v>22</v>
      </c>
      <c r="B109" s="13" t="s">
        <v>23</v>
      </c>
      <c r="C109" s="52" t="s">
        <v>22</v>
      </c>
      <c r="D109" s="52" t="s">
        <v>23</v>
      </c>
      <c r="E109" s="13" t="s">
        <v>22</v>
      </c>
      <c r="F109" s="13" t="s">
        <v>23</v>
      </c>
      <c r="G109" s="13" t="s">
        <v>22</v>
      </c>
      <c r="H109" s="13" t="s">
        <v>23</v>
      </c>
      <c r="I109" s="13" t="s">
        <v>22</v>
      </c>
      <c r="J109" s="13" t="s">
        <v>23</v>
      </c>
      <c r="K109" s="13" t="s">
        <v>22</v>
      </c>
      <c r="L109" s="13" t="s">
        <v>23</v>
      </c>
      <c r="M109" s="13" t="s">
        <v>22</v>
      </c>
      <c r="N109" s="13" t="s">
        <v>23</v>
      </c>
      <c r="O109" s="13" t="s">
        <v>22</v>
      </c>
      <c r="P109" s="13" t="s">
        <v>23</v>
      </c>
      <c r="Q109" s="13" t="s">
        <v>22</v>
      </c>
      <c r="R109" s="13" t="s">
        <v>23</v>
      </c>
      <c r="S109" s="14"/>
      <c r="T109" s="14"/>
    </row>
    <row r="110" spans="1:24">
      <c r="A110" s="13">
        <v>0.28179999999999999</v>
      </c>
      <c r="B110" s="13">
        <v>0.23849999999999999</v>
      </c>
      <c r="C110" s="52">
        <v>0.23480000000000001</v>
      </c>
      <c r="D110" s="52">
        <v>0.1991</v>
      </c>
      <c r="E110" s="13">
        <v>0.2671</v>
      </c>
      <c r="F110" s="13">
        <v>0.23549999999999999</v>
      </c>
      <c r="G110" s="13">
        <v>0.2964</v>
      </c>
      <c r="H110" s="13">
        <v>0.22900000000000001</v>
      </c>
      <c r="I110" s="13">
        <v>0.26440000000000002</v>
      </c>
      <c r="J110" s="13">
        <v>0.24399999999999999</v>
      </c>
      <c r="K110" s="13">
        <v>0.31309999999999999</v>
      </c>
      <c r="L110" s="13">
        <v>0.26190000000000002</v>
      </c>
      <c r="M110" s="13">
        <v>0.25119999999999998</v>
      </c>
      <c r="N110" s="13">
        <v>0.19209999999999999</v>
      </c>
      <c r="O110" s="13">
        <v>0.25309999999999999</v>
      </c>
      <c r="P110" s="13">
        <v>0.2281</v>
      </c>
      <c r="Q110" s="13">
        <v>0.35210000000000002</v>
      </c>
      <c r="R110" s="13">
        <v>0.23910000000000001</v>
      </c>
      <c r="S110" s="14"/>
      <c r="T110" s="14"/>
    </row>
    <row r="111" spans="1:24">
      <c r="A111" s="13">
        <v>0.26250000000000001</v>
      </c>
      <c r="B111" s="13">
        <v>0.22470000000000001</v>
      </c>
      <c r="C111" s="52">
        <v>0.21609999999999999</v>
      </c>
      <c r="D111" s="52">
        <v>0.20230000000000001</v>
      </c>
      <c r="E111" s="13">
        <v>0.26319999999999999</v>
      </c>
      <c r="F111" s="13">
        <v>0.22</v>
      </c>
      <c r="G111" s="13">
        <v>0.28120000000000001</v>
      </c>
      <c r="H111" s="13">
        <v>0.22420000000000001</v>
      </c>
      <c r="I111" s="13">
        <v>0.2586</v>
      </c>
      <c r="J111" s="13">
        <v>0.23499999999999999</v>
      </c>
      <c r="K111" s="13">
        <v>0.30109999999999998</v>
      </c>
      <c r="L111" s="13">
        <v>0.25690000000000002</v>
      </c>
      <c r="M111" s="13">
        <v>0.2397</v>
      </c>
      <c r="N111" s="13">
        <v>0.19259999999999999</v>
      </c>
      <c r="O111" s="13">
        <v>0.24840000000000001</v>
      </c>
      <c r="P111" s="13">
        <v>0.2258</v>
      </c>
      <c r="Q111" s="13">
        <v>0.33129999999999998</v>
      </c>
      <c r="R111" s="13">
        <v>0.23730000000000001</v>
      </c>
      <c r="S111" s="14"/>
      <c r="T111" s="14"/>
    </row>
    <row r="112" spans="1:24">
      <c r="A112" s="13">
        <v>0.25609999999999999</v>
      </c>
      <c r="B112" s="13">
        <v>0.2213</v>
      </c>
      <c r="C112" s="52">
        <v>0.20880000000000001</v>
      </c>
      <c r="D112" s="52">
        <v>0.1835</v>
      </c>
      <c r="E112" s="13">
        <v>0.26169999999999999</v>
      </c>
      <c r="F112" s="13">
        <v>0.20699999999999999</v>
      </c>
      <c r="G112" s="13">
        <v>0.27639999999999998</v>
      </c>
      <c r="H112" s="13">
        <v>0.2152</v>
      </c>
      <c r="I112" s="13">
        <v>0.26</v>
      </c>
      <c r="J112" s="13">
        <v>0.23</v>
      </c>
      <c r="K112" s="13">
        <v>0.28999999999999998</v>
      </c>
      <c r="L112" s="13">
        <v>0.24909999999999999</v>
      </c>
      <c r="M112" s="13">
        <v>0.2379</v>
      </c>
      <c r="N112" s="13">
        <v>0.18870000000000001</v>
      </c>
      <c r="O112" s="13">
        <v>0.24629999999999999</v>
      </c>
      <c r="P112" s="13">
        <v>0.22070000000000001</v>
      </c>
      <c r="Q112" s="13">
        <v>0.33029999999999998</v>
      </c>
      <c r="R112" s="13">
        <v>0.22650000000000001</v>
      </c>
      <c r="S112" s="14"/>
      <c r="T112" s="14"/>
    </row>
    <row r="113" spans="1:24">
      <c r="A113" s="13">
        <f>AVERAGE(A110:A112)</f>
        <v>0.26679999999999998</v>
      </c>
      <c r="B113" s="13">
        <f>AVERAGE(B110:B111)</f>
        <v>0.2316</v>
      </c>
      <c r="C113" s="52">
        <f t="shared" ref="C113:R113" si="25">AVERAGE(C110:C112)</f>
        <v>0.21989999999999998</v>
      </c>
      <c r="D113" s="52">
        <f t="shared" si="25"/>
        <v>0.19496666666666665</v>
      </c>
      <c r="E113" s="13">
        <f t="shared" si="25"/>
        <v>0.26400000000000001</v>
      </c>
      <c r="F113" s="13">
        <f t="shared" si="25"/>
        <v>0.22083333333333333</v>
      </c>
      <c r="G113" s="13">
        <f t="shared" si="25"/>
        <v>0.28466666666666668</v>
      </c>
      <c r="H113" s="13">
        <f t="shared" si="25"/>
        <v>0.22280000000000003</v>
      </c>
      <c r="I113" s="13">
        <f t="shared" si="25"/>
        <v>0.26100000000000001</v>
      </c>
      <c r="J113" s="13">
        <f t="shared" si="25"/>
        <v>0.23633333333333331</v>
      </c>
      <c r="K113" s="13">
        <f t="shared" si="25"/>
        <v>0.30139999999999995</v>
      </c>
      <c r="L113" s="13">
        <f t="shared" si="25"/>
        <v>0.25596666666666668</v>
      </c>
      <c r="M113" s="13">
        <f t="shared" si="25"/>
        <v>0.24293333333333333</v>
      </c>
      <c r="N113" s="13">
        <f t="shared" si="25"/>
        <v>0.19113333333333335</v>
      </c>
      <c r="O113" s="13">
        <f t="shared" si="25"/>
        <v>0.24926666666666666</v>
      </c>
      <c r="P113" s="13">
        <f t="shared" si="25"/>
        <v>0.22486666666666666</v>
      </c>
      <c r="Q113" s="13">
        <f t="shared" si="25"/>
        <v>0.33790000000000003</v>
      </c>
      <c r="R113" s="13">
        <f t="shared" si="25"/>
        <v>0.23430000000000004</v>
      </c>
      <c r="S113" s="14"/>
      <c r="T113" s="14"/>
    </row>
    <row r="114" spans="1:24">
      <c r="A114" s="16">
        <v>100</v>
      </c>
      <c r="B114" s="16">
        <f>100*B113/0.2668</f>
        <v>86.806596701649184</v>
      </c>
      <c r="C114" s="53">
        <v>86.806596701649184</v>
      </c>
      <c r="D114" s="53">
        <f>100*D113/0.2668</f>
        <v>73.075962018990509</v>
      </c>
      <c r="E114" s="16">
        <f t="shared" ref="E114" si="26">100*E113/0.2668</f>
        <v>98.950524737631198</v>
      </c>
      <c r="F114" s="16">
        <f t="shared" ref="F114" si="27">100*F113/0.2668</f>
        <v>82.771114442778611</v>
      </c>
      <c r="G114" s="16">
        <f t="shared" ref="G114" si="28">100*G113/0.2668</f>
        <v>106.69665167416294</v>
      </c>
      <c r="H114" s="16">
        <f t="shared" ref="H114" si="29">100*H113/0.2668</f>
        <v>83.508245877061483</v>
      </c>
      <c r="I114" s="16">
        <f t="shared" ref="I114" si="30">100*I113/0.2668</f>
        <v>97.826086956521749</v>
      </c>
      <c r="J114" s="16">
        <f t="shared" ref="J114" si="31">100*J113/0.2668</f>
        <v>88.580709645177421</v>
      </c>
      <c r="K114" s="16">
        <f t="shared" ref="K114" si="32">100*K113/0.2668</f>
        <v>112.96851574212891</v>
      </c>
      <c r="L114" s="16">
        <f t="shared" ref="L114:R114" si="33">100*L113/0.2668</f>
        <v>95.939530234882568</v>
      </c>
      <c r="M114" s="16">
        <f t="shared" si="33"/>
        <v>91.054472763618193</v>
      </c>
      <c r="N114" s="16">
        <f t="shared" si="33"/>
        <v>71.639180409795102</v>
      </c>
      <c r="O114" s="16">
        <f t="shared" si="33"/>
        <v>93.428285857071472</v>
      </c>
      <c r="P114" s="16">
        <f t="shared" si="33"/>
        <v>84.282858570714637</v>
      </c>
      <c r="Q114" s="16">
        <f t="shared" si="33"/>
        <v>126.64917541229389</v>
      </c>
      <c r="R114" s="16">
        <f t="shared" si="33"/>
        <v>87.81859070464769</v>
      </c>
      <c r="S114" s="14"/>
      <c r="T114" s="14"/>
    </row>
    <row r="115" spans="1:24">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row>
    <row r="116" spans="1:24">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row>
    <row r="117" spans="1:24">
      <c r="A117" s="57" t="s">
        <v>183</v>
      </c>
      <c r="B117" s="57"/>
      <c r="C117" s="57" t="s">
        <v>74</v>
      </c>
      <c r="D117" s="57"/>
      <c r="E117" s="57" t="s">
        <v>17</v>
      </c>
      <c r="F117" s="57"/>
      <c r="G117" s="14"/>
      <c r="H117" s="14"/>
      <c r="I117" s="14"/>
      <c r="J117" s="14"/>
      <c r="K117" s="14"/>
      <c r="L117" s="14"/>
      <c r="M117" s="14"/>
      <c r="N117" s="14"/>
      <c r="O117" s="14"/>
      <c r="P117" s="14"/>
      <c r="Q117" s="14"/>
      <c r="R117" s="14"/>
      <c r="S117" s="14"/>
      <c r="T117" s="14"/>
    </row>
    <row r="118" spans="1:24">
      <c r="A118" s="13" t="s">
        <v>22</v>
      </c>
      <c r="B118" s="13" t="s">
        <v>23</v>
      </c>
      <c r="C118" s="13" t="s">
        <v>22</v>
      </c>
      <c r="D118" s="13" t="s">
        <v>23</v>
      </c>
      <c r="E118" s="13" t="s">
        <v>22</v>
      </c>
      <c r="F118" s="13" t="s">
        <v>23</v>
      </c>
      <c r="G118" s="14"/>
      <c r="H118" s="14"/>
      <c r="I118" s="14"/>
      <c r="J118" s="14"/>
      <c r="K118" s="14"/>
      <c r="L118" s="14"/>
      <c r="M118" s="14"/>
      <c r="N118" s="14"/>
      <c r="O118" s="14"/>
      <c r="P118" s="14"/>
      <c r="Q118" s="14"/>
      <c r="R118" s="14"/>
      <c r="S118" s="14"/>
      <c r="T118" s="14"/>
    </row>
    <row r="119" spans="1:24">
      <c r="A119" s="13">
        <v>0.23269999999999999</v>
      </c>
      <c r="B119" s="13">
        <v>0.1578</v>
      </c>
      <c r="C119" s="13">
        <v>0.28610000000000002</v>
      </c>
      <c r="D119" s="13">
        <v>3.6499999999999998E-2</v>
      </c>
      <c r="E119" s="13">
        <v>0.27689999999999998</v>
      </c>
      <c r="F119" s="13">
        <v>0.15210000000000001</v>
      </c>
      <c r="G119" s="14"/>
      <c r="H119" s="14"/>
      <c r="I119" s="14"/>
      <c r="J119" s="14"/>
      <c r="K119" s="14"/>
      <c r="L119" s="14"/>
      <c r="M119" s="14"/>
      <c r="N119" s="14"/>
      <c r="O119" s="14"/>
      <c r="P119" s="14"/>
      <c r="Q119" s="14"/>
      <c r="R119" s="14"/>
      <c r="S119" s="14"/>
      <c r="T119" s="14"/>
    </row>
    <row r="120" spans="1:24">
      <c r="A120" s="13">
        <v>0.21049999999999999</v>
      </c>
      <c r="B120" s="13">
        <v>0.15559999999999999</v>
      </c>
      <c r="C120" s="13">
        <v>0.27450000000000002</v>
      </c>
      <c r="D120" s="13">
        <v>3.2399999999999998E-2</v>
      </c>
      <c r="E120" s="13">
        <v>0.26350000000000001</v>
      </c>
      <c r="F120" s="13">
        <v>0.14610000000000001</v>
      </c>
      <c r="G120" s="14"/>
      <c r="H120" s="14"/>
      <c r="I120" s="14"/>
      <c r="J120" s="14"/>
      <c r="K120" s="14"/>
      <c r="L120" s="14"/>
      <c r="M120" s="14"/>
      <c r="N120" s="14"/>
      <c r="O120" s="14"/>
      <c r="P120" s="14"/>
      <c r="Q120" s="14"/>
      <c r="R120" s="14"/>
      <c r="S120" s="14"/>
      <c r="T120" s="14"/>
    </row>
    <row r="121" spans="1:24">
      <c r="A121" s="13">
        <v>0.2165</v>
      </c>
      <c r="B121" s="13">
        <v>0.14729999999999999</v>
      </c>
      <c r="C121" s="13">
        <v>0.26910000000000001</v>
      </c>
      <c r="D121" s="13">
        <v>4.4699999999999997E-2</v>
      </c>
      <c r="E121" s="13">
        <v>0.25090000000000001</v>
      </c>
      <c r="F121" s="13">
        <v>0.14230000000000001</v>
      </c>
      <c r="G121" s="14"/>
      <c r="H121" s="14"/>
      <c r="I121" s="14"/>
      <c r="J121" s="14"/>
      <c r="K121" s="14"/>
      <c r="L121" s="14"/>
      <c r="M121" s="14"/>
      <c r="N121" s="14"/>
      <c r="O121" s="14"/>
      <c r="P121" s="14"/>
      <c r="Q121" s="14"/>
      <c r="R121" s="14"/>
      <c r="S121" s="14"/>
      <c r="T121" s="14"/>
    </row>
    <row r="122" spans="1:24">
      <c r="A122" s="13">
        <f>AVERAGE(A119:A121)</f>
        <v>0.21989999999999998</v>
      </c>
      <c r="B122" s="13">
        <f t="shared" ref="B122:F122" si="34">AVERAGE(B119:B121)</f>
        <v>0.15356666666666666</v>
      </c>
      <c r="C122" s="13">
        <f t="shared" si="34"/>
        <v>0.27656666666666668</v>
      </c>
      <c r="D122" s="13">
        <f t="shared" si="34"/>
        <v>3.786666666666666E-2</v>
      </c>
      <c r="E122" s="13">
        <f t="shared" si="34"/>
        <v>0.26376666666666665</v>
      </c>
      <c r="F122" s="13">
        <f t="shared" si="34"/>
        <v>0.14683333333333334</v>
      </c>
      <c r="G122" s="14"/>
      <c r="H122" s="14"/>
      <c r="I122" s="14"/>
      <c r="J122" s="14"/>
      <c r="K122" s="14"/>
      <c r="L122" s="14"/>
      <c r="M122" s="14"/>
      <c r="N122" s="14"/>
      <c r="O122" s="14"/>
      <c r="P122" s="14"/>
      <c r="Q122" s="14"/>
      <c r="R122" s="14"/>
      <c r="S122" s="14"/>
      <c r="T122" s="14"/>
    </row>
    <row r="123" spans="1:24">
      <c r="A123" s="16">
        <v>100</v>
      </c>
      <c r="B123" s="16">
        <f>100*B122/0.2199</f>
        <v>69.834773381840222</v>
      </c>
      <c r="C123" s="16">
        <f>100*C122/0.2199</f>
        <v>125.76928907078977</v>
      </c>
      <c r="D123" s="16">
        <f t="shared" ref="D123:F123" si="35">100*D122/0.2199</f>
        <v>17.219948461421854</v>
      </c>
      <c r="E123" s="16">
        <f t="shared" si="35"/>
        <v>119.94846142185841</v>
      </c>
      <c r="F123" s="16">
        <f t="shared" si="35"/>
        <v>66.772775504016977</v>
      </c>
      <c r="G123" s="14"/>
      <c r="H123" s="14"/>
      <c r="I123" s="14"/>
      <c r="J123" s="14"/>
      <c r="K123" s="14"/>
      <c r="L123" s="14"/>
      <c r="M123" s="14"/>
      <c r="N123" s="14"/>
      <c r="O123" s="14"/>
      <c r="P123" s="14"/>
      <c r="Q123" s="14"/>
      <c r="R123" s="14"/>
      <c r="S123" s="14"/>
      <c r="T123" s="14"/>
    </row>
    <row r="124" spans="1:24">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row>
    <row r="125" spans="1:24">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row>
    <row r="126" spans="1:24">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row>
    <row r="127" spans="1:24">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row>
    <row r="128" spans="1:24">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row>
    <row r="129" spans="1:24">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row>
    <row r="130" spans="1:24">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row>
    <row r="131" spans="1:24">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row>
    <row r="132" spans="1:24">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row>
    <row r="133" spans="1:24">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row>
    <row r="134" spans="1:24">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row>
    <row r="135" spans="1:24">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row>
    <row r="136" spans="1:24">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row>
    <row r="137" spans="1:24">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row>
    <row r="138" spans="1:24">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row>
    <row r="139" spans="1:24">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row>
    <row r="140" spans="1:24">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row>
    <row r="141" spans="1:24">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row>
    <row r="142" spans="1:24">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row>
    <row r="143" spans="1:24">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row>
    <row r="144" spans="1:24">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row>
    <row r="145" spans="1:24">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row>
    <row r="146" spans="1:24">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row>
    <row r="147" spans="1:24">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row>
    <row r="148" spans="1:24">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row>
    <row r="149" spans="1:24">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row>
    <row r="150" spans="1:24">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row>
    <row r="151" spans="1:24">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row>
    <row r="152" spans="1:24">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row>
    <row r="153" spans="1:24">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row>
    <row r="154" spans="1:24">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row>
    <row r="155" spans="1:24">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row>
    <row r="156" spans="1:24">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row>
    <row r="157" spans="1:24">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row>
    <row r="158" spans="1:24">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row>
    <row r="159" spans="1:24">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row>
    <row r="160" spans="1:24">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row>
    <row r="161" spans="1:24">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row>
    <row r="162" spans="1:24">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row>
    <row r="163" spans="1:24">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row>
    <row r="164" spans="1:24">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row>
    <row r="165" spans="1:24">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row>
    <row r="166" spans="1:24">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row>
    <row r="167" spans="1:24">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row>
    <row r="168" spans="1:24">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row>
    <row r="169" spans="1:24">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row>
    <row r="170" spans="1:24">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row>
    <row r="171" spans="1:24">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row>
    <row r="172" spans="1:24">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row>
    <row r="173" spans="1:24">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row>
    <row r="174" spans="1:24">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row>
    <row r="175" spans="1:24">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row>
    <row r="176" spans="1:24">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row>
    <row r="177" spans="1:24">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row>
    <row r="178" spans="1:24">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row>
    <row r="179" spans="1:24">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row>
    <row r="180" spans="1:24">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row>
    <row r="181" spans="1:24">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row>
    <row r="182" spans="1:24">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row>
    <row r="183" spans="1:24">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row>
    <row r="184" spans="1:24">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row>
    <row r="185" spans="1:24">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row>
    <row r="186" spans="1:24">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row>
    <row r="187" spans="1:24">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row>
    <row r="188" spans="1:24">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row>
    <row r="189" spans="1:24">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row>
    <row r="190" spans="1:24">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row>
    <row r="191" spans="1:24">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row>
    <row r="192" spans="1:24">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row>
    <row r="193" spans="1:24">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row>
    <row r="194" spans="1:24">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row>
    <row r="195" spans="1:24">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row>
    <row r="196" spans="1:24">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row>
    <row r="197" spans="1:24">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row>
    <row r="198" spans="1:24">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row>
    <row r="199" spans="1:24">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row>
    <row r="200" spans="1:24">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row>
    <row r="201" spans="1:24">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row>
    <row r="202" spans="1:24">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row>
    <row r="203" spans="1:24">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row>
    <row r="204" spans="1:24">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row>
    <row r="205" spans="1:24">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row>
    <row r="206" spans="1:24">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row>
    <row r="207" spans="1:24">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row>
  </sheetData>
  <mergeCells count="95">
    <mergeCell ref="S46:T46"/>
    <mergeCell ref="Q46:R46"/>
    <mergeCell ref="O46:P46"/>
    <mergeCell ref="M46:N46"/>
    <mergeCell ref="S55:T55"/>
    <mergeCell ref="M55:N55"/>
    <mergeCell ref="K1:L1"/>
    <mergeCell ref="A1:B1"/>
    <mergeCell ref="C1:D1"/>
    <mergeCell ref="E1:F1"/>
    <mergeCell ref="G1:H1"/>
    <mergeCell ref="I1:J1"/>
    <mergeCell ref="E10:F10"/>
    <mergeCell ref="A19:B19"/>
    <mergeCell ref="G10:H10"/>
    <mergeCell ref="I10:J10"/>
    <mergeCell ref="K10:L10"/>
    <mergeCell ref="E19:F19"/>
    <mergeCell ref="G19:H19"/>
    <mergeCell ref="I19:J19"/>
    <mergeCell ref="K19:L19"/>
    <mergeCell ref="A55:B55"/>
    <mergeCell ref="A28:B28"/>
    <mergeCell ref="A37:B37"/>
    <mergeCell ref="A10:B10"/>
    <mergeCell ref="C10:D10"/>
    <mergeCell ref="C55:D55"/>
    <mergeCell ref="C19:D19"/>
    <mergeCell ref="C28:D28"/>
    <mergeCell ref="K37:L37"/>
    <mergeCell ref="E55:F55"/>
    <mergeCell ref="G55:H55"/>
    <mergeCell ref="I55:J55"/>
    <mergeCell ref="K55:L55"/>
    <mergeCell ref="E28:F28"/>
    <mergeCell ref="G28:H28"/>
    <mergeCell ref="M37:N37"/>
    <mergeCell ref="A46:B46"/>
    <mergeCell ref="C46:D46"/>
    <mergeCell ref="E46:F46"/>
    <mergeCell ref="C37:D37"/>
    <mergeCell ref="E37:F37"/>
    <mergeCell ref="G37:H37"/>
    <mergeCell ref="I37:J37"/>
    <mergeCell ref="I46:J46"/>
    <mergeCell ref="G46:H46"/>
    <mergeCell ref="K46:L46"/>
    <mergeCell ref="O82:P82"/>
    <mergeCell ref="O55:P55"/>
    <mergeCell ref="Q55:R55"/>
    <mergeCell ref="I64:J64"/>
    <mergeCell ref="K64:L64"/>
    <mergeCell ref="M64:N64"/>
    <mergeCell ref="M73:N73"/>
    <mergeCell ref="M82:N82"/>
    <mergeCell ref="A64:B64"/>
    <mergeCell ref="C64:D64"/>
    <mergeCell ref="E64:F64"/>
    <mergeCell ref="G64:H64"/>
    <mergeCell ref="A82:B82"/>
    <mergeCell ref="C82:D82"/>
    <mergeCell ref="E82:F82"/>
    <mergeCell ref="G82:H82"/>
    <mergeCell ref="A73:B73"/>
    <mergeCell ref="C73:D73"/>
    <mergeCell ref="E73:F73"/>
    <mergeCell ref="I73:J73"/>
    <mergeCell ref="K73:L73"/>
    <mergeCell ref="G91:H91"/>
    <mergeCell ref="I82:J82"/>
    <mergeCell ref="K82:L82"/>
    <mergeCell ref="O108:P108"/>
    <mergeCell ref="Q108:R108"/>
    <mergeCell ref="A108:B108"/>
    <mergeCell ref="C108:D108"/>
    <mergeCell ref="E108:F108"/>
    <mergeCell ref="G108:H108"/>
    <mergeCell ref="I108:J108"/>
    <mergeCell ref="K108:L108"/>
    <mergeCell ref="I28:J28"/>
    <mergeCell ref="K28:L28"/>
    <mergeCell ref="M28:N28"/>
    <mergeCell ref="E117:F117"/>
    <mergeCell ref="A117:B117"/>
    <mergeCell ref="C117:D117"/>
    <mergeCell ref="M108:N108"/>
    <mergeCell ref="A91:B91"/>
    <mergeCell ref="C91:D91"/>
    <mergeCell ref="E91:F91"/>
    <mergeCell ref="A99:B99"/>
    <mergeCell ref="C99:D99"/>
    <mergeCell ref="E99:F99"/>
    <mergeCell ref="G99:H99"/>
    <mergeCell ref="I99:J99"/>
    <mergeCell ref="G73:H7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 Selection Methods</vt:lpstr>
      <vt:lpstr>siRNA summary</vt:lpstr>
      <vt:lpstr>Raw data</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Jang, Jun-Ho</dc:creator>
  <cp:lastModifiedBy>Jin Xing</cp:lastModifiedBy>
  <dcterms:created xsi:type="dcterms:W3CDTF">2014-07-03T16:03:21Z</dcterms:created>
  <dcterms:modified xsi:type="dcterms:W3CDTF">2015-02-26T18:37:42Z</dcterms:modified>
</cp:coreProperties>
</file>