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siewefodjo\Desktop\Bilomo_Kelleng\Data from ENT\"/>
    </mc:Choice>
  </mc:AlternateContent>
  <bookViews>
    <workbookView xWindow="0" yWindow="0" windowWidth="23040" windowHeight="9072" activeTab="1"/>
  </bookViews>
  <sheets>
    <sheet name="Cameroon Pop structure 2010" sheetId="8" r:id="rId1"/>
    <sheet name="Standardization" sheetId="7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5" i="7" l="1"/>
  <c r="C25" i="7"/>
  <c r="G20" i="7" l="1"/>
  <c r="G21" i="7"/>
  <c r="G22" i="7"/>
  <c r="G23" i="7"/>
  <c r="G24" i="7"/>
  <c r="G19" i="7"/>
  <c r="D20" i="7"/>
  <c r="D21" i="7"/>
  <c r="D22" i="7"/>
  <c r="D23" i="7"/>
  <c r="D24" i="7"/>
  <c r="D19" i="7"/>
  <c r="E25" i="7" l="1"/>
  <c r="B25" i="7"/>
  <c r="L37" i="7"/>
  <c r="K37" i="7"/>
  <c r="L36" i="7"/>
  <c r="K36" i="7"/>
  <c r="M36" i="7" s="1"/>
  <c r="M35" i="7"/>
  <c r="L35" i="7"/>
  <c r="K35" i="7"/>
  <c r="L34" i="7"/>
  <c r="K34" i="7"/>
  <c r="L33" i="7"/>
  <c r="K33" i="7"/>
  <c r="M33" i="7" s="1"/>
  <c r="L32" i="7"/>
  <c r="K32" i="7"/>
  <c r="K38" i="7" s="1"/>
  <c r="L38" i="7" l="1"/>
  <c r="M34" i="7"/>
  <c r="M37" i="7"/>
  <c r="M32" i="7"/>
  <c r="M38" i="7" s="1"/>
  <c r="N38" i="7" s="1"/>
  <c r="E4" i="8"/>
  <c r="E5" i="8"/>
  <c r="E6" i="8"/>
  <c r="E7" i="8"/>
  <c r="E8" i="8"/>
  <c r="E9" i="8"/>
  <c r="E10" i="8"/>
  <c r="E11" i="8"/>
  <c r="E12" i="8"/>
  <c r="E13" i="8"/>
  <c r="E14" i="8"/>
  <c r="E15" i="8"/>
  <c r="E16" i="8"/>
  <c r="E17" i="8"/>
  <c r="E18" i="8"/>
  <c r="E19" i="8"/>
  <c r="E20" i="8"/>
  <c r="E21" i="8"/>
  <c r="E22" i="8"/>
  <c r="E3" i="8"/>
  <c r="C23" i="8"/>
  <c r="B23" i="8"/>
  <c r="D4" i="8"/>
  <c r="D5" i="8"/>
  <c r="D6" i="8"/>
  <c r="D7" i="8"/>
  <c r="D8" i="8"/>
  <c r="D9" i="8"/>
  <c r="D10" i="8"/>
  <c r="D11" i="8"/>
  <c r="D12" i="8"/>
  <c r="D13" i="8"/>
  <c r="D14" i="8"/>
  <c r="D15" i="8"/>
  <c r="D16" i="8"/>
  <c r="D17" i="8"/>
  <c r="D18" i="8"/>
  <c r="D19" i="8"/>
  <c r="D20" i="8"/>
  <c r="D21" i="8"/>
  <c r="D22" i="8"/>
  <c r="D3" i="8"/>
  <c r="D23" i="8" l="1"/>
  <c r="E23" i="8"/>
</calcChain>
</file>

<file path=xl/sharedStrings.xml><?xml version="1.0" encoding="utf-8"?>
<sst xmlns="http://schemas.openxmlformats.org/spreadsheetml/2006/main" count="98" uniqueCount="47">
  <si>
    <t>Total</t>
  </si>
  <si>
    <t>Age</t>
  </si>
  <si>
    <t>0-9yrs</t>
  </si>
  <si>
    <t>10-19yrs</t>
  </si>
  <si>
    <t>20-29yrs</t>
  </si>
  <si>
    <t>30-39yrs</t>
  </si>
  <si>
    <t>40-49yrs</t>
  </si>
  <si>
    <t>50+yrs</t>
  </si>
  <si>
    <t>Male</t>
  </si>
  <si>
    <t>Female</t>
  </si>
  <si>
    <t>5-9yrs</t>
  </si>
  <si>
    <t>10-14yrs</t>
  </si>
  <si>
    <t>15-19yrs</t>
  </si>
  <si>
    <t>20-24yrs</t>
  </si>
  <si>
    <t>25-29yrs</t>
  </si>
  <si>
    <t>30-34yrs</t>
  </si>
  <si>
    <t>35-39yrs</t>
  </si>
  <si>
    <t>Age group * Epilesy * Gender Crosstabulation</t>
  </si>
  <si>
    <t>Cas d'ep</t>
  </si>
  <si>
    <t>Non Epil</t>
  </si>
  <si>
    <t xml:space="preserve">Total </t>
  </si>
  <si>
    <t>2010 pop, result of 2005 National Population census</t>
  </si>
  <si>
    <t>Masculine</t>
  </si>
  <si>
    <t>Feminine</t>
  </si>
  <si>
    <t>Masculine ration</t>
  </si>
  <si>
    <t>0-4yrs</t>
  </si>
  <si>
    <t>40-44yrs</t>
  </si>
  <si>
    <t>45-49yrs</t>
  </si>
  <si>
    <t>50-54yrs</t>
  </si>
  <si>
    <t>55-59yrs</t>
  </si>
  <si>
    <t>60-64yrs</t>
  </si>
  <si>
    <t>65-69yrs</t>
  </si>
  <si>
    <t>70-74yrs</t>
  </si>
  <si>
    <t>75-79yrs</t>
  </si>
  <si>
    <t>80-84yrs</t>
  </si>
  <si>
    <t>85-89yrs</t>
  </si>
  <si>
    <t>90-94yrs</t>
  </si>
  <si>
    <t>95+yrs</t>
  </si>
  <si>
    <t>2010 Cameroon population</t>
  </si>
  <si>
    <t>Expected female epil cases</t>
  </si>
  <si>
    <t>Expected male epil cases</t>
  </si>
  <si>
    <t>Standardized age &amp; sex prevalence for Kelleng in 2018</t>
  </si>
  <si>
    <t>Crude absolute epilepsy prevalence for Kelleng 2018</t>
  </si>
  <si>
    <t>Method for stadardization of epilepsy prevalence</t>
  </si>
  <si>
    <t>Deduced age/sex distribution for epilepsy prevalence for Bilomo 1998</t>
  </si>
  <si>
    <t>Standardization of epilepsy prevalence for Kelleng in 2018</t>
  </si>
  <si>
    <t>Observed Crude absolute epilepsy prevalence for Bilomo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</si>
</sst>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###0"/>
    <numFmt numFmtId="165" formatCode="0.0%"/>
    <numFmt numFmtId="166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9"/>
      <color indexed="8"/>
      <name val="Arial Bold"/>
    </font>
    <font>
      <sz val="10"/>
      <name val="Arial"/>
    </font>
    <font>
      <sz val="9"/>
      <color indexed="8"/>
      <name val="Arial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  <xf numFmtId="0" fontId="3" fillId="0" borderId="0"/>
  </cellStyleXfs>
  <cellXfs count="73">
    <xf numFmtId="0" fontId="0" fillId="0" borderId="0" xfId="0"/>
    <xf numFmtId="0" fontId="2" fillId="0" borderId="0" xfId="0" applyFont="1"/>
    <xf numFmtId="165" fontId="0" fillId="0" borderId="0" xfId="2" applyNumberFormat="1" applyFont="1"/>
    <xf numFmtId="0" fontId="8" fillId="0" borderId="0" xfId="3" applyFont="1" applyBorder="1" applyAlignment="1">
      <alignment horizontal="left" vertical="top" wrapText="1"/>
    </xf>
    <xf numFmtId="0" fontId="4" fillId="0" borderId="0" xfId="4" applyFont="1" applyBorder="1" applyAlignment="1">
      <alignment horizontal="left" vertical="top" wrapText="1"/>
    </xf>
    <xf numFmtId="0" fontId="4" fillId="0" borderId="0" xfId="4" applyFont="1" applyBorder="1" applyAlignment="1">
      <alignment vertical="top" wrapText="1"/>
    </xf>
    <xf numFmtId="164" fontId="4" fillId="0" borderId="0" xfId="4" applyNumberFormat="1" applyFont="1" applyBorder="1" applyAlignment="1">
      <alignment horizontal="right" vertical="top"/>
    </xf>
    <xf numFmtId="166" fontId="0" fillId="0" borderId="0" xfId="1" applyNumberFormat="1" applyFont="1"/>
    <xf numFmtId="0" fontId="6" fillId="0" borderId="0" xfId="3" applyFont="1" applyBorder="1" applyAlignment="1">
      <alignment vertical="top"/>
    </xf>
    <xf numFmtId="0" fontId="6" fillId="0" borderId="0" xfId="3" applyFont="1" applyBorder="1" applyAlignment="1">
      <alignment vertical="top" wrapText="1"/>
    </xf>
    <xf numFmtId="0" fontId="7" fillId="0" borderId="0" xfId="3" applyAlignment="1">
      <alignment vertical="top"/>
    </xf>
    <xf numFmtId="0" fontId="0" fillId="0" borderId="0" xfId="0" applyAlignment="1">
      <alignment vertical="top"/>
    </xf>
    <xf numFmtId="0" fontId="0" fillId="0" borderId="0" xfId="0" applyBorder="1" applyAlignment="1">
      <alignment vertical="top"/>
    </xf>
    <xf numFmtId="0" fontId="7" fillId="0" borderId="0" xfId="3" applyBorder="1" applyAlignment="1">
      <alignment vertical="top"/>
    </xf>
    <xf numFmtId="0" fontId="6" fillId="0" borderId="0" xfId="4" applyFont="1" applyBorder="1" applyAlignment="1">
      <alignment vertical="top"/>
    </xf>
    <xf numFmtId="0" fontId="6" fillId="0" borderId="0" xfId="4" applyFont="1" applyBorder="1" applyAlignment="1">
      <alignment vertical="top" wrapText="1"/>
    </xf>
    <xf numFmtId="0" fontId="3" fillId="0" borderId="0" xfId="4" applyAlignment="1">
      <alignment vertical="top"/>
    </xf>
    <xf numFmtId="0" fontId="3" fillId="0" borderId="0" xfId="4" applyBorder="1" applyAlignment="1">
      <alignment vertical="top"/>
    </xf>
    <xf numFmtId="0" fontId="8" fillId="2" borderId="0" xfId="3" applyFont="1" applyFill="1" applyBorder="1" applyAlignment="1">
      <alignment vertical="top" wrapText="1"/>
    </xf>
    <xf numFmtId="0" fontId="0" fillId="2" borderId="0" xfId="0" applyFill="1" applyAlignment="1">
      <alignment vertical="top"/>
    </xf>
    <xf numFmtId="0" fontId="8" fillId="2" borderId="1" xfId="3" applyFont="1" applyFill="1" applyBorder="1" applyAlignment="1">
      <alignment vertical="top" wrapText="1"/>
    </xf>
    <xf numFmtId="0" fontId="8" fillId="2" borderId="1" xfId="3" applyFont="1" applyFill="1" applyBorder="1" applyAlignment="1">
      <alignment horizontal="center" vertical="top" wrapText="1"/>
    </xf>
    <xf numFmtId="0" fontId="8" fillId="2" borderId="1" xfId="3" applyFont="1" applyFill="1" applyBorder="1" applyAlignment="1">
      <alignment horizontal="left" vertical="top" wrapText="1"/>
    </xf>
    <xf numFmtId="164" fontId="8" fillId="2" borderId="1" xfId="3" applyNumberFormat="1" applyFont="1" applyFill="1" applyBorder="1" applyAlignment="1">
      <alignment horizontal="right" vertical="top"/>
    </xf>
    <xf numFmtId="0" fontId="4" fillId="2" borderId="1" xfId="3" applyFont="1" applyFill="1" applyBorder="1" applyAlignment="1">
      <alignment vertical="top" wrapText="1"/>
    </xf>
    <xf numFmtId="0" fontId="4" fillId="2" borderId="0" xfId="3" applyFont="1" applyFill="1" applyBorder="1" applyAlignment="1">
      <alignment vertical="top" wrapText="1"/>
    </xf>
    <xf numFmtId="164" fontId="8" fillId="2" borderId="0" xfId="3" applyNumberFormat="1" applyFont="1" applyFill="1" applyBorder="1" applyAlignment="1">
      <alignment horizontal="right" vertical="top"/>
    </xf>
    <xf numFmtId="0" fontId="0" fillId="2" borderId="0" xfId="0" applyFill="1" applyBorder="1" applyAlignment="1">
      <alignment vertical="top"/>
    </xf>
    <xf numFmtId="0" fontId="4" fillId="2" borderId="1" xfId="4" applyFont="1" applyFill="1" applyBorder="1" applyAlignment="1">
      <alignment vertical="top" wrapText="1"/>
    </xf>
    <xf numFmtId="0" fontId="4" fillId="2" borderId="1" xfId="4" applyFont="1" applyFill="1" applyBorder="1" applyAlignment="1">
      <alignment horizontal="center" vertical="top" wrapText="1"/>
    </xf>
    <xf numFmtId="0" fontId="4" fillId="2" borderId="1" xfId="4" applyFont="1" applyFill="1" applyBorder="1" applyAlignment="1">
      <alignment horizontal="left" vertical="top" wrapText="1"/>
    </xf>
    <xf numFmtId="164" fontId="4" fillId="2" borderId="1" xfId="4" applyNumberFormat="1" applyFont="1" applyFill="1" applyBorder="1" applyAlignment="1">
      <alignment horizontal="right" vertical="top"/>
    </xf>
    <xf numFmtId="164" fontId="4" fillId="2" borderId="1" xfId="4" applyNumberFormat="1" applyFont="1" applyFill="1" applyBorder="1" applyAlignment="1">
      <alignment vertical="top"/>
    </xf>
    <xf numFmtId="0" fontId="2" fillId="0" borderId="0" xfId="0" applyFont="1" applyBorder="1" applyAlignment="1">
      <alignment vertical="top"/>
    </xf>
    <xf numFmtId="0" fontId="4" fillId="3" borderId="0" xfId="4" applyFont="1" applyFill="1" applyBorder="1" applyAlignment="1">
      <alignment vertical="top" wrapText="1"/>
    </xf>
    <xf numFmtId="0" fontId="0" fillId="3" borderId="0" xfId="0" applyFill="1" applyBorder="1" applyAlignment="1">
      <alignment vertical="top"/>
    </xf>
    <xf numFmtId="0" fontId="4" fillId="3" borderId="1" xfId="4" applyFont="1" applyFill="1" applyBorder="1" applyAlignment="1">
      <alignment vertical="top" wrapText="1"/>
    </xf>
    <xf numFmtId="0" fontId="0" fillId="3" borderId="1" xfId="0" applyFill="1" applyBorder="1" applyAlignment="1">
      <alignment vertical="top"/>
    </xf>
    <xf numFmtId="0" fontId="4" fillId="3" borderId="1" xfId="4" applyFont="1" applyFill="1" applyBorder="1" applyAlignment="1">
      <alignment horizontal="center" vertical="top" wrapText="1"/>
    </xf>
    <xf numFmtId="0" fontId="0" fillId="3" borderId="1" xfId="0" applyFill="1" applyBorder="1" applyAlignment="1">
      <alignment vertical="top" wrapText="1"/>
    </xf>
    <xf numFmtId="0" fontId="4" fillId="3" borderId="1" xfId="4" applyFont="1" applyFill="1" applyBorder="1" applyAlignment="1">
      <alignment horizontal="left" vertical="top" wrapText="1"/>
    </xf>
    <xf numFmtId="164" fontId="4" fillId="3" borderId="1" xfId="4" applyNumberFormat="1" applyFont="1" applyFill="1" applyBorder="1" applyAlignment="1">
      <alignment horizontal="right" vertical="top"/>
    </xf>
    <xf numFmtId="166" fontId="0" fillId="3" borderId="1" xfId="0" applyNumberFormat="1" applyFill="1" applyBorder="1" applyAlignment="1">
      <alignment vertical="top"/>
    </xf>
    <xf numFmtId="0" fontId="2" fillId="3" borderId="1" xfId="0" applyFont="1" applyFill="1" applyBorder="1" applyAlignment="1">
      <alignment vertical="top"/>
    </xf>
    <xf numFmtId="164" fontId="4" fillId="3" borderId="1" xfId="4" applyNumberFormat="1" applyFont="1" applyFill="1" applyBorder="1" applyAlignment="1">
      <alignment vertical="top"/>
    </xf>
    <xf numFmtId="165" fontId="2" fillId="3" borderId="1" xfId="2" applyNumberFormat="1" applyFont="1" applyFill="1" applyBorder="1" applyAlignment="1">
      <alignment vertical="top"/>
    </xf>
    <xf numFmtId="0" fontId="4" fillId="3" borderId="0" xfId="4" applyFont="1" applyFill="1" applyBorder="1" applyAlignment="1">
      <alignment horizontal="left" vertical="top" wrapText="1"/>
    </xf>
    <xf numFmtId="0" fontId="3" fillId="3" borderId="0" xfId="4" applyFill="1" applyBorder="1" applyAlignment="1">
      <alignment vertical="top"/>
    </xf>
    <xf numFmtId="0" fontId="9" fillId="0" borderId="0" xfId="0" applyFont="1" applyAlignment="1">
      <alignment vertical="top"/>
    </xf>
    <xf numFmtId="0" fontId="2" fillId="3" borderId="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  <xf numFmtId="0" fontId="5" fillId="2" borderId="0" xfId="3" applyFont="1" applyFill="1" applyBorder="1" applyAlignment="1">
      <alignment horizontal="center" vertical="top" wrapText="1"/>
    </xf>
    <xf numFmtId="0" fontId="5" fillId="3" borderId="0" xfId="4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/>
    </xf>
    <xf numFmtId="0" fontId="2" fillId="3" borderId="2" xfId="0" applyFont="1" applyFill="1" applyBorder="1" applyAlignment="1">
      <alignment horizontal="center" vertical="top"/>
    </xf>
    <xf numFmtId="0" fontId="0" fillId="0" borderId="0" xfId="0" applyFill="1" applyBorder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vertical="top" wrapText="1"/>
    </xf>
    <xf numFmtId="166" fontId="0" fillId="0" borderId="0" xfId="1" applyNumberFormat="1" applyFont="1" applyFill="1" applyBorder="1" applyAlignment="1">
      <alignment vertical="top"/>
    </xf>
    <xf numFmtId="166" fontId="0" fillId="0" borderId="0" xfId="0" applyNumberFormat="1" applyFill="1" applyBorder="1" applyAlignment="1">
      <alignment vertical="top"/>
    </xf>
    <xf numFmtId="0" fontId="2" fillId="0" borderId="0" xfId="0" applyFont="1" applyFill="1" applyBorder="1" applyAlignment="1">
      <alignment vertical="top"/>
    </xf>
    <xf numFmtId="165" fontId="2" fillId="0" borderId="0" xfId="2" applyNumberFormat="1" applyFont="1" applyFill="1" applyBorder="1" applyAlignment="1">
      <alignment vertical="top"/>
    </xf>
    <xf numFmtId="165" fontId="0" fillId="0" borderId="0" xfId="2" applyNumberFormat="1" applyFont="1" applyFill="1" applyBorder="1" applyAlignment="1">
      <alignment vertical="top"/>
    </xf>
    <xf numFmtId="0" fontId="4" fillId="0" borderId="0" xfId="4" applyFont="1" applyFill="1" applyBorder="1" applyAlignment="1">
      <alignment vertical="top" wrapText="1"/>
    </xf>
    <xf numFmtId="0" fontId="3" fillId="0" borderId="0" xfId="4" applyFill="1" applyBorder="1" applyAlignment="1">
      <alignment vertical="top"/>
    </xf>
    <xf numFmtId="0" fontId="5" fillId="0" borderId="0" xfId="4" applyFont="1" applyFill="1" applyBorder="1" applyAlignment="1">
      <alignment vertical="top" wrapText="1"/>
    </xf>
    <xf numFmtId="0" fontId="5" fillId="0" borderId="0" xfId="4" applyFont="1" applyFill="1" applyBorder="1" applyAlignment="1">
      <alignment horizontal="center" vertical="top" wrapText="1"/>
    </xf>
    <xf numFmtId="0" fontId="4" fillId="0" borderId="0" xfId="4" applyFont="1" applyFill="1" applyBorder="1" applyAlignment="1">
      <alignment horizontal="center" vertical="top" wrapText="1"/>
    </xf>
    <xf numFmtId="0" fontId="4" fillId="0" borderId="0" xfId="4" applyFont="1" applyFill="1" applyBorder="1" applyAlignment="1">
      <alignment horizontal="left" vertical="top" wrapText="1"/>
    </xf>
    <xf numFmtId="164" fontId="4" fillId="0" borderId="0" xfId="4" applyNumberFormat="1" applyFont="1" applyFill="1" applyBorder="1" applyAlignment="1">
      <alignment horizontal="right" vertical="top"/>
    </xf>
    <xf numFmtId="164" fontId="4" fillId="0" borderId="0" xfId="4" applyNumberFormat="1" applyFont="1" applyFill="1" applyBorder="1" applyAlignment="1">
      <alignment vertical="top"/>
    </xf>
  </cellXfs>
  <cellStyles count="5">
    <cellStyle name="Comma" xfId="1" builtinId="3"/>
    <cellStyle name="Normal" xfId="0" builtinId="0"/>
    <cellStyle name="Normal_Sheet6" xfId="3"/>
    <cellStyle name="Normal_Standardization" xfId="4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F16" sqref="F16"/>
    </sheetView>
  </sheetViews>
  <sheetFormatPr defaultRowHeight="14.4" x14ac:dyDescent="0.3"/>
  <cols>
    <col min="1" max="1" width="17.44140625" customWidth="1"/>
    <col min="2" max="5" width="16.44140625" customWidth="1"/>
  </cols>
  <sheetData>
    <row r="1" spans="1:5" x14ac:dyDescent="0.3">
      <c r="A1" s="1" t="s">
        <v>21</v>
      </c>
    </row>
    <row r="2" spans="1:5" x14ac:dyDescent="0.3">
      <c r="A2" t="s">
        <v>1</v>
      </c>
      <c r="B2" t="s">
        <v>22</v>
      </c>
      <c r="C2" t="s">
        <v>23</v>
      </c>
      <c r="D2" t="s">
        <v>0</v>
      </c>
      <c r="E2" t="s">
        <v>24</v>
      </c>
    </row>
    <row r="3" spans="1:5" x14ac:dyDescent="0.3">
      <c r="A3" t="s">
        <v>25</v>
      </c>
      <c r="B3" s="7">
        <v>1662298</v>
      </c>
      <c r="C3" s="7">
        <v>1624936</v>
      </c>
      <c r="D3" s="7">
        <f>SUM(B3:C3)</f>
        <v>3287234</v>
      </c>
      <c r="E3" s="2">
        <f>B3/C3</f>
        <v>1.0229929055667424</v>
      </c>
    </row>
    <row r="4" spans="1:5" x14ac:dyDescent="0.3">
      <c r="A4" t="s">
        <v>10</v>
      </c>
      <c r="B4" s="7">
        <v>1412467</v>
      </c>
      <c r="C4" s="7">
        <v>1370992</v>
      </c>
      <c r="D4" s="7">
        <f t="shared" ref="D4:D22" si="0">SUM(B4:C4)</f>
        <v>2783459</v>
      </c>
      <c r="E4" s="2">
        <f t="shared" ref="E4:E23" si="1">B4/C4</f>
        <v>1.0302518176619557</v>
      </c>
    </row>
    <row r="5" spans="1:5" x14ac:dyDescent="0.3">
      <c r="A5" t="s">
        <v>11</v>
      </c>
      <c r="B5" s="7">
        <v>1227470</v>
      </c>
      <c r="C5" s="7">
        <v>1167201</v>
      </c>
      <c r="D5" s="7">
        <f t="shared" si="0"/>
        <v>2394671</v>
      </c>
      <c r="E5" s="2">
        <f t="shared" si="1"/>
        <v>1.051635493800982</v>
      </c>
    </row>
    <row r="6" spans="1:5" x14ac:dyDescent="0.3">
      <c r="A6" t="s">
        <v>12</v>
      </c>
      <c r="B6" s="7">
        <v>1068509</v>
      </c>
      <c r="C6" s="7">
        <v>1101526</v>
      </c>
      <c r="D6" s="7">
        <f t="shared" si="0"/>
        <v>2170035</v>
      </c>
      <c r="E6" s="2">
        <f t="shared" si="1"/>
        <v>0.97002612739054728</v>
      </c>
    </row>
    <row r="7" spans="1:5" x14ac:dyDescent="0.3">
      <c r="A7" t="s">
        <v>13</v>
      </c>
      <c r="B7" s="7">
        <v>855334</v>
      </c>
      <c r="C7" s="7">
        <v>981955</v>
      </c>
      <c r="D7" s="7">
        <f t="shared" si="0"/>
        <v>1837289</v>
      </c>
      <c r="E7" s="2">
        <f t="shared" si="1"/>
        <v>0.87105213579033658</v>
      </c>
    </row>
    <row r="8" spans="1:5" x14ac:dyDescent="0.3">
      <c r="A8" t="s">
        <v>14</v>
      </c>
      <c r="B8" s="7">
        <v>712550</v>
      </c>
      <c r="C8" s="7">
        <v>813266</v>
      </c>
      <c r="D8" s="7">
        <f t="shared" si="0"/>
        <v>1525816</v>
      </c>
      <c r="E8" s="2">
        <f t="shared" si="1"/>
        <v>0.87615860001524715</v>
      </c>
    </row>
    <row r="9" spans="1:5" x14ac:dyDescent="0.3">
      <c r="A9" t="s">
        <v>15</v>
      </c>
      <c r="B9" s="7">
        <v>588210</v>
      </c>
      <c r="C9" s="7">
        <v>621397</v>
      </c>
      <c r="D9" s="7">
        <f t="shared" si="0"/>
        <v>1209607</v>
      </c>
      <c r="E9" s="2">
        <f t="shared" si="1"/>
        <v>0.94659291885863628</v>
      </c>
    </row>
    <row r="10" spans="1:5" x14ac:dyDescent="0.3">
      <c r="A10" t="s">
        <v>16</v>
      </c>
      <c r="B10" s="7">
        <v>460394</v>
      </c>
      <c r="C10" s="7">
        <v>482319</v>
      </c>
      <c r="D10" s="7">
        <f t="shared" si="0"/>
        <v>942713</v>
      </c>
      <c r="E10" s="2">
        <f t="shared" si="1"/>
        <v>0.95454253305385028</v>
      </c>
    </row>
    <row r="11" spans="1:5" x14ac:dyDescent="0.3">
      <c r="A11" t="s">
        <v>26</v>
      </c>
      <c r="B11" s="7">
        <v>388539</v>
      </c>
      <c r="C11" s="7">
        <v>405307</v>
      </c>
      <c r="D11" s="7">
        <f t="shared" si="0"/>
        <v>793846</v>
      </c>
      <c r="E11" s="2">
        <f t="shared" si="1"/>
        <v>0.95862889118618722</v>
      </c>
    </row>
    <row r="12" spans="1:5" x14ac:dyDescent="0.3">
      <c r="A12" t="s">
        <v>27</v>
      </c>
      <c r="B12" s="7">
        <v>323507</v>
      </c>
      <c r="C12" s="7">
        <v>316740</v>
      </c>
      <c r="D12" s="7">
        <f t="shared" si="0"/>
        <v>640247</v>
      </c>
      <c r="E12" s="2">
        <f t="shared" si="1"/>
        <v>1.021364526109743</v>
      </c>
    </row>
    <row r="13" spans="1:5" x14ac:dyDescent="0.3">
      <c r="A13" t="s">
        <v>28</v>
      </c>
      <c r="B13" s="7">
        <v>261626</v>
      </c>
      <c r="C13" s="7">
        <v>260284</v>
      </c>
      <c r="D13" s="7">
        <f t="shared" si="0"/>
        <v>521910</v>
      </c>
      <c r="E13" s="2">
        <f t="shared" si="1"/>
        <v>1.005155906625071</v>
      </c>
    </row>
    <row r="14" spans="1:5" x14ac:dyDescent="0.3">
      <c r="A14" t="s">
        <v>29</v>
      </c>
      <c r="B14" s="7">
        <v>178876</v>
      </c>
      <c r="C14" s="7">
        <v>159112</v>
      </c>
      <c r="D14" s="7">
        <f t="shared" si="0"/>
        <v>337988</v>
      </c>
      <c r="E14" s="2">
        <f t="shared" si="1"/>
        <v>1.1242143898637438</v>
      </c>
    </row>
    <row r="15" spans="1:5" x14ac:dyDescent="0.3">
      <c r="A15" t="s">
        <v>30</v>
      </c>
      <c r="B15" s="7">
        <v>155208</v>
      </c>
      <c r="C15" s="7">
        <v>160671</v>
      </c>
      <c r="D15" s="7">
        <f t="shared" si="0"/>
        <v>315879</v>
      </c>
      <c r="E15" s="2">
        <f t="shared" si="1"/>
        <v>0.96599884235487421</v>
      </c>
    </row>
    <row r="16" spans="1:5" x14ac:dyDescent="0.3">
      <c r="A16" t="s">
        <v>31</v>
      </c>
      <c r="B16" s="7">
        <v>110645</v>
      </c>
      <c r="C16" s="7">
        <v>116645</v>
      </c>
      <c r="D16" s="7">
        <f t="shared" si="0"/>
        <v>227290</v>
      </c>
      <c r="E16" s="2">
        <f t="shared" si="1"/>
        <v>0.94856187577692996</v>
      </c>
    </row>
    <row r="17" spans="1:5" x14ac:dyDescent="0.3">
      <c r="A17" t="s">
        <v>32</v>
      </c>
      <c r="B17" s="7">
        <v>88969</v>
      </c>
      <c r="C17" s="7">
        <v>100602</v>
      </c>
      <c r="D17" s="7">
        <f t="shared" si="0"/>
        <v>189571</v>
      </c>
      <c r="E17" s="2">
        <f t="shared" si="1"/>
        <v>0.8843661159817896</v>
      </c>
    </row>
    <row r="18" spans="1:5" x14ac:dyDescent="0.3">
      <c r="A18" t="s">
        <v>33</v>
      </c>
      <c r="B18" s="7">
        <v>47173</v>
      </c>
      <c r="C18" s="7">
        <v>50905</v>
      </c>
      <c r="D18" s="7">
        <f t="shared" si="0"/>
        <v>98078</v>
      </c>
      <c r="E18" s="2">
        <f t="shared" si="1"/>
        <v>0.92668696591690403</v>
      </c>
    </row>
    <row r="19" spans="1:5" x14ac:dyDescent="0.3">
      <c r="A19" t="s">
        <v>34</v>
      </c>
      <c r="B19" s="7">
        <v>31609</v>
      </c>
      <c r="C19" s="7">
        <v>39976</v>
      </c>
      <c r="D19" s="7">
        <f t="shared" si="0"/>
        <v>71585</v>
      </c>
      <c r="E19" s="2">
        <f t="shared" si="1"/>
        <v>0.79069941965179102</v>
      </c>
    </row>
    <row r="20" spans="1:5" x14ac:dyDescent="0.3">
      <c r="A20" t="s">
        <v>35</v>
      </c>
      <c r="B20" s="7">
        <v>12109</v>
      </c>
      <c r="C20" s="7">
        <v>14455</v>
      </c>
      <c r="D20" s="7">
        <f t="shared" si="0"/>
        <v>26564</v>
      </c>
      <c r="E20" s="2">
        <f t="shared" si="1"/>
        <v>0.83770321687997229</v>
      </c>
    </row>
    <row r="21" spans="1:5" x14ac:dyDescent="0.3">
      <c r="A21" t="s">
        <v>36</v>
      </c>
      <c r="B21" s="7">
        <v>6942</v>
      </c>
      <c r="C21" s="7">
        <v>8773</v>
      </c>
      <c r="D21" s="7">
        <f t="shared" si="0"/>
        <v>15715</v>
      </c>
      <c r="E21" s="2">
        <f t="shared" si="1"/>
        <v>0.79129146244158211</v>
      </c>
    </row>
    <row r="22" spans="1:5" x14ac:dyDescent="0.3">
      <c r="A22" t="s">
        <v>37</v>
      </c>
      <c r="B22" s="7">
        <v>6789</v>
      </c>
      <c r="C22" s="7">
        <v>9814</v>
      </c>
      <c r="D22" s="7">
        <f t="shared" si="0"/>
        <v>16603</v>
      </c>
      <c r="E22" s="2">
        <f t="shared" si="1"/>
        <v>0.6917668636641533</v>
      </c>
    </row>
    <row r="23" spans="1:5" x14ac:dyDescent="0.3">
      <c r="A23" t="s">
        <v>0</v>
      </c>
      <c r="B23" s="7">
        <f>SUM(B3:B22)</f>
        <v>9599224</v>
      </c>
      <c r="C23" s="7">
        <f t="shared" ref="C23:D23" si="2">SUM(C3:C22)</f>
        <v>9806876</v>
      </c>
      <c r="D23" s="7">
        <f t="shared" si="2"/>
        <v>19406100</v>
      </c>
      <c r="E23" s="2">
        <f t="shared" si="1"/>
        <v>0.97882587686435518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tabSelected="1" workbookViewId="0">
      <selection activeCell="F26" sqref="F26"/>
    </sheetView>
  </sheetViews>
  <sheetFormatPr defaultRowHeight="14.4" x14ac:dyDescent="0.3"/>
  <cols>
    <col min="1" max="8" width="8.88671875" style="11"/>
    <col min="9" max="9" width="12.33203125" style="11" customWidth="1"/>
    <col min="10" max="10" width="11.77734375" style="11" customWidth="1"/>
    <col min="11" max="11" width="12.21875" style="11" customWidth="1"/>
    <col min="12" max="12" width="12.6640625" style="11" customWidth="1"/>
    <col min="13" max="13" width="12" style="11" customWidth="1"/>
    <col min="14" max="14" width="12.5546875" style="11" customWidth="1"/>
    <col min="15" max="16384" width="8.88671875" style="11"/>
  </cols>
  <sheetData>
    <row r="1" spans="1:14" ht="18" x14ac:dyDescent="0.3">
      <c r="A1" s="48" t="s">
        <v>43</v>
      </c>
    </row>
    <row r="3" spans="1:14" ht="14.4" customHeight="1" x14ac:dyDescent="0.3">
      <c r="A3" s="8" t="s">
        <v>17</v>
      </c>
      <c r="B3" s="9"/>
      <c r="C3" s="9"/>
      <c r="D3" s="9"/>
      <c r="E3" s="10"/>
      <c r="I3" s="55"/>
      <c r="J3" s="55"/>
      <c r="K3" s="55"/>
      <c r="L3" s="55"/>
      <c r="M3" s="55"/>
      <c r="N3" s="55"/>
    </row>
    <row r="4" spans="1:14" ht="23.4" customHeight="1" x14ac:dyDescent="0.3">
      <c r="A4" s="18"/>
      <c r="B4" s="51" t="s">
        <v>46</v>
      </c>
      <c r="C4" s="51"/>
      <c r="D4" s="51"/>
      <c r="E4" s="51"/>
      <c r="F4" s="51"/>
      <c r="G4" s="51"/>
      <c r="H4" s="19"/>
      <c r="I4" s="56"/>
      <c r="J4" s="56"/>
      <c r="K4" s="56"/>
      <c r="L4" s="56"/>
      <c r="M4" s="56"/>
      <c r="N4" s="56"/>
    </row>
    <row r="5" spans="1:14" x14ac:dyDescent="0.3">
      <c r="A5" s="20"/>
      <c r="B5" s="20" t="s">
        <v>9</v>
      </c>
      <c r="C5" s="20" t="s">
        <v>9</v>
      </c>
      <c r="D5" s="20" t="s">
        <v>0</v>
      </c>
      <c r="E5" s="20" t="s">
        <v>8</v>
      </c>
      <c r="F5" s="20" t="s">
        <v>8</v>
      </c>
      <c r="G5" s="20" t="s">
        <v>0</v>
      </c>
      <c r="H5" s="19"/>
      <c r="I5" s="57"/>
      <c r="J5" s="57"/>
      <c r="K5" s="55"/>
      <c r="L5" s="55"/>
      <c r="M5" s="55"/>
      <c r="N5" s="58"/>
    </row>
    <row r="6" spans="1:14" ht="62.4" customHeight="1" x14ac:dyDescent="0.3">
      <c r="A6" s="20"/>
      <c r="B6" s="21" t="s">
        <v>18</v>
      </c>
      <c r="C6" s="21" t="s">
        <v>19</v>
      </c>
      <c r="D6" s="20" t="s">
        <v>0</v>
      </c>
      <c r="E6" s="21" t="s">
        <v>18</v>
      </c>
      <c r="F6" s="21" t="s">
        <v>19</v>
      </c>
      <c r="G6" s="20" t="s">
        <v>0</v>
      </c>
      <c r="H6" s="19"/>
      <c r="I6" s="59"/>
      <c r="J6" s="59"/>
      <c r="K6" s="59"/>
      <c r="L6" s="59"/>
      <c r="M6" s="59"/>
      <c r="N6" s="58"/>
    </row>
    <row r="7" spans="1:14" x14ac:dyDescent="0.3">
      <c r="A7" s="22" t="s">
        <v>2</v>
      </c>
      <c r="B7" s="23">
        <v>1</v>
      </c>
      <c r="C7" s="23">
        <v>215</v>
      </c>
      <c r="D7" s="23">
        <v>216</v>
      </c>
      <c r="E7" s="23">
        <v>0</v>
      </c>
      <c r="F7" s="23">
        <v>193</v>
      </c>
      <c r="G7" s="23">
        <v>193</v>
      </c>
      <c r="H7" s="19"/>
      <c r="I7" s="60"/>
      <c r="J7" s="60"/>
      <c r="K7" s="61"/>
      <c r="L7" s="61"/>
      <c r="M7" s="61"/>
      <c r="N7" s="62"/>
    </row>
    <row r="8" spans="1:14" x14ac:dyDescent="0.3">
      <c r="A8" s="22" t="s">
        <v>3</v>
      </c>
      <c r="B8" s="23">
        <v>6</v>
      </c>
      <c r="C8" s="23">
        <v>124</v>
      </c>
      <c r="D8" s="23">
        <v>130</v>
      </c>
      <c r="E8" s="23">
        <v>6</v>
      </c>
      <c r="F8" s="23">
        <v>161</v>
      </c>
      <c r="G8" s="23">
        <v>167</v>
      </c>
      <c r="H8" s="19"/>
      <c r="I8" s="60"/>
      <c r="J8" s="60"/>
      <c r="K8" s="61"/>
      <c r="L8" s="61"/>
      <c r="M8" s="61"/>
      <c r="N8" s="62"/>
    </row>
    <row r="9" spans="1:14" x14ac:dyDescent="0.3">
      <c r="A9" s="22" t="s">
        <v>4</v>
      </c>
      <c r="B9" s="23">
        <v>11</v>
      </c>
      <c r="C9" s="23">
        <v>81</v>
      </c>
      <c r="D9" s="23">
        <v>92</v>
      </c>
      <c r="E9" s="23">
        <v>18</v>
      </c>
      <c r="F9" s="23">
        <v>60</v>
      </c>
      <c r="G9" s="23">
        <v>78</v>
      </c>
      <c r="H9" s="19"/>
      <c r="I9" s="60"/>
      <c r="J9" s="60"/>
      <c r="K9" s="61"/>
      <c r="L9" s="61"/>
      <c r="M9" s="61"/>
      <c r="N9" s="62"/>
    </row>
    <row r="10" spans="1:14" x14ac:dyDescent="0.3">
      <c r="A10" s="22" t="s">
        <v>5</v>
      </c>
      <c r="B10" s="23">
        <v>9</v>
      </c>
      <c r="C10" s="23">
        <v>73</v>
      </c>
      <c r="D10" s="23">
        <v>82</v>
      </c>
      <c r="E10" s="23">
        <v>6</v>
      </c>
      <c r="F10" s="23">
        <v>72</v>
      </c>
      <c r="G10" s="23">
        <v>78</v>
      </c>
      <c r="H10" s="19"/>
      <c r="I10" s="60"/>
      <c r="J10" s="60"/>
      <c r="K10" s="61"/>
      <c r="L10" s="61"/>
      <c r="M10" s="61"/>
      <c r="N10" s="62"/>
    </row>
    <row r="11" spans="1:14" x14ac:dyDescent="0.3">
      <c r="A11" s="22" t="s">
        <v>6</v>
      </c>
      <c r="B11" s="23">
        <v>1</v>
      </c>
      <c r="C11" s="23">
        <v>48</v>
      </c>
      <c r="D11" s="23">
        <v>49</v>
      </c>
      <c r="E11" s="23">
        <v>2</v>
      </c>
      <c r="F11" s="23">
        <v>34</v>
      </c>
      <c r="G11" s="23">
        <v>36</v>
      </c>
      <c r="H11" s="19"/>
      <c r="I11" s="60"/>
      <c r="J11" s="60"/>
      <c r="K11" s="61"/>
      <c r="L11" s="61"/>
      <c r="M11" s="61"/>
      <c r="N11" s="62"/>
    </row>
    <row r="12" spans="1:14" x14ac:dyDescent="0.3">
      <c r="A12" s="22" t="s">
        <v>7</v>
      </c>
      <c r="B12" s="23">
        <v>1</v>
      </c>
      <c r="C12" s="23">
        <v>109</v>
      </c>
      <c r="D12" s="23">
        <v>110</v>
      </c>
      <c r="E12" s="23">
        <v>0</v>
      </c>
      <c r="F12" s="23">
        <v>90</v>
      </c>
      <c r="G12" s="23">
        <v>90</v>
      </c>
      <c r="H12" s="19"/>
      <c r="I12" s="60"/>
      <c r="J12" s="60"/>
      <c r="K12" s="61"/>
      <c r="L12" s="61"/>
      <c r="M12" s="61"/>
      <c r="N12" s="62"/>
    </row>
    <row r="13" spans="1:14" x14ac:dyDescent="0.3">
      <c r="A13" s="24" t="s">
        <v>0</v>
      </c>
      <c r="B13" s="23">
        <v>29</v>
      </c>
      <c r="C13" s="23">
        <v>650</v>
      </c>
      <c r="D13" s="23">
        <v>679</v>
      </c>
      <c r="E13" s="23">
        <v>32</v>
      </c>
      <c r="F13" s="23">
        <v>610</v>
      </c>
      <c r="G13" s="23">
        <v>642</v>
      </c>
      <c r="H13" s="19"/>
      <c r="I13" s="60"/>
      <c r="J13" s="60"/>
      <c r="K13" s="61"/>
      <c r="L13" s="61"/>
      <c r="M13" s="61"/>
      <c r="N13" s="63"/>
    </row>
    <row r="14" spans="1:14" x14ac:dyDescent="0.3">
      <c r="A14" s="25"/>
      <c r="B14" s="26"/>
      <c r="C14" s="26"/>
      <c r="D14" s="26"/>
      <c r="E14" s="26"/>
      <c r="F14" s="26"/>
      <c r="G14" s="26"/>
      <c r="H14" s="19"/>
      <c r="I14" s="60"/>
      <c r="J14" s="60"/>
      <c r="K14" s="61"/>
      <c r="L14" s="61"/>
      <c r="M14" s="61"/>
      <c r="N14" s="64"/>
    </row>
    <row r="15" spans="1:14" x14ac:dyDescent="0.3">
      <c r="A15" s="25"/>
      <c r="B15" s="26"/>
      <c r="C15" s="26"/>
      <c r="D15" s="26"/>
      <c r="E15" s="26"/>
      <c r="F15" s="26"/>
      <c r="G15" s="26"/>
      <c r="H15" s="19"/>
      <c r="I15" s="60"/>
      <c r="J15" s="60"/>
      <c r="K15" s="61"/>
      <c r="L15" s="61"/>
      <c r="M15" s="61"/>
      <c r="N15" s="64"/>
    </row>
    <row r="16" spans="1:14" s="12" customFormat="1" x14ac:dyDescent="0.3">
      <c r="A16" s="53" t="s">
        <v>44</v>
      </c>
      <c r="B16" s="53"/>
      <c r="C16" s="53"/>
      <c r="D16" s="53"/>
      <c r="E16" s="53"/>
      <c r="F16" s="53"/>
      <c r="G16" s="53"/>
      <c r="H16" s="27"/>
      <c r="I16" s="56"/>
      <c r="J16" s="56"/>
      <c r="K16" s="56"/>
      <c r="L16" s="56"/>
      <c r="M16" s="56"/>
      <c r="N16" s="56"/>
    </row>
    <row r="17" spans="1:14" s="12" customFormat="1" x14ac:dyDescent="0.3">
      <c r="A17" s="28"/>
      <c r="B17" s="28" t="s">
        <v>9</v>
      </c>
      <c r="C17" s="28" t="s">
        <v>9</v>
      </c>
      <c r="D17" s="28" t="s">
        <v>0</v>
      </c>
      <c r="E17" s="28" t="s">
        <v>8</v>
      </c>
      <c r="F17" s="28" t="s">
        <v>8</v>
      </c>
      <c r="G17" s="28" t="s">
        <v>0</v>
      </c>
      <c r="H17" s="27"/>
      <c r="I17" s="55"/>
      <c r="J17" s="55"/>
      <c r="K17" s="55"/>
      <c r="L17" s="55"/>
      <c r="M17" s="55"/>
      <c r="N17" s="58"/>
    </row>
    <row r="18" spans="1:14" s="12" customFormat="1" ht="58.8" customHeight="1" x14ac:dyDescent="0.3">
      <c r="A18" s="28"/>
      <c r="B18" s="29" t="s">
        <v>18</v>
      </c>
      <c r="C18" s="29" t="s">
        <v>19</v>
      </c>
      <c r="D18" s="28" t="s">
        <v>0</v>
      </c>
      <c r="E18" s="29" t="s">
        <v>18</v>
      </c>
      <c r="F18" s="29" t="s">
        <v>19</v>
      </c>
      <c r="G18" s="28" t="s">
        <v>0</v>
      </c>
      <c r="H18" s="27"/>
      <c r="I18" s="55"/>
      <c r="J18" s="55"/>
      <c r="K18" s="59"/>
      <c r="L18" s="59"/>
      <c r="M18" s="59"/>
      <c r="N18" s="58"/>
    </row>
    <row r="19" spans="1:14" s="12" customFormat="1" x14ac:dyDescent="0.3">
      <c r="A19" s="30" t="s">
        <v>2</v>
      </c>
      <c r="B19" s="31">
        <v>1</v>
      </c>
      <c r="C19" s="31"/>
      <c r="D19" s="31">
        <f>D7/D$13*D$25</f>
        <v>272.62444771723119</v>
      </c>
      <c r="E19" s="31">
        <v>2</v>
      </c>
      <c r="F19" s="31"/>
      <c r="G19" s="31">
        <f>G7/G$13*G$25</f>
        <v>312.94859813084111</v>
      </c>
      <c r="H19" s="27"/>
      <c r="I19" s="61"/>
      <c r="J19" s="61"/>
      <c r="K19" s="61"/>
      <c r="L19" s="61"/>
      <c r="M19" s="61"/>
      <c r="N19" s="62"/>
    </row>
    <row r="20" spans="1:14" s="12" customFormat="1" x14ac:dyDescent="0.3">
      <c r="A20" s="30" t="s">
        <v>3</v>
      </c>
      <c r="B20" s="31">
        <v>25</v>
      </c>
      <c r="C20" s="31"/>
      <c r="D20" s="31">
        <f t="shared" ref="D20:D24" si="0">D8/D$13*D$25</f>
        <v>164.07952871870398</v>
      </c>
      <c r="E20" s="31">
        <v>31</v>
      </c>
      <c r="F20" s="32"/>
      <c r="G20" s="31">
        <f t="shared" ref="G20:G24" si="1">G8/G$13*G$25</f>
        <v>270.78971962616822</v>
      </c>
      <c r="H20" s="27"/>
      <c r="I20" s="61"/>
      <c r="J20" s="61"/>
      <c r="K20" s="61"/>
      <c r="L20" s="61"/>
      <c r="M20" s="61"/>
      <c r="N20" s="62"/>
    </row>
    <row r="21" spans="1:14" s="12" customFormat="1" x14ac:dyDescent="0.3">
      <c r="A21" s="30" t="s">
        <v>4</v>
      </c>
      <c r="B21" s="31">
        <v>12</v>
      </c>
      <c r="C21" s="31"/>
      <c r="D21" s="31">
        <f t="shared" si="0"/>
        <v>116.11782032400588</v>
      </c>
      <c r="E21" s="31">
        <v>16</v>
      </c>
      <c r="F21" s="32"/>
      <c r="G21" s="31">
        <f t="shared" si="1"/>
        <v>126.4766355140187</v>
      </c>
      <c r="H21" s="27"/>
      <c r="I21" s="61"/>
      <c r="J21" s="61"/>
      <c r="K21" s="61"/>
      <c r="L21" s="61"/>
      <c r="M21" s="61"/>
      <c r="N21" s="62"/>
    </row>
    <row r="22" spans="1:14" s="12" customFormat="1" x14ac:dyDescent="0.3">
      <c r="A22" s="30" t="s">
        <v>5</v>
      </c>
      <c r="B22" s="31">
        <v>4</v>
      </c>
      <c r="C22" s="31"/>
      <c r="D22" s="31">
        <f t="shared" si="0"/>
        <v>103.49631811487481</v>
      </c>
      <c r="E22" s="31">
        <v>2</v>
      </c>
      <c r="F22" s="32"/>
      <c r="G22" s="31">
        <f t="shared" si="1"/>
        <v>126.4766355140187</v>
      </c>
      <c r="H22" s="27"/>
      <c r="I22" s="61"/>
      <c r="J22" s="61"/>
      <c r="K22" s="61"/>
      <c r="L22" s="61"/>
      <c r="M22" s="61"/>
      <c r="N22" s="62"/>
    </row>
    <row r="23" spans="1:14" s="12" customFormat="1" x14ac:dyDescent="0.3">
      <c r="A23" s="30" t="s">
        <v>6</v>
      </c>
      <c r="B23" s="31">
        <v>0</v>
      </c>
      <c r="C23" s="31"/>
      <c r="D23" s="31">
        <f t="shared" si="0"/>
        <v>61.845360824742265</v>
      </c>
      <c r="E23" s="31">
        <v>0</v>
      </c>
      <c r="F23" s="31"/>
      <c r="G23" s="31">
        <f t="shared" si="1"/>
        <v>58.373831775700936</v>
      </c>
      <c r="H23" s="27"/>
      <c r="I23" s="61"/>
      <c r="J23" s="61"/>
      <c r="K23" s="61"/>
      <c r="L23" s="61"/>
      <c r="M23" s="61"/>
      <c r="N23" s="62"/>
    </row>
    <row r="24" spans="1:14" s="12" customFormat="1" x14ac:dyDescent="0.3">
      <c r="A24" s="28" t="s">
        <v>7</v>
      </c>
      <c r="B24" s="31">
        <v>0</v>
      </c>
      <c r="C24" s="31"/>
      <c r="D24" s="31">
        <f t="shared" si="0"/>
        <v>138.83652430044182</v>
      </c>
      <c r="E24" s="31">
        <v>0</v>
      </c>
      <c r="F24" s="31"/>
      <c r="G24" s="31">
        <f t="shared" si="1"/>
        <v>145.93457943925233</v>
      </c>
      <c r="H24" s="27"/>
      <c r="I24" s="61"/>
      <c r="J24" s="61"/>
      <c r="K24" s="61"/>
      <c r="L24" s="61"/>
      <c r="M24" s="61"/>
      <c r="N24" s="62"/>
    </row>
    <row r="25" spans="1:14" s="12" customFormat="1" x14ac:dyDescent="0.3">
      <c r="A25" s="28" t="s">
        <v>20</v>
      </c>
      <c r="B25" s="31">
        <f>SUM(B19:B24)</f>
        <v>42</v>
      </c>
      <c r="C25" s="31">
        <f>D25-B25</f>
        <v>815</v>
      </c>
      <c r="D25" s="31">
        <v>857</v>
      </c>
      <c r="E25" s="31">
        <f t="shared" ref="E25" si="2">SUM(E19:E24)</f>
        <v>51</v>
      </c>
      <c r="F25" s="31">
        <f>G25-E25</f>
        <v>990</v>
      </c>
      <c r="G25" s="31">
        <v>1041</v>
      </c>
      <c r="H25" s="27"/>
      <c r="I25" s="61"/>
      <c r="J25" s="61"/>
      <c r="K25" s="61"/>
      <c r="L25" s="61"/>
      <c r="M25" s="61"/>
      <c r="N25" s="63"/>
    </row>
    <row r="26" spans="1:14" s="12" customFormat="1" x14ac:dyDescent="0.3">
      <c r="A26" s="3"/>
      <c r="E26" s="13"/>
    </row>
    <row r="27" spans="1:14" s="12" customFormat="1" x14ac:dyDescent="0.3">
      <c r="A27" s="3"/>
      <c r="E27" s="13"/>
    </row>
    <row r="28" spans="1:14" s="12" customFormat="1" ht="14.4" customHeight="1" x14ac:dyDescent="0.3">
      <c r="A28" s="14" t="s">
        <v>17</v>
      </c>
      <c r="B28" s="15"/>
      <c r="C28" s="15"/>
      <c r="D28" s="15"/>
      <c r="E28" s="16"/>
    </row>
    <row r="29" spans="1:14" s="12" customFormat="1" ht="16.8" customHeight="1" x14ac:dyDescent="0.3">
      <c r="A29" s="34"/>
      <c r="B29" s="52" t="s">
        <v>42</v>
      </c>
      <c r="C29" s="52"/>
      <c r="D29" s="52"/>
      <c r="E29" s="52"/>
      <c r="F29" s="52"/>
      <c r="G29" s="52"/>
      <c r="H29" s="35"/>
      <c r="I29" s="54" t="s">
        <v>45</v>
      </c>
      <c r="J29" s="54"/>
      <c r="K29" s="54"/>
      <c r="L29" s="54"/>
      <c r="M29" s="54"/>
      <c r="N29" s="54"/>
    </row>
    <row r="30" spans="1:14" s="12" customFormat="1" x14ac:dyDescent="0.3">
      <c r="A30" s="36"/>
      <c r="B30" s="36" t="s">
        <v>9</v>
      </c>
      <c r="C30" s="36" t="s">
        <v>9</v>
      </c>
      <c r="D30" s="36" t="s">
        <v>0</v>
      </c>
      <c r="E30" s="36" t="s">
        <v>8</v>
      </c>
      <c r="F30" s="36" t="s">
        <v>8</v>
      </c>
      <c r="G30" s="36" t="s">
        <v>0</v>
      </c>
      <c r="H30" s="35"/>
      <c r="I30" s="37" t="s">
        <v>38</v>
      </c>
      <c r="J30" s="37"/>
      <c r="K30" s="37"/>
      <c r="L30" s="37"/>
      <c r="M30" s="37"/>
      <c r="N30" s="49" t="s">
        <v>41</v>
      </c>
    </row>
    <row r="31" spans="1:14" s="12" customFormat="1" ht="63.6" customHeight="1" x14ac:dyDescent="0.3">
      <c r="A31" s="36"/>
      <c r="B31" s="38" t="s">
        <v>18</v>
      </c>
      <c r="C31" s="38" t="s">
        <v>19</v>
      </c>
      <c r="D31" s="36" t="s">
        <v>0</v>
      </c>
      <c r="E31" s="38" t="s">
        <v>18</v>
      </c>
      <c r="F31" s="38" t="s">
        <v>19</v>
      </c>
      <c r="G31" s="36" t="s">
        <v>0</v>
      </c>
      <c r="H31" s="35"/>
      <c r="I31" s="37" t="s">
        <v>9</v>
      </c>
      <c r="J31" s="37" t="s">
        <v>8</v>
      </c>
      <c r="K31" s="39" t="s">
        <v>39</v>
      </c>
      <c r="L31" s="39" t="s">
        <v>40</v>
      </c>
      <c r="M31" s="39" t="s">
        <v>0</v>
      </c>
      <c r="N31" s="50"/>
    </row>
    <row r="32" spans="1:14" s="12" customFormat="1" x14ac:dyDescent="0.3">
      <c r="A32" s="40" t="s">
        <v>2</v>
      </c>
      <c r="B32" s="41">
        <v>0</v>
      </c>
      <c r="C32" s="41">
        <v>23</v>
      </c>
      <c r="D32" s="41">
        <v>23</v>
      </c>
      <c r="E32" s="41">
        <v>0</v>
      </c>
      <c r="F32" s="41">
        <v>33</v>
      </c>
      <c r="G32" s="41">
        <v>33</v>
      </c>
      <c r="H32" s="35"/>
      <c r="I32" s="42">
        <v>2995928</v>
      </c>
      <c r="J32" s="42">
        <v>3074765</v>
      </c>
      <c r="K32" s="42">
        <f>(B32/D32)*I32</f>
        <v>0</v>
      </c>
      <c r="L32" s="42">
        <f>E32/G32*J32</f>
        <v>0</v>
      </c>
      <c r="M32" s="42">
        <f>SUM(K32:L32)</f>
        <v>0</v>
      </c>
      <c r="N32" s="43"/>
    </row>
    <row r="33" spans="1:14" s="12" customFormat="1" x14ac:dyDescent="0.3">
      <c r="A33" s="40" t="s">
        <v>3</v>
      </c>
      <c r="B33" s="41">
        <v>0</v>
      </c>
      <c r="C33" s="41">
        <v>23</v>
      </c>
      <c r="D33" s="41">
        <v>23</v>
      </c>
      <c r="E33" s="44">
        <v>2</v>
      </c>
      <c r="F33" s="44">
        <v>18</v>
      </c>
      <c r="G33" s="44">
        <v>20</v>
      </c>
      <c r="H33" s="35"/>
      <c r="I33" s="42">
        <v>2268727</v>
      </c>
      <c r="J33" s="42">
        <v>2295979</v>
      </c>
      <c r="K33" s="42">
        <f t="shared" ref="K33:K37" si="3">(B33/D33)*I33</f>
        <v>0</v>
      </c>
      <c r="L33" s="42">
        <f t="shared" ref="L33:L37" si="4">E33/G33*J33</f>
        <v>229597.90000000002</v>
      </c>
      <c r="M33" s="42">
        <f t="shared" ref="M33:M37" si="5">SUM(K33:L33)</f>
        <v>229597.90000000002</v>
      </c>
      <c r="N33" s="43"/>
    </row>
    <row r="34" spans="1:14" s="12" customFormat="1" x14ac:dyDescent="0.3">
      <c r="A34" s="40" t="s">
        <v>4</v>
      </c>
      <c r="B34" s="41">
        <v>5</v>
      </c>
      <c r="C34" s="41">
        <v>9</v>
      </c>
      <c r="D34" s="41">
        <v>14</v>
      </c>
      <c r="E34" s="44">
        <v>2</v>
      </c>
      <c r="F34" s="44">
        <v>7</v>
      </c>
      <c r="G34" s="44">
        <v>9</v>
      </c>
      <c r="H34" s="35"/>
      <c r="I34" s="42">
        <v>1795221</v>
      </c>
      <c r="J34" s="42">
        <v>1567884</v>
      </c>
      <c r="K34" s="42">
        <f t="shared" si="3"/>
        <v>641150.35714285716</v>
      </c>
      <c r="L34" s="42">
        <f t="shared" si="4"/>
        <v>348418.66666666663</v>
      </c>
      <c r="M34" s="42">
        <f t="shared" si="5"/>
        <v>989569.02380952379</v>
      </c>
      <c r="N34" s="43"/>
    </row>
    <row r="35" spans="1:14" s="12" customFormat="1" x14ac:dyDescent="0.3">
      <c r="A35" s="40" t="s">
        <v>5</v>
      </c>
      <c r="B35" s="41">
        <v>2</v>
      </c>
      <c r="C35" s="41">
        <v>10</v>
      </c>
      <c r="D35" s="41">
        <v>12</v>
      </c>
      <c r="E35" s="44">
        <v>2</v>
      </c>
      <c r="F35" s="44">
        <v>10</v>
      </c>
      <c r="G35" s="44">
        <v>12</v>
      </c>
      <c r="H35" s="35"/>
      <c r="I35" s="42">
        <v>1103716</v>
      </c>
      <c r="J35" s="42">
        <v>1048604</v>
      </c>
      <c r="K35" s="42">
        <f t="shared" si="3"/>
        <v>183952.66666666666</v>
      </c>
      <c r="L35" s="42">
        <f t="shared" si="4"/>
        <v>174767.33333333331</v>
      </c>
      <c r="M35" s="42">
        <f t="shared" si="5"/>
        <v>358720</v>
      </c>
      <c r="N35" s="43"/>
    </row>
    <row r="36" spans="1:14" s="12" customFormat="1" x14ac:dyDescent="0.3">
      <c r="A36" s="40" t="s">
        <v>6</v>
      </c>
      <c r="B36" s="41">
        <v>1</v>
      </c>
      <c r="C36" s="41">
        <v>5</v>
      </c>
      <c r="D36" s="41">
        <v>6</v>
      </c>
      <c r="E36" s="41">
        <v>1</v>
      </c>
      <c r="F36" s="41">
        <v>10</v>
      </c>
      <c r="G36" s="44">
        <v>11</v>
      </c>
      <c r="H36" s="35"/>
      <c r="I36" s="42">
        <v>722047</v>
      </c>
      <c r="J36" s="42">
        <v>712046</v>
      </c>
      <c r="K36" s="42">
        <f t="shared" si="3"/>
        <v>120341.16666666666</v>
      </c>
      <c r="L36" s="42">
        <f t="shared" si="4"/>
        <v>64731.454545454544</v>
      </c>
      <c r="M36" s="42">
        <f t="shared" si="5"/>
        <v>185072.62121212122</v>
      </c>
      <c r="N36" s="43"/>
    </row>
    <row r="37" spans="1:14" s="12" customFormat="1" x14ac:dyDescent="0.3">
      <c r="A37" s="36" t="s">
        <v>7</v>
      </c>
      <c r="B37" s="41">
        <v>0</v>
      </c>
      <c r="C37" s="41">
        <v>20</v>
      </c>
      <c r="D37" s="41">
        <v>20</v>
      </c>
      <c r="E37" s="41">
        <v>1</v>
      </c>
      <c r="F37" s="41">
        <v>20</v>
      </c>
      <c r="G37" s="41">
        <v>21</v>
      </c>
      <c r="H37" s="35"/>
      <c r="I37" s="42">
        <v>921237</v>
      </c>
      <c r="J37" s="42">
        <v>899946</v>
      </c>
      <c r="K37" s="42">
        <f t="shared" si="3"/>
        <v>0</v>
      </c>
      <c r="L37" s="42">
        <f t="shared" si="4"/>
        <v>42854.571428571428</v>
      </c>
      <c r="M37" s="42">
        <f t="shared" si="5"/>
        <v>42854.571428571428</v>
      </c>
      <c r="N37" s="43"/>
    </row>
    <row r="38" spans="1:14" s="12" customFormat="1" x14ac:dyDescent="0.3">
      <c r="A38" s="36" t="s">
        <v>20</v>
      </c>
      <c r="B38" s="41">
        <v>8</v>
      </c>
      <c r="C38" s="41">
        <v>90</v>
      </c>
      <c r="D38" s="41">
        <v>98</v>
      </c>
      <c r="E38" s="41">
        <v>8</v>
      </c>
      <c r="F38" s="41">
        <v>98</v>
      </c>
      <c r="G38" s="41">
        <v>106</v>
      </c>
      <c r="H38" s="35"/>
      <c r="I38" s="42">
        <v>9806876</v>
      </c>
      <c r="J38" s="42">
        <v>9599224</v>
      </c>
      <c r="K38" s="42">
        <f>SUM(K32:K37)</f>
        <v>945444.19047619042</v>
      </c>
      <c r="L38" s="42">
        <f t="shared" ref="L38" si="6">SUM(L32:L37)</f>
        <v>860369.92597402597</v>
      </c>
      <c r="M38" s="42">
        <f t="shared" ref="M38" si="7">SUM(M32:M37)</f>
        <v>1805814.1164502162</v>
      </c>
      <c r="N38" s="45">
        <f>M38/(I38+J38)</f>
        <v>9.305394264948734E-2</v>
      </c>
    </row>
    <row r="39" spans="1:14" s="12" customFormat="1" x14ac:dyDescent="0.3">
      <c r="A39" s="46"/>
      <c r="B39" s="35"/>
      <c r="C39" s="35"/>
      <c r="D39" s="35"/>
      <c r="E39" s="47"/>
      <c r="F39" s="35"/>
      <c r="G39" s="35"/>
      <c r="H39" s="35"/>
      <c r="I39" s="35"/>
      <c r="J39" s="35"/>
      <c r="K39" s="35"/>
      <c r="L39" s="35"/>
      <c r="M39" s="35"/>
      <c r="N39" s="35"/>
    </row>
    <row r="40" spans="1:14" s="12" customFormat="1" x14ac:dyDescent="0.3">
      <c r="A40" s="65"/>
      <c r="B40" s="55"/>
      <c r="C40" s="55"/>
      <c r="D40" s="55"/>
      <c r="E40" s="66"/>
      <c r="F40" s="55"/>
      <c r="G40" s="55"/>
      <c r="H40" s="55"/>
      <c r="I40" s="55"/>
      <c r="J40" s="55"/>
      <c r="K40" s="55"/>
      <c r="L40" s="55"/>
      <c r="M40" s="55"/>
      <c r="N40" s="55"/>
    </row>
    <row r="41" spans="1:14" s="33" customFormat="1" x14ac:dyDescent="0.3">
      <c r="A41" s="67"/>
      <c r="B41" s="68"/>
      <c r="C41" s="68"/>
      <c r="D41" s="68"/>
      <c r="E41" s="68"/>
      <c r="F41" s="68"/>
      <c r="G41" s="68"/>
      <c r="H41" s="62"/>
      <c r="I41" s="56"/>
      <c r="J41" s="56"/>
      <c r="K41" s="56"/>
      <c r="L41" s="56"/>
      <c r="M41" s="56"/>
      <c r="N41" s="56"/>
    </row>
    <row r="42" spans="1:14" s="12" customFormat="1" x14ac:dyDescent="0.3">
      <c r="A42" s="65"/>
      <c r="B42" s="65"/>
      <c r="C42" s="65"/>
      <c r="D42" s="65"/>
      <c r="E42" s="65"/>
      <c r="F42" s="65"/>
      <c r="G42" s="65"/>
      <c r="H42" s="55"/>
      <c r="I42" s="55"/>
      <c r="J42" s="55"/>
      <c r="K42" s="55"/>
      <c r="L42" s="55"/>
      <c r="M42" s="55"/>
      <c r="N42" s="58"/>
    </row>
    <row r="43" spans="1:14" s="12" customFormat="1" ht="58.8" customHeight="1" x14ac:dyDescent="0.3">
      <c r="A43" s="65"/>
      <c r="B43" s="69"/>
      <c r="C43" s="69"/>
      <c r="D43" s="65"/>
      <c r="E43" s="69"/>
      <c r="F43" s="69"/>
      <c r="G43" s="65"/>
      <c r="H43" s="55"/>
      <c r="I43" s="55"/>
      <c r="J43" s="55"/>
      <c r="K43" s="59"/>
      <c r="L43" s="59"/>
      <c r="M43" s="59"/>
      <c r="N43" s="58"/>
    </row>
    <row r="44" spans="1:14" s="12" customFormat="1" x14ac:dyDescent="0.3">
      <c r="A44" s="70"/>
      <c r="B44" s="71"/>
      <c r="C44" s="71"/>
      <c r="D44" s="71"/>
      <c r="E44" s="71"/>
      <c r="F44" s="71"/>
      <c r="G44" s="71"/>
      <c r="H44" s="55"/>
      <c r="I44" s="61"/>
      <c r="J44" s="61"/>
      <c r="K44" s="61"/>
      <c r="L44" s="61"/>
      <c r="M44" s="61"/>
      <c r="N44" s="62"/>
    </row>
    <row r="45" spans="1:14" s="12" customFormat="1" x14ac:dyDescent="0.3">
      <c r="A45" s="70"/>
      <c r="B45" s="71"/>
      <c r="C45" s="71"/>
      <c r="D45" s="71"/>
      <c r="E45" s="72"/>
      <c r="F45" s="72"/>
      <c r="G45" s="72"/>
      <c r="H45" s="55"/>
      <c r="I45" s="61"/>
      <c r="J45" s="61"/>
      <c r="K45" s="61"/>
      <c r="L45" s="61"/>
      <c r="M45" s="61"/>
      <c r="N45" s="62"/>
    </row>
    <row r="46" spans="1:14" s="12" customFormat="1" x14ac:dyDescent="0.3">
      <c r="A46" s="70"/>
      <c r="B46" s="71"/>
      <c r="C46" s="71"/>
      <c r="D46" s="71"/>
      <c r="E46" s="72"/>
      <c r="F46" s="72"/>
      <c r="G46" s="72"/>
      <c r="H46" s="55"/>
      <c r="I46" s="61"/>
      <c r="J46" s="61"/>
      <c r="K46" s="61"/>
      <c r="L46" s="61"/>
      <c r="M46" s="61"/>
      <c r="N46" s="62"/>
    </row>
    <row r="47" spans="1:14" s="12" customFormat="1" x14ac:dyDescent="0.3">
      <c r="A47" s="70"/>
      <c r="B47" s="71"/>
      <c r="C47" s="71"/>
      <c r="D47" s="71"/>
      <c r="E47" s="72"/>
      <c r="F47" s="72"/>
      <c r="G47" s="72"/>
      <c r="H47" s="55"/>
      <c r="I47" s="61"/>
      <c r="J47" s="61"/>
      <c r="K47" s="61"/>
      <c r="L47" s="61"/>
      <c r="M47" s="61"/>
      <c r="N47" s="62"/>
    </row>
    <row r="48" spans="1:14" s="12" customFormat="1" x14ac:dyDescent="0.3">
      <c r="A48" s="70"/>
      <c r="B48" s="71"/>
      <c r="C48" s="71"/>
      <c r="D48" s="71"/>
      <c r="E48" s="71"/>
      <c r="F48" s="71"/>
      <c r="G48" s="72"/>
      <c r="H48" s="55"/>
      <c r="I48" s="61"/>
      <c r="J48" s="61"/>
      <c r="K48" s="61"/>
      <c r="L48" s="61"/>
      <c r="M48" s="61"/>
      <c r="N48" s="62"/>
    </row>
    <row r="49" spans="1:14" s="12" customFormat="1" x14ac:dyDescent="0.3">
      <c r="A49" s="65"/>
      <c r="B49" s="71"/>
      <c r="C49" s="71"/>
      <c r="D49" s="71"/>
      <c r="E49" s="71"/>
      <c r="F49" s="71"/>
      <c r="G49" s="71"/>
      <c r="H49" s="55"/>
      <c r="I49" s="61"/>
      <c r="J49" s="61"/>
      <c r="K49" s="61"/>
      <c r="L49" s="61"/>
      <c r="M49" s="61"/>
      <c r="N49" s="62"/>
    </row>
    <row r="50" spans="1:14" s="12" customFormat="1" x14ac:dyDescent="0.3">
      <c r="A50" s="65"/>
      <c r="B50" s="71"/>
      <c r="C50" s="71"/>
      <c r="D50" s="71"/>
      <c r="E50" s="71"/>
      <c r="F50" s="71"/>
      <c r="G50" s="71"/>
      <c r="H50" s="55"/>
      <c r="I50" s="61"/>
      <c r="J50" s="61"/>
      <c r="K50" s="61"/>
      <c r="L50" s="61"/>
      <c r="M50" s="61"/>
      <c r="N50" s="63"/>
    </row>
    <row r="51" spans="1:14" s="12" customFormat="1" x14ac:dyDescent="0.3">
      <c r="A51" s="4"/>
      <c r="B51" s="6"/>
      <c r="C51" s="6"/>
      <c r="D51" s="6"/>
      <c r="E51" s="17"/>
    </row>
    <row r="52" spans="1:14" s="12" customFormat="1" x14ac:dyDescent="0.3">
      <c r="A52" s="5"/>
      <c r="B52" s="6"/>
      <c r="C52" s="6"/>
      <c r="D52" s="6"/>
      <c r="E52" s="17"/>
    </row>
  </sheetData>
  <mergeCells count="13">
    <mergeCell ref="N42:N43"/>
    <mergeCell ref="N17:N18"/>
    <mergeCell ref="B4:G4"/>
    <mergeCell ref="B29:G29"/>
    <mergeCell ref="I5:J5"/>
    <mergeCell ref="N5:N6"/>
    <mergeCell ref="N30:N31"/>
    <mergeCell ref="B41:G41"/>
    <mergeCell ref="I4:N4"/>
    <mergeCell ref="A16:G16"/>
    <mergeCell ref="I16:N16"/>
    <mergeCell ref="I29:N29"/>
    <mergeCell ref="I41:N4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Cameroon Pop structure 2010</vt:lpstr>
      <vt:lpstr>Standardization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 EN TABAH</dc:creator>
  <cp:lastModifiedBy>Siewe Fodjo Joseph Nelson</cp:lastModifiedBy>
  <dcterms:created xsi:type="dcterms:W3CDTF">2018-04-04T20:17:40Z</dcterms:created>
  <dcterms:modified xsi:type="dcterms:W3CDTF">2018-07-17T00:52:43Z</dcterms:modified>
</cp:coreProperties>
</file>