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hanemeskel\Desktop\My files\Tekle's file\DDI Africa\"/>
    </mc:Choice>
  </mc:AlternateContent>
  <bookViews>
    <workbookView xWindow="0" yWindow="0" windowWidth="2370" windowHeight="1185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AA16" i="1" l="1"/>
  <c r="AA15" i="1"/>
  <c r="Z16" i="1"/>
  <c r="Z15" i="1"/>
  <c r="Y16" i="1"/>
  <c r="Y15" i="1"/>
  <c r="AA5" i="1"/>
  <c r="AA6" i="1"/>
  <c r="AA7" i="1"/>
  <c r="AA8" i="1"/>
  <c r="AA9" i="1"/>
  <c r="AA10" i="1"/>
  <c r="AA11" i="1"/>
  <c r="AA12" i="1"/>
  <c r="AA13" i="1"/>
  <c r="AA4" i="1"/>
  <c r="AA2" i="1"/>
  <c r="Z5" i="1"/>
  <c r="Z6" i="1"/>
  <c r="Z7" i="1"/>
  <c r="Z8" i="1"/>
  <c r="Z9" i="1"/>
  <c r="Z10" i="1"/>
  <c r="Z11" i="1"/>
  <c r="Z12" i="1"/>
  <c r="Z13" i="1"/>
  <c r="Z4" i="1"/>
  <c r="Z2" i="1"/>
  <c r="Y5" i="1"/>
  <c r="Y6" i="1"/>
  <c r="Y7" i="1"/>
  <c r="Y8" i="1"/>
  <c r="Y9" i="1"/>
  <c r="Y10" i="1"/>
  <c r="Y11" i="1"/>
  <c r="Y12" i="1"/>
  <c r="Y13" i="1"/>
  <c r="Y4" i="1"/>
  <c r="Y2" i="1"/>
  <c r="X7" i="1"/>
  <c r="X8" i="1"/>
  <c r="X9" i="1"/>
  <c r="X10" i="1"/>
  <c r="X11" i="1"/>
  <c r="X12" i="1"/>
  <c r="X13" i="1"/>
  <c r="X6" i="1"/>
  <c r="X3" i="1"/>
  <c r="X4" i="1"/>
  <c r="X2" i="1"/>
  <c r="X15" i="1"/>
  <c r="X16" i="1"/>
  <c r="W16" i="1"/>
  <c r="U16" i="1"/>
  <c r="V16" i="1" s="1"/>
  <c r="V13" i="1"/>
  <c r="V12" i="1"/>
  <c r="W13" i="1"/>
  <c r="W12" i="1"/>
  <c r="W7" i="1"/>
  <c r="W8" i="1"/>
  <c r="W9" i="1"/>
  <c r="W10" i="1"/>
  <c r="W6" i="1"/>
  <c r="V8" i="1"/>
  <c r="V9" i="1"/>
  <c r="V10" i="1"/>
  <c r="V7" i="1"/>
  <c r="U13" i="1"/>
  <c r="U12" i="1"/>
  <c r="U7" i="1"/>
  <c r="U8" i="1"/>
  <c r="U9" i="1"/>
  <c r="U10" i="1"/>
  <c r="U6" i="1"/>
  <c r="Q16" i="1"/>
  <c r="Q15" i="1"/>
  <c r="Q5" i="1"/>
  <c r="Q6" i="1"/>
  <c r="Q7" i="1"/>
  <c r="Q8" i="1"/>
  <c r="Q9" i="1"/>
  <c r="Q10" i="1"/>
  <c r="Q11" i="1"/>
  <c r="Q12" i="1"/>
  <c r="Q13" i="1"/>
  <c r="Q4" i="1"/>
  <c r="Q2" i="1"/>
  <c r="P16" i="1"/>
  <c r="P15" i="1"/>
  <c r="P5" i="1"/>
  <c r="P6" i="1"/>
  <c r="P7" i="1"/>
  <c r="P8" i="1"/>
  <c r="P9" i="1"/>
  <c r="P10" i="1"/>
  <c r="P11" i="1"/>
  <c r="P12" i="1"/>
  <c r="P13" i="1"/>
  <c r="P4" i="1"/>
  <c r="P2" i="1"/>
  <c r="O16" i="1"/>
  <c r="O15" i="1"/>
  <c r="O5" i="1"/>
  <c r="O6" i="1"/>
  <c r="O7" i="1"/>
  <c r="O8" i="1"/>
  <c r="O9" i="1"/>
  <c r="O10" i="1"/>
  <c r="O11" i="1"/>
  <c r="O12" i="1"/>
  <c r="O13" i="1"/>
  <c r="O4" i="1"/>
  <c r="O2" i="1"/>
  <c r="N16" i="1"/>
  <c r="N15" i="1"/>
  <c r="N7" i="1"/>
  <c r="N8" i="1"/>
  <c r="N9" i="1"/>
  <c r="N10" i="1"/>
  <c r="N11" i="1"/>
  <c r="N12" i="1"/>
  <c r="N13" i="1"/>
  <c r="N6" i="1"/>
  <c r="N3" i="1"/>
  <c r="N4" i="1"/>
  <c r="N2" i="1"/>
  <c r="M16" i="1"/>
  <c r="M13" i="1"/>
  <c r="M12" i="1"/>
  <c r="M7" i="1"/>
  <c r="M8" i="1"/>
  <c r="M9" i="1"/>
  <c r="M10" i="1"/>
  <c r="M6" i="1"/>
  <c r="L16" i="1"/>
  <c r="L13" i="1"/>
  <c r="L12" i="1"/>
  <c r="L8" i="1"/>
  <c r="L9" i="1"/>
  <c r="L10" i="1"/>
  <c r="L7" i="1"/>
  <c r="K16" i="1"/>
  <c r="K13" i="1"/>
  <c r="K12" i="1"/>
  <c r="K14" i="3" l="1"/>
  <c r="K15" i="3"/>
  <c r="K13" i="3"/>
  <c r="K3" i="3"/>
  <c r="K4" i="3"/>
  <c r="K5" i="3"/>
  <c r="K6" i="3"/>
  <c r="K7" i="3"/>
  <c r="K8" i="3"/>
  <c r="K9" i="3"/>
  <c r="K10" i="3"/>
  <c r="K11" i="3"/>
  <c r="K2" i="3"/>
  <c r="G7" i="3"/>
  <c r="G3" i="3" s="1"/>
  <c r="G13" i="3"/>
  <c r="F8" i="3"/>
  <c r="F5" i="3"/>
  <c r="F4" i="3"/>
  <c r="F3" i="3"/>
  <c r="F2" i="3"/>
  <c r="F7" i="3"/>
  <c r="G5" i="3" l="1"/>
  <c r="I14" i="3" s="1"/>
  <c r="J14" i="3" s="1"/>
  <c r="G4" i="3"/>
  <c r="G8" i="3"/>
  <c r="U2" i="1"/>
  <c r="AA3" i="1"/>
  <c r="AA14" i="1"/>
  <c r="Z3" i="1"/>
  <c r="Z14" i="1"/>
  <c r="Y3" i="1"/>
  <c r="Y14" i="1"/>
  <c r="X5" i="1"/>
  <c r="X14" i="1"/>
  <c r="W3" i="1"/>
  <c r="W4" i="1"/>
  <c r="W5" i="1"/>
  <c r="W11" i="1"/>
  <c r="W14" i="1"/>
  <c r="W15" i="1"/>
  <c r="W2" i="1"/>
  <c r="V3" i="1"/>
  <c r="V4" i="1"/>
  <c r="V5" i="1"/>
  <c r="V2" i="1" s="1"/>
  <c r="V6" i="1"/>
  <c r="V11" i="1"/>
  <c r="V14" i="1"/>
  <c r="V15" i="1"/>
  <c r="U11" i="1"/>
  <c r="U14" i="1"/>
  <c r="U15" i="1"/>
  <c r="U3" i="1"/>
  <c r="U4" i="1"/>
  <c r="U5" i="1"/>
  <c r="J11" i="3" l="1"/>
  <c r="H5" i="3"/>
  <c r="J15" i="3"/>
  <c r="K12" i="3"/>
  <c r="J10" i="3"/>
  <c r="I13" i="3"/>
  <c r="J5" i="3"/>
  <c r="H11" i="3"/>
  <c r="I3" i="3" s="1"/>
  <c r="N3" i="2"/>
  <c r="N4" i="2"/>
  <c r="N5" i="2"/>
  <c r="N6" i="2"/>
  <c r="N7" i="2"/>
  <c r="N8" i="2"/>
  <c r="N9" i="2"/>
  <c r="N10" i="2"/>
  <c r="N11" i="2"/>
  <c r="N12" i="2"/>
  <c r="N13" i="2"/>
  <c r="N2" i="2"/>
  <c r="I5" i="3" l="1"/>
  <c r="I8" i="3" s="1"/>
  <c r="I10" i="3"/>
  <c r="I4" i="3"/>
  <c r="O9" i="2"/>
  <c r="O12" i="2"/>
  <c r="O4" i="2"/>
  <c r="M3" i="2"/>
  <c r="O3" i="2" s="1"/>
  <c r="M4" i="2"/>
  <c r="M5" i="2"/>
  <c r="O5" i="2" s="1"/>
  <c r="M6" i="2"/>
  <c r="O6" i="2" s="1"/>
  <c r="M7" i="2"/>
  <c r="O7" i="2" s="1"/>
  <c r="M8" i="2"/>
  <c r="O8" i="2" s="1"/>
  <c r="M9" i="2"/>
  <c r="M10" i="2"/>
  <c r="O10" i="2" s="1"/>
  <c r="M11" i="2"/>
  <c r="O11" i="2" s="1"/>
  <c r="M12" i="2"/>
  <c r="M13" i="2"/>
  <c r="O13" i="2" s="1"/>
  <c r="M2" i="2"/>
  <c r="O2" i="2" s="1"/>
  <c r="I7" i="3" l="1"/>
  <c r="L3" i="2"/>
  <c r="L4" i="2"/>
  <c r="L5" i="2"/>
  <c r="L6" i="2"/>
  <c r="L7" i="2"/>
  <c r="L8" i="2"/>
  <c r="L9" i="2"/>
  <c r="L10" i="2"/>
  <c r="L11" i="2"/>
  <c r="L12" i="2"/>
  <c r="L13" i="2"/>
  <c r="L2" i="2"/>
  <c r="S3" i="1" l="1"/>
  <c r="T3" i="1" s="1"/>
  <c r="S4" i="1"/>
  <c r="T4" i="1" s="1"/>
  <c r="S5" i="1"/>
  <c r="T5" i="1" s="1"/>
  <c r="S6" i="1"/>
  <c r="T6" i="1" s="1"/>
  <c r="S7" i="1"/>
  <c r="T7" i="1" s="1"/>
  <c r="S8" i="1"/>
  <c r="T8" i="1" s="1"/>
  <c r="S9" i="1"/>
  <c r="T9" i="1" s="1"/>
  <c r="S10" i="1"/>
  <c r="T10" i="1" s="1"/>
  <c r="S11" i="1"/>
  <c r="T11" i="1" s="1"/>
  <c r="S12" i="1"/>
  <c r="T12" i="1" s="1"/>
  <c r="S13" i="1"/>
  <c r="T13" i="1" s="1"/>
  <c r="S14" i="1"/>
  <c r="T14" i="1" s="1"/>
  <c r="S15" i="1"/>
  <c r="T15" i="1" s="1"/>
  <c r="S16" i="1"/>
  <c r="T16" i="1" s="1"/>
  <c r="S2" i="1"/>
  <c r="T2" i="1" l="1"/>
  <c r="R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A13" i="2" l="1"/>
  <c r="E12" i="2"/>
  <c r="E11" i="2"/>
  <c r="A10" i="2"/>
  <c r="E7" i="2"/>
  <c r="E6" i="2"/>
  <c r="E15" i="1" l="1"/>
  <c r="F15" i="1" l="1"/>
  <c r="E16" i="1"/>
  <c r="F14" i="1"/>
  <c r="E14" i="1"/>
  <c r="F13" i="1"/>
  <c r="E13" i="1"/>
  <c r="F2" i="1" l="1"/>
  <c r="E9" i="2" l="1"/>
  <c r="E8" i="2"/>
  <c r="T1" i="1" l="1"/>
  <c r="S1" i="1"/>
</calcChain>
</file>

<file path=xl/sharedStrings.xml><?xml version="1.0" encoding="utf-8"?>
<sst xmlns="http://schemas.openxmlformats.org/spreadsheetml/2006/main" count="289" uniqueCount="91">
  <si>
    <t xml:space="preserve">Authors </t>
  </si>
  <si>
    <t xml:space="preserve">study design </t>
  </si>
  <si>
    <t xml:space="preserve">Region </t>
  </si>
  <si>
    <t>Sample size</t>
  </si>
  <si>
    <t xml:space="preserve">Ethiopia </t>
  </si>
  <si>
    <t xml:space="preserve">Study design </t>
  </si>
  <si>
    <t>Associated factors</t>
  </si>
  <si>
    <t>OR</t>
  </si>
  <si>
    <t>LCI</t>
  </si>
  <si>
    <t>UCI</t>
  </si>
  <si>
    <t xml:space="preserve">Instrument </t>
  </si>
  <si>
    <t xml:space="preserve">prevalence </t>
  </si>
  <si>
    <t>pub. Yrs</t>
  </si>
  <si>
    <t>Log OR</t>
  </si>
  <si>
    <t>Log LCI</t>
  </si>
  <si>
    <t>Log UCI</t>
  </si>
  <si>
    <t>Stan Log OR</t>
  </si>
  <si>
    <t>Adem et.al</t>
  </si>
  <si>
    <t xml:space="preserve">Dagnew et. al </t>
  </si>
  <si>
    <t>Assefa .et.al</t>
  </si>
  <si>
    <t>Teka  et.al</t>
  </si>
  <si>
    <t>Interaction database</t>
  </si>
  <si>
    <t xml:space="preserve">Pathology </t>
  </si>
  <si>
    <t xml:space="preserve">Study setting </t>
  </si>
  <si>
    <t>PD DDIs</t>
  </si>
  <si>
    <t xml:space="preserve">CVDs </t>
  </si>
  <si>
    <t>prevalence(%)</t>
  </si>
  <si>
    <t>Major (%)</t>
  </si>
  <si>
    <t>moderate(%)</t>
  </si>
  <si>
    <t>mild (%)</t>
  </si>
  <si>
    <t xml:space="preserve">Contraindicated(%) </t>
  </si>
  <si>
    <t>PK DDIs()%</t>
  </si>
  <si>
    <t>All</t>
  </si>
  <si>
    <t xml:space="preserve">medscape online </t>
  </si>
  <si>
    <t xml:space="preserve">Ward </t>
  </si>
  <si>
    <t xml:space="preserve">Micromedex </t>
  </si>
  <si>
    <t xml:space="preserve">mixed </t>
  </si>
  <si>
    <t>Retrospective cross-sectional</t>
  </si>
  <si>
    <t xml:space="preserve">Outpatient </t>
  </si>
  <si>
    <t>AGS</t>
  </si>
  <si>
    <t xml:space="preserve">sample size </t>
  </si>
  <si>
    <t>prospective observationa</t>
  </si>
  <si>
    <t xml:space="preserve">cross-sectional </t>
  </si>
  <si>
    <t xml:space="preserve">Adis Abeba </t>
  </si>
  <si>
    <t xml:space="preserve">Stan prevalence </t>
  </si>
  <si>
    <t>Prospective observational</t>
  </si>
  <si>
    <t>Bhagavathula et.al</t>
  </si>
  <si>
    <t>Teni et.al</t>
  </si>
  <si>
    <t>Beers criteria</t>
  </si>
  <si>
    <t xml:space="preserve"> Cross-sectional</t>
  </si>
  <si>
    <t xml:space="preserve">Both </t>
  </si>
  <si>
    <t xml:space="preserve">Fadare JO et. al </t>
  </si>
  <si>
    <t xml:space="preserve">Yusuff KB et. al </t>
  </si>
  <si>
    <t xml:space="preserve">Abdu N et. al </t>
  </si>
  <si>
    <t xml:space="preserve">Saka SA et. al </t>
  </si>
  <si>
    <t xml:space="preserve">Nigeria </t>
  </si>
  <si>
    <t xml:space="preserve">medscape online &amp; Epocrates </t>
  </si>
  <si>
    <t xml:space="preserve">BNF &amp; Stockley’s drug interactions </t>
  </si>
  <si>
    <t>US-FDA &amp; WebMD</t>
  </si>
  <si>
    <t xml:space="preserve">Eritrea </t>
  </si>
  <si>
    <t>BPH</t>
  </si>
  <si>
    <t>Hepler and Strand</t>
  </si>
  <si>
    <t xml:space="preserve">Libya </t>
  </si>
  <si>
    <t xml:space="preserve">South Africa </t>
  </si>
  <si>
    <t>total number of PDDIs</t>
  </si>
  <si>
    <t>Dube SO</t>
  </si>
  <si>
    <t>EMGuidance interaction checker</t>
  </si>
  <si>
    <t>Alssageer MA et. al</t>
  </si>
  <si>
    <t>Bojuwoye AO et. al</t>
  </si>
  <si>
    <t xml:space="preserve">Hypertension </t>
  </si>
  <si>
    <t xml:space="preserve">cardiovascular drugs </t>
  </si>
  <si>
    <t xml:space="preserve">gastrointestinal drugs </t>
  </si>
  <si>
    <t xml:space="preserve">anti-infective drugs </t>
  </si>
  <si>
    <t xml:space="preserve">endocrine drugs </t>
  </si>
  <si>
    <t xml:space="preserve">yes </t>
  </si>
  <si>
    <t xml:space="preserve">Stan Major  </t>
  </si>
  <si>
    <t>Stan Mod</t>
  </si>
  <si>
    <t>Stan Minor</t>
  </si>
  <si>
    <t>Stan CI</t>
  </si>
  <si>
    <t>Stan PK</t>
  </si>
  <si>
    <t xml:space="preserve">Stan mixed </t>
  </si>
  <si>
    <t>Stan PD</t>
  </si>
  <si>
    <t>prospective observational</t>
  </si>
  <si>
    <t xml:space="preserve">CNS drugs </t>
  </si>
  <si>
    <t>NSAID</t>
  </si>
  <si>
    <t>yes</t>
  </si>
  <si>
    <t>no</t>
  </si>
  <si>
    <t>_</t>
  </si>
  <si>
    <t xml:space="preserve">Long Hospital Stay </t>
  </si>
  <si>
    <t xml:space="preserve">Polypharmacy </t>
  </si>
  <si>
    <t xml:space="preserve">Diabetes mellitus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</si>
</sst>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rgb="FF242021"/>
      <name val="Minion-Regular"/>
    </font>
    <font>
      <sz val="10"/>
      <color rgb="FF4A4A4A"/>
      <name val="Roboto-Regular"/>
    </font>
    <font>
      <sz val="10"/>
      <color rgb="FF000000"/>
      <name val="TimesNewRoman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hanemeskel/Desktop/SMS%20Excel%20Sample%20(1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K1" t="str">
            <v>log prevalence</v>
          </cell>
          <cell r="L1" t="str">
            <v>Stan Log prevalence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>
      <selection activeCell="B1" sqref="B1:D15"/>
    </sheetView>
  </sheetViews>
  <sheetFormatPr defaultRowHeight="15"/>
  <cols>
    <col min="1" max="1" width="14.5703125" customWidth="1"/>
    <col min="2" max="2" width="9.28515625" customWidth="1"/>
    <col min="3" max="3" width="29.5703125" customWidth="1"/>
    <col min="4" max="4" width="11.42578125" customWidth="1"/>
    <col min="5" max="5" width="9.42578125" customWidth="1"/>
    <col min="6" max="6" width="11.140625" customWidth="1"/>
    <col min="7" max="7" width="20.28515625" customWidth="1"/>
    <col min="8" max="9" width="13" customWidth="1"/>
    <col min="11" max="11" width="15" customWidth="1"/>
    <col min="12" max="12" width="11.28515625" customWidth="1"/>
    <col min="13" max="13" width="14.42578125" customWidth="1"/>
    <col min="14" max="14" width="13.28515625" customWidth="1"/>
    <col min="15" max="15" width="18.5703125" customWidth="1"/>
  </cols>
  <sheetData>
    <row r="1" spans="1:27" ht="15.75">
      <c r="A1" s="1" t="s">
        <v>0</v>
      </c>
      <c r="B1" s="2" t="s">
        <v>12</v>
      </c>
      <c r="C1" s="3" t="s">
        <v>1</v>
      </c>
      <c r="D1" s="3" t="s">
        <v>2</v>
      </c>
      <c r="E1" s="7" t="s">
        <v>22</v>
      </c>
      <c r="F1" s="7" t="s">
        <v>23</v>
      </c>
      <c r="G1" s="9" t="s">
        <v>21</v>
      </c>
      <c r="H1" t="s">
        <v>3</v>
      </c>
      <c r="I1" s="5" t="s">
        <v>26</v>
      </c>
      <c r="J1" t="s">
        <v>64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24</v>
      </c>
      <c r="Q1" t="s">
        <v>36</v>
      </c>
      <c r="R1" t="s">
        <v>44</v>
      </c>
      <c r="S1" t="str">
        <f>[1]Sheet1!$K$1</f>
        <v>log prevalence</v>
      </c>
      <c r="T1" t="str">
        <f>[1]Sheet1!$L$1</f>
        <v>Stan Log prevalence</v>
      </c>
      <c r="U1" s="6" t="s">
        <v>75</v>
      </c>
      <c r="V1" s="6" t="s">
        <v>76</v>
      </c>
      <c r="W1" s="6" t="s">
        <v>77</v>
      </c>
      <c r="X1" t="s">
        <v>78</v>
      </c>
      <c r="Y1" t="s">
        <v>79</v>
      </c>
      <c r="Z1" s="6" t="s">
        <v>81</v>
      </c>
      <c r="AA1" t="s">
        <v>80</v>
      </c>
    </row>
    <row r="2" spans="1:27">
      <c r="A2" t="s">
        <v>17</v>
      </c>
      <c r="B2">
        <v>2022</v>
      </c>
      <c r="C2" s="6" t="s">
        <v>37</v>
      </c>
      <c r="D2" t="s">
        <v>4</v>
      </c>
      <c r="E2" t="s">
        <v>25</v>
      </c>
      <c r="F2" t="str">
        <f>$F$6</f>
        <v xml:space="preserve">Outpatient </v>
      </c>
      <c r="G2" s="6" t="s">
        <v>48</v>
      </c>
      <c r="H2">
        <v>384</v>
      </c>
      <c r="I2">
        <v>90.1</v>
      </c>
      <c r="J2">
        <v>63</v>
      </c>
      <c r="K2">
        <v>15.1</v>
      </c>
      <c r="L2">
        <v>75</v>
      </c>
      <c r="M2">
        <v>83.3</v>
      </c>
      <c r="N2" t="str">
        <f>Sheet1!$L$16</f>
        <v>_</v>
      </c>
      <c r="O2" t="str">
        <f>Sheet1!$N$8</f>
        <v>_</v>
      </c>
      <c r="P2" t="str">
        <f>Sheet1!$N$4</f>
        <v>_</v>
      </c>
      <c r="Q2" t="str">
        <f>Sheet1!$P$4</f>
        <v>_</v>
      </c>
      <c r="R2">
        <f>S2</f>
        <v>4.5009201646142918</v>
      </c>
      <c r="S2">
        <f t="shared" ref="S2:S16" si="0">LN(I2)</f>
        <v>4.5009201646142918</v>
      </c>
      <c r="T2">
        <f t="shared" ref="T2:T16" si="1">SQRT(S2*(100-S2)/I2)</f>
        <v>2.1841771172717968</v>
      </c>
      <c r="U2">
        <f>SQRT(K2*(100-K2)/H2)</f>
        <v>1.8271605361872283</v>
      </c>
      <c r="V2">
        <f>V5</f>
        <v>3.6931500298332236</v>
      </c>
      <c r="W2">
        <f>SQRT(M2*(100-M2)/H2)</f>
        <v>1.9033345191181363</v>
      </c>
      <c r="X2" t="str">
        <f>Sheet1!$U$13</f>
        <v>_</v>
      </c>
      <c r="Y2" t="str">
        <f>Sheet1!$X$7</f>
        <v>_</v>
      </c>
      <c r="Z2" t="str">
        <f>Sheet1!$Y$4</f>
        <v>_</v>
      </c>
      <c r="AA2" t="str">
        <f>Sheet1!$Z$2</f>
        <v>_</v>
      </c>
    </row>
    <row r="3" spans="1:27">
      <c r="A3" t="s">
        <v>19</v>
      </c>
      <c r="B3">
        <v>2020</v>
      </c>
      <c r="C3" s="6" t="s">
        <v>37</v>
      </c>
      <c r="D3" s="6" t="s">
        <v>4</v>
      </c>
      <c r="E3" s="6" t="s">
        <v>25</v>
      </c>
      <c r="F3" t="s">
        <v>50</v>
      </c>
      <c r="G3" t="s">
        <v>33</v>
      </c>
      <c r="H3" s="6">
        <v>168</v>
      </c>
      <c r="I3" s="6">
        <v>86.31</v>
      </c>
      <c r="J3">
        <v>850</v>
      </c>
      <c r="K3" s="4">
        <v>7.3</v>
      </c>
      <c r="L3" s="4">
        <v>73.290000000000006</v>
      </c>
      <c r="M3" s="6">
        <v>19.41</v>
      </c>
      <c r="N3" s="6" t="str">
        <f>Sheet1!$L$16</f>
        <v>_</v>
      </c>
      <c r="O3" s="6">
        <v>21.29</v>
      </c>
      <c r="P3">
        <v>73.06</v>
      </c>
      <c r="Q3">
        <v>5.65</v>
      </c>
      <c r="R3" s="6">
        <f t="shared" ref="R3:R16" si="2">SQRT(I3*(100-I3)/H3)</f>
        <v>2.6520251695638182</v>
      </c>
      <c r="S3" s="6">
        <f t="shared" si="0"/>
        <v>4.4579454662315658</v>
      </c>
      <c r="T3" s="6">
        <f t="shared" si="1"/>
        <v>2.22143753368431</v>
      </c>
      <c r="U3" s="6">
        <f t="shared" ref="U3:U15" si="3">SQRT(K3*(100-K3)/H3)</f>
        <v>2.0069966901531537</v>
      </c>
      <c r="V3" s="6">
        <f t="shared" ref="V3:V15" si="4">SQRT(L3*(100-L3)/H3)</f>
        <v>3.4135373881063611</v>
      </c>
      <c r="W3" s="6">
        <f t="shared" ref="W3:W15" si="5">SQRT(M3*(100-M3)/H3)</f>
        <v>3.0513969283404796</v>
      </c>
      <c r="X3" s="6" t="str">
        <f>Sheet1!$U$13</f>
        <v>_</v>
      </c>
      <c r="Y3" s="6">
        <f t="shared" ref="Y3:Y14" si="6">SQRT(O3*(100-O3)/H3)</f>
        <v>3.1582619353658674</v>
      </c>
      <c r="Z3" s="6">
        <f t="shared" ref="Z3:Z14" si="7">SQRT(P3*(100-P3)/H3)</f>
        <v>3.4228194309871003</v>
      </c>
      <c r="AA3" s="6">
        <f t="shared" ref="AA3:AA14" si="8">SQRT(Q3*(100-Q3)/H3)</f>
        <v>1.7813142218999032</v>
      </c>
    </row>
    <row r="4" spans="1:27">
      <c r="A4" s="6" t="s">
        <v>18</v>
      </c>
      <c r="B4">
        <v>2022</v>
      </c>
      <c r="C4" s="6" t="s">
        <v>82</v>
      </c>
      <c r="D4" s="6" t="s">
        <v>4</v>
      </c>
      <c r="E4" t="s">
        <v>32</v>
      </c>
      <c r="F4" t="s">
        <v>34</v>
      </c>
      <c r="G4" s="6" t="s">
        <v>33</v>
      </c>
      <c r="H4" s="6">
        <v>389</v>
      </c>
      <c r="I4" s="6">
        <v>58.1</v>
      </c>
      <c r="J4">
        <v>641</v>
      </c>
      <c r="K4">
        <v>59.8</v>
      </c>
      <c r="L4" s="4">
        <v>88.4</v>
      </c>
      <c r="M4" s="6">
        <v>30.4</v>
      </c>
      <c r="N4" s="6" t="str">
        <f>Sheet1!$L$16</f>
        <v>_</v>
      </c>
      <c r="O4" s="6" t="str">
        <f>Sheet1!$N$8</f>
        <v>_</v>
      </c>
      <c r="P4" t="str">
        <f>Sheet1!$N$4</f>
        <v>_</v>
      </c>
      <c r="Q4" t="str">
        <f>Sheet1!$P$4</f>
        <v>_</v>
      </c>
      <c r="R4" s="6">
        <f t="shared" si="2"/>
        <v>2.5016138749684065</v>
      </c>
      <c r="S4" s="6">
        <f t="shared" si="0"/>
        <v>4.0621656638578658</v>
      </c>
      <c r="T4" s="6">
        <f t="shared" si="1"/>
        <v>2.5899161547349334</v>
      </c>
      <c r="U4" s="6">
        <f t="shared" si="3"/>
        <v>2.4859295561931671</v>
      </c>
      <c r="V4" s="6">
        <f t="shared" si="4"/>
        <v>1.6236047995085334</v>
      </c>
      <c r="W4" s="6">
        <f t="shared" si="5"/>
        <v>2.3322044031113633</v>
      </c>
      <c r="X4" s="6" t="str">
        <f>Sheet1!$U$13</f>
        <v>_</v>
      </c>
      <c r="Y4" s="6" t="str">
        <f>Sheet1!$X$7</f>
        <v>_</v>
      </c>
      <c r="Z4" s="6" t="str">
        <f>Sheet1!$Y$4</f>
        <v>_</v>
      </c>
      <c r="AA4" s="6" t="str">
        <f>Sheet1!$Z$2</f>
        <v>_</v>
      </c>
    </row>
    <row r="5" spans="1:27">
      <c r="A5" t="s">
        <v>20</v>
      </c>
      <c r="B5">
        <v>2016</v>
      </c>
      <c r="C5" s="6" t="s">
        <v>49</v>
      </c>
      <c r="D5" s="6" t="s">
        <v>4</v>
      </c>
      <c r="E5" t="s">
        <v>32</v>
      </c>
      <c r="F5" t="s">
        <v>34</v>
      </c>
      <c r="G5" s="6" t="s">
        <v>35</v>
      </c>
      <c r="H5" s="6">
        <v>140</v>
      </c>
      <c r="I5" s="6">
        <v>62.2</v>
      </c>
      <c r="J5">
        <v>105</v>
      </c>
      <c r="K5">
        <v>32.9</v>
      </c>
      <c r="L5" s="4">
        <v>25.7</v>
      </c>
      <c r="M5" s="6">
        <v>37.799999999999997</v>
      </c>
      <c r="N5">
        <v>3.6</v>
      </c>
      <c r="O5" s="6" t="str">
        <f>Sheet1!$N$8</f>
        <v>_</v>
      </c>
      <c r="P5" s="6" t="str">
        <f>Sheet1!$N$4</f>
        <v>_</v>
      </c>
      <c r="Q5" s="6" t="str">
        <f>Sheet1!$P$4</f>
        <v>_</v>
      </c>
      <c r="R5" s="6">
        <f t="shared" si="2"/>
        <v>4.098048315967004</v>
      </c>
      <c r="S5" s="6">
        <f t="shared" si="0"/>
        <v>4.1303549997451334</v>
      </c>
      <c r="T5" s="6">
        <f t="shared" si="1"/>
        <v>2.5231266889704038</v>
      </c>
      <c r="U5" s="6">
        <f t="shared" si="3"/>
        <v>3.9709570634797853</v>
      </c>
      <c r="V5" s="6">
        <f t="shared" si="4"/>
        <v>3.6931500298332236</v>
      </c>
      <c r="W5" s="6">
        <f t="shared" si="5"/>
        <v>4.098048315967004</v>
      </c>
      <c r="X5" s="6">
        <f t="shared" ref="X5:X14" si="9">SQRT(N5*(100-N5)/H5)</f>
        <v>1.5744386754831523</v>
      </c>
      <c r="Y5" s="6" t="str">
        <f>Sheet1!$X$7</f>
        <v>_</v>
      </c>
      <c r="Z5" s="6" t="str">
        <f>Sheet1!$Y$4</f>
        <v>_</v>
      </c>
      <c r="AA5" s="6" t="str">
        <f>Sheet1!$Z$2</f>
        <v>_</v>
      </c>
    </row>
    <row r="6" spans="1:27">
      <c r="A6" t="s">
        <v>47</v>
      </c>
      <c r="B6">
        <v>2014</v>
      </c>
      <c r="C6" t="s">
        <v>37</v>
      </c>
      <c r="D6" s="6" t="s">
        <v>4</v>
      </c>
      <c r="E6" s="6" t="s">
        <v>32</v>
      </c>
      <c r="F6" t="s">
        <v>38</v>
      </c>
      <c r="G6" t="s">
        <v>35</v>
      </c>
      <c r="H6">
        <v>392</v>
      </c>
      <c r="I6">
        <v>24.9</v>
      </c>
      <c r="J6">
        <v>84</v>
      </c>
      <c r="K6" s="6" t="s">
        <v>87</v>
      </c>
      <c r="L6" s="4">
        <v>89.3</v>
      </c>
      <c r="M6" s="6" t="str">
        <f>Sheet1!$L$9</f>
        <v>_</v>
      </c>
      <c r="N6" s="6" t="str">
        <f>Sheet1!$N$4</f>
        <v>_</v>
      </c>
      <c r="O6" s="6" t="str">
        <f>Sheet1!$N$8</f>
        <v>_</v>
      </c>
      <c r="P6" s="6" t="str">
        <f>Sheet1!$N$4</f>
        <v>_</v>
      </c>
      <c r="Q6" s="6" t="str">
        <f>Sheet1!$P$4</f>
        <v>_</v>
      </c>
      <c r="R6" s="6">
        <f t="shared" si="2"/>
        <v>2.1841205674278203</v>
      </c>
      <c r="S6" s="6">
        <f t="shared" si="0"/>
        <v>3.2148678034706619</v>
      </c>
      <c r="T6" s="6">
        <f t="shared" si="1"/>
        <v>3.5349738861317621</v>
      </c>
      <c r="U6" s="6" t="str">
        <f>Sheet1!$Q$6</f>
        <v>_</v>
      </c>
      <c r="V6" s="6">
        <f t="shared" si="4"/>
        <v>1.5612576693819897</v>
      </c>
      <c r="W6" s="6" t="str">
        <f>Sheet1!$V$9</f>
        <v>_</v>
      </c>
      <c r="X6" s="6" t="str">
        <f>Sheet1!$W$6</f>
        <v>_</v>
      </c>
      <c r="Y6" s="6" t="str">
        <f>Sheet1!$X$7</f>
        <v>_</v>
      </c>
      <c r="Z6" s="6" t="str">
        <f>Sheet1!$Y$4</f>
        <v>_</v>
      </c>
      <c r="AA6" s="6" t="str">
        <f>Sheet1!$Z$2</f>
        <v>_</v>
      </c>
    </row>
    <row r="7" spans="1:27">
      <c r="A7" t="s">
        <v>46</v>
      </c>
      <c r="B7">
        <v>2021</v>
      </c>
      <c r="C7" s="6" t="s">
        <v>49</v>
      </c>
      <c r="D7" s="6" t="s">
        <v>4</v>
      </c>
      <c r="E7" s="6" t="s">
        <v>32</v>
      </c>
      <c r="F7" s="6" t="s">
        <v>38</v>
      </c>
      <c r="G7" t="s">
        <v>48</v>
      </c>
      <c r="H7">
        <v>320</v>
      </c>
      <c r="I7" s="6">
        <v>2.8</v>
      </c>
      <c r="J7" s="6">
        <v>20</v>
      </c>
      <c r="K7" s="6" t="s">
        <v>87</v>
      </c>
      <c r="L7" s="6" t="str">
        <f>Sheet1!$K$13</f>
        <v>_</v>
      </c>
      <c r="M7" s="6" t="str">
        <f>Sheet1!$L$9</f>
        <v>_</v>
      </c>
      <c r="N7" s="6" t="str">
        <f>Sheet1!$N$4</f>
        <v>_</v>
      </c>
      <c r="O7" s="6" t="str">
        <f>Sheet1!$N$8</f>
        <v>_</v>
      </c>
      <c r="P7" s="6" t="str">
        <f>Sheet1!$N$4</f>
        <v>_</v>
      </c>
      <c r="Q7" s="6" t="str">
        <f>Sheet1!$P$4</f>
        <v>_</v>
      </c>
      <c r="R7" s="6">
        <f t="shared" si="2"/>
        <v>0.92222556893636376</v>
      </c>
      <c r="S7" s="6">
        <f t="shared" si="0"/>
        <v>1.0296194171811581</v>
      </c>
      <c r="T7" s="6">
        <f t="shared" si="1"/>
        <v>6.0327033022956087</v>
      </c>
      <c r="U7" s="6" t="str">
        <f>Sheet1!$Q$6</f>
        <v>_</v>
      </c>
      <c r="V7" s="6" t="str">
        <f>Sheet1!$U$7</f>
        <v>_</v>
      </c>
      <c r="W7" s="6" t="str">
        <f>Sheet1!$V$9</f>
        <v>_</v>
      </c>
      <c r="X7" s="6" t="str">
        <f>Sheet1!$W$6</f>
        <v>_</v>
      </c>
      <c r="Y7" s="6" t="str">
        <f>Sheet1!$X$7</f>
        <v>_</v>
      </c>
      <c r="Z7" s="6" t="str">
        <f>Sheet1!$Y$4</f>
        <v>_</v>
      </c>
      <c r="AA7" s="6" t="str">
        <f>Sheet1!$Z$2</f>
        <v>_</v>
      </c>
    </row>
    <row r="8" spans="1:27">
      <c r="A8" s="6" t="s">
        <v>18</v>
      </c>
      <c r="B8">
        <v>2022</v>
      </c>
      <c r="C8" s="6" t="s">
        <v>82</v>
      </c>
      <c r="D8" s="6" t="s">
        <v>4</v>
      </c>
      <c r="E8" t="s">
        <v>32</v>
      </c>
      <c r="F8" t="s">
        <v>34</v>
      </c>
      <c r="G8" s="6" t="s">
        <v>33</v>
      </c>
      <c r="H8">
        <v>389</v>
      </c>
      <c r="I8">
        <v>30.62</v>
      </c>
      <c r="J8">
        <v>154</v>
      </c>
      <c r="K8" s="6" t="s">
        <v>87</v>
      </c>
      <c r="L8" s="6" t="str">
        <f>Sheet1!$K$13</f>
        <v>_</v>
      </c>
      <c r="M8" s="6" t="str">
        <f>Sheet1!$L$9</f>
        <v>_</v>
      </c>
      <c r="N8" s="6" t="str">
        <f>Sheet1!$N$4</f>
        <v>_</v>
      </c>
      <c r="O8" s="6" t="str">
        <f>Sheet1!$N$8</f>
        <v>_</v>
      </c>
      <c r="P8" s="6" t="str">
        <f>Sheet1!$N$4</f>
        <v>_</v>
      </c>
      <c r="Q8" s="6" t="str">
        <f>Sheet1!$P$4</f>
        <v>_</v>
      </c>
      <c r="R8" s="6">
        <f t="shared" si="2"/>
        <v>2.3369258914454196</v>
      </c>
      <c r="S8" s="6">
        <f t="shared" si="0"/>
        <v>3.4216533902295376</v>
      </c>
      <c r="T8" s="6">
        <f t="shared" si="1"/>
        <v>3.2851507003643916</v>
      </c>
      <c r="U8" s="6" t="str">
        <f>Sheet1!$Q$6</f>
        <v>_</v>
      </c>
      <c r="V8" s="6" t="str">
        <f>Sheet1!$U$7</f>
        <v>_</v>
      </c>
      <c r="W8" s="6" t="str">
        <f>Sheet1!$V$9</f>
        <v>_</v>
      </c>
      <c r="X8" s="6" t="str">
        <f>Sheet1!$W$6</f>
        <v>_</v>
      </c>
      <c r="Y8" s="6" t="str">
        <f>Sheet1!$X$7</f>
        <v>_</v>
      </c>
      <c r="Z8" s="6" t="str">
        <f>Sheet1!$Y$4</f>
        <v>_</v>
      </c>
      <c r="AA8" s="6" t="str">
        <f>Sheet1!$Z$2</f>
        <v>_</v>
      </c>
    </row>
    <row r="9" spans="1:27">
      <c r="A9" t="s">
        <v>51</v>
      </c>
      <c r="B9" s="4">
        <v>2016</v>
      </c>
      <c r="C9" s="6" t="s">
        <v>37</v>
      </c>
      <c r="D9" t="s">
        <v>55</v>
      </c>
      <c r="E9" s="6" t="s">
        <v>25</v>
      </c>
      <c r="F9" s="6" t="s">
        <v>38</v>
      </c>
      <c r="G9" s="6" t="s">
        <v>56</v>
      </c>
      <c r="H9">
        <v>350</v>
      </c>
      <c r="I9" s="4">
        <v>47.6</v>
      </c>
      <c r="J9">
        <v>231</v>
      </c>
      <c r="K9" s="6" t="s">
        <v>87</v>
      </c>
      <c r="L9" s="6" t="str">
        <f>Sheet1!$K$13</f>
        <v>_</v>
      </c>
      <c r="M9" s="6" t="str">
        <f>Sheet1!$L$9</f>
        <v>_</v>
      </c>
      <c r="N9" s="6" t="str">
        <f>Sheet1!$N$4</f>
        <v>_</v>
      </c>
      <c r="O9" s="6" t="str">
        <f>Sheet1!$N$8</f>
        <v>_</v>
      </c>
      <c r="P9" s="6" t="str">
        <f>Sheet1!$N$4</f>
        <v>_</v>
      </c>
      <c r="Q9" s="6" t="str">
        <f>Sheet1!$P$4</f>
        <v>_</v>
      </c>
      <c r="R9" s="6">
        <f t="shared" si="2"/>
        <v>2.6695317941541732</v>
      </c>
      <c r="S9" s="6">
        <f t="shared" si="0"/>
        <v>3.8628327612373745</v>
      </c>
      <c r="T9" s="6">
        <f t="shared" si="1"/>
        <v>2.7931556473314387</v>
      </c>
      <c r="U9" s="6" t="str">
        <f>Sheet1!$Q$6</f>
        <v>_</v>
      </c>
      <c r="V9" s="6" t="str">
        <f>Sheet1!$U$7</f>
        <v>_</v>
      </c>
      <c r="W9" s="6" t="str">
        <f>Sheet1!$V$9</f>
        <v>_</v>
      </c>
      <c r="X9" s="6" t="str">
        <f>Sheet1!$W$6</f>
        <v>_</v>
      </c>
      <c r="Y9" s="6" t="str">
        <f>Sheet1!$X$7</f>
        <v>_</v>
      </c>
      <c r="Z9" s="6" t="str">
        <f>Sheet1!$Y$4</f>
        <v>_</v>
      </c>
      <c r="AA9" s="6" t="str">
        <f>Sheet1!$Z$2</f>
        <v>_</v>
      </c>
    </row>
    <row r="10" spans="1:27">
      <c r="A10" t="s">
        <v>52</v>
      </c>
      <c r="B10">
        <v>2015</v>
      </c>
      <c r="C10" s="6" t="s">
        <v>49</v>
      </c>
      <c r="D10" s="6" t="s">
        <v>55</v>
      </c>
      <c r="E10" s="6" t="s">
        <v>32</v>
      </c>
      <c r="F10" s="6" t="s">
        <v>38</v>
      </c>
      <c r="G10" s="10" t="s">
        <v>57</v>
      </c>
      <c r="H10" s="6">
        <v>229</v>
      </c>
      <c r="I10" s="6">
        <v>65</v>
      </c>
      <c r="J10" s="6">
        <v>22</v>
      </c>
      <c r="K10" s="6" t="s">
        <v>87</v>
      </c>
      <c r="L10" s="6" t="str">
        <f>Sheet1!$K$13</f>
        <v>_</v>
      </c>
      <c r="M10" s="6" t="str">
        <f>Sheet1!$L$9</f>
        <v>_</v>
      </c>
      <c r="N10" s="6" t="str">
        <f>Sheet1!$N$4</f>
        <v>_</v>
      </c>
      <c r="O10" s="6" t="str">
        <f>Sheet1!$N$8</f>
        <v>_</v>
      </c>
      <c r="P10" s="6" t="str">
        <f>Sheet1!$N$4</f>
        <v>_</v>
      </c>
      <c r="Q10" s="6" t="str">
        <f>Sheet1!$P$4</f>
        <v>_</v>
      </c>
      <c r="R10" s="6">
        <f t="shared" si="2"/>
        <v>3.15190383999796</v>
      </c>
      <c r="S10" s="6">
        <f t="shared" si="0"/>
        <v>4.1743872698956368</v>
      </c>
      <c r="T10" s="6">
        <f t="shared" si="1"/>
        <v>2.4807356784460808</v>
      </c>
      <c r="U10" s="6" t="str">
        <f>Sheet1!$Q$6</f>
        <v>_</v>
      </c>
      <c r="V10" s="6" t="str">
        <f>Sheet1!$U$7</f>
        <v>_</v>
      </c>
      <c r="W10" s="6" t="str">
        <f>Sheet1!$V$9</f>
        <v>_</v>
      </c>
      <c r="X10" s="6" t="str">
        <f>Sheet1!$W$6</f>
        <v>_</v>
      </c>
      <c r="Y10" s="6" t="str">
        <f>Sheet1!$X$7</f>
        <v>_</v>
      </c>
      <c r="Z10" s="6" t="str">
        <f>Sheet1!$Y$4</f>
        <v>_</v>
      </c>
      <c r="AA10" s="6" t="str">
        <f>Sheet1!$Z$2</f>
        <v>_</v>
      </c>
    </row>
    <row r="11" spans="1:27" ht="15.75">
      <c r="A11" s="9" t="s">
        <v>53</v>
      </c>
      <c r="B11">
        <v>2019</v>
      </c>
      <c r="C11" s="6" t="s">
        <v>49</v>
      </c>
      <c r="D11" t="s">
        <v>59</v>
      </c>
      <c r="E11" s="6" t="s">
        <v>32</v>
      </c>
      <c r="F11" s="6" t="s">
        <v>38</v>
      </c>
      <c r="G11" s="11" t="s">
        <v>58</v>
      </c>
      <c r="H11" s="6">
        <v>285</v>
      </c>
      <c r="I11" s="6">
        <v>71.900000000000006</v>
      </c>
      <c r="J11" s="6">
        <v>285</v>
      </c>
      <c r="K11">
        <v>0.6</v>
      </c>
      <c r="L11">
        <v>97.2</v>
      </c>
      <c r="M11" s="6">
        <v>2.2000000000000002</v>
      </c>
      <c r="N11" s="6" t="str">
        <f>Sheet1!$N$4</f>
        <v>_</v>
      </c>
      <c r="O11" s="6" t="str">
        <f>Sheet1!$N$8</f>
        <v>_</v>
      </c>
      <c r="P11" s="6" t="str">
        <f>Sheet1!$N$4</f>
        <v>_</v>
      </c>
      <c r="Q11" s="6" t="str">
        <f>Sheet1!$P$4</f>
        <v>_</v>
      </c>
      <c r="R11" s="6">
        <f t="shared" si="2"/>
        <v>2.6625340785233611</v>
      </c>
      <c r="S11" s="6">
        <f t="shared" si="0"/>
        <v>4.2752762647270011</v>
      </c>
      <c r="T11" s="6">
        <f t="shared" si="1"/>
        <v>2.3857762309949684</v>
      </c>
      <c r="U11" s="6">
        <f t="shared" si="3"/>
        <v>0.4574529023787442</v>
      </c>
      <c r="V11" s="6">
        <f t="shared" si="4"/>
        <v>0.97721408525514597</v>
      </c>
      <c r="W11" s="6">
        <f t="shared" si="5"/>
        <v>0.86887707325090169</v>
      </c>
      <c r="X11" s="6" t="str">
        <f>Sheet1!$W$6</f>
        <v>_</v>
      </c>
      <c r="Y11" s="6" t="str">
        <f>Sheet1!$X$7</f>
        <v>_</v>
      </c>
      <c r="Z11" s="6" t="str">
        <f>Sheet1!$Y$4</f>
        <v>_</v>
      </c>
      <c r="AA11" s="6" t="str">
        <f>Sheet1!$Z$2</f>
        <v>_</v>
      </c>
    </row>
    <row r="12" spans="1:27" ht="15.75">
      <c r="A12" s="9" t="s">
        <v>54</v>
      </c>
      <c r="B12" s="6">
        <v>2021</v>
      </c>
      <c r="C12" s="6" t="s">
        <v>37</v>
      </c>
      <c r="D12" s="6" t="s">
        <v>55</v>
      </c>
      <c r="E12" t="s">
        <v>60</v>
      </c>
      <c r="F12" s="6" t="s">
        <v>38</v>
      </c>
      <c r="G12" s="6" t="s">
        <v>33</v>
      </c>
      <c r="H12" s="6">
        <v>201</v>
      </c>
      <c r="I12" s="6">
        <v>55.8</v>
      </c>
      <c r="J12">
        <v>67</v>
      </c>
      <c r="K12" s="6" t="str">
        <f>Sheet1!$K$10</f>
        <v>_</v>
      </c>
      <c r="L12" s="4" t="str">
        <f>Sheet1!$K$12</f>
        <v>_</v>
      </c>
      <c r="M12" s="6" t="str">
        <f>Sheet1!$K$16</f>
        <v>_</v>
      </c>
      <c r="N12" s="6" t="str">
        <f>Sheet1!$N$4</f>
        <v>_</v>
      </c>
      <c r="O12" s="6" t="str">
        <f>Sheet1!$N$8</f>
        <v>_</v>
      </c>
      <c r="P12" s="6" t="str">
        <f>Sheet1!$N$4</f>
        <v>_</v>
      </c>
      <c r="Q12" s="6" t="str">
        <f>Sheet1!$P$4</f>
        <v>_</v>
      </c>
      <c r="R12" s="6">
        <f t="shared" si="2"/>
        <v>3.502919890775984</v>
      </c>
      <c r="S12" s="6">
        <f t="shared" si="0"/>
        <v>4.0217738693872649</v>
      </c>
      <c r="T12" s="6">
        <f t="shared" si="1"/>
        <v>2.6301352633022423</v>
      </c>
      <c r="U12" s="6" t="str">
        <f>Sheet1!$Q$8</f>
        <v>_</v>
      </c>
      <c r="V12" s="6" t="str">
        <f>Sheet1!$V$10</f>
        <v>_</v>
      </c>
      <c r="W12" s="6" t="str">
        <f>Sheet1!$V$10</f>
        <v>_</v>
      </c>
      <c r="X12" s="6" t="str">
        <f>Sheet1!$W$6</f>
        <v>_</v>
      </c>
      <c r="Y12" s="6" t="str">
        <f>Sheet1!$X$7</f>
        <v>_</v>
      </c>
      <c r="Z12" s="6" t="str">
        <f>Sheet1!$Y$4</f>
        <v>_</v>
      </c>
      <c r="AA12" s="6" t="str">
        <f>Sheet1!$Z$2</f>
        <v>_</v>
      </c>
    </row>
    <row r="13" spans="1:27">
      <c r="A13" t="s">
        <v>67</v>
      </c>
      <c r="B13">
        <v>2023</v>
      </c>
      <c r="C13" s="6" t="s">
        <v>37</v>
      </c>
      <c r="D13" t="s">
        <v>62</v>
      </c>
      <c r="E13" t="str">
        <f>$E$11</f>
        <v>All</v>
      </c>
      <c r="F13" t="str">
        <f>$F$5</f>
        <v xml:space="preserve">Ward </v>
      </c>
      <c r="G13" s="8" t="s">
        <v>61</v>
      </c>
      <c r="H13" s="6">
        <v>195</v>
      </c>
      <c r="I13" s="4">
        <v>23</v>
      </c>
      <c r="J13">
        <v>54</v>
      </c>
      <c r="K13" s="6" t="str">
        <f>Sheet1!$K$10</f>
        <v>_</v>
      </c>
      <c r="L13" s="6" t="str">
        <f>Sheet1!$K$12</f>
        <v>_</v>
      </c>
      <c r="M13" s="6" t="str">
        <f>Sheet1!$K$16</f>
        <v>_</v>
      </c>
      <c r="N13" s="6" t="str">
        <f>Sheet1!$N$4</f>
        <v>_</v>
      </c>
      <c r="O13" s="6" t="str">
        <f>Sheet1!$N$8</f>
        <v>_</v>
      </c>
      <c r="P13" s="6" t="str">
        <f>Sheet1!$N$4</f>
        <v>_</v>
      </c>
      <c r="Q13" s="6" t="str">
        <f>Sheet1!$P$4</f>
        <v>_</v>
      </c>
      <c r="R13" s="6">
        <f t="shared" si="2"/>
        <v>3.0136441863715899</v>
      </c>
      <c r="S13" s="6">
        <f t="shared" si="0"/>
        <v>3.1354942159291497</v>
      </c>
      <c r="T13" s="6">
        <f t="shared" si="1"/>
        <v>3.6338869931388764</v>
      </c>
      <c r="U13" s="6" t="str">
        <f>Sheet1!$Q$8</f>
        <v>_</v>
      </c>
      <c r="V13" s="6" t="str">
        <f>Sheet1!$V$10</f>
        <v>_</v>
      </c>
      <c r="W13" s="6" t="str">
        <f>Sheet1!$V$10</f>
        <v>_</v>
      </c>
      <c r="X13" s="6" t="str">
        <f>Sheet1!$W$6</f>
        <v>_</v>
      </c>
      <c r="Y13" s="6" t="str">
        <f>Sheet1!$X$7</f>
        <v>_</v>
      </c>
      <c r="Z13" s="6" t="str">
        <f>Sheet1!$Y$4</f>
        <v>_</v>
      </c>
      <c r="AA13" s="6" t="str">
        <f>Sheet1!$Z$2</f>
        <v>_</v>
      </c>
    </row>
    <row r="14" spans="1:27" ht="15.75">
      <c r="A14" s="9" t="s">
        <v>68</v>
      </c>
      <c r="B14">
        <v>2022</v>
      </c>
      <c r="C14" s="6" t="s">
        <v>37</v>
      </c>
      <c r="D14" t="s">
        <v>63</v>
      </c>
      <c r="E14" s="6" t="str">
        <f t="shared" ref="E14:E16" si="10">$E$11</f>
        <v>All</v>
      </c>
      <c r="F14" s="6" t="str">
        <f>$F$12</f>
        <v xml:space="preserve">Outpatient </v>
      </c>
      <c r="G14" s="6" t="s">
        <v>56</v>
      </c>
      <c r="H14" s="6">
        <v>250</v>
      </c>
      <c r="I14" s="6">
        <v>84.8</v>
      </c>
      <c r="J14">
        <v>2570</v>
      </c>
      <c r="K14" s="4">
        <v>13.6</v>
      </c>
      <c r="L14" s="4">
        <v>72.5</v>
      </c>
      <c r="M14" s="6">
        <v>13.6</v>
      </c>
      <c r="N14" s="6">
        <v>0.3</v>
      </c>
      <c r="O14" s="6">
        <v>23.5</v>
      </c>
      <c r="P14">
        <v>73.2</v>
      </c>
      <c r="Q14">
        <v>3.3</v>
      </c>
      <c r="R14" s="6">
        <f t="shared" si="2"/>
        <v>2.2706474847496696</v>
      </c>
      <c r="S14" s="6">
        <f t="shared" si="0"/>
        <v>4.4402955427978572</v>
      </c>
      <c r="T14" s="6">
        <f t="shared" si="1"/>
        <v>2.236894035613056</v>
      </c>
      <c r="U14" s="6">
        <f t="shared" si="3"/>
        <v>2.1679852398021531</v>
      </c>
      <c r="V14" s="6">
        <f t="shared" si="4"/>
        <v>2.8240042492885875</v>
      </c>
      <c r="W14" s="6">
        <f t="shared" si="5"/>
        <v>2.1679852398021531</v>
      </c>
      <c r="X14" s="6">
        <f t="shared" si="9"/>
        <v>0.34589015597440759</v>
      </c>
      <c r="Y14" s="6">
        <f t="shared" si="6"/>
        <v>2.6816039976103854</v>
      </c>
      <c r="Z14" s="6">
        <f t="shared" si="7"/>
        <v>2.8012568607680373</v>
      </c>
      <c r="AA14" s="6">
        <f t="shared" si="8"/>
        <v>1.1297964418425117</v>
      </c>
    </row>
    <row r="15" spans="1:27" ht="15.75">
      <c r="A15" s="9" t="s">
        <v>65</v>
      </c>
      <c r="B15" s="6">
        <v>2022</v>
      </c>
      <c r="C15" s="6" t="s">
        <v>49</v>
      </c>
      <c r="D15" s="6" t="s">
        <v>63</v>
      </c>
      <c r="E15" s="6" t="str">
        <f t="shared" si="10"/>
        <v>All</v>
      </c>
      <c r="F15" s="6" t="str">
        <f>$F$12</f>
        <v xml:space="preserve">Outpatient </v>
      </c>
      <c r="G15" t="s">
        <v>66</v>
      </c>
      <c r="H15">
        <v>89</v>
      </c>
      <c r="I15">
        <v>80.400000000000006</v>
      </c>
      <c r="J15">
        <v>414</v>
      </c>
      <c r="K15" s="6">
        <v>15.5</v>
      </c>
      <c r="L15" s="4">
        <v>30.5</v>
      </c>
      <c r="M15" s="6">
        <v>53.9</v>
      </c>
      <c r="N15" s="6" t="str">
        <f>Sheet1!$N$11</f>
        <v>_</v>
      </c>
      <c r="O15" s="6" t="str">
        <f>Sheet1!$O$10</f>
        <v>_</v>
      </c>
      <c r="P15" t="str">
        <f>Sheet1!$P$13</f>
        <v>_</v>
      </c>
      <c r="Q15" t="str">
        <f>Sheet1!$N$9</f>
        <v>_</v>
      </c>
      <c r="R15" s="6">
        <f t="shared" si="2"/>
        <v>4.2078578179081019</v>
      </c>
      <c r="S15" s="6">
        <f t="shared" si="0"/>
        <v>4.3870141761849206</v>
      </c>
      <c r="T15" s="6">
        <f t="shared" si="1"/>
        <v>2.2840990587983567</v>
      </c>
      <c r="U15" s="6">
        <f t="shared" si="3"/>
        <v>3.83618197363361</v>
      </c>
      <c r="V15" s="6">
        <f t="shared" si="4"/>
        <v>4.8803089789824865</v>
      </c>
      <c r="W15" s="6">
        <f t="shared" si="5"/>
        <v>5.28384223496926</v>
      </c>
      <c r="X15" s="6" t="str">
        <f>Sheet1!$U$13</f>
        <v>_</v>
      </c>
      <c r="Y15" s="6" t="str">
        <f>Sheet1!$Y$13</f>
        <v>_</v>
      </c>
      <c r="Z15" s="6" t="str">
        <f>Sheet1!$Y$15</f>
        <v>_</v>
      </c>
      <c r="AA15" s="6" t="str">
        <f>Sheet1!$Z$15</f>
        <v>_</v>
      </c>
    </row>
    <row r="16" spans="1:27">
      <c r="A16" t="s">
        <v>54</v>
      </c>
      <c r="B16">
        <v>2018</v>
      </c>
      <c r="C16" s="6" t="s">
        <v>37</v>
      </c>
      <c r="D16" s="6" t="s">
        <v>55</v>
      </c>
      <c r="E16" s="6" t="str">
        <f t="shared" si="10"/>
        <v>All</v>
      </c>
      <c r="F16" s="6" t="s">
        <v>50</v>
      </c>
      <c r="G16" s="6" t="s">
        <v>48</v>
      </c>
      <c r="H16" s="12">
        <v>352</v>
      </c>
      <c r="I16">
        <v>5.7</v>
      </c>
      <c r="J16">
        <v>91</v>
      </c>
      <c r="K16" t="str">
        <f>Sheet1!$K$13</f>
        <v>_</v>
      </c>
      <c r="L16" s="4" t="str">
        <f>Sheet1!$K$16</f>
        <v>_</v>
      </c>
      <c r="M16" s="6" t="str">
        <f>Sheet1!$L$16</f>
        <v>_</v>
      </c>
      <c r="N16" s="6" t="str">
        <f>Sheet1!$N$11</f>
        <v>_</v>
      </c>
      <c r="O16" s="6" t="str">
        <f>Sheet1!$O$10</f>
        <v>_</v>
      </c>
      <c r="P16" s="6" t="str">
        <f>Sheet1!$P$13</f>
        <v>_</v>
      </c>
      <c r="Q16" s="6" t="str">
        <f>Sheet1!$N$9</f>
        <v>_</v>
      </c>
      <c r="R16" s="6">
        <f t="shared" si="2"/>
        <v>1.2357253114889837</v>
      </c>
      <c r="S16" s="6">
        <f t="shared" si="0"/>
        <v>1.7404661748405046</v>
      </c>
      <c r="T16" s="6">
        <f t="shared" si="1"/>
        <v>5.4775041534056896</v>
      </c>
      <c r="U16" s="6" t="str">
        <f>Sheet1!$U$13</f>
        <v>_</v>
      </c>
      <c r="V16" s="6" t="str">
        <f>Sheet1!$U$16</f>
        <v>_</v>
      </c>
      <c r="W16" s="6" t="str">
        <f>Sheet1!$U$13</f>
        <v>_</v>
      </c>
      <c r="X16" t="str">
        <f>Sheet1!$U$13</f>
        <v>_</v>
      </c>
      <c r="Y16" s="6" t="str">
        <f>Sheet1!$Y$13</f>
        <v>_</v>
      </c>
      <c r="Z16" s="6" t="str">
        <f>Sheet1!$Y$15</f>
        <v>_</v>
      </c>
      <c r="AA16" s="6" t="str">
        <f>Sheet1!$Z$15</f>
        <v>_</v>
      </c>
    </row>
    <row r="17" spans="1:15">
      <c r="C17" s="4"/>
      <c r="D17" s="4"/>
      <c r="H17" s="6"/>
      <c r="I17" s="6"/>
      <c r="K17" s="4"/>
      <c r="L17" s="4"/>
      <c r="M17" s="6"/>
      <c r="N17" s="6"/>
      <c r="O17" s="6"/>
    </row>
    <row r="18" spans="1:15">
      <c r="C18" s="4"/>
      <c r="H18" s="6"/>
      <c r="I18" s="6"/>
      <c r="K18" s="4"/>
      <c r="M18" s="6"/>
      <c r="N18" s="6"/>
      <c r="O18" s="6"/>
    </row>
    <row r="19" spans="1:15">
      <c r="C19" s="4"/>
      <c r="H19" s="6"/>
      <c r="I19" s="6"/>
      <c r="M19" s="6"/>
      <c r="N19" s="6"/>
      <c r="O19" s="6"/>
    </row>
    <row r="20" spans="1:15">
      <c r="C20" s="4"/>
      <c r="H20" s="6"/>
      <c r="I20" s="6"/>
      <c r="L20" s="4"/>
      <c r="M20" s="6"/>
      <c r="N20" s="6"/>
      <c r="O20" s="6"/>
    </row>
    <row r="21" spans="1:15">
      <c r="C21" s="6"/>
      <c r="H21" s="6"/>
      <c r="I21" s="4"/>
      <c r="K21" s="4"/>
      <c r="L21" s="4"/>
      <c r="M21" s="6"/>
      <c r="N21" s="6"/>
      <c r="O21" s="6"/>
    </row>
    <row r="22" spans="1:15">
      <c r="H22" s="6"/>
      <c r="I22" s="4"/>
      <c r="K22" s="4"/>
      <c r="L22" s="4"/>
      <c r="M22" s="6"/>
      <c r="N22" s="6"/>
      <c r="O22" s="6"/>
    </row>
    <row r="23" spans="1:15">
      <c r="B23" s="4"/>
      <c r="C23" s="6"/>
      <c r="H23" s="6"/>
      <c r="I23" s="6"/>
      <c r="M23" s="6"/>
      <c r="N23" s="6"/>
      <c r="O23" s="6"/>
    </row>
    <row r="24" spans="1:15">
      <c r="A24" s="4"/>
      <c r="B24" s="4"/>
      <c r="C24" s="6"/>
      <c r="I24" s="4"/>
      <c r="K24" s="4"/>
      <c r="M24" s="6"/>
      <c r="N24" s="6"/>
      <c r="O24" s="6"/>
    </row>
    <row r="25" spans="1:15">
      <c r="D25" s="4"/>
      <c r="K25" s="4"/>
      <c r="M25" s="6"/>
      <c r="N25" s="6"/>
      <c r="O25" s="6"/>
    </row>
    <row r="26" spans="1:15">
      <c r="C26" s="4"/>
      <c r="D26" s="4"/>
      <c r="E26" s="4"/>
      <c r="H26" s="6"/>
      <c r="I26" s="4"/>
      <c r="K26" s="4"/>
      <c r="M26" s="6"/>
      <c r="N26" s="6"/>
      <c r="O26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H15" sqref="H15"/>
    </sheetView>
  </sheetViews>
  <sheetFormatPr defaultRowHeight="15"/>
  <cols>
    <col min="1" max="1" width="19.28515625" style="13" customWidth="1"/>
    <col min="2" max="2" width="9.42578125" style="13" customWidth="1"/>
    <col min="3" max="3" width="15.42578125" style="13" customWidth="1"/>
    <col min="4" max="4" width="10.42578125" style="13" customWidth="1"/>
    <col min="5" max="5" width="11.42578125" style="13" customWidth="1"/>
    <col min="6" max="6" width="14.28515625" style="13" customWidth="1"/>
    <col min="7" max="7" width="10.85546875" style="13" customWidth="1"/>
    <col min="8" max="8" width="19.28515625" style="13" customWidth="1"/>
    <col min="9" max="9" width="6.7109375" style="13" customWidth="1"/>
    <col min="10" max="10" width="7.42578125" style="13" customWidth="1"/>
    <col min="11" max="11" width="7.7109375" style="13" customWidth="1"/>
    <col min="12" max="12" width="11.42578125" style="13" customWidth="1"/>
    <col min="13" max="13" width="11" style="13" customWidth="1"/>
    <col min="14" max="14" width="10.5703125" style="13" customWidth="1"/>
    <col min="15" max="15" width="13.42578125" style="13" customWidth="1"/>
    <col min="16" max="16384" width="9.140625" style="13"/>
  </cols>
  <sheetData>
    <row r="1" spans="1:15" ht="15.75">
      <c r="A1" s="7" t="s">
        <v>0</v>
      </c>
      <c r="B1" s="7" t="s">
        <v>12</v>
      </c>
      <c r="C1" s="7" t="s">
        <v>5</v>
      </c>
      <c r="D1" s="7" t="s">
        <v>2</v>
      </c>
      <c r="E1" s="7" t="s">
        <v>10</v>
      </c>
      <c r="F1" s="7" t="s">
        <v>40</v>
      </c>
      <c r="G1" s="7" t="s">
        <v>11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13</v>
      </c>
      <c r="M1" s="7" t="s">
        <v>14</v>
      </c>
      <c r="N1" s="7" t="s">
        <v>15</v>
      </c>
      <c r="O1" s="7" t="s">
        <v>16</v>
      </c>
    </row>
    <row r="2" spans="1:15">
      <c r="A2" s="13" t="s">
        <v>18</v>
      </c>
      <c r="B2" s="13">
        <v>2020</v>
      </c>
      <c r="C2" s="13" t="s">
        <v>41</v>
      </c>
      <c r="D2" s="13" t="s">
        <v>4</v>
      </c>
      <c r="E2" s="13" t="s">
        <v>33</v>
      </c>
      <c r="F2" s="13">
        <v>389</v>
      </c>
      <c r="G2" s="13">
        <v>58.1</v>
      </c>
      <c r="H2" s="13" t="s">
        <v>89</v>
      </c>
      <c r="I2" s="13">
        <v>5.3</v>
      </c>
      <c r="J2" s="13">
        <v>2.91</v>
      </c>
      <c r="K2" s="13">
        <v>9.67</v>
      </c>
      <c r="L2" s="13">
        <f>LN(I2)</f>
        <v>1.6677068205580761</v>
      </c>
      <c r="M2" s="13">
        <f>LN(J2)</f>
        <v>1.0681530811834012</v>
      </c>
      <c r="N2" s="13">
        <f>LN(K2)</f>
        <v>2.2690283094652028</v>
      </c>
      <c r="O2" s="13">
        <f>(N2-M2)/(2*1.96)</f>
        <v>0.30634572150045958</v>
      </c>
    </row>
    <row r="3" spans="1:15">
      <c r="A3" s="13" t="s">
        <v>47</v>
      </c>
      <c r="B3" s="13">
        <v>2014</v>
      </c>
      <c r="C3" s="13" t="s">
        <v>37</v>
      </c>
      <c r="D3" s="13" t="s">
        <v>4</v>
      </c>
      <c r="E3" s="13" t="s">
        <v>35</v>
      </c>
      <c r="F3" s="13">
        <v>392</v>
      </c>
      <c r="G3" s="13">
        <v>24.9</v>
      </c>
      <c r="H3" s="13" t="s">
        <v>89</v>
      </c>
      <c r="I3" s="13">
        <v>3.92</v>
      </c>
      <c r="J3" s="13">
        <v>1.9590000000000001</v>
      </c>
      <c r="K3" s="13">
        <v>8.0120000000000005</v>
      </c>
      <c r="L3" s="13">
        <f t="shared" ref="L3:L13" si="0">LN(I3)</f>
        <v>1.3660916538023711</v>
      </c>
      <c r="M3" s="13">
        <f t="shared" ref="M3:M13" si="1">LN(J3)</f>
        <v>0.67243413896240378</v>
      </c>
      <c r="N3" s="13">
        <f t="shared" ref="N3:N13" si="2">LN(K3)</f>
        <v>2.0809404178035718</v>
      </c>
      <c r="O3" s="13">
        <f t="shared" ref="O3:O13" si="3">(N3-M3)/(2*1.96)</f>
        <v>0.35931282623499183</v>
      </c>
    </row>
    <row r="4" spans="1:15">
      <c r="A4" s="13" t="s">
        <v>20</v>
      </c>
      <c r="B4" s="13">
        <v>2016</v>
      </c>
      <c r="C4" s="13" t="s">
        <v>42</v>
      </c>
      <c r="D4" s="13" t="s">
        <v>4</v>
      </c>
      <c r="E4" s="13" t="s">
        <v>35</v>
      </c>
      <c r="F4" s="13">
        <v>140</v>
      </c>
      <c r="G4" s="13">
        <v>62.2</v>
      </c>
      <c r="H4" s="13" t="s">
        <v>89</v>
      </c>
      <c r="I4" s="13">
        <v>4.0469999999999997</v>
      </c>
      <c r="J4" s="13">
        <v>1.867</v>
      </c>
      <c r="K4" s="13">
        <v>8.7750000000000004</v>
      </c>
      <c r="L4" s="13">
        <f t="shared" si="0"/>
        <v>1.3979758658937285</v>
      </c>
      <c r="M4" s="13">
        <f t="shared" si="1"/>
        <v>0.62433286455958559</v>
      </c>
      <c r="N4" s="13">
        <f t="shared" si="2"/>
        <v>2.1719067693519296</v>
      </c>
      <c r="O4" s="13">
        <f t="shared" si="3"/>
        <v>0.39478926142661835</v>
      </c>
    </row>
    <row r="5" spans="1:15">
      <c r="A5" s="13" t="s">
        <v>17</v>
      </c>
      <c r="B5" s="13">
        <v>2022</v>
      </c>
      <c r="C5" s="13" t="s">
        <v>37</v>
      </c>
      <c r="D5" s="13" t="s">
        <v>43</v>
      </c>
      <c r="E5" s="13" t="s">
        <v>39</v>
      </c>
      <c r="F5" s="13">
        <v>384</v>
      </c>
      <c r="G5" s="13">
        <v>90.1</v>
      </c>
      <c r="H5" s="13" t="s">
        <v>89</v>
      </c>
      <c r="I5" s="13">
        <v>5.1950000000000003</v>
      </c>
      <c r="J5" s="13">
        <v>0.11</v>
      </c>
      <c r="K5" s="13">
        <v>0.38600000000000001</v>
      </c>
      <c r="L5" s="13">
        <f t="shared" si="0"/>
        <v>1.6476966245511908</v>
      </c>
      <c r="M5" s="13">
        <f t="shared" si="1"/>
        <v>-2.2072749131897207</v>
      </c>
      <c r="N5" s="13">
        <f t="shared" si="2"/>
        <v>-0.95191790951730615</v>
      </c>
      <c r="O5" s="13">
        <f t="shared" si="3"/>
        <v>0.32024413358990167</v>
      </c>
    </row>
    <row r="6" spans="1:15" ht="15.75">
      <c r="A6" s="9" t="s">
        <v>53</v>
      </c>
      <c r="B6" s="13">
        <v>2019</v>
      </c>
      <c r="C6" s="13" t="s">
        <v>42</v>
      </c>
      <c r="D6" s="13" t="s">
        <v>59</v>
      </c>
      <c r="E6" s="13" t="str">
        <f>Sheet1!$G$11</f>
        <v>US-FDA &amp; WebMD</v>
      </c>
      <c r="F6" s="13">
        <v>285</v>
      </c>
      <c r="G6" s="13">
        <v>71.900000000000006</v>
      </c>
      <c r="H6" s="13" t="s">
        <v>89</v>
      </c>
      <c r="I6" s="13">
        <v>6.51</v>
      </c>
      <c r="J6" s="13">
        <v>3.82</v>
      </c>
      <c r="K6" s="13">
        <v>11.1</v>
      </c>
      <c r="L6" s="13">
        <f t="shared" si="0"/>
        <v>1.8733394562204779</v>
      </c>
      <c r="M6" s="13">
        <f t="shared" si="1"/>
        <v>1.3402504226184837</v>
      </c>
      <c r="N6" s="13">
        <f t="shared" si="2"/>
        <v>2.4069451083182885</v>
      </c>
      <c r="O6" s="13">
        <f t="shared" si="3"/>
        <v>0.27211599124995017</v>
      </c>
    </row>
    <row r="7" spans="1:15">
      <c r="A7" s="13" t="s">
        <v>54</v>
      </c>
      <c r="B7" s="13">
        <v>2018</v>
      </c>
      <c r="C7" s="13" t="s">
        <v>37</v>
      </c>
      <c r="D7" s="13" t="s">
        <v>55</v>
      </c>
      <c r="E7" s="13" t="str">
        <f>Sheet1!$G$16</f>
        <v>Beers criteria</v>
      </c>
      <c r="F7" s="13">
        <v>352</v>
      </c>
      <c r="G7" s="13">
        <v>5.7</v>
      </c>
      <c r="H7" s="13" t="s">
        <v>89</v>
      </c>
      <c r="I7" s="13">
        <v>3.55</v>
      </c>
      <c r="J7" s="13">
        <v>1.1599999999999999</v>
      </c>
      <c r="K7" s="13">
        <v>1.83</v>
      </c>
      <c r="L7" s="13">
        <f t="shared" si="0"/>
        <v>1.2669476034873244</v>
      </c>
      <c r="M7" s="13">
        <f t="shared" si="1"/>
        <v>0.14842000511827322</v>
      </c>
      <c r="N7" s="13">
        <f t="shared" si="2"/>
        <v>0.60431596685332956</v>
      </c>
      <c r="O7" s="13">
        <f t="shared" si="3"/>
        <v>0.11629999023853478</v>
      </c>
    </row>
    <row r="8" spans="1:15">
      <c r="A8" s="13" t="s">
        <v>18</v>
      </c>
      <c r="B8" s="13">
        <v>2022</v>
      </c>
      <c r="C8" s="13" t="s">
        <v>45</v>
      </c>
      <c r="D8" s="13" t="s">
        <v>4</v>
      </c>
      <c r="E8" s="13" t="str">
        <f>Sheet1!$G$4</f>
        <v xml:space="preserve">medscape online </v>
      </c>
      <c r="F8" s="13">
        <v>389</v>
      </c>
      <c r="G8" s="13">
        <v>30.62</v>
      </c>
      <c r="H8" s="13" t="s">
        <v>88</v>
      </c>
      <c r="I8" s="13">
        <v>2.3199999999999998</v>
      </c>
      <c r="J8" s="13">
        <v>1.37</v>
      </c>
      <c r="K8" s="13">
        <v>3.95</v>
      </c>
      <c r="L8" s="13">
        <f t="shared" si="0"/>
        <v>0.84156718567821853</v>
      </c>
      <c r="M8" s="13">
        <f t="shared" si="1"/>
        <v>0.3148107398400336</v>
      </c>
      <c r="N8" s="13">
        <f t="shared" si="2"/>
        <v>1.3737155789130306</v>
      </c>
      <c r="O8" s="13">
        <f t="shared" si="3"/>
        <v>0.27012878547780533</v>
      </c>
    </row>
    <row r="9" spans="1:15">
      <c r="A9" s="13" t="s">
        <v>18</v>
      </c>
      <c r="B9" s="13">
        <v>2020</v>
      </c>
      <c r="C9" s="13" t="s">
        <v>45</v>
      </c>
      <c r="D9" s="13" t="s">
        <v>4</v>
      </c>
      <c r="E9" s="13" t="str">
        <f>Sheet1!$G$4</f>
        <v xml:space="preserve">medscape online </v>
      </c>
      <c r="F9" s="13">
        <v>389</v>
      </c>
      <c r="G9" s="13">
        <v>58.1</v>
      </c>
      <c r="H9" s="13" t="s">
        <v>88</v>
      </c>
      <c r="I9" s="13">
        <v>5.95</v>
      </c>
      <c r="J9" s="13">
        <v>3.49</v>
      </c>
      <c r="K9" s="13">
        <v>26.07</v>
      </c>
      <c r="L9" s="13">
        <f t="shared" si="0"/>
        <v>1.7833912195575383</v>
      </c>
      <c r="M9" s="13">
        <f t="shared" si="1"/>
        <v>1.2499017362143359</v>
      </c>
      <c r="N9" s="13">
        <f t="shared" si="2"/>
        <v>3.2607852279454104</v>
      </c>
      <c r="O9" s="13">
        <f t="shared" si="3"/>
        <v>0.51298048258445772</v>
      </c>
    </row>
    <row r="10" spans="1:15">
      <c r="A10" s="13" t="str">
        <f>Sheet1!$A$6</f>
        <v>Teni et.al</v>
      </c>
      <c r="B10" s="13">
        <v>2014</v>
      </c>
      <c r="C10" s="13" t="s">
        <v>37</v>
      </c>
      <c r="D10" s="13" t="s">
        <v>4</v>
      </c>
      <c r="E10" s="13" t="s">
        <v>35</v>
      </c>
      <c r="F10" s="13">
        <v>392</v>
      </c>
      <c r="G10" s="13">
        <v>24.9</v>
      </c>
      <c r="H10" s="13" t="s">
        <v>69</v>
      </c>
      <c r="I10" s="13">
        <v>3.669</v>
      </c>
      <c r="J10" s="13">
        <v>1.5740000000000001</v>
      </c>
      <c r="K10" s="13">
        <v>8.5530000000000008</v>
      </c>
      <c r="L10" s="13">
        <f t="shared" si="0"/>
        <v>1.2999191453731449</v>
      </c>
      <c r="M10" s="13">
        <f t="shared" si="1"/>
        <v>0.45362014999521155</v>
      </c>
      <c r="N10" s="13">
        <f t="shared" si="2"/>
        <v>2.1462820985986446</v>
      </c>
      <c r="O10" s="13">
        <f t="shared" si="3"/>
        <v>0.43180151750087581</v>
      </c>
    </row>
    <row r="11" spans="1:15" ht="15.75">
      <c r="A11" s="9" t="s">
        <v>53</v>
      </c>
      <c r="B11" s="13">
        <v>2019</v>
      </c>
      <c r="C11" s="13" t="s">
        <v>42</v>
      </c>
      <c r="D11" s="13" t="s">
        <v>59</v>
      </c>
      <c r="E11" s="13" t="str">
        <f>Sheet1!$G$11</f>
        <v>US-FDA &amp; WebMD</v>
      </c>
      <c r="F11" s="13">
        <v>285</v>
      </c>
      <c r="G11" s="13">
        <v>71.900000000000006</v>
      </c>
      <c r="H11" s="13" t="s">
        <v>69</v>
      </c>
      <c r="I11" s="13">
        <v>3.12</v>
      </c>
      <c r="J11" s="13">
        <v>1.81</v>
      </c>
      <c r="K11" s="13">
        <v>5.33</v>
      </c>
      <c r="L11" s="13">
        <f t="shared" si="0"/>
        <v>1.1378330018213911</v>
      </c>
      <c r="M11" s="13">
        <f t="shared" si="1"/>
        <v>0.59332684527773438</v>
      </c>
      <c r="N11" s="13">
        <f t="shared" si="2"/>
        <v>1.6733512381777531</v>
      </c>
      <c r="O11" s="13">
        <f t="shared" si="3"/>
        <v>0.27551642676020882</v>
      </c>
    </row>
    <row r="12" spans="1:15" ht="15.75">
      <c r="A12" s="9" t="s">
        <v>53</v>
      </c>
      <c r="B12" s="13">
        <v>2019</v>
      </c>
      <c r="C12" s="13" t="s">
        <v>42</v>
      </c>
      <c r="D12" s="13" t="s">
        <v>59</v>
      </c>
      <c r="E12" s="13" t="str">
        <f>Sheet1!$G$11</f>
        <v>US-FDA &amp; WebMD</v>
      </c>
      <c r="F12" s="13">
        <v>285</v>
      </c>
      <c r="G12" s="13">
        <v>71.900000000000006</v>
      </c>
      <c r="H12" s="9" t="s">
        <v>90</v>
      </c>
      <c r="I12" s="13">
        <v>3.95</v>
      </c>
      <c r="J12" s="13">
        <v>1.92</v>
      </c>
      <c r="K12" s="13">
        <v>8.1300000000000008</v>
      </c>
      <c r="L12" s="13">
        <f t="shared" si="0"/>
        <v>1.3737155789130306</v>
      </c>
      <c r="M12" s="13">
        <f t="shared" si="1"/>
        <v>0.65232518603969014</v>
      </c>
      <c r="N12" s="13">
        <f t="shared" si="2"/>
        <v>2.0955609235597192</v>
      </c>
      <c r="O12" s="13">
        <f t="shared" si="3"/>
        <v>0.36817238202041558</v>
      </c>
    </row>
    <row r="13" spans="1:15" ht="15.75">
      <c r="A13" s="13" t="str">
        <f>Sheet1!$A$6</f>
        <v>Teni et.al</v>
      </c>
      <c r="B13" s="13">
        <v>2014</v>
      </c>
      <c r="C13" s="13" t="s">
        <v>37</v>
      </c>
      <c r="D13" s="13" t="s">
        <v>4</v>
      </c>
      <c r="E13" s="13" t="s">
        <v>35</v>
      </c>
      <c r="F13" s="13">
        <v>392</v>
      </c>
      <c r="G13" s="13">
        <v>24.9</v>
      </c>
      <c r="H13" s="9" t="s">
        <v>90</v>
      </c>
      <c r="I13" s="13">
        <v>5.0030000000000001</v>
      </c>
      <c r="J13" s="13">
        <v>1.17</v>
      </c>
      <c r="K13" s="13">
        <v>21.390999999999998</v>
      </c>
      <c r="L13" s="13">
        <f t="shared" si="0"/>
        <v>1.610037732506068</v>
      </c>
      <c r="M13" s="13">
        <f t="shared" si="1"/>
        <v>0.15700374880966469</v>
      </c>
      <c r="N13" s="13">
        <f t="shared" si="2"/>
        <v>3.0629702728196682</v>
      </c>
      <c r="O13" s="13">
        <f t="shared" si="3"/>
        <v>0.7413179908188785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E16" sqref="E16"/>
    </sheetView>
  </sheetViews>
  <sheetFormatPr defaultRowHeight="15"/>
  <cols>
    <col min="1" max="1" width="14.5703125" style="6" customWidth="1"/>
    <col min="2" max="2" width="9.140625" customWidth="1"/>
    <col min="5" max="6" width="18.5703125" customWidth="1"/>
    <col min="7" max="7" width="17.28515625" customWidth="1"/>
    <col min="8" max="8" width="11.42578125" customWidth="1"/>
    <col min="9" max="9" width="15.140625" customWidth="1"/>
  </cols>
  <sheetData>
    <row r="1" spans="1:11" ht="15.75">
      <c r="A1" s="7" t="s">
        <v>0</v>
      </c>
      <c r="B1" s="7" t="s">
        <v>12</v>
      </c>
      <c r="C1" s="7" t="s">
        <v>1</v>
      </c>
      <c r="D1" s="7" t="s">
        <v>2</v>
      </c>
      <c r="E1" s="9" t="s">
        <v>70</v>
      </c>
      <c r="F1" s="9" t="s">
        <v>71</v>
      </c>
      <c r="G1" s="9" t="s">
        <v>72</v>
      </c>
      <c r="H1" s="9" t="s">
        <v>83</v>
      </c>
      <c r="I1" s="9" t="s">
        <v>73</v>
      </c>
      <c r="J1" s="9" t="s">
        <v>84</v>
      </c>
      <c r="K1" s="9" t="s">
        <v>60</v>
      </c>
    </row>
    <row r="2" spans="1:11">
      <c r="A2" s="6" t="s">
        <v>17</v>
      </c>
      <c r="B2" s="6">
        <v>2022</v>
      </c>
      <c r="C2" s="6" t="s">
        <v>37</v>
      </c>
      <c r="D2" s="6" t="s">
        <v>4</v>
      </c>
      <c r="E2" t="s">
        <v>74</v>
      </c>
      <c r="F2" t="str">
        <f>$F$13</f>
        <v>yes</v>
      </c>
      <c r="G2" t="s">
        <v>86</v>
      </c>
      <c r="H2" t="s">
        <v>86</v>
      </c>
      <c r="I2" t="s">
        <v>86</v>
      </c>
      <c r="J2" t="s">
        <v>86</v>
      </c>
      <c r="K2" t="str">
        <f t="shared" ref="K2:K11" si="0">$J$2</f>
        <v>no</v>
      </c>
    </row>
    <row r="3" spans="1:11">
      <c r="A3" s="6" t="s">
        <v>19</v>
      </c>
      <c r="B3" s="6">
        <v>2020</v>
      </c>
      <c r="C3" s="6" t="s">
        <v>37</v>
      </c>
      <c r="D3" s="6" t="s">
        <v>4</v>
      </c>
      <c r="E3" s="6" t="s">
        <v>74</v>
      </c>
      <c r="F3" t="str">
        <f>$F$13</f>
        <v>yes</v>
      </c>
      <c r="G3" t="str">
        <f>$G$7</f>
        <v>yes</v>
      </c>
      <c r="H3" s="6" t="s">
        <v>86</v>
      </c>
      <c r="I3" t="str">
        <f>$H$11</f>
        <v>yes</v>
      </c>
      <c r="J3" s="6" t="s">
        <v>86</v>
      </c>
      <c r="K3" s="6" t="str">
        <f t="shared" si="0"/>
        <v>no</v>
      </c>
    </row>
    <row r="4" spans="1:11">
      <c r="A4" s="6" t="s">
        <v>18</v>
      </c>
      <c r="B4" s="6">
        <v>2022</v>
      </c>
      <c r="C4" s="6" t="s">
        <v>82</v>
      </c>
      <c r="D4" s="6" t="s">
        <v>4</v>
      </c>
      <c r="E4" s="6" t="s">
        <v>74</v>
      </c>
      <c r="F4" t="str">
        <f>$F$13</f>
        <v>yes</v>
      </c>
      <c r="G4" t="str">
        <f>$G$7</f>
        <v>yes</v>
      </c>
      <c r="H4" s="6" t="s">
        <v>86</v>
      </c>
      <c r="I4" s="6" t="str">
        <f>$H$11</f>
        <v>yes</v>
      </c>
      <c r="J4" s="6" t="s">
        <v>86</v>
      </c>
      <c r="K4" s="6" t="str">
        <f t="shared" si="0"/>
        <v>no</v>
      </c>
    </row>
    <row r="5" spans="1:11">
      <c r="A5" s="6" t="s">
        <v>20</v>
      </c>
      <c r="B5" s="6">
        <v>2016</v>
      </c>
      <c r="C5" s="6" t="s">
        <v>49</v>
      </c>
      <c r="D5" s="6" t="s">
        <v>4</v>
      </c>
      <c r="E5" s="6" t="s">
        <v>74</v>
      </c>
      <c r="F5" t="str">
        <f>$F$13</f>
        <v>yes</v>
      </c>
      <c r="G5" t="str">
        <f>$G$7</f>
        <v>yes</v>
      </c>
      <c r="H5" t="str">
        <f>$G$5</f>
        <v>yes</v>
      </c>
      <c r="I5" s="6" t="str">
        <f>$H$11</f>
        <v>yes</v>
      </c>
      <c r="J5" t="str">
        <f>$I$14</f>
        <v>yes</v>
      </c>
      <c r="K5" s="6" t="str">
        <f t="shared" si="0"/>
        <v>no</v>
      </c>
    </row>
    <row r="6" spans="1:11">
      <c r="A6" s="6" t="s">
        <v>47</v>
      </c>
      <c r="B6" s="6">
        <v>2014</v>
      </c>
      <c r="C6" s="6" t="s">
        <v>37</v>
      </c>
      <c r="D6" s="6" t="s">
        <v>4</v>
      </c>
      <c r="E6" s="6" t="s">
        <v>74</v>
      </c>
      <c r="F6" t="s">
        <v>86</v>
      </c>
      <c r="G6" t="s">
        <v>86</v>
      </c>
      <c r="H6" t="s">
        <v>86</v>
      </c>
      <c r="I6" t="s">
        <v>86</v>
      </c>
      <c r="J6" t="s">
        <v>86</v>
      </c>
      <c r="K6" s="6" t="str">
        <f t="shared" si="0"/>
        <v>no</v>
      </c>
    </row>
    <row r="7" spans="1:11">
      <c r="A7" s="6" t="s">
        <v>46</v>
      </c>
      <c r="B7" s="6">
        <v>2021</v>
      </c>
      <c r="C7" s="6" t="s">
        <v>49</v>
      </c>
      <c r="D7" s="6" t="s">
        <v>4</v>
      </c>
      <c r="E7" s="6" t="s">
        <v>74</v>
      </c>
      <c r="F7" t="str">
        <f>$F$13</f>
        <v>yes</v>
      </c>
      <c r="G7" t="str">
        <f>$F$13</f>
        <v>yes</v>
      </c>
      <c r="H7" s="6" t="s">
        <v>86</v>
      </c>
      <c r="I7" t="str">
        <f>$I$5</f>
        <v>yes</v>
      </c>
      <c r="J7" s="6" t="s">
        <v>86</v>
      </c>
      <c r="K7" s="6" t="str">
        <f t="shared" si="0"/>
        <v>no</v>
      </c>
    </row>
    <row r="8" spans="1:11">
      <c r="A8" s="6" t="s">
        <v>18</v>
      </c>
      <c r="B8" s="6">
        <v>2022</v>
      </c>
      <c r="C8" s="6" t="s">
        <v>82</v>
      </c>
      <c r="D8" s="6" t="s">
        <v>4</v>
      </c>
      <c r="E8" s="6" t="s">
        <v>74</v>
      </c>
      <c r="F8" t="str">
        <f>$F$13</f>
        <v>yes</v>
      </c>
      <c r="G8" t="str">
        <f>$G$7</f>
        <v>yes</v>
      </c>
      <c r="H8" s="6" t="s">
        <v>86</v>
      </c>
      <c r="I8" s="6" t="str">
        <f>$I$5</f>
        <v>yes</v>
      </c>
      <c r="J8" s="6" t="s">
        <v>86</v>
      </c>
      <c r="K8" s="6" t="str">
        <f t="shared" si="0"/>
        <v>no</v>
      </c>
    </row>
    <row r="9" spans="1:11">
      <c r="A9" s="6" t="s">
        <v>51</v>
      </c>
      <c r="B9" s="6">
        <v>2016</v>
      </c>
      <c r="C9" s="6" t="s">
        <v>37</v>
      </c>
      <c r="D9" s="6" t="s">
        <v>55</v>
      </c>
      <c r="E9" s="6" t="s">
        <v>74</v>
      </c>
      <c r="F9" t="s">
        <v>86</v>
      </c>
      <c r="G9" t="s">
        <v>86</v>
      </c>
      <c r="H9" s="6" t="s">
        <v>86</v>
      </c>
      <c r="I9" t="s">
        <v>86</v>
      </c>
      <c r="J9" s="6" t="s">
        <v>86</v>
      </c>
      <c r="K9" s="6" t="str">
        <f t="shared" si="0"/>
        <v>no</v>
      </c>
    </row>
    <row r="10" spans="1:11">
      <c r="A10" s="6" t="s">
        <v>52</v>
      </c>
      <c r="B10" s="6">
        <v>2015</v>
      </c>
      <c r="C10" s="6" t="s">
        <v>49</v>
      </c>
      <c r="D10" s="6" t="s">
        <v>55</v>
      </c>
      <c r="E10" s="6" t="s">
        <v>74</v>
      </c>
      <c r="F10" s="6" t="s">
        <v>86</v>
      </c>
      <c r="G10" s="6" t="s">
        <v>86</v>
      </c>
      <c r="H10" s="6" t="s">
        <v>86</v>
      </c>
      <c r="I10" t="str">
        <f>$H$11</f>
        <v>yes</v>
      </c>
      <c r="J10" t="str">
        <f>$I$14</f>
        <v>yes</v>
      </c>
      <c r="K10" s="6" t="str">
        <f t="shared" si="0"/>
        <v>no</v>
      </c>
    </row>
    <row r="11" spans="1:11" ht="15.75">
      <c r="A11" s="9" t="s">
        <v>53</v>
      </c>
      <c r="B11" s="6">
        <v>2019</v>
      </c>
      <c r="C11" s="6" t="s">
        <v>49</v>
      </c>
      <c r="D11" s="6" t="s">
        <v>59</v>
      </c>
      <c r="E11" s="6" t="s">
        <v>74</v>
      </c>
      <c r="F11" s="6" t="s">
        <v>86</v>
      </c>
      <c r="G11" s="6" t="s">
        <v>86</v>
      </c>
      <c r="H11" t="str">
        <f>$G$5</f>
        <v>yes</v>
      </c>
      <c r="I11" t="s">
        <v>86</v>
      </c>
      <c r="J11" t="str">
        <f>$I$14</f>
        <v>yes</v>
      </c>
      <c r="K11" s="6" t="str">
        <f t="shared" si="0"/>
        <v>no</v>
      </c>
    </row>
    <row r="12" spans="1:11" ht="15.75">
      <c r="A12" s="9" t="s">
        <v>54</v>
      </c>
      <c r="B12" s="6">
        <v>2021</v>
      </c>
      <c r="C12" s="6" t="s">
        <v>37</v>
      </c>
      <c r="D12" s="6" t="s">
        <v>55</v>
      </c>
      <c r="E12" s="6" t="s">
        <v>74</v>
      </c>
      <c r="F12" s="6" t="s">
        <v>86</v>
      </c>
      <c r="G12" s="6" t="s">
        <v>86</v>
      </c>
      <c r="H12" t="s">
        <v>86</v>
      </c>
      <c r="I12" t="s">
        <v>86</v>
      </c>
      <c r="J12" t="s">
        <v>86</v>
      </c>
      <c r="K12" t="str">
        <f>$I$14</f>
        <v>yes</v>
      </c>
    </row>
    <row r="13" spans="1:11">
      <c r="A13" s="6" t="s">
        <v>67</v>
      </c>
      <c r="B13" s="6">
        <v>2023</v>
      </c>
      <c r="C13" s="6" t="s">
        <v>37</v>
      </c>
      <c r="D13" s="6" t="s">
        <v>62</v>
      </c>
      <c r="E13" s="6" t="s">
        <v>74</v>
      </c>
      <c r="F13" t="s">
        <v>85</v>
      </c>
      <c r="G13" t="str">
        <f>$F$13</f>
        <v>yes</v>
      </c>
      <c r="H13" s="6" t="s">
        <v>86</v>
      </c>
      <c r="I13" t="str">
        <f>$G$5</f>
        <v>yes</v>
      </c>
      <c r="J13" s="6" t="s">
        <v>86</v>
      </c>
      <c r="K13" t="str">
        <f>$J$13</f>
        <v>no</v>
      </c>
    </row>
    <row r="14" spans="1:11" ht="15.75">
      <c r="A14" s="9" t="s">
        <v>68</v>
      </c>
      <c r="B14" s="6">
        <v>2022</v>
      </c>
      <c r="C14" s="6" t="s">
        <v>37</v>
      </c>
      <c r="D14" s="6" t="s">
        <v>63</v>
      </c>
      <c r="E14" s="6" t="s">
        <v>74</v>
      </c>
      <c r="F14" t="s">
        <v>86</v>
      </c>
      <c r="G14" t="s">
        <v>86</v>
      </c>
      <c r="H14" s="6" t="s">
        <v>86</v>
      </c>
      <c r="I14" s="6" t="str">
        <f>$G$5</f>
        <v>yes</v>
      </c>
      <c r="J14" t="str">
        <f>$I$14</f>
        <v>yes</v>
      </c>
      <c r="K14" s="6" t="str">
        <f>$J$13</f>
        <v>no</v>
      </c>
    </row>
    <row r="15" spans="1:11" ht="15.75">
      <c r="A15" s="9" t="s">
        <v>65</v>
      </c>
      <c r="B15" s="6">
        <v>2022</v>
      </c>
      <c r="C15" s="6" t="s">
        <v>49</v>
      </c>
      <c r="D15" s="6" t="s">
        <v>63</v>
      </c>
      <c r="E15" s="6" t="s">
        <v>74</v>
      </c>
      <c r="F15" t="s">
        <v>86</v>
      </c>
      <c r="G15" s="6" t="s">
        <v>86</v>
      </c>
      <c r="H15" s="6" t="s">
        <v>86</v>
      </c>
      <c r="I15" t="s">
        <v>86</v>
      </c>
      <c r="J15" t="str">
        <f>$I$14</f>
        <v>yes</v>
      </c>
      <c r="K15" s="6" t="str">
        <f>$J$13</f>
        <v>no</v>
      </c>
    </row>
    <row r="16" spans="1:11">
      <c r="E1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Berhanemeskel</cp:lastModifiedBy>
  <dcterms:created xsi:type="dcterms:W3CDTF">2024-02-13T12:34:35Z</dcterms:created>
  <dcterms:modified xsi:type="dcterms:W3CDTF">2025-01-31T10:48:56Z</dcterms:modified>
</cp:coreProperties>
</file>