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micae\Documents\Doctorado\LABs-Campo-Otros\HP_Granitos_database\GeothermalEnergy_submission\Revision\Submission_2\"/>
    </mc:Choice>
  </mc:AlternateContent>
  <xr:revisionPtr revIDLastSave="0" documentId="13_ncr:1_{9660F718-481A-48DB-AD75-B85CC8F35E67}" xr6:coauthVersionLast="46" xr6:coauthVersionMax="46" xr10:uidLastSave="{00000000-0000-0000-0000-000000000000}"/>
  <bookViews>
    <workbookView xWindow="-108" yWindow="-108" windowWidth="23256" windowHeight="12576" activeTab="7" xr2:uid="{41F72DF1-CF27-4F23-8C0F-2A5F017F62BE}"/>
  </bookViews>
  <sheets>
    <sheet name="Supplementary Table 1" sheetId="14" r:id="rId1"/>
    <sheet name="Hoja1_HID" sheetId="16" state="hidden" r:id="rId2"/>
    <sheet name="Hoja1_HID1" sheetId="17" state="hidden" r:id="rId3"/>
    <sheet name="Hoja1_HID2" sheetId="19" state="hidden" r:id="rId4"/>
    <sheet name="XLSTAT_20200828_133451_1_HID" sheetId="22" state="hidden" r:id="rId5"/>
    <sheet name="XLSTAT_20200803_142324_1_HID" sheetId="12" state="hidden" r:id="rId6"/>
    <sheet name="Supplementary Table 2" sheetId="24" r:id="rId7"/>
    <sheet name="Color references" sheetId="13" r:id="rId8"/>
  </sheets>
  <definedNames>
    <definedName name="_xlnm._FilterDatabase" localSheetId="0" hidden="1">'Supplementary Table 1'!$A$1:$T$184</definedName>
    <definedName name="_xlnm.Print_Area" localSheetId="0">'Supplementary Table 1'!#REF!</definedName>
    <definedName name="xdata1" hidden="1">0+(ROW(OFFSET(#REF!,0,0,6,1))-1)*0.2</definedName>
    <definedName name="xdata2" hidden="1">0.5+(ROW(OFFSET(#REF!,0,0,6,1))-1)*0.1</definedName>
    <definedName name="xdata3" hidden="1">0+(ROW(OFFSET(#REF!,0,0,6,1))-1)*0.1</definedName>
    <definedName name="ydata1" hidden="1">0*[0]!xdata1</definedName>
    <definedName name="ydata2" hidden="1">1.73205080756888*(1-[0]!xdata2)</definedName>
    <definedName name="ydata3" hidden="1">[0]!xdata3*1.73205080756888</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9" i="24" l="1"/>
  <c r="M19" i="24" s="1"/>
  <c r="J19" i="24"/>
  <c r="L18" i="24"/>
  <c r="M18" i="24" s="1"/>
  <c r="J18" i="24"/>
  <c r="L17" i="24"/>
  <c r="M17" i="24" s="1"/>
  <c r="J17" i="24"/>
  <c r="L15" i="24"/>
  <c r="M15" i="24" s="1"/>
  <c r="J15" i="24"/>
  <c r="L14" i="24"/>
  <c r="M14" i="24" s="1"/>
  <c r="J14" i="24"/>
  <c r="L13" i="24"/>
  <c r="M13" i="24" s="1"/>
  <c r="J13" i="24"/>
  <c r="L12" i="24"/>
  <c r="M12" i="24" s="1"/>
  <c r="J12" i="24"/>
  <c r="L11" i="24"/>
  <c r="M11" i="24" s="1"/>
  <c r="J11" i="24"/>
  <c r="N11" i="24" s="1"/>
  <c r="P11" i="24" s="1"/>
  <c r="L10" i="24"/>
  <c r="M10" i="24" s="1"/>
  <c r="J10" i="24"/>
  <c r="L9" i="24"/>
  <c r="M9" i="24" s="1"/>
  <c r="J9" i="24"/>
  <c r="L8" i="24"/>
  <c r="M8" i="24" s="1"/>
  <c r="J8" i="24"/>
  <c r="L7" i="24"/>
  <c r="M7" i="24" s="1"/>
  <c r="J7" i="24"/>
  <c r="N7" i="24" s="1"/>
  <c r="P7" i="24" s="1"/>
  <c r="L6" i="24"/>
  <c r="M6" i="24" s="1"/>
  <c r="J6" i="24"/>
  <c r="L5" i="24"/>
  <c r="J5" i="24"/>
  <c r="N5" i="24" s="1"/>
  <c r="P5" i="24" s="1"/>
  <c r="L4" i="24"/>
  <c r="M4" i="24" s="1"/>
  <c r="J4" i="24"/>
  <c r="L3" i="24"/>
  <c r="M3" i="24" s="1"/>
  <c r="J3" i="24"/>
  <c r="K184" i="14"/>
  <c r="K183" i="14"/>
  <c r="K182" i="14"/>
  <c r="K181" i="14"/>
  <c r="K180" i="14"/>
  <c r="K179" i="14"/>
  <c r="K178" i="14"/>
  <c r="K177" i="14"/>
  <c r="K176" i="14"/>
  <c r="K175" i="14"/>
  <c r="K174" i="14"/>
  <c r="K173" i="14"/>
  <c r="K172" i="14"/>
  <c r="K171" i="14"/>
  <c r="N3" i="24" l="1"/>
  <c r="P3" i="24" s="1"/>
  <c r="N14" i="24"/>
  <c r="P14" i="24" s="1"/>
  <c r="N4" i="24"/>
  <c r="P4" i="24" s="1"/>
  <c r="N13" i="24"/>
  <c r="P13" i="24" s="1"/>
  <c r="N8" i="24"/>
  <c r="P8" i="24" s="1"/>
  <c r="N15" i="24"/>
  <c r="P15" i="24" s="1"/>
  <c r="N10" i="24"/>
  <c r="P10" i="24" s="1"/>
  <c r="N6" i="24"/>
  <c r="P6" i="24" s="1"/>
  <c r="N9" i="24"/>
  <c r="P9" i="24" s="1"/>
  <c r="N12" i="24"/>
  <c r="P12" i="24" s="1"/>
  <c r="Q173" i="14"/>
  <c r="Q174" i="14"/>
  <c r="P171" i="14"/>
  <c r="Q180" i="14"/>
  <c r="Q181" i="14"/>
  <c r="P182" i="14"/>
  <c r="P175" i="14"/>
  <c r="Q183" i="14"/>
  <c r="Q176" i="14"/>
  <c r="Q184" i="14"/>
  <c r="P177" i="14"/>
  <c r="P172" i="14"/>
  <c r="P178" i="14"/>
  <c r="P179" i="14"/>
  <c r="Q182" i="14"/>
  <c r="Q171" i="14"/>
  <c r="P174" i="14"/>
  <c r="Q179" i="14"/>
  <c r="P183" i="14"/>
  <c r="P180" i="14"/>
  <c r="Q172" i="14"/>
  <c r="Q175" i="14"/>
  <c r="P173" i="14"/>
  <c r="Q178" i="14"/>
  <c r="P181" i="14"/>
  <c r="Q177" i="14"/>
  <c r="P176" i="14"/>
  <c r="P184" i="14"/>
  <c r="K125" i="14" l="1"/>
  <c r="K124" i="14"/>
  <c r="K123" i="14"/>
  <c r="K122" i="14"/>
  <c r="K121" i="14"/>
  <c r="K120" i="14"/>
  <c r="K119" i="14"/>
  <c r="K118" i="14"/>
  <c r="K117" i="14"/>
  <c r="K116" i="14"/>
  <c r="K115" i="14"/>
  <c r="K114" i="14"/>
  <c r="K113" i="14"/>
  <c r="K112" i="14"/>
  <c r="K111" i="14"/>
  <c r="K110" i="14"/>
  <c r="K109" i="14"/>
  <c r="K108" i="14"/>
  <c r="P110" i="14" l="1"/>
  <c r="Q118" i="14"/>
  <c r="Q111" i="14"/>
  <c r="Q120" i="14"/>
  <c r="Q115" i="14"/>
  <c r="Q119" i="14"/>
  <c r="P112" i="14"/>
  <c r="P113" i="14"/>
  <c r="Q114" i="14"/>
  <c r="P122" i="14"/>
  <c r="Q123" i="14"/>
  <c r="Q116" i="14"/>
  <c r="Q109" i="14"/>
  <c r="Q121" i="14"/>
  <c r="R121" i="14" s="1"/>
  <c r="Q108" i="14"/>
  <c r="P124" i="14"/>
  <c r="Q117" i="14"/>
  <c r="Q125" i="14"/>
  <c r="R125" i="14" s="1"/>
  <c r="Q112" i="14"/>
  <c r="P117" i="14"/>
  <c r="P114" i="14"/>
  <c r="Q124" i="14"/>
  <c r="R124" i="14" s="1"/>
  <c r="P119" i="14"/>
  <c r="P115" i="14"/>
  <c r="P108" i="14"/>
  <c r="Q110" i="14"/>
  <c r="Q122" i="14"/>
  <c r="P116" i="14"/>
  <c r="P120" i="14"/>
  <c r="Q113" i="14"/>
  <c r="P118" i="14"/>
  <c r="P111" i="14"/>
  <c r="P121" i="14"/>
  <c r="P123" i="14"/>
  <c r="P125" i="14"/>
  <c r="P109" i="14"/>
  <c r="R117" i="14" l="1"/>
  <c r="R108" i="14"/>
  <c r="K170" i="14"/>
  <c r="K169" i="14"/>
  <c r="K168" i="14"/>
  <c r="K167" i="14"/>
  <c r="K166" i="14"/>
  <c r="K165" i="14"/>
  <c r="K164" i="14"/>
  <c r="K163" i="14"/>
  <c r="K162" i="14"/>
  <c r="K161" i="14"/>
  <c r="K160" i="14"/>
  <c r="K159" i="14"/>
  <c r="K158" i="14"/>
  <c r="K157" i="14"/>
  <c r="K156" i="14"/>
  <c r="K155" i="14"/>
  <c r="K154" i="14"/>
  <c r="K153" i="14"/>
  <c r="K152" i="14"/>
  <c r="K151" i="14"/>
  <c r="K150" i="14"/>
  <c r="K149" i="14"/>
  <c r="K148" i="14"/>
  <c r="K147" i="14"/>
  <c r="K146" i="14"/>
  <c r="K145" i="14"/>
  <c r="K144" i="14"/>
  <c r="K143" i="14"/>
  <c r="K142" i="14"/>
  <c r="K141" i="14"/>
  <c r="K140" i="14"/>
  <c r="K139" i="14"/>
  <c r="K138" i="14"/>
  <c r="K137" i="14"/>
  <c r="K136" i="14"/>
  <c r="K135" i="14"/>
  <c r="K134" i="14"/>
  <c r="K133" i="14"/>
  <c r="K132" i="14"/>
  <c r="K131" i="14"/>
  <c r="K130" i="14"/>
  <c r="K129" i="14"/>
  <c r="K128" i="14"/>
  <c r="K127" i="14"/>
  <c r="P127" i="14" s="1"/>
  <c r="K126" i="14"/>
  <c r="Q126" i="14" l="1"/>
  <c r="P126" i="14"/>
  <c r="Q156" i="14"/>
  <c r="P141" i="14"/>
  <c r="Q165" i="14"/>
  <c r="Q140" i="14"/>
  <c r="Q133" i="14"/>
  <c r="Q166" i="14"/>
  <c r="Q143" i="14"/>
  <c r="Q159" i="14"/>
  <c r="P167" i="14"/>
  <c r="Q164" i="14"/>
  <c r="Q149" i="14"/>
  <c r="P134" i="14"/>
  <c r="Q158" i="14"/>
  <c r="Q168" i="14"/>
  <c r="Q150" i="14"/>
  <c r="P135" i="14"/>
  <c r="P151" i="14"/>
  <c r="Q128" i="14"/>
  <c r="Q152" i="14"/>
  <c r="P129" i="14"/>
  <c r="Q145" i="14"/>
  <c r="P169" i="14"/>
  <c r="Q148" i="14"/>
  <c r="Q157" i="14"/>
  <c r="Q160" i="14"/>
  <c r="P137" i="14"/>
  <c r="P153" i="14"/>
  <c r="P161" i="14"/>
  <c r="Q130" i="14"/>
  <c r="Q146" i="14"/>
  <c r="Q154" i="14"/>
  <c r="Q162" i="14"/>
  <c r="Q170" i="14"/>
  <c r="Q131" i="14"/>
  <c r="P139" i="14"/>
  <c r="Q147" i="14"/>
  <c r="P155" i="14"/>
  <c r="P163" i="14"/>
  <c r="Q142" i="14"/>
  <c r="R142" i="14" s="1"/>
  <c r="Q132" i="14"/>
  <c r="Q136" i="14"/>
  <c r="Q144" i="14"/>
  <c r="Q138" i="14"/>
  <c r="P142" i="14"/>
  <c r="Q137" i="14"/>
  <c r="Q167" i="14"/>
  <c r="Q163" i="14"/>
  <c r="Q155" i="14"/>
  <c r="P150" i="14"/>
  <c r="P128" i="14"/>
  <c r="Q134" i="14"/>
  <c r="P146" i="14"/>
  <c r="Q129" i="14"/>
  <c r="P154" i="14"/>
  <c r="P159" i="14"/>
  <c r="Q127" i="14"/>
  <c r="P147" i="14"/>
  <c r="P132" i="14"/>
  <c r="Q135" i="14"/>
  <c r="Q139" i="14"/>
  <c r="P144" i="14"/>
  <c r="Q151" i="14"/>
  <c r="P166" i="14"/>
  <c r="P170" i="14"/>
  <c r="P158" i="14"/>
  <c r="P162" i="14"/>
  <c r="P145" i="14"/>
  <c r="P143" i="14"/>
  <c r="P130" i="14"/>
  <c r="Q141" i="14"/>
  <c r="P148" i="14"/>
  <c r="Q153" i="14"/>
  <c r="P156" i="14"/>
  <c r="Q161" i="14"/>
  <c r="P164" i="14"/>
  <c r="Q169" i="14"/>
  <c r="P131" i="14"/>
  <c r="P149" i="14"/>
  <c r="P157" i="14"/>
  <c r="P165" i="14"/>
  <c r="P133" i="14"/>
  <c r="P138" i="14"/>
  <c r="P140" i="14"/>
  <c r="P152" i="14"/>
  <c r="P160" i="14"/>
  <c r="P168" i="14"/>
  <c r="P136" i="14"/>
  <c r="R144" i="14" l="1"/>
  <c r="R136" i="14"/>
  <c r="R128" i="14"/>
  <c r="R127" i="14"/>
  <c r="R126" i="14"/>
  <c r="R132" i="14"/>
  <c r="R138" i="14"/>
  <c r="K107" i="14"/>
  <c r="K106" i="14"/>
  <c r="K105" i="14"/>
  <c r="K104" i="14"/>
  <c r="K103" i="14"/>
  <c r="K102" i="14"/>
  <c r="K101" i="14"/>
  <c r="K100" i="14"/>
  <c r="K99" i="14"/>
  <c r="K98" i="14"/>
  <c r="K97" i="14"/>
  <c r="K96" i="14"/>
  <c r="K95" i="14"/>
  <c r="K94" i="14"/>
  <c r="K93" i="14"/>
  <c r="K92" i="14"/>
  <c r="Q93" i="14" l="1"/>
  <c r="Q100" i="14"/>
  <c r="Q95" i="14"/>
  <c r="P97" i="14"/>
  <c r="Q105" i="14"/>
  <c r="Q94" i="14"/>
  <c r="Q102" i="14"/>
  <c r="P104" i="14"/>
  <c r="Q98" i="14"/>
  <c r="Q106" i="14"/>
  <c r="Q101" i="14"/>
  <c r="Q103" i="14"/>
  <c r="P96" i="14"/>
  <c r="Q99" i="14"/>
  <c r="Q107" i="14"/>
  <c r="Q92" i="14"/>
  <c r="P99" i="14"/>
  <c r="Q104" i="14"/>
  <c r="Q96" i="14"/>
  <c r="P100" i="14"/>
  <c r="P107" i="14"/>
  <c r="Q97" i="14"/>
  <c r="P92" i="14"/>
  <c r="P94" i="14"/>
  <c r="P102" i="14"/>
  <c r="P105" i="14"/>
  <c r="P95" i="14"/>
  <c r="P103" i="14"/>
  <c r="P98" i="14"/>
  <c r="P106" i="14"/>
  <c r="P93" i="14"/>
  <c r="P101" i="14"/>
  <c r="R92" i="14" l="1"/>
  <c r="K74" i="14"/>
  <c r="K73" i="14"/>
  <c r="K72" i="14"/>
  <c r="K71" i="14"/>
  <c r="K70" i="14"/>
  <c r="K69" i="14"/>
  <c r="K68" i="14"/>
  <c r="Q69" i="14" l="1"/>
  <c r="Q72" i="14"/>
  <c r="Q74" i="14"/>
  <c r="P71" i="14"/>
  <c r="P70" i="14"/>
  <c r="Q73" i="14"/>
  <c r="Q68" i="14"/>
  <c r="P73" i="14"/>
  <c r="P74" i="14"/>
  <c r="Q70" i="14"/>
  <c r="Q71" i="14"/>
  <c r="P69" i="14"/>
  <c r="P72" i="14"/>
  <c r="P68" i="14"/>
  <c r="R68" i="14" l="1"/>
  <c r="K2" i="14"/>
  <c r="K3" i="14"/>
  <c r="K4" i="14"/>
  <c r="P4" i="14" s="1"/>
  <c r="K5" i="14"/>
  <c r="K6" i="14"/>
  <c r="K7" i="14"/>
  <c r="K8" i="14"/>
  <c r="K9" i="14"/>
  <c r="K10" i="14"/>
  <c r="K11" i="14"/>
  <c r="K12" i="14"/>
  <c r="K13" i="14"/>
  <c r="K14" i="14"/>
  <c r="K15" i="14"/>
  <c r="K16" i="14"/>
  <c r="K17" i="14"/>
  <c r="K18" i="14"/>
  <c r="K19" i="14"/>
  <c r="K20" i="14"/>
  <c r="K21" i="14"/>
  <c r="P21" i="14" s="1"/>
  <c r="K22" i="14"/>
  <c r="Q22" i="14" s="1"/>
  <c r="K23" i="14"/>
  <c r="P23" i="14" s="1"/>
  <c r="K24" i="14"/>
  <c r="P24" i="14" s="1"/>
  <c r="K25" i="14"/>
  <c r="P25" i="14" s="1"/>
  <c r="K26" i="14"/>
  <c r="P26" i="14" s="1"/>
  <c r="K27" i="14"/>
  <c r="K28" i="14"/>
  <c r="K29" i="14"/>
  <c r="K30" i="14"/>
  <c r="K31" i="14"/>
  <c r="K32" i="14"/>
  <c r="K33" i="14"/>
  <c r="K34" i="14"/>
  <c r="K35" i="14"/>
  <c r="K36" i="14"/>
  <c r="K37" i="14"/>
  <c r="K38" i="14"/>
  <c r="K39" i="14"/>
  <c r="K40" i="14"/>
  <c r="K41" i="14"/>
  <c r="K42" i="14"/>
  <c r="Q42" i="14" s="1"/>
  <c r="K43" i="14"/>
  <c r="P43" i="14" s="1"/>
  <c r="K44" i="14"/>
  <c r="P44" i="14" s="1"/>
  <c r="K45" i="14"/>
  <c r="Q45" i="14" s="1"/>
  <c r="K46" i="14"/>
  <c r="Q46" i="14" s="1"/>
  <c r="K47" i="14"/>
  <c r="P47" i="14" s="1"/>
  <c r="K48" i="14"/>
  <c r="P48" i="14" s="1"/>
  <c r="K49" i="14"/>
  <c r="P49" i="14" s="1"/>
  <c r="K50" i="14"/>
  <c r="K51" i="14"/>
  <c r="K52" i="14"/>
  <c r="K53" i="14"/>
  <c r="K54" i="14"/>
  <c r="K55" i="14"/>
  <c r="K56" i="14"/>
  <c r="K57" i="14"/>
  <c r="K58" i="14"/>
  <c r="K59" i="14"/>
  <c r="K60" i="14"/>
  <c r="K61" i="14"/>
  <c r="K62" i="14"/>
  <c r="K63" i="14"/>
  <c r="K64" i="14"/>
  <c r="K65" i="14"/>
  <c r="K66" i="14"/>
  <c r="K67" i="14"/>
  <c r="K75" i="14"/>
  <c r="K76" i="14"/>
  <c r="K77" i="14"/>
  <c r="K78" i="14"/>
  <c r="K79" i="14"/>
  <c r="K80" i="14"/>
  <c r="K81" i="14"/>
  <c r="K82" i="14"/>
  <c r="K83" i="14"/>
  <c r="K84" i="14"/>
  <c r="K85" i="14"/>
  <c r="K86" i="14"/>
  <c r="K87" i="14"/>
  <c r="K88" i="14"/>
  <c r="K89" i="14"/>
  <c r="K90" i="14"/>
  <c r="K91" i="14"/>
  <c r="P20" i="14" l="1"/>
  <c r="Q86" i="14"/>
  <c r="P56" i="14"/>
  <c r="P41" i="14"/>
  <c r="P33" i="14"/>
  <c r="P17" i="14"/>
  <c r="P9" i="14"/>
  <c r="P55" i="14"/>
  <c r="P8" i="14"/>
  <c r="P84" i="14"/>
  <c r="P77" i="14"/>
  <c r="P62" i="14"/>
  <c r="P54" i="14"/>
  <c r="P39" i="14"/>
  <c r="P31" i="14"/>
  <c r="P15" i="14"/>
  <c r="P7" i="14"/>
  <c r="P76" i="14"/>
  <c r="Q14" i="14"/>
  <c r="Q6" i="14"/>
  <c r="P64" i="14"/>
  <c r="Q40" i="14"/>
  <c r="P37" i="14"/>
  <c r="P29" i="14"/>
  <c r="Q13" i="14"/>
  <c r="P5" i="14"/>
  <c r="P78" i="14"/>
  <c r="P32" i="14"/>
  <c r="P91" i="14"/>
  <c r="Q61" i="14"/>
  <c r="Q30" i="14"/>
  <c r="Q89" i="14"/>
  <c r="P28" i="14"/>
  <c r="P12" i="14"/>
  <c r="P83" i="14"/>
  <c r="Q38" i="14"/>
  <c r="Q81" i="14"/>
  <c r="P59" i="14"/>
  <c r="P88" i="14"/>
  <c r="P80" i="14"/>
  <c r="P66" i="14"/>
  <c r="P58" i="14"/>
  <c r="P51" i="14"/>
  <c r="Q35" i="14"/>
  <c r="Q27" i="14"/>
  <c r="P19" i="14"/>
  <c r="Q11" i="14"/>
  <c r="P3" i="14"/>
  <c r="Q85" i="14"/>
  <c r="P16" i="14"/>
  <c r="P90" i="14"/>
  <c r="P82" i="14"/>
  <c r="P60" i="14"/>
  <c r="P67" i="14"/>
  <c r="P52" i="14"/>
  <c r="P36" i="14"/>
  <c r="Q87" i="14"/>
  <c r="P65" i="14"/>
  <c r="P57" i="14"/>
  <c r="P50" i="14"/>
  <c r="Q34" i="14"/>
  <c r="P18" i="14"/>
  <c r="P10" i="14"/>
  <c r="P75" i="14"/>
  <c r="Q53" i="14"/>
  <c r="P79" i="14"/>
  <c r="Q63" i="14"/>
  <c r="Q2" i="14"/>
  <c r="P35" i="14"/>
  <c r="P86" i="14"/>
  <c r="Q3" i="14"/>
  <c r="P40" i="14"/>
  <c r="P45" i="14"/>
  <c r="Q5" i="14"/>
  <c r="P11" i="14"/>
  <c r="Q55" i="14"/>
  <c r="P42" i="14"/>
  <c r="Q91" i="14"/>
  <c r="Q51" i="14"/>
  <c r="P2" i="14"/>
  <c r="Q57" i="14"/>
  <c r="Q48" i="14"/>
  <c r="P87" i="14"/>
  <c r="P81" i="14"/>
  <c r="Q75" i="14"/>
  <c r="P53" i="14"/>
  <c r="P38" i="14"/>
  <c r="Q24" i="14"/>
  <c r="Q84" i="14"/>
  <c r="P34" i="14"/>
  <c r="P22" i="14"/>
  <c r="Q15" i="14"/>
  <c r="P27" i="14"/>
  <c r="Q8" i="14"/>
  <c r="Q83" i="14"/>
  <c r="Q62" i="14"/>
  <c r="Q31" i="14"/>
  <c r="Q58" i="14"/>
  <c r="Q19" i="14"/>
  <c r="Q76" i="14"/>
  <c r="P63" i="14"/>
  <c r="Q37" i="14"/>
  <c r="P14" i="14"/>
  <c r="Q23" i="14"/>
  <c r="P13" i="14"/>
  <c r="Q26" i="14"/>
  <c r="P89" i="14"/>
  <c r="P85" i="14"/>
  <c r="Q77" i="14"/>
  <c r="Q65" i="14"/>
  <c r="Q43" i="14"/>
  <c r="P30" i="14"/>
  <c r="Q16" i="14"/>
  <c r="Q47" i="14"/>
  <c r="P61" i="14"/>
  <c r="Q54" i="14"/>
  <c r="Q7" i="14"/>
  <c r="Q64" i="14"/>
  <c r="Q29" i="14"/>
  <c r="Q18" i="14"/>
  <c r="Q50" i="14"/>
  <c r="Q32" i="14"/>
  <c r="Q21" i="14"/>
  <c r="Q10" i="14"/>
  <c r="P6" i="14"/>
  <c r="Q79" i="14"/>
  <c r="Q67" i="14"/>
  <c r="Q60" i="14"/>
  <c r="P46" i="14"/>
  <c r="Q39" i="14"/>
  <c r="Q80" i="14"/>
  <c r="Q88" i="14"/>
  <c r="Q78" i="14"/>
  <c r="Q59" i="14"/>
  <c r="Q52" i="14"/>
  <c r="Q44" i="14"/>
  <c r="Q36" i="14"/>
  <c r="Q28" i="14"/>
  <c r="Q20" i="14"/>
  <c r="Q12" i="14"/>
  <c r="Q4" i="14"/>
  <c r="Q90" i="14"/>
  <c r="Q82" i="14"/>
  <c r="Q66" i="14"/>
  <c r="R66" i="14" s="1"/>
  <c r="Q56" i="14"/>
  <c r="Q49" i="14"/>
  <c r="Q41" i="14"/>
  <c r="Q33" i="14"/>
  <c r="Q25" i="14"/>
  <c r="Q17" i="14"/>
  <c r="Q9" i="14"/>
  <c r="R79" i="14" l="1"/>
  <c r="R75" i="14"/>
  <c r="R64" i="14"/>
  <c r="R63" i="14"/>
  <c r="R2" i="14"/>
  <c r="R3" i="14"/>
  <c r="R53" i="14"/>
</calcChain>
</file>

<file path=xl/sharedStrings.xml><?xml version="1.0" encoding="utf-8"?>
<sst xmlns="http://schemas.openxmlformats.org/spreadsheetml/2006/main" count="1973" uniqueCount="475">
  <si>
    <t>A</t>
  </si>
  <si>
    <t>Sample</t>
    <phoneticPr fontId="0" type="noConversion"/>
  </si>
  <si>
    <t>y</t>
  </si>
  <si>
    <t>x</t>
  </si>
  <si>
    <t>Pluton</t>
    <phoneticPr fontId="0" type="noConversion"/>
  </si>
  <si>
    <t>Facies</t>
  </si>
  <si>
    <t>Lithology</t>
  </si>
  <si>
    <t>K (%)</t>
  </si>
  <si>
    <t>Th (ppm)</t>
  </si>
  <si>
    <t>U (ppm)</t>
  </si>
  <si>
    <t>Rock type</t>
    <phoneticPr fontId="0" type="noConversion"/>
  </si>
  <si>
    <r>
      <t>Radioactive Heat prodution rate A (</t>
    </r>
    <r>
      <rPr>
        <b/>
        <sz val="10"/>
        <rFont val="Calibri"/>
        <family val="2"/>
      </rPr>
      <t>μ</t>
    </r>
    <r>
      <rPr>
        <b/>
        <i/>
        <sz val="10"/>
        <rFont val="Times New Roman"/>
        <family val="1"/>
      </rPr>
      <t>W/m</t>
    </r>
    <r>
      <rPr>
        <b/>
        <i/>
        <vertAlign val="superscript"/>
        <sz val="10"/>
        <rFont val="Times New Roman"/>
        <family val="1"/>
      </rPr>
      <t>3</t>
    </r>
    <r>
      <rPr>
        <b/>
        <i/>
        <sz val="10"/>
        <rFont val="Times New Roman"/>
        <family val="1"/>
      </rPr>
      <t>)</t>
    </r>
  </si>
  <si>
    <r>
      <t>Q</t>
    </r>
    <r>
      <rPr>
        <b/>
        <vertAlign val="subscript"/>
        <sz val="10"/>
        <rFont val="Times New Roman"/>
        <family val="1"/>
      </rPr>
      <t>A(μJ/g/a)</t>
    </r>
  </si>
  <si>
    <r>
      <t>Mean Q</t>
    </r>
    <r>
      <rPr>
        <b/>
        <vertAlign val="subscript"/>
        <sz val="10"/>
        <rFont val="Times New Roman"/>
        <family val="1"/>
      </rPr>
      <t>A</t>
    </r>
    <r>
      <rPr>
        <b/>
        <sz val="10"/>
        <rFont val="Times New Roman"/>
        <family val="1"/>
      </rPr>
      <t xml:space="preserve"> (μJ/g/a)</t>
    </r>
  </si>
  <si>
    <t>References</t>
    <phoneticPr fontId="0" type="noConversion"/>
  </si>
  <si>
    <t>Comments</t>
  </si>
  <si>
    <t>ACH-140</t>
  </si>
  <si>
    <t>Achala batholith</t>
  </si>
  <si>
    <t>Monzogranite</t>
  </si>
  <si>
    <t>Dahlquist et al., 2013</t>
  </si>
  <si>
    <t>DAL-1</t>
  </si>
  <si>
    <t>Felsic Granodiorite</t>
  </si>
  <si>
    <t>NPE-10</t>
  </si>
  <si>
    <t>Hosted in facies 2</t>
  </si>
  <si>
    <t>Bt-Ap-rich bodies</t>
  </si>
  <si>
    <t>NPE-14</t>
  </si>
  <si>
    <t>ACH-151</t>
  </si>
  <si>
    <t>Dahlquist et al., 2014</t>
  </si>
  <si>
    <t>ACH-155</t>
  </si>
  <si>
    <t>ACH-135</t>
  </si>
  <si>
    <t>ACH-154</t>
  </si>
  <si>
    <t>ACH-130</t>
  </si>
  <si>
    <t>NPE-18</t>
  </si>
  <si>
    <t>CON-1</t>
  </si>
  <si>
    <t>NPE-4</t>
  </si>
  <si>
    <t>NPE-6</t>
  </si>
  <si>
    <t>NPE-15</t>
  </si>
  <si>
    <t>DAL-2</t>
  </si>
  <si>
    <t>NPE-12</t>
  </si>
  <si>
    <t>NPE-7</t>
  </si>
  <si>
    <t>NPE-2</t>
  </si>
  <si>
    <t>NPE-5</t>
  </si>
  <si>
    <t>Biotite-rich granite</t>
  </si>
  <si>
    <t>NPE-9</t>
  </si>
  <si>
    <t>NPE-17</t>
  </si>
  <si>
    <t>NPE-19</t>
  </si>
  <si>
    <t>CON-2A</t>
  </si>
  <si>
    <t>CON-2B</t>
  </si>
  <si>
    <t>LNE-9</t>
  </si>
  <si>
    <t>CHA-14</t>
  </si>
  <si>
    <t>Mula Muerta</t>
  </si>
  <si>
    <t>Two micas monzogranite</t>
  </si>
  <si>
    <t>Morales Cámera et al., 2018</t>
  </si>
  <si>
    <t>CHA-40</t>
  </si>
  <si>
    <t>Olaen</t>
  </si>
  <si>
    <t>CHA-48</t>
  </si>
  <si>
    <t>CHA-42</t>
  </si>
  <si>
    <t>CHA-15</t>
  </si>
  <si>
    <t>CHA-21</t>
  </si>
  <si>
    <t>Leucogranito Mesa del Palmar</t>
  </si>
  <si>
    <t>Leucogranite</t>
  </si>
  <si>
    <t>Morales Cámera, 2019</t>
  </si>
  <si>
    <t>CHA-43</t>
  </si>
  <si>
    <t>Leucogranito Mesa de la Mula Muerta</t>
  </si>
  <si>
    <t>SAB-1</t>
  </si>
  <si>
    <t>Santa Sabina Sur</t>
  </si>
  <si>
    <t>SAB-21</t>
  </si>
  <si>
    <t>Santa Sabina Norte</t>
  </si>
  <si>
    <t>TAS-30</t>
  </si>
  <si>
    <t>Granitos porfíricos gruesos</t>
  </si>
  <si>
    <t>TAS-29</t>
  </si>
  <si>
    <t>RM-102</t>
  </si>
  <si>
    <t>B</t>
  </si>
  <si>
    <t>Granite</t>
  </si>
  <si>
    <t>Campodónico et al., 2014</t>
  </si>
  <si>
    <t>RM-001A</t>
  </si>
  <si>
    <t>RM109</t>
  </si>
  <si>
    <t>RM110</t>
  </si>
  <si>
    <t>E2</t>
  </si>
  <si>
    <t>Hosted in facies B</t>
  </si>
  <si>
    <t>Dorais et al., 1997</t>
  </si>
  <si>
    <t>E3</t>
  </si>
  <si>
    <t>E5</t>
  </si>
  <si>
    <t>E6</t>
  </si>
  <si>
    <t>E7</t>
  </si>
  <si>
    <t>E8</t>
  </si>
  <si>
    <t>E9</t>
  </si>
  <si>
    <t>E10</t>
  </si>
  <si>
    <t>LRO</t>
  </si>
  <si>
    <t>Leucomonzogranite</t>
  </si>
  <si>
    <t>Lira and Poklepovic, 2017</t>
  </si>
  <si>
    <t>LR4</t>
  </si>
  <si>
    <t>CDM-103</t>
  </si>
  <si>
    <t>Capilla del Monte pluton</t>
  </si>
  <si>
    <t>Porphyritic monzogranites</t>
  </si>
  <si>
    <t>Dahlquist et al., 2016</t>
  </si>
  <si>
    <t>CDM-104</t>
  </si>
  <si>
    <t>CAP-1</t>
  </si>
  <si>
    <t>CDM-100</t>
  </si>
  <si>
    <t>Equigranular monzogranites with sporadic phenocrystals</t>
  </si>
  <si>
    <t>CDM-101</t>
  </si>
  <si>
    <t>CDM-102</t>
  </si>
  <si>
    <t>CDM-93</t>
  </si>
  <si>
    <t xml:space="preserve">Equigranular leucocratic monzogranite </t>
  </si>
  <si>
    <t>CDM-94</t>
  </si>
  <si>
    <t>A94PL055</t>
  </si>
  <si>
    <t>Lyons et al., 1997</t>
  </si>
  <si>
    <t>A94PL119</t>
  </si>
  <si>
    <r>
      <t>SiO</t>
    </r>
    <r>
      <rPr>
        <b/>
        <vertAlign val="subscript"/>
        <sz val="10"/>
        <rFont val="Times New Roman"/>
        <family val="1"/>
      </rPr>
      <t>2</t>
    </r>
    <r>
      <rPr>
        <b/>
        <sz val="10"/>
        <rFont val="Times New Roman"/>
        <family val="1"/>
      </rPr>
      <t xml:space="preserve"> (%)</t>
    </r>
  </si>
  <si>
    <t>References:</t>
  </si>
  <si>
    <t>A95PS096</t>
  </si>
  <si>
    <t>Sims et al., 1997</t>
  </si>
  <si>
    <t>A95PS106</t>
  </si>
  <si>
    <t>A95PS107</t>
  </si>
  <si>
    <t>A95PS108</t>
  </si>
  <si>
    <t>A95PS109</t>
  </si>
  <si>
    <t>IH16</t>
  </si>
  <si>
    <t>Biotitic muscovitic monzogranite</t>
  </si>
  <si>
    <t>Otamendi et al., 2002</t>
  </si>
  <si>
    <t>IH19</t>
  </si>
  <si>
    <t>IH18</t>
  </si>
  <si>
    <t>IH04</t>
  </si>
  <si>
    <t>Muscovitic monzogranite</t>
  </si>
  <si>
    <t>IH06</t>
  </si>
  <si>
    <t>IH11</t>
  </si>
  <si>
    <t>Aplitic leucogranite</t>
  </si>
  <si>
    <t>A95PS139</t>
  </si>
  <si>
    <t>Alpa Corral pluton (Cerro Aspero batholith)</t>
  </si>
  <si>
    <t>El Talita pluton (Cerro Aspero batholith)</t>
  </si>
  <si>
    <t>LP-4</t>
  </si>
  <si>
    <t>La Playa pluton</t>
  </si>
  <si>
    <t>Biotitic muscovitic granodiorite</t>
  </si>
  <si>
    <t>I</t>
  </si>
  <si>
    <t>Gómez &amp; Lira, 1998</t>
  </si>
  <si>
    <t>LP-14</t>
  </si>
  <si>
    <t>LP-20</t>
  </si>
  <si>
    <t>LP-31</t>
  </si>
  <si>
    <t>LP-35</t>
  </si>
  <si>
    <t>LP-39</t>
  </si>
  <si>
    <t>LP-13</t>
  </si>
  <si>
    <t>Border facies</t>
  </si>
  <si>
    <t>Muscovitic biotitic monzogranite</t>
  </si>
  <si>
    <t>S</t>
  </si>
  <si>
    <t>LP-19</t>
  </si>
  <si>
    <t>LP-23</t>
  </si>
  <si>
    <t>Centre facies</t>
  </si>
  <si>
    <t>LP-55</t>
  </si>
  <si>
    <t>LP-11</t>
  </si>
  <si>
    <t>LP-48</t>
  </si>
  <si>
    <t>A95PL030</t>
  </si>
  <si>
    <t>LP6</t>
  </si>
  <si>
    <t>Loma de la Población pluton</t>
  </si>
  <si>
    <t>Two micas leucomonzogranite</t>
  </si>
  <si>
    <t>Varas et al., 1997</t>
  </si>
  <si>
    <t>LP8</t>
  </si>
  <si>
    <t>LP17</t>
  </si>
  <si>
    <t>LP19</t>
  </si>
  <si>
    <t>SLA-1</t>
  </si>
  <si>
    <t>Serrezuela pluton</t>
  </si>
  <si>
    <t>P</t>
  </si>
  <si>
    <t>Dahlquist et al., 2018</t>
  </si>
  <si>
    <t>SG-15</t>
  </si>
  <si>
    <t>Gómez, 2003</t>
  </si>
  <si>
    <t>SG-20</t>
  </si>
  <si>
    <t>SG-25</t>
  </si>
  <si>
    <t>SG-26</t>
  </si>
  <si>
    <t>SG-27</t>
  </si>
  <si>
    <t>SG-38</t>
  </si>
  <si>
    <t>SG-22</t>
  </si>
  <si>
    <t>E</t>
  </si>
  <si>
    <t>SG-42</t>
  </si>
  <si>
    <t>SG-9</t>
  </si>
  <si>
    <t>T</t>
  </si>
  <si>
    <t>SG-12</t>
  </si>
  <si>
    <t>SG-7</t>
  </si>
  <si>
    <t>Biotitic turmalinitic monzogranite</t>
  </si>
  <si>
    <t>SG-16</t>
  </si>
  <si>
    <t>LPL-151</t>
  </si>
  <si>
    <t>Granodiorite</t>
  </si>
  <si>
    <t>Rapela et al., 1998</t>
  </si>
  <si>
    <t>LPL-153</t>
  </si>
  <si>
    <t>LPL-154</t>
  </si>
  <si>
    <t>Sierra Norte batholith</t>
  </si>
  <si>
    <t>External unit</t>
  </si>
  <si>
    <t>Internal unit</t>
  </si>
  <si>
    <t>Juárez, 2016; Leal et al.</t>
  </si>
  <si>
    <t>Leal et al.</t>
  </si>
  <si>
    <t>SN 10</t>
  </si>
  <si>
    <t>Alkalifeldespatic granite</t>
  </si>
  <si>
    <t>Elortegui Palacios et al., 2008</t>
  </si>
  <si>
    <t>SN 12</t>
  </si>
  <si>
    <t>SN 13</t>
  </si>
  <si>
    <t>SN 16</t>
  </si>
  <si>
    <t>NF-Is-128</t>
  </si>
  <si>
    <t>Tonalite to Granodiorite</t>
  </si>
  <si>
    <t>Iannizzotto et al., 2013</t>
  </si>
  <si>
    <t>NF-Is-134</t>
  </si>
  <si>
    <t>NF-Is-114</t>
  </si>
  <si>
    <t>Granodiorite to Monzogranite</t>
  </si>
  <si>
    <t>NF-Is-117</t>
  </si>
  <si>
    <t>NF-Is-119</t>
  </si>
  <si>
    <t>NF-Is-125</t>
  </si>
  <si>
    <t>NF-Is-23</t>
  </si>
  <si>
    <t>Tonalite/Granodiorite/Monzogranite</t>
  </si>
  <si>
    <t>NF-Is-149</t>
  </si>
  <si>
    <t>NF-Is-8</t>
  </si>
  <si>
    <t>Monzogranite to Granodiorite</t>
  </si>
  <si>
    <t>NF-Is-13</t>
  </si>
  <si>
    <t>NF-Is-20</t>
  </si>
  <si>
    <t>NF-Is-62</t>
  </si>
  <si>
    <t>NF-Is-108</t>
  </si>
  <si>
    <t>Lira et al., 1997</t>
  </si>
  <si>
    <t>Miarolitic monzogranite</t>
  </si>
  <si>
    <t>J 17*</t>
  </si>
  <si>
    <t>Pórfido Dacítico Los Burros (Sierra Norte batholith)</t>
  </si>
  <si>
    <t>Dacite</t>
  </si>
  <si>
    <t>J 6*</t>
  </si>
  <si>
    <t>J 7</t>
  </si>
  <si>
    <t>J 9</t>
  </si>
  <si>
    <t>J 14</t>
  </si>
  <si>
    <t>J 16</t>
  </si>
  <si>
    <t>Calasuya granite (Sierra Norte batholith)</t>
  </si>
  <si>
    <t>La Maroma granodiorite (Sierra Norte batholith)</t>
  </si>
  <si>
    <t>Ischilín porphiritic granite (Sierra Norte batholith)</t>
  </si>
  <si>
    <t>Juan García granodiorite (Sierra Norte batholith)</t>
  </si>
  <si>
    <t>Villa Albertina granite (Sierra Norte batholith)</t>
  </si>
  <si>
    <t>Sierra Norte batholith (GM unit)</t>
  </si>
  <si>
    <t>Sierra Norte batholith (Aguada Vieja)</t>
  </si>
  <si>
    <t>Sierra Norte batholith (Puesto de los Caminos unit)</t>
  </si>
  <si>
    <t>Sierra Norte batholith (Potrerillos)</t>
  </si>
  <si>
    <t>A94PL005</t>
  </si>
  <si>
    <t>A94PL007A</t>
  </si>
  <si>
    <t>A94PL015A</t>
  </si>
  <si>
    <t>A94PS002</t>
  </si>
  <si>
    <t>Tonalite</t>
  </si>
  <si>
    <t>A95PS002</t>
  </si>
  <si>
    <t>A95PS006</t>
  </si>
  <si>
    <t>A95PS013</t>
  </si>
  <si>
    <t>A95PS021</t>
  </si>
  <si>
    <t>A95PS022</t>
  </si>
  <si>
    <t>A95PS061</t>
  </si>
  <si>
    <t>A95PS063</t>
  </si>
  <si>
    <t>A95PS074</t>
  </si>
  <si>
    <t>A95PS075</t>
  </si>
  <si>
    <t>LCA-122</t>
  </si>
  <si>
    <t>Ascochinga pluton (Sierra Norte batholith)</t>
  </si>
  <si>
    <t>LCA-146</t>
  </si>
  <si>
    <t>Güiraldes pluton</t>
  </si>
  <si>
    <t>Trondhjemite</t>
  </si>
  <si>
    <t>TTG</t>
  </si>
  <si>
    <t>LCA-142</t>
  </si>
  <si>
    <t>LCA-141</t>
  </si>
  <si>
    <t>A94PL027A</t>
  </si>
  <si>
    <t>A94PL028A</t>
  </si>
  <si>
    <t>A95PS035</t>
  </si>
  <si>
    <t>A95PS040</t>
  </si>
  <si>
    <t>A95PS044</t>
  </si>
  <si>
    <t>A95PS090</t>
  </si>
  <si>
    <t>LFR-81</t>
  </si>
  <si>
    <t>La Fronda pluton</t>
  </si>
  <si>
    <t>LFR-82</t>
  </si>
  <si>
    <t>Leucotonalite</t>
  </si>
  <si>
    <t>Pankhurst et al., 2000</t>
  </si>
  <si>
    <t>LFR-83</t>
  </si>
  <si>
    <t>LFR-84</t>
  </si>
  <si>
    <t>SCS-184</t>
  </si>
  <si>
    <t>San Agustín pluton</t>
  </si>
  <si>
    <t>SCS-185</t>
  </si>
  <si>
    <t>SCS-186</t>
  </si>
  <si>
    <t>A95PL104</t>
  </si>
  <si>
    <t>Paso del Carmen tonalite</t>
  </si>
  <si>
    <t>A95PL018</t>
  </si>
  <si>
    <t>Agua de Ramón pluton</t>
  </si>
  <si>
    <t>Inti Huasi granite</t>
  </si>
  <si>
    <t>A?</t>
  </si>
  <si>
    <t>Biotitic muscovitic equigranular granite</t>
  </si>
  <si>
    <t>Medium grained equigranular biotitic granite</t>
  </si>
  <si>
    <t>Fine grained equigranular biotitic granite</t>
  </si>
  <si>
    <t>Equigranular muscovitic biotitic granite</t>
  </si>
  <si>
    <t>Tonalite/Granodiorite/Granite</t>
  </si>
  <si>
    <t>Tonalite/Granodiorite</t>
  </si>
  <si>
    <t>Granodiorite/Granite</t>
  </si>
  <si>
    <t>Hornblende tonalitic gneiss (Tonalite)</t>
  </si>
  <si>
    <t>Banded biotite quartz feldspar gneiss (Granite)</t>
  </si>
  <si>
    <t>Coarse grained biotite hornblende granite</t>
  </si>
  <si>
    <t>Pink porphyritic biotite granite</t>
  </si>
  <si>
    <t>Pink coarse grained equigranular biotite granite</t>
  </si>
  <si>
    <t>Equigranular garnet biotite granite</t>
  </si>
  <si>
    <t>Gneissic hornblende biotite granite</t>
  </si>
  <si>
    <t>Porphyroblastic k-feldspar biotite gneiss (Granite)</t>
  </si>
  <si>
    <t>Granitic gneiss</t>
  </si>
  <si>
    <t>equigranular biotite granite</t>
  </si>
  <si>
    <t>Neoproterozoic to Upper Cambrian-Lower Ordovician</t>
  </si>
  <si>
    <t>Upper Cambrian-Middle Ordovician</t>
  </si>
  <si>
    <t>Coarse grained pink biotite granite</t>
  </si>
  <si>
    <t>Pink biotite microgranite</t>
  </si>
  <si>
    <t>Devonian</t>
  </si>
  <si>
    <t>Devonian-Carboniferous</t>
  </si>
  <si>
    <t>Carboniferous</t>
  </si>
  <si>
    <t>393-366</t>
  </si>
  <si>
    <t>357-322</t>
  </si>
  <si>
    <t>484-463</t>
  </si>
  <si>
    <t>555-515</t>
  </si>
  <si>
    <t>Value below the detectable threshold. It is replaced by a value equal to one half of the detection limit.</t>
  </si>
  <si>
    <t>Missing or inconclusive data.</t>
  </si>
  <si>
    <t>Spatial coordinates estimated or approximated by references.</t>
  </si>
  <si>
    <t>Facies classification from Dahlquist et al. (2016).</t>
  </si>
  <si>
    <r>
      <t>Alpa Corral cristalization age 369</t>
    </r>
    <r>
      <rPr>
        <sz val="11"/>
        <color theme="1"/>
        <rFont val="Calibri"/>
        <family val="2"/>
      </rPr>
      <t>±9</t>
    </r>
    <r>
      <rPr>
        <sz val="11"/>
        <color theme="1"/>
        <rFont val="Calibri"/>
        <family val="2"/>
        <scheme val="minor"/>
      </rPr>
      <t xml:space="preserve"> (Pinotti et al., 2006).</t>
    </r>
  </si>
  <si>
    <t>Facies classification is taken from Pinotti et al. (2014).</t>
  </si>
  <si>
    <t>90% of the body is covered by modern sediments (&lt;200 m depth).</t>
  </si>
  <si>
    <t>Rock type classification according to Lira &amp; Sfragulla (2014).</t>
  </si>
  <si>
    <t>Rock type classification according to Lira &amp; Sfragulla (2014): A or S with alkaline affinities.</t>
  </si>
  <si>
    <t>Cristallization age from Pankhurst et al. (2000) for granodioritic portion.</t>
  </si>
  <si>
    <t>Rock type classified according to Gómez &amp; Lira (1998).</t>
  </si>
  <si>
    <t>Age (period)</t>
  </si>
  <si>
    <t>Age (My)</t>
  </si>
  <si>
    <t>Simplified lithology</t>
  </si>
  <si>
    <t>Datation</t>
  </si>
  <si>
    <t>XRF and INAA</t>
  </si>
  <si>
    <t>ICP–OES (Major elements, Be, Sc, V, Sr, Ba, and Zr) and ICP–MS (rest trace elements)</t>
  </si>
  <si>
    <t>XRF (major elements) and ICP-MS (trace elements)</t>
  </si>
  <si>
    <t>ICP–OES (major elements) and ICP–MS (trace and rare elements)</t>
  </si>
  <si>
    <t>XRF and INAA (major elements) and ICP–MS (rest trace elements)</t>
  </si>
  <si>
    <t>XRF (major and trace elements)</t>
  </si>
  <si>
    <t>XRF (major elements and Sr, Ba, Zr y V) and ICP-MS (rest trace elements)</t>
  </si>
  <si>
    <t>XRF (major elements) and ICP–MS (rest trace elements)</t>
  </si>
  <si>
    <t>XRF (major elements) and ICP–MS (rare elements)</t>
  </si>
  <si>
    <t>XRF (major elements), ICP-OES and ICP-MS</t>
  </si>
  <si>
    <t>ICP-MS or XRF (major elements), ICP-OES and ICP-MS</t>
  </si>
  <si>
    <t>ICP-MS</t>
  </si>
  <si>
    <t>ICP (major elements) and ICP-MS (trace and earth rare elements)</t>
  </si>
  <si>
    <t>XRF (major elements, Rb, Sr and Y, Nb, Zr and Ga) , INAA (REEs, Cs, Ba, Hf, Se, Co, Cr and Zn)</t>
  </si>
  <si>
    <t>XRF (major elements) and ICP-MS (trace elements) or ICP-OES (major elements) and ICP-MS (trace elements)</t>
  </si>
  <si>
    <t>Whole-rock method</t>
  </si>
  <si>
    <t>Mean QA Achala batholith without Bt-Ap rich bodies.</t>
  </si>
  <si>
    <t>Mean QA Los Burros.</t>
  </si>
  <si>
    <t>Mean QA Sierra Norte without Los Burros.</t>
  </si>
  <si>
    <t>Mean QA Villa Albertina granite.</t>
  </si>
  <si>
    <t>Mean QA La Maroma granodiorite.</t>
  </si>
  <si>
    <t>Mean QA Juan García granodiorite.</t>
  </si>
  <si>
    <t>Mean QA Ischilín granite.</t>
  </si>
  <si>
    <t>Mean QA Sierra Norte batholith.</t>
  </si>
  <si>
    <t>Mean QA Achala batholith.</t>
  </si>
  <si>
    <t>Granitoid</t>
  </si>
  <si>
    <t>Magmatic event</t>
  </si>
  <si>
    <t>Emplacement pressure (kb)</t>
  </si>
  <si>
    <t>Deformation</t>
  </si>
  <si>
    <t>Max. lenght axis (km)</t>
  </si>
  <si>
    <t>Min. lenght axis (km)</t>
  </si>
  <si>
    <t>Measured Thickness (km)</t>
  </si>
  <si>
    <t>Estimated Thickness</t>
  </si>
  <si>
    <t>Thickness corrected for erosion</t>
  </si>
  <si>
    <r>
      <t>Reservoir volume (km</t>
    </r>
    <r>
      <rPr>
        <b/>
        <vertAlign val="superscript"/>
        <sz val="9"/>
        <color theme="1"/>
        <rFont val="Arial Narrow"/>
        <family val="2"/>
      </rPr>
      <t>3</t>
    </r>
    <r>
      <rPr>
        <b/>
        <sz val="9"/>
        <color theme="1"/>
        <rFont val="Arial Narrow"/>
        <family val="2"/>
      </rPr>
      <t>)</t>
    </r>
  </si>
  <si>
    <t>Thickness determination method</t>
  </si>
  <si>
    <t>References</t>
  </si>
  <si>
    <t>Observation</t>
  </si>
  <si>
    <t>Emplacement</t>
  </si>
  <si>
    <t>Achala batholith (AB)</t>
  </si>
  <si>
    <t>Achalian</t>
  </si>
  <si>
    <t>Top</t>
  </si>
  <si>
    <t>1.5-3 / 4.5-6.2</t>
  </si>
  <si>
    <t>ductile shear</t>
  </si>
  <si>
    <t>elliptical</t>
  </si>
  <si>
    <t>13.00?</t>
  </si>
  <si>
    <t>Geophysics</t>
  </si>
  <si>
    <t>Zarco Ambrosio 2006, Radice et al 2018, Bernardi 2012, Lira and Sfragulla 2014</t>
  </si>
  <si>
    <t>Geophysical data in Radice et al. (2018). The presence of roof flaps in the inner zone of the outcrop indicates an erosional level close to the roof of the intrusive (Olsacher 1960, Bernardi 2011, Zarco 2006, Lira and Sfragulla 2014). According to Zarco Ambrosio (2006), the batholith was affected during its emplacement by ductile shearing that gave it a planar fabric represented by subhorizontal flakes and alignment of microcline phenocrysts.</t>
  </si>
  <si>
    <t>Achala batholith (AB - Without Bt/Ap samples)</t>
  </si>
  <si>
    <t>1.5-3 / 4.5-6.3</t>
  </si>
  <si>
    <t>Capilla del Monte pluton (CMP)</t>
  </si>
  <si>
    <t>Top?</t>
  </si>
  <si>
    <t>1.5-2</t>
  </si>
  <si>
    <t>-</t>
  </si>
  <si>
    <t>circular</t>
  </si>
  <si>
    <t>De Luca 2018, Lira and Sfragulla 2014</t>
  </si>
  <si>
    <t>Geophysical data in De Luca (2018).</t>
  </si>
  <si>
    <t>Cerro Aspero batholith (CAB) Total</t>
  </si>
  <si>
    <t>Middle </t>
  </si>
  <si>
    <t>Pinotti et al 2014</t>
  </si>
  <si>
    <t>Formed by three circular plutons. The host rock has not been preserved in the roof of the pluton (Pinotti et al. 2014).</t>
  </si>
  <si>
    <t>Cerro Aspero batholith (CAB) Alpa corral</t>
  </si>
  <si>
    <t>The host rock has not been preserved in the roof of the pluton (Pinotti et al. 2014).</t>
  </si>
  <si>
    <t>Cerro Aspero batholith (CAB) El talita</t>
  </si>
  <si>
    <t>Inti Huasi granite (IGG)</t>
  </si>
  <si>
    <t>Loma de la Población pluton (LoPP)</t>
  </si>
  <si>
    <t>Peribatolitic granite similar to the Yeya Sur (Lira and Sfragulla 2014).</t>
  </si>
  <si>
    <t xml:space="preserve">Serrezuela pluton (SP) </t>
  </si>
  <si>
    <t>split by fault</t>
  </si>
  <si>
    <t>It is divided by a metamorphite septum.  The eastern half of the pluton is topographically elevated relative to the western half, uplifted by an east-dipping compressional fault. Shallow emplacement Lucero Michaut and Olsacher (1981). It presents miarolas that coexist with abundant xenoliths of the bedding pointing to the cuspidal part of the pluton.</t>
  </si>
  <si>
    <t>La Playa pluton (LPP)</t>
  </si>
  <si>
    <t>Famatinian</t>
  </si>
  <si>
    <t>Middle?</t>
  </si>
  <si>
    <t>The pluton interrupts the mylonitic foliation of the Los Túneles deformation belt (D'Eramo et al. 2014).</t>
  </si>
  <si>
    <t>Güiraldes pluton (GP)</t>
  </si>
  <si>
    <t>coarse foliation</t>
  </si>
  <si>
    <t>La Fronda pluton (LFP)</t>
  </si>
  <si>
    <t>It is elongated subparallel to the foliation of the metamorphic basement, but their relationship is discordant (D'Eramo et al. 2014).</t>
  </si>
  <si>
    <t>San Agustín pluton (SAP)</t>
  </si>
  <si>
    <t>Middle</t>
  </si>
  <si>
    <t>strong foliation</t>
  </si>
  <si>
    <t>It is the smallest of a series of similar famatinian intrusions (Calmayo, El hongo, San Agustín), it is located immediately NE of the Calmayo pluton. It shows a marked internal deformation that generates a very marked NNW-striking foliation (D'Eramo et al. 2014).</t>
  </si>
  <si>
    <t>Sierra Norte batholith (SNB)</t>
  </si>
  <si>
    <t>Cambrian</t>
  </si>
  <si>
    <t>The reservoir was not calculated for the Sierra Norte pluton due to the complexity to determine the emplacement of the bodies.</t>
  </si>
  <si>
    <t>Calmayo throndjemite</t>
  </si>
  <si>
    <t>El Hongo throndjemite</t>
  </si>
  <si>
    <t>rectangular</t>
  </si>
  <si>
    <t>0.5-1.0</t>
  </si>
  <si>
    <t>Famatinian plutons: The magmatic activity recorded during this period in the Sierras Pampeanas of Córdoba is almost exclusively manifested in the development of small plutons, distributed in the Sierra Chica, Sierra de Cuniputo, San Marcos and Ascochinga, Sierra Grande, Sierras de Guasapampa, Pocho and Altautina, Sierra de Comechingones and Sierra Norte (Fig. 1). These plutons are generally small in size (3 to 10 km radius) and their compositions are mainly trondhjemitic-tonalitic for those located in the eastern sector, tonalitic-granodioritic in the central sector, granitic-granodioritic in the western sector and Sierra Norte.</t>
  </si>
  <si>
    <r>
      <t>Area (km</t>
    </r>
    <r>
      <rPr>
        <b/>
        <vertAlign val="superscript"/>
        <sz val="9"/>
        <color theme="1"/>
        <rFont val="Arial Narrow"/>
        <family val="2"/>
      </rPr>
      <t>2</t>
    </r>
    <r>
      <rPr>
        <b/>
        <sz val="9"/>
        <color theme="1"/>
        <rFont val="Arial Narrow"/>
        <family val="2"/>
      </rPr>
      <t>) Bibliography</t>
    </r>
  </si>
  <si>
    <r>
      <t>Area (km</t>
    </r>
    <r>
      <rPr>
        <b/>
        <vertAlign val="superscript"/>
        <sz val="9"/>
        <color theme="1"/>
        <rFont val="Arial Narrow"/>
        <family val="2"/>
      </rPr>
      <t>2</t>
    </r>
    <r>
      <rPr>
        <b/>
        <sz val="9"/>
        <color theme="1"/>
        <rFont val="Arial Narrow"/>
        <family val="2"/>
      </rPr>
      <t>)</t>
    </r>
  </si>
  <si>
    <t>Outcrop geometry</t>
  </si>
  <si>
    <t>Erosion level (Top, Middle)</t>
  </si>
  <si>
    <t>It outcrops 5-10% (Otamendi 2002). The current erosion level is well below the intrusion roof (Lira and Sfragulla 2014).</t>
  </si>
  <si>
    <t>It shows a coarse but penetrative foliation of average strike N 310°/65° E, given by the orientation of stretched muscovite and quartz crystals. The age of 438 ± 9 Ma in monazite could represent the post-crystalline deformational event that affected the Güiraldes trondhjemite (Rapela et al. 1998).</t>
  </si>
  <si>
    <t xml:space="preserve">Reservoir was not calculated due to lack of geochemical data. Geophysical data in D'Eramo et al. (2010, 2013). </t>
  </si>
  <si>
    <t>Reservoir was not calculated due to lack of geochemical data. Geophysical data in D'Eramo et al. (2006a).</t>
  </si>
  <si>
    <t>Reservoir was not calculated due to lack of geochemical data. Geophysical data in Sfragulla (2013). It is slightly deformed in solid state (unlike the La Yeya Norte pluton, which shows ductile deformation) (Lira and Sfragulla 2014).</t>
  </si>
  <si>
    <t>Stuart-Smith and Skirrow, 1997; Sims et al., 1998; Otamendi 2002.; Lira and Sfragulla, 2014</t>
  </si>
  <si>
    <t>Lira and Sfragulla, 2014</t>
  </si>
  <si>
    <t>Lucero Michaut and Olsacher, 1981; Lira and Sfragulla, 2014</t>
  </si>
  <si>
    <t>D'Eramo et al., 2014</t>
  </si>
  <si>
    <t>Rapela et al., 1998; D'Eramo et al., 2014</t>
  </si>
  <si>
    <t>Rapela et al., 1998; D'Eramo et al., 2006b, 2014; Pinotti et al., 2010</t>
  </si>
  <si>
    <t>D’Eramo et al., 2003, 2006a, 2010, 2013, 2014; Pinotti et al., 2008a,b, 2010</t>
  </si>
  <si>
    <t>Sfragulla, 2013</t>
  </si>
  <si>
    <t>? Those intrusions whose erosion level has been assigned with a question mark do not have direct information regarding their degree of erosion. In these cases the erosion level is assigned according to their similarity with other nearby bodies of the same magmatic event.</t>
  </si>
  <si>
    <t>D'Eramo et al., 2006a, 2014</t>
  </si>
  <si>
    <t>Campodonico VA, Martínez JO, Verdecchia SO, Pasquini AI, Depetris PJ. Weathering assessment in the Achala Batholith of the Sierra de Comechingones, Córdoba, central Argentina. I: Granite–regolith fractionation. Catena. 2014;123:121-134.</t>
  </si>
  <si>
    <t>Dahlquist JA, Alasino PH, Bello C. Devonian F-rich peraluminous A-type magmatism in the proto-Andean foreland (Sierras Pampeanas, Argentina): geochemical constraints and petrogenesis from the western-central region of the Achala batholith. Miner Petrol. 2014;108(3):391-417.</t>
  </si>
  <si>
    <t>Dahlquist JA, Pankhurst RJ, Gaschnig RM, Rapela CW, Casquet C, Alasino PH, Galindo C, Baldo EG. Hf and Nd isotopes in Early Ordovician to Early Carboniferous granites as monitors of crustal growth in the Proto-Andean margin of Gondwana. Gondwana Res. 2013;23(4):1671-1630.</t>
  </si>
  <si>
    <t>Dahlquist JA, Pankhurst RJ, Rapela CW, Basei MA, Alasino PH, Saavedra J, Baldo EG, Murra JA, da Costa Campos Neto M. The Capilla del Monte pluton, Sierras de Córdoba, Argentina: the easternmost Early Carboniferous magmatism in the pre-Andean SW Gondwana margin. Int J Earth Sci. 2016;105(5):1287-1305.</t>
  </si>
  <si>
    <t>Dahlquist JA, Alasino PH, Basei MA, Morales Cámera MM, Grande MM, da Costa Campos Neto M. Petrological, geochemical, isotopic, and geochronological constraints for the Late Devonian–Early Carboniferous magmatism in SW Gondwana (27–32 LS): an example of geodynamic switching. Int J Earth Sci. 2018;107(7):2575-2603.</t>
  </si>
  <si>
    <t>Dorais MJ, Lira R, Chen Y, Tingey D. Origin of biotite-apatite-rich enclaves, Achala batholith, Argentina. Contrib Miner Petrol. 1997;130(1):31-46.</t>
  </si>
  <si>
    <t>Elortegui Palacios J, Lira R, Poklepovic F, Dorais MJ. El Granito Calasuya: un intrusivo alcalifeldespático postcolisional en el batolito de Sierra Norte-Ambargasta, Córdoba. Revista de la Asoc Geol Argent. 2008;63(3):299-309.</t>
  </si>
  <si>
    <t>Gómez GM. El plutón de Serrezuela: Evento magmático del Carbonífero en el sector norte de la sierra de Pocho, Córdoba, República Argentina. Revista de la Asoc Geol Argent. 2003;58(3):283-297.</t>
  </si>
  <si>
    <t>Gómez GM, Lira R. Geología y aspectos geoquímicos del plutón granítico de La Playa, Sierra de Guasapampa, provincia de Córdoba. Revista de la Asoc Geol Argent. 1998;53(3):291-305.</t>
  </si>
  <si>
    <t>Iannizzotto NF, Rapela CW, Baldo EG, Galindo C, Fanning CM, Pankhurst RJ. The Sierra Norte-Ambargasta batholith: Late Ediacaran–Early Cambrian magmatism associated with Pampean transpressional tectonics. J South Am Earth Sci. 2013; 42:127-143.</t>
  </si>
  <si>
    <t>Juárez PD. Geología del Dique Riolítico El Pértigo y sus alrededores, Sierra Norte de Córdoba [doctoral dissertation]. Buenos Aires: Facultad de Ciencias Exactas y Naturales, Universidad de Buenos Aires; 2016.</t>
  </si>
  <si>
    <t>Leal PR, Juárez PD, Cozzi GA, Miró R. Caracterización del magmatismo eopaleozoico en los alrededores de El Jarillal, Sierra de Ambargasta, provincia de Córdoba. Revista de la Asoc Geol Argent. 2020;77(4):513-525.</t>
  </si>
  <si>
    <t>Lira R, Millone HA, Kirschbaum AM, Moreno RS. Calc-alkaline arc granitoid activity in the Sierra Norte-Ambargasta Ranges, central Argentina. J South Am Earth Sci. 1997;10(2):157-177.</t>
  </si>
  <si>
    <t>Lira R, Poklepovic MF. Tourmaline orbicules in peraluminous monzogranites of Argentina: A study case of fluid-rock interaction between leucogranite and country-rock metasediments. J South Am Earth Sci. 2017;80:272-290.</t>
  </si>
  <si>
    <t>Lyons P, Skirrow RG, Stuart-Smith PG. Report on Geology and Metallogeny of the “Sierras de Septentrionales de Córdoba” 1: 250.000 Map Sheet Province of Córdoba. Anales, vol 27. Australian Geological Survey Organisation. Buenos Aires; 1997.</t>
  </si>
  <si>
    <t>Morales Cámera MM. Estudio petrológico, geoquímico, isotópico y geocronológico de granitos peraluminosos tipo A del Paleozoico Superior en Sierras Pampeanas: batolitos de Achala y Vinquis [doctoral dissertation]. Córdoba: Facultad de Ciencias Exactas, Físicas y Naturales, Universidad Nacional de Córdoba; 2019.</t>
  </si>
  <si>
    <t>Morales Cámera MM, Dahlquist JA, Ramacciotti CD, Galindo C, Basei MA, Zandomeni PS, et al. The strongly peraluminous A-type granites of the Characato suite (Achala batholith), Sierras Pampeanas, Argentina: Evidence of Devonian-Carboniferous crustal reworking. J South Am Earth Sci. 2018;88:551-567.</t>
  </si>
  <si>
    <t>Otamendi JE, Fagiano MR, Nullo FE, Castellarini PA. Geología, petrología y mineralogía del granito Inti Huasi, sur de la sierra de Comechingones, Córdoba. Revista de la Asoc Geol Argent. 2002;57(4):389-403.</t>
  </si>
  <si>
    <t>Pankhurst RJ, Rapela CW, Fanning CM. Age and origin of coeval TTG, I- and S-type granites in the Famatinian belt of NW Argentina. Trans Earth Sci. 2000; 91(1-2):151-168.</t>
  </si>
  <si>
    <t>Rapela CW, Pankhurst RJ, Casquet C, Baldo EG, Saavedra J, Galindo C, et al. The Pampean Orogeny of the southern proto-Andes: Cambrian continental collision in the Sierras de Córdoba. In: Pankhurst RJ, Rapela CW, editors. The Proto-Andean Margin of Gondwana. Geological Society, London, Special Publication. 1998;142(1):181-217.</t>
  </si>
  <si>
    <t>Sims JP, Skirrow RG, Stuart-Smith PG, Lyons P. Report on Geology and Metallogeny of the" Sierras de San Luis y Comechingones" 1: 250.000 Map Sheet Provinces of San Luis and Córdoba. Anales, vol 28. Geoscientific Mapping of the Sierras Pampeanas Argentine-Australian, Cooperative Project. Australian Geological Survey Organization, Instituto de Recursos Geológicos-Mineros, Subsecretaría de Minería. Buenos Aires; 1997.</t>
  </si>
  <si>
    <t>Varas R, Kirschbaum A, Sfragulla J. Petrografía y geoquímica del plutón granítico "Loma de la Población", Sierras de Córdoba. Revista de la Asoc Geol Argent. 1997;55(1):33-40.</t>
  </si>
  <si>
    <t>Bernardi M. Estudio petrológico y estructural de los colgajos de techo del Batolito de Achala en las cercanías de las nacientes del Río de los Condoritos (31°41’S–64°48’O), Sierra Grande de Cordoba [degree dissertation]. Córdoba: Facultad de Ciencias Exactas, Físicas y Naturales, Universidad Nacional de Córdoba; 2010.</t>
  </si>
  <si>
    <t>De Luca E. Análisis estructural del Plutón de Capilla del Monte (Provincia de Córdoba) a partir del modelado e interpretación de anomalías de Bouguer [degree dissertation]. Córdoba: Facultad de Ciencias Exactas, Físicas y Naturales, Universidad Nacional de Córdoba; 2018.</t>
  </si>
  <si>
    <t>D’Eramo FJ. Petrología y emplazamiento de los plutones El Hongo y Calmayo, y su relación con la evolución de la Sierra Chica de Córdoba [doctoral dissertation]. Río Cuarto: Facultad de Ciencias Exactas, Universidad Nacional de Río Cuarto; 2003.</t>
  </si>
  <si>
    <t>D’Eramo FJ, Pinotti LP, Tubía JM, Vegas N, Coniglio J, Aranguren A, et al. Coalescence of lateral spreading magma ascending through dykes: a mechanism to form a granite canopy (El Hongo pluton, Sierras Pampeanas, Argentina). J Geol Soc. 2006a;163(5):881–892.</t>
  </si>
  <si>
    <t>D’Eramo FJ, Pinotti LP, Vegas N, Tubía JM, Coniglio J. Pliegues magmáticos en el plutón trondhjemítico de La Fronda, Sierras Pampeanas de Córdoba, Argentina. Geogaceta. 2006b;39:15–18.</t>
  </si>
  <si>
    <t xml:space="preserve">D’Eramo FJ, Pinotti LP, Raniolo A, Gómez D, Coniglio J, Demartis M, et al. Gravimetría del plutón Calmayo: implicancias en el ascenso y emplazamiento de magmas trondhjemíticos. In: 10º Congreso de mineralogía y metalogenia; 2010; Río Cuarto. Actas, pp. 265–269. </t>
  </si>
  <si>
    <t>D’Eramo FJ, Tubía JM, Pinotti LP, Vegas N, Coniglio J, Demartis M, et al. Granite emplacement by crustal boudinage: example of the Calmayo and El Hongo plutons (Córdoba, Argentina). Terra Nova. 2013;25(5):423–430.</t>
  </si>
  <si>
    <t>D’Eramo FJ, Pinotti LP, Bonalumi A, Sfragulla J, Demartis M, Coniglio J, et al. El magmatismo ordovícico de las Sierras Pampeanas de Córdoba. In: Martino RD, Guereschi AB, editors. Geología y Recursos Naturales de la provincia de Córdoba, Relatorio del XIX Congreso Geológico Argentino; 2014. p. 233-254.</t>
  </si>
  <si>
    <t>Lira R, Sfragulla J. El magmatismo devónico-carbonífero: el batolito de Achala y plutones menores al norte del cerro Champaquí. In: Martino RD, Guereschi AB, editors. Geología y Recursos Naturales de la provincia de Córdoba, Relatorio del XIX Congreso Geológico Argentino; 2014. p. 293-347.</t>
  </si>
  <si>
    <t>Lucero Michaut HN, Olsacher J. Descripción geológica de la Hoja 19h, Cruz del Eje, provincia de Córdoba. Boletín de la Dirección Nacional de Geología y Minería. Buenos Aires; 1981. 91 p.</t>
  </si>
  <si>
    <t>Olsacher J. Descripción geológica de la Hoja Geológica 20h, Los Gigantes, provincia de Córdoba. Dirección Nacional de Geología y Minería. Buenos Aires; 1960. 48 p.</t>
  </si>
  <si>
    <t>Stuart-Smith PR, Skirrow RG. Report on 1:100000 Scale Geological and Metallogenic Maps Sheet 3366-24. Provinces of San Luis and Córdoba. Programa Nacional de Cartas Geológicas. Anales, vol 28. Geoscientific Mapping of the Sierras Pampeanas Argentine-Australian, Cooperative Project. Australian Geological Survey Organization, Instituto de Recursos Geológicos-Mineros, Subsecretaría de Minería. Buenos Aires; 1997.</t>
  </si>
  <si>
    <t xml:space="preserve">Pinotti LP, D’Eramo FJ. Estructura de cuerpos plutónicos. In: Llambías E editor. Geología de los cuerpos ígneos. Asociación Geológica Argentina, Serie B, Didáctica y Complementaria. 2008a;27:199–210. </t>
  </si>
  <si>
    <t xml:space="preserve">Pinotti LP, D’Eramo FJ, Vegas N, Coniglio J, Demartis M, Tubía JM. Epidoto magmático: implicancias para el ascenso y emplazamiento de plutones trondhjemíticos. Sierra Chica de Córdoba. In: 9º Congreso de mineralogía y metalogenia; 2008b; San Salvador de Jujuy. Actas, pp. 245–250. </t>
  </si>
  <si>
    <t>Pinotti LP, D’Eramo FJ, Demartis M, Coniglio JE, Tubía JM. Estructuras magmáticas en granitos. Revista de la Asoc Geol Argent. 2010;67(4-5):562–572.</t>
  </si>
  <si>
    <t>Pinotti L, Coniglio JE, D'Eramo F, Demartis M, Otamendi JE, Fagiano MR, Zambroni NE. El magmatismo devónico: Geología del batolito de Cerro Aspero. In: Martino RD, Guereschi AB, editors. Geología y Recursos Naturales de la provincia de Córdoba, Relatorio del XIX Congreso Geológico Argentino; 2014. p. 255-276.</t>
  </si>
  <si>
    <t>Radice S, Klinger FL, Maffini M N, Pinotti LP, Demartis M, Giménez M, et al. Crustal structure in high deformation zones: Insights from gravimetric and magnetometric studies in the Guacha Corral shear zone (Eastern Sierras Pampeanas, Argentina). J South Am Earth Sci. 2018;82:261-273.</t>
  </si>
  <si>
    <t>Rapela CW, Pankhurst RJ, Casquet C, Baldo EG, Saavedra J, Galindo C, Fanning CM. The Pampean Orogeny of the southern proto-Andes: Cambrian continental collision in the Sierras de Córdoba. In: Pankhurst RJ, Rapela CW, editors. The Proto-Andean Margin of Gondwana, vol. 142. Geological Society, London, Special Publications. London; 1998. p. 181-217.</t>
  </si>
  <si>
    <t xml:space="preserve">Sfragulla, JA. Plutonismo de las Sierras de Altautina y Quebrada del Tigre, Sierras Pampeanas Orientales, Argentina [doctoral dissertation]. Salta: Facultad de Ciencias Exactas, Físicas y Naturales, Universidad Nacional de Salta; 2013. </t>
  </si>
  <si>
    <t>Sims JP, Ireland TR, Camacho A, Lyons P, Pieters PE, Skirrow RG, et al. U-Pb, Th-Pb and Ar-Ar geochronology from the southern Sierras Pampeanas, Argentina: implications for the Paleozoic tectonic evolution of the western Gondwana margin. In: Pankhurst RJ, Rapela CW, editors. The Proto-Andean Margin of Gondwana, vol. 142. Geological Society, London, Special Publications. London; 1998. p. 259–281. London; 1998.</t>
  </si>
  <si>
    <t>Zarco Ambrosio JJ. Geología estructural y petrología estructural del Complejo Granítico Peraluminoso de Achala en relación con la génesis y localización de mineralizaciones de uranio (Sierras Pampeanas, Argentina). [doctoral dissertation]. Salta: Facultad de Ciencias Exactas, Físicas y Naturales, Universidad Nacional de Salta; 2006.</t>
  </si>
  <si>
    <t>Heat reservior (J/y)</t>
  </si>
  <si>
    <t>Mean QA (μJ/g/y)</t>
  </si>
  <si>
    <t>La Yeya Sur</t>
  </si>
  <si>
    <t>Weak deformation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</si>
</sst>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7" x14ac:knownFonts="1">
    <font>
      <sz val="11"/>
      <color theme="1"/>
      <name val="Calibri"/>
      <family val="2"/>
      <scheme val="minor"/>
    </font>
    <font>
      <b/>
      <sz val="10"/>
      <name val="Times New Roman"/>
      <family val="1"/>
    </font>
    <font>
      <b/>
      <vertAlign val="subscript"/>
      <sz val="10"/>
      <name val="Times New Roman"/>
      <family val="1"/>
    </font>
    <font>
      <b/>
      <i/>
      <sz val="10"/>
      <name val="Times New Roman"/>
      <family val="1"/>
    </font>
    <font>
      <b/>
      <sz val="10"/>
      <name val="Calibri"/>
      <family val="2"/>
    </font>
    <font>
      <b/>
      <i/>
      <vertAlign val="superscript"/>
      <sz val="10"/>
      <name val="Times New Roman"/>
      <family val="1"/>
    </font>
    <font>
      <sz val="10"/>
      <color theme="1"/>
      <name val="Calibri"/>
      <family val="2"/>
      <scheme val="minor"/>
    </font>
    <font>
      <sz val="10"/>
      <color rgb="FF000000"/>
      <name val="Calibri"/>
      <family val="2"/>
      <scheme val="minor"/>
    </font>
    <font>
      <sz val="10"/>
      <color rgb="FF131413"/>
      <name val="Calibri"/>
      <family val="2"/>
      <scheme val="minor"/>
    </font>
    <font>
      <sz val="10"/>
      <name val="Calibri"/>
      <family val="2"/>
      <scheme val="minor"/>
    </font>
    <font>
      <sz val="11"/>
      <color theme="1"/>
      <name val="Calibri"/>
      <family val="2"/>
    </font>
    <font>
      <sz val="9"/>
      <color theme="1"/>
      <name val="Calibri"/>
      <family val="2"/>
      <scheme val="minor"/>
    </font>
    <font>
      <b/>
      <sz val="9"/>
      <color theme="1"/>
      <name val="Arial Narrow"/>
      <family val="2"/>
    </font>
    <font>
      <b/>
      <vertAlign val="superscript"/>
      <sz val="9"/>
      <color theme="1"/>
      <name val="Arial Narrow"/>
      <family val="2"/>
    </font>
    <font>
      <i/>
      <sz val="9"/>
      <color theme="1"/>
      <name val="Arial Narrow"/>
      <family val="2"/>
    </font>
    <font>
      <sz val="9"/>
      <color theme="1"/>
      <name val="Arial Narrow"/>
      <family val="2"/>
    </font>
    <font>
      <sz val="9"/>
      <color rgb="FFFF0000"/>
      <name val="Arial Narrow"/>
      <family val="2"/>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1" fillId="0" borderId="0"/>
  </cellStyleXfs>
  <cellXfs count="161">
    <xf numFmtId="0" fontId="0" fillId="0" borderId="0" xfId="0"/>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applyAlignment="1">
      <alignment horizontal="left"/>
    </xf>
    <xf numFmtId="2" fontId="7" fillId="0" borderId="1" xfId="0" applyNumberFormat="1" applyFont="1" applyBorder="1" applyAlignment="1">
      <alignment horizontal="center" vertical="center"/>
    </xf>
    <xf numFmtId="0" fontId="0" fillId="0" borderId="1" xfId="0" applyBorder="1"/>
    <xf numFmtId="0" fontId="7" fillId="0" borderId="1" xfId="0" applyFont="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2" fontId="8" fillId="0" borderId="1" xfId="0" applyNumberFormat="1" applyFont="1" applyBorder="1" applyAlignment="1">
      <alignment horizontal="center" vertical="center"/>
    </xf>
    <xf numFmtId="2" fontId="0" fillId="0" borderId="1" xfId="0" applyNumberFormat="1" applyBorder="1" applyAlignment="1">
      <alignment horizontal="center" vertical="center" wrapText="1"/>
    </xf>
    <xf numFmtId="2" fontId="6" fillId="0" borderId="1" xfId="0" applyNumberFormat="1" applyFont="1" applyBorder="1" applyAlignment="1">
      <alignment horizontal="center"/>
    </xf>
    <xf numFmtId="0" fontId="9" fillId="0" borderId="1" xfId="0" applyFont="1" applyBorder="1" applyAlignment="1">
      <alignment horizontal="center" vertical="center"/>
    </xf>
    <xf numFmtId="0" fontId="6" fillId="0" borderId="1" xfId="0" applyFont="1" applyBorder="1"/>
    <xf numFmtId="0" fontId="9" fillId="0" borderId="1" xfId="0" applyFont="1" applyBorder="1" applyAlignment="1">
      <alignment horizontal="left"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9" fillId="0" borderId="3" xfId="0" applyFont="1" applyBorder="1" applyAlignment="1">
      <alignment horizontal="left" vertical="center"/>
    </xf>
    <xf numFmtId="0" fontId="6" fillId="0" borderId="3" xfId="0" applyFont="1" applyBorder="1" applyAlignment="1">
      <alignment horizontal="center"/>
    </xf>
    <xf numFmtId="0" fontId="6" fillId="0" borderId="3" xfId="0" applyFont="1" applyBorder="1"/>
    <xf numFmtId="2" fontId="6" fillId="0" borderId="3" xfId="0" applyNumberFormat="1" applyFont="1" applyBorder="1" applyAlignment="1">
      <alignment horizontal="center"/>
    </xf>
    <xf numFmtId="0" fontId="9" fillId="0" borderId="3" xfId="0" applyFont="1" applyBorder="1" applyAlignment="1">
      <alignment horizontal="center" vertical="center"/>
    </xf>
    <xf numFmtId="0" fontId="0" fillId="0" borderId="3" xfId="0" applyBorder="1"/>
    <xf numFmtId="0" fontId="6" fillId="0" borderId="3" xfId="0" applyFont="1" applyBorder="1" applyAlignment="1">
      <alignment horizontal="left" vertical="center"/>
    </xf>
    <xf numFmtId="0" fontId="6" fillId="0" borderId="3" xfId="0" applyFont="1" applyBorder="1" applyAlignment="1">
      <alignment horizontal="center" vertical="center"/>
    </xf>
    <xf numFmtId="0" fontId="8" fillId="0" borderId="3" xfId="0" applyFont="1" applyBorder="1" applyAlignment="1">
      <alignment horizontal="center" vertical="center"/>
    </xf>
    <xf numFmtId="2" fontId="7" fillId="0" borderId="3" xfId="0" applyNumberFormat="1" applyFont="1" applyBorder="1" applyAlignment="1">
      <alignment horizontal="center" vertical="center"/>
    </xf>
    <xf numFmtId="0" fontId="6" fillId="3" borderId="3" xfId="0" applyFont="1" applyFill="1" applyBorder="1" applyAlignment="1">
      <alignment horizontal="center" vertical="center"/>
    </xf>
    <xf numFmtId="0" fontId="6" fillId="2" borderId="1" xfId="0" applyFont="1" applyFill="1" applyBorder="1" applyAlignment="1">
      <alignment horizontal="center"/>
    </xf>
    <xf numFmtId="0" fontId="6" fillId="2" borderId="3" xfId="0" applyFont="1" applyFill="1" applyBorder="1" applyAlignment="1">
      <alignment horizontal="center"/>
    </xf>
    <xf numFmtId="0" fontId="0" fillId="3" borderId="0" xfId="0" applyFill="1"/>
    <xf numFmtId="0" fontId="0" fillId="2" borderId="0" xfId="0" applyFill="1"/>
    <xf numFmtId="0" fontId="0" fillId="4" borderId="0" xfId="0" applyFill="1"/>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0" xfId="0" applyBorder="1"/>
    <xf numFmtId="0" fontId="0" fillId="3" borderId="1" xfId="0" applyFill="1" applyBorder="1" applyAlignment="1">
      <alignment horizontal="center"/>
    </xf>
    <xf numFmtId="2" fontId="6" fillId="4" borderId="1" xfId="0" applyNumberFormat="1" applyFont="1" applyFill="1" applyBorder="1" applyAlignment="1">
      <alignment horizontal="center"/>
    </xf>
    <xf numFmtId="0" fontId="8" fillId="0" borderId="3" xfId="0" applyFont="1" applyBorder="1" applyAlignment="1">
      <alignment horizontal="left" vertical="center"/>
    </xf>
    <xf numFmtId="2" fontId="8" fillId="0" borderId="3" xfId="0" applyNumberFormat="1" applyFont="1" applyBorder="1" applyAlignment="1">
      <alignment horizontal="center" vertical="center"/>
    </xf>
    <xf numFmtId="0" fontId="8" fillId="3" borderId="1" xfId="0" applyFont="1" applyFill="1" applyBorder="1" applyAlignment="1">
      <alignment horizontal="center" vertical="center"/>
    </xf>
    <xf numFmtId="0" fontId="8" fillId="3" borderId="3" xfId="0" applyFont="1" applyFill="1" applyBorder="1" applyAlignment="1">
      <alignment horizontal="center" vertical="center"/>
    </xf>
    <xf numFmtId="0" fontId="7" fillId="0" borderId="3" xfId="0" applyFont="1" applyBorder="1" applyAlignment="1">
      <alignment horizontal="left" vertical="center"/>
    </xf>
    <xf numFmtId="0" fontId="6" fillId="0" borderId="4" xfId="0" applyFont="1" applyBorder="1" applyAlignment="1">
      <alignment horizontal="left"/>
    </xf>
    <xf numFmtId="0" fontId="6" fillId="0" borderId="4" xfId="0" applyFont="1" applyBorder="1" applyAlignment="1">
      <alignment horizontal="center"/>
    </xf>
    <xf numFmtId="0" fontId="6" fillId="2" borderId="4" xfId="0" applyFont="1" applyFill="1" applyBorder="1" applyAlignment="1">
      <alignment horizontal="center"/>
    </xf>
    <xf numFmtId="0" fontId="6" fillId="0" borderId="4" xfId="0" applyFont="1" applyBorder="1" applyAlignment="1">
      <alignment horizontal="left" vertical="center"/>
    </xf>
    <xf numFmtId="2" fontId="6" fillId="0" borderId="2" xfId="0" applyNumberFormat="1" applyFont="1" applyBorder="1" applyAlignment="1">
      <alignment horizontal="center"/>
    </xf>
    <xf numFmtId="0" fontId="6" fillId="0" borderId="5" xfId="0" applyFont="1" applyBorder="1" applyAlignment="1">
      <alignment horizontal="center" vertical="center"/>
    </xf>
    <xf numFmtId="0" fontId="6" fillId="0" borderId="5" xfId="0" applyFont="1" applyBorder="1" applyAlignment="1">
      <alignment horizontal="center"/>
    </xf>
    <xf numFmtId="0" fontId="6" fillId="0" borderId="5" xfId="0" applyFont="1" applyBorder="1" applyAlignment="1">
      <alignment horizontal="left"/>
    </xf>
    <xf numFmtId="0" fontId="7" fillId="0" borderId="5" xfId="0" applyFont="1" applyBorder="1" applyAlignment="1">
      <alignment horizontal="left" vertical="center"/>
    </xf>
    <xf numFmtId="2" fontId="8" fillId="0" borderId="5" xfId="0" applyNumberFormat="1" applyFont="1" applyBorder="1" applyAlignment="1">
      <alignment horizontal="center" vertical="center"/>
    </xf>
    <xf numFmtId="0" fontId="8" fillId="0" borderId="5" xfId="0" applyFont="1" applyBorder="1" applyAlignment="1">
      <alignment horizontal="center" vertical="center"/>
    </xf>
    <xf numFmtId="0" fontId="6" fillId="2" borderId="5" xfId="0" applyFont="1" applyFill="1" applyBorder="1" applyAlignment="1">
      <alignment horizontal="center" vertical="center"/>
    </xf>
    <xf numFmtId="0" fontId="6" fillId="3" borderId="3" xfId="0" applyFont="1" applyFill="1" applyBorder="1" applyAlignment="1">
      <alignment horizontal="center"/>
    </xf>
    <xf numFmtId="0" fontId="6" fillId="0" borderId="1" xfId="0" applyFont="1" applyFill="1" applyBorder="1" applyAlignment="1">
      <alignment horizontal="left"/>
    </xf>
    <xf numFmtId="2" fontId="6" fillId="0" borderId="4" xfId="0" applyNumberFormat="1" applyFont="1" applyBorder="1" applyAlignment="1">
      <alignment horizontal="center"/>
    </xf>
    <xf numFmtId="0" fontId="0" fillId="0" borderId="0" xfId="0" applyBorder="1" applyAlignment="1">
      <alignment horizontal="center"/>
    </xf>
    <xf numFmtId="0" fontId="6" fillId="0" borderId="0" xfId="0" applyFont="1" applyBorder="1" applyAlignment="1">
      <alignment horizontal="left"/>
    </xf>
    <xf numFmtId="164" fontId="0" fillId="0" borderId="0" xfId="0" applyNumberFormat="1" applyBorder="1" applyAlignment="1">
      <alignment horizontal="center"/>
    </xf>
    <xf numFmtId="0" fontId="0" fillId="0" borderId="0" xfId="0" applyBorder="1" applyAlignment="1">
      <alignment horizontal="left"/>
    </xf>
    <xf numFmtId="0" fontId="6" fillId="0" borderId="8" xfId="0" applyFont="1" applyBorder="1" applyAlignment="1">
      <alignment horizontal="left" vertical="center"/>
    </xf>
    <xf numFmtId="0" fontId="0" fillId="0" borderId="9" xfId="0" applyBorder="1"/>
    <xf numFmtId="0" fontId="8" fillId="0" borderId="8" xfId="0" applyFont="1" applyBorder="1" applyAlignment="1">
      <alignment horizontal="left" vertical="center"/>
    </xf>
    <xf numFmtId="0" fontId="8" fillId="0" borderId="8" xfId="0" applyFont="1" applyFill="1" applyBorder="1" applyAlignment="1">
      <alignment horizontal="left" vertical="center"/>
    </xf>
    <xf numFmtId="0" fontId="6" fillId="0" borderId="8" xfId="0" applyFont="1" applyBorder="1" applyAlignment="1">
      <alignment horizontal="left"/>
    </xf>
    <xf numFmtId="0" fontId="6" fillId="0" borderId="8" xfId="0" applyFont="1" applyBorder="1" applyAlignment="1">
      <alignment horizontal="center" vertical="center"/>
    </xf>
    <xf numFmtId="0" fontId="6" fillId="0" borderId="9" xfId="0" applyFont="1" applyBorder="1" applyAlignment="1">
      <alignment horizontal="left"/>
    </xf>
    <xf numFmtId="0" fontId="6" fillId="0" borderId="8" xfId="0" applyFont="1" applyBorder="1" applyAlignment="1">
      <alignment horizontal="center"/>
    </xf>
    <xf numFmtId="0" fontId="0" fillId="0" borderId="9" xfId="0" applyFill="1" applyBorder="1"/>
    <xf numFmtId="0" fontId="8" fillId="0" borderId="10" xfId="0" applyFont="1" applyBorder="1" applyAlignment="1">
      <alignment horizontal="left" vertical="center"/>
    </xf>
    <xf numFmtId="0" fontId="0" fillId="0" borderId="11" xfId="0" applyBorder="1"/>
    <xf numFmtId="0" fontId="0" fillId="0" borderId="13" xfId="0" applyBorder="1"/>
    <xf numFmtId="49" fontId="1" fillId="0" borderId="14"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164" fontId="1" fillId="0" borderId="4" xfId="0" applyNumberFormat="1" applyFont="1" applyBorder="1" applyAlignment="1">
      <alignment horizontal="center" vertical="center" wrapText="1"/>
    </xf>
    <xf numFmtId="164" fontId="3" fillId="0" borderId="4" xfId="0" applyNumberFormat="1" applyFont="1" applyFill="1" applyBorder="1" applyAlignment="1">
      <alignment horizontal="center" vertical="center" wrapText="1"/>
    </xf>
    <xf numFmtId="164" fontId="1" fillId="0" borderId="4" xfId="0" applyNumberFormat="1" applyFont="1" applyFill="1" applyBorder="1" applyAlignment="1">
      <alignment horizontal="center" vertical="center" wrapText="1"/>
    </xf>
    <xf numFmtId="0" fontId="1" fillId="0" borderId="15" xfId="0" applyFont="1" applyBorder="1" applyAlignment="1">
      <alignment horizontal="center" vertical="center" wrapText="1"/>
    </xf>
    <xf numFmtId="0" fontId="6" fillId="0" borderId="6" xfId="0" applyFont="1" applyBorder="1" applyAlignment="1">
      <alignment horizontal="left" vertical="center"/>
    </xf>
    <xf numFmtId="0" fontId="6" fillId="0" borderId="5" xfId="0" applyFont="1" applyBorder="1" applyAlignment="1">
      <alignment horizontal="left" vertical="center"/>
    </xf>
    <xf numFmtId="2" fontId="7" fillId="0" borderId="5" xfId="0" applyNumberFormat="1" applyFont="1" applyBorder="1" applyAlignment="1">
      <alignment horizontal="center" vertical="center"/>
    </xf>
    <xf numFmtId="0" fontId="0" fillId="0" borderId="7" xfId="0" applyBorder="1"/>
    <xf numFmtId="0" fontId="6" fillId="0" borderId="10" xfId="0" applyFont="1" applyBorder="1" applyAlignment="1">
      <alignment horizontal="left"/>
    </xf>
    <xf numFmtId="0" fontId="6" fillId="0" borderId="12" xfId="0" applyFont="1" applyBorder="1" applyAlignment="1">
      <alignment horizontal="left"/>
    </xf>
    <xf numFmtId="0" fontId="6" fillId="0" borderId="10" xfId="0" applyFont="1" applyBorder="1" applyAlignment="1">
      <alignment horizontal="left" vertical="center"/>
    </xf>
    <xf numFmtId="0" fontId="6" fillId="0" borderId="6" xfId="0" applyFont="1" applyBorder="1" applyAlignment="1">
      <alignment horizontal="left"/>
    </xf>
    <xf numFmtId="0" fontId="6" fillId="2" borderId="5" xfId="0" applyFont="1" applyFill="1" applyBorder="1" applyAlignment="1">
      <alignment horizont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3" borderId="5" xfId="0" applyFont="1" applyFill="1" applyBorder="1" applyAlignment="1">
      <alignment horizontal="center" vertical="center"/>
    </xf>
    <xf numFmtId="0" fontId="6" fillId="0" borderId="10" xfId="0" applyFont="1" applyBorder="1" applyAlignment="1">
      <alignment horizontal="center"/>
    </xf>
    <xf numFmtId="0" fontId="8" fillId="0" borderId="6" xfId="0" applyFont="1" applyBorder="1" applyAlignment="1">
      <alignment horizontal="left" vertical="center"/>
    </xf>
    <xf numFmtId="0" fontId="8" fillId="3" borderId="5" xfId="0" applyFont="1" applyFill="1" applyBorder="1" applyAlignment="1">
      <alignment horizontal="center" vertical="center"/>
    </xf>
    <xf numFmtId="0" fontId="6" fillId="0" borderId="14" xfId="0" applyFont="1" applyBorder="1" applyAlignment="1">
      <alignment horizontal="left"/>
    </xf>
    <xf numFmtId="0" fontId="0" fillId="0" borderId="15" xfId="0" applyBorder="1"/>
    <xf numFmtId="0" fontId="6" fillId="0" borderId="8" xfId="0" applyFont="1" applyFill="1" applyBorder="1" applyAlignment="1">
      <alignment horizontal="left"/>
    </xf>
    <xf numFmtId="0" fontId="6" fillId="0" borderId="8" xfId="0" applyFont="1" applyFill="1" applyBorder="1" applyAlignment="1">
      <alignment horizontal="left" vertical="center"/>
    </xf>
    <xf numFmtId="0" fontId="7" fillId="2" borderId="1" xfId="0" applyFont="1" applyFill="1" applyBorder="1" applyAlignment="1">
      <alignment horizontal="left" vertical="center"/>
    </xf>
    <xf numFmtId="0" fontId="7" fillId="2" borderId="3" xfId="0" applyFont="1" applyFill="1" applyBorder="1" applyAlignment="1">
      <alignment horizontal="left" vertical="center"/>
    </xf>
    <xf numFmtId="2" fontId="0" fillId="0" borderId="5" xfId="0" applyNumberFormat="1" applyBorder="1" applyAlignment="1">
      <alignment horizontal="center" vertical="top"/>
    </xf>
    <xf numFmtId="2" fontId="0" fillId="0" borderId="1" xfId="0" applyNumberFormat="1" applyBorder="1" applyAlignment="1">
      <alignment horizontal="center" vertical="top"/>
    </xf>
    <xf numFmtId="2" fontId="0" fillId="0" borderId="3" xfId="0" applyNumberFormat="1" applyBorder="1" applyAlignment="1">
      <alignment horizontal="center" vertical="top"/>
    </xf>
    <xf numFmtId="2" fontId="0" fillId="0" borderId="4" xfId="0" applyNumberFormat="1" applyBorder="1" applyAlignment="1">
      <alignment horizontal="center" vertical="top"/>
    </xf>
    <xf numFmtId="2" fontId="0" fillId="0" borderId="5" xfId="0" applyNumberFormat="1" applyBorder="1" applyAlignment="1">
      <alignment horizontal="center"/>
    </xf>
    <xf numFmtId="2" fontId="0" fillId="0" borderId="1" xfId="0" applyNumberFormat="1" applyBorder="1" applyAlignment="1">
      <alignment horizontal="center"/>
    </xf>
    <xf numFmtId="2" fontId="0" fillId="0" borderId="3" xfId="0" applyNumberFormat="1" applyBorder="1" applyAlignment="1">
      <alignment horizontal="center"/>
    </xf>
    <xf numFmtId="2" fontId="0" fillId="0" borderId="4" xfId="0" applyNumberFormat="1" applyBorder="1" applyAlignment="1">
      <alignment horizontal="center"/>
    </xf>
    <xf numFmtId="2" fontId="0" fillId="0" borderId="2" xfId="0" applyNumberFormat="1" applyBorder="1" applyAlignment="1">
      <alignment horizontal="center"/>
    </xf>
    <xf numFmtId="2" fontId="0" fillId="0" borderId="2" xfId="0" applyNumberFormat="1" applyBorder="1" applyAlignment="1">
      <alignment horizontal="center" vertical="top"/>
    </xf>
    <xf numFmtId="2" fontId="6" fillId="0" borderId="5" xfId="0" applyNumberFormat="1" applyFont="1" applyBorder="1" applyAlignment="1">
      <alignment horizontal="center" vertical="center"/>
    </xf>
    <xf numFmtId="2" fontId="6" fillId="0" borderId="1" xfId="0" applyNumberFormat="1" applyFont="1" applyBorder="1" applyAlignment="1">
      <alignment horizontal="center" vertical="center"/>
    </xf>
    <xf numFmtId="2" fontId="6" fillId="0" borderId="3" xfId="0" applyNumberFormat="1" applyFont="1" applyBorder="1" applyAlignment="1">
      <alignment horizontal="center" vertical="center"/>
    </xf>
    <xf numFmtId="2" fontId="6" fillId="4" borderId="1" xfId="0" applyNumberFormat="1" applyFont="1" applyFill="1" applyBorder="1" applyAlignment="1">
      <alignment horizontal="center" vertical="center"/>
    </xf>
    <xf numFmtId="2" fontId="6" fillId="4" borderId="5" xfId="0" applyNumberFormat="1" applyFont="1" applyFill="1" applyBorder="1" applyAlignment="1">
      <alignment horizontal="center" vertical="center"/>
    </xf>
    <xf numFmtId="2" fontId="8" fillId="4" borderId="1" xfId="0" applyNumberFormat="1" applyFont="1" applyFill="1" applyBorder="1" applyAlignment="1">
      <alignment horizontal="center" vertical="center"/>
    </xf>
    <xf numFmtId="2" fontId="8" fillId="4" borderId="3" xfId="0" applyNumberFormat="1" applyFont="1" applyFill="1" applyBorder="1" applyAlignment="1">
      <alignment horizontal="center" vertical="center"/>
    </xf>
    <xf numFmtId="2" fontId="8" fillId="4" borderId="4" xfId="0" applyNumberFormat="1" applyFont="1" applyFill="1" applyBorder="1" applyAlignment="1">
      <alignment horizontal="center" vertical="center"/>
    </xf>
    <xf numFmtId="0" fontId="0" fillId="0" borderId="0" xfId="0" applyFill="1" applyBorder="1"/>
    <xf numFmtId="0" fontId="0" fillId="0" borderId="0" xfId="0" applyBorder="1" applyAlignment="1">
      <alignment horizontal="right"/>
    </xf>
    <xf numFmtId="0" fontId="0" fillId="0" borderId="15" xfId="0" applyFill="1" applyBorder="1"/>
    <xf numFmtId="2" fontId="0" fillId="0" borderId="7" xfId="0" applyNumberFormat="1" applyBorder="1"/>
    <xf numFmtId="0" fontId="14" fillId="5" borderId="20" xfId="0" applyFont="1" applyFill="1" applyBorder="1" applyAlignment="1">
      <alignment horizontal="left" vertical="center"/>
    </xf>
    <xf numFmtId="0" fontId="15" fillId="5" borderId="0" xfId="0" applyFont="1" applyFill="1" applyAlignment="1">
      <alignment horizontal="center" vertical="center"/>
    </xf>
    <xf numFmtId="2" fontId="15" fillId="5" borderId="0" xfId="0" applyNumberFormat="1" applyFont="1" applyFill="1" applyAlignment="1">
      <alignment horizontal="center" vertical="center"/>
    </xf>
    <xf numFmtId="0" fontId="14" fillId="5" borderId="20" xfId="0" applyFont="1" applyFill="1" applyBorder="1" applyAlignment="1">
      <alignment horizontal="left"/>
    </xf>
    <xf numFmtId="2" fontId="15" fillId="5" borderId="0" xfId="0" quotePrefix="1" applyNumberFormat="1" applyFont="1" applyFill="1" applyAlignment="1">
      <alignment horizontal="center" vertical="center"/>
    </xf>
    <xf numFmtId="2" fontId="16" fillId="5" borderId="0" xfId="0" applyNumberFormat="1" applyFont="1" applyFill="1" applyAlignment="1">
      <alignment horizontal="center" vertical="center"/>
    </xf>
    <xf numFmtId="2" fontId="15" fillId="5" borderId="21" xfId="0" applyNumberFormat="1" applyFont="1" applyFill="1" applyBorder="1" applyAlignment="1">
      <alignment horizontal="center" vertical="center"/>
    </xf>
    <xf numFmtId="2" fontId="15" fillId="5" borderId="22" xfId="0" applyNumberFormat="1" applyFont="1" applyFill="1" applyBorder="1" applyAlignment="1">
      <alignment horizontal="left" vertical="center"/>
    </xf>
    <xf numFmtId="0" fontId="14" fillId="5" borderId="23" xfId="0" applyFont="1" applyFill="1" applyBorder="1" applyAlignment="1">
      <alignment horizontal="left"/>
    </xf>
    <xf numFmtId="0" fontId="15" fillId="5" borderId="24" xfId="0" applyFont="1" applyFill="1" applyBorder="1" applyAlignment="1">
      <alignment horizontal="center" vertical="center"/>
    </xf>
    <xf numFmtId="2" fontId="15" fillId="5" borderId="24" xfId="0" applyNumberFormat="1" applyFont="1" applyFill="1" applyBorder="1" applyAlignment="1">
      <alignment horizontal="center" vertical="center"/>
    </xf>
    <xf numFmtId="0" fontId="14" fillId="5" borderId="25" xfId="0" applyFont="1" applyFill="1" applyBorder="1" applyAlignment="1">
      <alignment horizontal="left"/>
    </xf>
    <xf numFmtId="0" fontId="15" fillId="5" borderId="0" xfId="0" applyFont="1" applyFill="1" applyAlignment="1">
      <alignment horizontal="center"/>
    </xf>
    <xf numFmtId="0" fontId="14" fillId="5" borderId="26" xfId="0" applyFont="1" applyFill="1" applyBorder="1" applyAlignment="1">
      <alignment horizontal="left"/>
    </xf>
    <xf numFmtId="0" fontId="15" fillId="5" borderId="21" xfId="0" applyFont="1" applyFill="1" applyBorder="1" applyAlignment="1">
      <alignment horizontal="center"/>
    </xf>
    <xf numFmtId="11" fontId="15" fillId="5" borderId="0" xfId="0" applyNumberFormat="1" applyFont="1" applyFill="1" applyAlignment="1">
      <alignment horizontal="center" vertical="center"/>
    </xf>
    <xf numFmtId="2" fontId="15" fillId="5" borderId="0" xfId="0" applyNumberFormat="1" applyFont="1" applyFill="1" applyAlignment="1">
      <alignment horizontal="left" vertical="center"/>
    </xf>
    <xf numFmtId="0" fontId="12" fillId="5" borderId="17" xfId="0" applyFont="1" applyFill="1" applyBorder="1" applyAlignment="1">
      <alignment horizontal="left" vertical="center" wrapText="1"/>
    </xf>
    <xf numFmtId="0" fontId="12" fillId="5" borderId="19" xfId="0" applyFont="1" applyFill="1" applyBorder="1" applyAlignment="1">
      <alignment horizontal="left" vertical="center" wrapText="1"/>
    </xf>
    <xf numFmtId="2" fontId="15" fillId="5" borderId="17" xfId="0" applyNumberFormat="1" applyFont="1" applyFill="1" applyBorder="1" applyAlignment="1">
      <alignment horizontal="left" vertical="center"/>
    </xf>
    <xf numFmtId="2" fontId="15" fillId="5" borderId="0" xfId="0" applyNumberFormat="1" applyFont="1" applyFill="1" applyAlignment="1">
      <alignment horizontal="left" vertical="center"/>
    </xf>
    <xf numFmtId="0" fontId="12" fillId="5" borderId="17"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2" fillId="5" borderId="16" xfId="0" applyFont="1" applyFill="1" applyBorder="1" applyAlignment="1">
      <alignment horizontal="center" vertical="center"/>
    </xf>
    <xf numFmtId="0" fontId="12" fillId="5" borderId="18" xfId="0" applyFont="1" applyFill="1" applyBorder="1" applyAlignment="1">
      <alignment horizontal="center" vertical="center"/>
    </xf>
    <xf numFmtId="2" fontId="15" fillId="5" borderId="21" xfId="0" applyNumberFormat="1" applyFont="1" applyFill="1" applyBorder="1" applyAlignment="1">
      <alignment horizontal="left" vertical="center"/>
    </xf>
    <xf numFmtId="0" fontId="14" fillId="0" borderId="0" xfId="0" applyFont="1" applyFill="1" applyAlignment="1">
      <alignment horizontal="left"/>
    </xf>
    <xf numFmtId="0" fontId="0" fillId="0" borderId="0" xfId="0" applyFill="1"/>
    <xf numFmtId="0" fontId="0" fillId="0" borderId="0" xfId="0" applyFill="1" applyAlignment="1">
      <alignment horizontal="left"/>
    </xf>
    <xf numFmtId="0" fontId="14" fillId="0" borderId="25" xfId="0" applyFont="1" applyFill="1" applyBorder="1" applyAlignment="1">
      <alignment horizontal="left"/>
    </xf>
    <xf numFmtId="0" fontId="0" fillId="0" borderId="0" xfId="0" applyFill="1" applyAlignment="1"/>
  </cellXfs>
  <cellStyles count="2">
    <cellStyle name="Normal" xfId="0" builtinId="0"/>
    <cellStyle name="Normal 2" xfId="1" xr:uid="{A2EDA562-54B7-4FE0-A378-7C26047FB055}"/>
  </cellStyles>
  <dxfs count="0"/>
  <tableStyles count="0" defaultTableStyle="TableStyleMedium2" defaultPivotStyle="PivotStyleLight16"/>
  <colors>
    <mruColors>
      <color rgb="FFCC00FF"/>
      <color rgb="FFFF9933"/>
      <color rgb="FF0000CC"/>
      <color rgb="FF006600"/>
      <color rgb="FF3399FF"/>
      <color rgb="FFCC0000"/>
      <color rgb="FFFF6600"/>
      <color rgb="FFFF7C80"/>
      <color rgb="FFFF33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8CD56-4E3A-40F3-81ED-ADE96F545E6C}">
  <sheetPr codeName="Hoja1">
    <pageSetUpPr fitToPage="1"/>
  </sheetPr>
  <dimension ref="A1:V215"/>
  <sheetViews>
    <sheetView zoomScaleNormal="100" workbookViewId="0">
      <pane xSplit="1" topLeftCell="B1" activePane="topRight" state="frozen"/>
      <selection pane="topRight" activeCell="A193" sqref="A193"/>
    </sheetView>
  </sheetViews>
  <sheetFormatPr baseColWidth="10" defaultRowHeight="14.4" x14ac:dyDescent="0.3"/>
  <cols>
    <col min="1" max="1" width="14.77734375" style="67" customWidth="1"/>
    <col min="2" max="3" width="12.5546875" style="64" bestFit="1" customWidth="1"/>
    <col min="4" max="4" width="20.21875" style="67" bestFit="1" customWidth="1"/>
    <col min="5" max="5" width="13.77734375" style="41" customWidth="1"/>
    <col min="6" max="6" width="45.5546875" style="41" bestFit="1" customWidth="1"/>
    <col min="7" max="7" width="24.6640625" style="41" bestFit="1" customWidth="1"/>
    <col min="8" max="8" width="42.88671875" style="41" bestFit="1" customWidth="1"/>
    <col min="9" max="9" width="8.5546875" style="64" bestFit="1" customWidth="1"/>
    <col min="10" max="10" width="6.44140625" style="41" bestFit="1" customWidth="1"/>
    <col min="11" max="11" width="6" style="66" bestFit="1" customWidth="1"/>
    <col min="12" max="12" width="12.109375" style="41" bestFit="1" customWidth="1"/>
    <col min="13" max="13" width="8.44140625" style="41" bestFit="1" customWidth="1"/>
    <col min="14" max="14" width="8.109375" style="64" bestFit="1" customWidth="1"/>
    <col min="15" max="15" width="9.109375" style="41" bestFit="1" customWidth="1"/>
    <col min="16" max="16" width="11" style="41" bestFit="1" customWidth="1"/>
    <col min="17" max="17" width="7.5546875" style="41" bestFit="1" customWidth="1"/>
    <col min="18" max="18" width="8.33203125" style="41" bestFit="1" customWidth="1"/>
    <col min="19" max="19" width="23.88671875" style="67" bestFit="1" customWidth="1"/>
    <col min="20" max="20" width="26.5546875" style="41" customWidth="1"/>
    <col min="21" max="21" width="22.88671875" style="41" customWidth="1"/>
    <col min="22" max="16384" width="11.5546875" style="41"/>
  </cols>
  <sheetData>
    <row r="1" spans="1:21" s="64" customFormat="1" ht="72" thickBot="1" x14ac:dyDescent="0.35">
      <c r="A1" s="80" t="s">
        <v>1</v>
      </c>
      <c r="B1" s="81" t="s">
        <v>2</v>
      </c>
      <c r="C1" s="81" t="s">
        <v>3</v>
      </c>
      <c r="D1" s="82" t="s">
        <v>4</v>
      </c>
      <c r="E1" s="82" t="s">
        <v>5</v>
      </c>
      <c r="F1" s="82" t="s">
        <v>6</v>
      </c>
      <c r="G1" s="82" t="s">
        <v>316</v>
      </c>
      <c r="H1" s="82" t="s">
        <v>314</v>
      </c>
      <c r="I1" s="82" t="s">
        <v>315</v>
      </c>
      <c r="J1" s="83" t="s">
        <v>108</v>
      </c>
      <c r="K1" s="83" t="s">
        <v>7</v>
      </c>
      <c r="L1" s="83" t="s">
        <v>8</v>
      </c>
      <c r="M1" s="83" t="s">
        <v>9</v>
      </c>
      <c r="N1" s="82" t="s">
        <v>317</v>
      </c>
      <c r="O1" s="82" t="s">
        <v>10</v>
      </c>
      <c r="P1" s="84" t="s">
        <v>11</v>
      </c>
      <c r="Q1" s="85" t="s">
        <v>12</v>
      </c>
      <c r="R1" s="85" t="s">
        <v>13</v>
      </c>
      <c r="S1" s="82" t="s">
        <v>14</v>
      </c>
      <c r="T1" s="86" t="s">
        <v>15</v>
      </c>
      <c r="U1" s="86" t="s">
        <v>333</v>
      </c>
    </row>
    <row r="2" spans="1:21" x14ac:dyDescent="0.3">
      <c r="A2" s="87" t="s">
        <v>16</v>
      </c>
      <c r="B2" s="54">
        <v>-31.610277777777778</v>
      </c>
      <c r="C2" s="54">
        <v>-64.830277777777781</v>
      </c>
      <c r="D2" s="88" t="s">
        <v>17</v>
      </c>
      <c r="E2" s="55">
        <v>1</v>
      </c>
      <c r="F2" s="56" t="s">
        <v>18</v>
      </c>
      <c r="G2" s="56" t="s">
        <v>73</v>
      </c>
      <c r="H2" s="56" t="s">
        <v>297</v>
      </c>
      <c r="I2" s="55" t="s">
        <v>299</v>
      </c>
      <c r="J2" s="89">
        <v>73.069999999999993</v>
      </c>
      <c r="K2" s="112">
        <f>5.32*(2*39/94)</f>
        <v>4.4144680851063827</v>
      </c>
      <c r="L2" s="89">
        <v>18.5</v>
      </c>
      <c r="M2" s="89">
        <v>5.42</v>
      </c>
      <c r="N2" s="55">
        <v>366</v>
      </c>
      <c r="O2" s="54" t="s">
        <v>0</v>
      </c>
      <c r="P2" s="112">
        <f>0.01*2.677*(9.52*M2+2.56*L2+3.48*K2)</f>
        <v>3.0603664490212767</v>
      </c>
      <c r="Q2" s="112">
        <f>M2*3.098+L2*0.833+1.097*K2</f>
        <v>37.044331489361696</v>
      </c>
      <c r="R2" s="108">
        <f>AVERAGE(Q2:Q52)</f>
        <v>386.97340273258249</v>
      </c>
      <c r="S2" s="56" t="s">
        <v>19</v>
      </c>
      <c r="T2" s="69" t="s">
        <v>342</v>
      </c>
      <c r="U2" s="4" t="s">
        <v>319</v>
      </c>
    </row>
    <row r="3" spans="1:21" x14ac:dyDescent="0.3">
      <c r="A3" s="105" t="s">
        <v>20</v>
      </c>
      <c r="B3" s="2">
        <v>-31.430555555555557</v>
      </c>
      <c r="C3" s="2">
        <v>-64.88333333333334</v>
      </c>
      <c r="D3" s="1" t="s">
        <v>17</v>
      </c>
      <c r="E3" s="7">
        <v>2</v>
      </c>
      <c r="F3" s="8" t="s">
        <v>21</v>
      </c>
      <c r="G3" s="8" t="s">
        <v>178</v>
      </c>
      <c r="H3" s="4" t="s">
        <v>297</v>
      </c>
      <c r="I3" s="3" t="s">
        <v>299</v>
      </c>
      <c r="J3" s="5">
        <v>69.16</v>
      </c>
      <c r="K3" s="113">
        <f>4.33*(2*39/94)</f>
        <v>3.5929787234042552</v>
      </c>
      <c r="L3" s="5">
        <v>47.2</v>
      </c>
      <c r="M3" s="5">
        <v>12.6</v>
      </c>
      <c r="N3" s="3">
        <v>372</v>
      </c>
      <c r="O3" s="2" t="s">
        <v>0</v>
      </c>
      <c r="P3" s="113">
        <f>0.01*2.677*(9.52*M3+2.56*L3+3.48*K3)</f>
        <v>6.7805081406808512</v>
      </c>
      <c r="Q3" s="113">
        <f>M3*3.098+L3*0.833+1.097*K3</f>
        <v>82.293897659574455</v>
      </c>
      <c r="R3" s="109">
        <f>AVERAGE(Q2:Q3,Q5:Q19,Q27:Q32,Q33:Q41,Q50:Q52)</f>
        <v>46.037233951367782</v>
      </c>
      <c r="S3" s="4" t="s">
        <v>19</v>
      </c>
      <c r="T3" s="69" t="s">
        <v>334</v>
      </c>
      <c r="U3" s="4" t="s">
        <v>320</v>
      </c>
    </row>
    <row r="4" spans="1:21" x14ac:dyDescent="0.3">
      <c r="A4" s="105" t="s">
        <v>22</v>
      </c>
      <c r="B4" s="2">
        <v>-31.429444444444446</v>
      </c>
      <c r="C4" s="2">
        <v>-64.830555555555549</v>
      </c>
      <c r="D4" s="1" t="s">
        <v>17</v>
      </c>
      <c r="E4" s="3" t="s">
        <v>23</v>
      </c>
      <c r="F4" s="8" t="s">
        <v>24</v>
      </c>
      <c r="G4" s="8" t="s">
        <v>24</v>
      </c>
      <c r="H4" s="4" t="s">
        <v>297</v>
      </c>
      <c r="I4" s="3" t="s">
        <v>299</v>
      </c>
      <c r="J4" s="5">
        <v>32.83</v>
      </c>
      <c r="K4" s="113">
        <f>7.05*(2*39/94)</f>
        <v>5.85</v>
      </c>
      <c r="L4" s="5">
        <v>673.6</v>
      </c>
      <c r="M4" s="5">
        <v>187</v>
      </c>
      <c r="N4" s="3">
        <v>369</v>
      </c>
      <c r="O4" s="2" t="s">
        <v>0</v>
      </c>
      <c r="P4" s="113">
        <f>0.01*2.677*(9.52*M4+2.56*L4+3.48*K4)</f>
        <v>94.364624780000014</v>
      </c>
      <c r="Q4" s="113">
        <f>M4*3.098+L4*0.833+1.097*K4</f>
        <v>1146.8522499999999</v>
      </c>
      <c r="R4" s="109"/>
      <c r="S4" s="4" t="s">
        <v>19</v>
      </c>
      <c r="T4" s="69"/>
      <c r="U4" s="4" t="s">
        <v>320</v>
      </c>
    </row>
    <row r="5" spans="1:21" x14ac:dyDescent="0.3">
      <c r="A5" s="105" t="s">
        <v>25</v>
      </c>
      <c r="B5" s="2">
        <v>-31.433888888888887</v>
      </c>
      <c r="C5" s="2">
        <v>-64.824722222222221</v>
      </c>
      <c r="D5" s="1" t="s">
        <v>17</v>
      </c>
      <c r="E5" s="3">
        <v>1</v>
      </c>
      <c r="F5" s="4" t="s">
        <v>18</v>
      </c>
      <c r="G5" s="4" t="s">
        <v>73</v>
      </c>
      <c r="H5" s="4" t="s">
        <v>297</v>
      </c>
      <c r="I5" s="3" t="s">
        <v>299</v>
      </c>
      <c r="J5" s="5">
        <v>70.98</v>
      </c>
      <c r="K5" s="113">
        <f>5.4*(2*39/94)</f>
        <v>4.4808510638297872</v>
      </c>
      <c r="L5" s="5">
        <v>47.8</v>
      </c>
      <c r="M5" s="5">
        <v>3.7</v>
      </c>
      <c r="N5" s="3">
        <v>369</v>
      </c>
      <c r="O5" s="2" t="s">
        <v>0</v>
      </c>
      <c r="P5" s="113">
        <f>0.01*2.677*(9.52*M5+2.56*L5+3.48*K5)</f>
        <v>4.6361721327659575</v>
      </c>
      <c r="Q5" s="113">
        <f>M5*3.098+L5*0.833+1.097*K5</f>
        <v>56.195493617021278</v>
      </c>
      <c r="R5" s="109"/>
      <c r="S5" s="4" t="s">
        <v>19</v>
      </c>
      <c r="T5" s="69"/>
      <c r="U5" s="4" t="s">
        <v>320</v>
      </c>
    </row>
    <row r="6" spans="1:21" x14ac:dyDescent="0.3">
      <c r="A6" s="71" t="s">
        <v>26</v>
      </c>
      <c r="B6" s="3">
        <v>-31.44211111111111</v>
      </c>
      <c r="C6" s="3">
        <v>-64.78491666666666</v>
      </c>
      <c r="D6" s="1" t="s">
        <v>17</v>
      </c>
      <c r="E6" s="10">
        <v>1</v>
      </c>
      <c r="F6" s="4" t="s">
        <v>18</v>
      </c>
      <c r="G6" s="4" t="s">
        <v>73</v>
      </c>
      <c r="H6" s="4" t="s">
        <v>297</v>
      </c>
      <c r="I6" s="3" t="s">
        <v>299</v>
      </c>
      <c r="J6" s="11">
        <v>72.16</v>
      </c>
      <c r="K6" s="113">
        <f>5.57*(2*39/94)</f>
        <v>4.6219148936170216</v>
      </c>
      <c r="L6" s="11">
        <v>35.200000000000003</v>
      </c>
      <c r="M6" s="11">
        <v>22.7</v>
      </c>
      <c r="N6" s="3"/>
      <c r="O6" s="2" t="s">
        <v>0</v>
      </c>
      <c r="P6" s="113">
        <f>0.01*2.677*(9.52*M6+2.56*L6+3.48*K6)</f>
        <v>8.6279780627234057</v>
      </c>
      <c r="Q6" s="113">
        <f>M6*3.098+L6*0.833+1.097*K6</f>
        <v>104.71644063829787</v>
      </c>
      <c r="R6" s="109"/>
      <c r="S6" s="4" t="s">
        <v>27</v>
      </c>
      <c r="T6" s="69"/>
      <c r="U6" s="4" t="s">
        <v>319</v>
      </c>
    </row>
    <row r="7" spans="1:21" x14ac:dyDescent="0.3">
      <c r="A7" s="71" t="s">
        <v>28</v>
      </c>
      <c r="B7" s="3">
        <v>-31.395805555555555</v>
      </c>
      <c r="C7" s="3">
        <v>-64.732111111111109</v>
      </c>
      <c r="D7" s="1" t="s">
        <v>17</v>
      </c>
      <c r="E7" s="10">
        <v>1</v>
      </c>
      <c r="F7" s="4" t="s">
        <v>18</v>
      </c>
      <c r="G7" s="4" t="s">
        <v>73</v>
      </c>
      <c r="H7" s="4" t="s">
        <v>297</v>
      </c>
      <c r="I7" s="3" t="s">
        <v>299</v>
      </c>
      <c r="J7" s="11">
        <v>72.66</v>
      </c>
      <c r="K7" s="113">
        <f>4.74*(2*39/94)</f>
        <v>3.9331914893617022</v>
      </c>
      <c r="L7" s="11">
        <v>42.2</v>
      </c>
      <c r="M7" s="11">
        <v>4.17</v>
      </c>
      <c r="N7" s="3">
        <v>370.1</v>
      </c>
      <c r="O7" s="2" t="s">
        <v>0</v>
      </c>
      <c r="P7" s="113">
        <f>0.01*2.677*(9.52*M7+2.56*L7+3.48*K7)</f>
        <v>4.3211573538723407</v>
      </c>
      <c r="Q7" s="113">
        <f>M7*3.098+L7*0.833+1.097*K7</f>
        <v>52.385971063829786</v>
      </c>
      <c r="R7" s="109"/>
      <c r="S7" s="4" t="s">
        <v>27</v>
      </c>
      <c r="T7" s="69"/>
      <c r="U7" s="4" t="s">
        <v>319</v>
      </c>
    </row>
    <row r="8" spans="1:21" x14ac:dyDescent="0.3">
      <c r="A8" s="71" t="s">
        <v>29</v>
      </c>
      <c r="B8" s="3">
        <v>-31.620444444444445</v>
      </c>
      <c r="C8" s="3">
        <v>-64.911055555555564</v>
      </c>
      <c r="D8" s="1" t="s">
        <v>17</v>
      </c>
      <c r="E8" s="10">
        <v>2</v>
      </c>
      <c r="F8" s="4" t="s">
        <v>18</v>
      </c>
      <c r="G8" s="4" t="s">
        <v>73</v>
      </c>
      <c r="H8" s="4" t="s">
        <v>297</v>
      </c>
      <c r="I8" s="3" t="s">
        <v>299</v>
      </c>
      <c r="J8" s="11">
        <v>70.86</v>
      </c>
      <c r="K8" s="113">
        <f>5.41*(2*39/94)</f>
        <v>4.4891489361702126</v>
      </c>
      <c r="L8" s="11">
        <v>12.3</v>
      </c>
      <c r="M8" s="11">
        <v>5.05</v>
      </c>
      <c r="N8" s="3"/>
      <c r="O8" s="2" t="s">
        <v>0</v>
      </c>
      <c r="P8" s="113">
        <f>0.01*2.677*(9.52*M8+2.56*L8+3.48*K8)</f>
        <v>2.5481355992340426</v>
      </c>
      <c r="Q8" s="113">
        <f>M8*3.098+L8*0.833+1.097*K8</f>
        <v>30.815396382978722</v>
      </c>
      <c r="R8" s="109"/>
      <c r="S8" s="4" t="s">
        <v>27</v>
      </c>
      <c r="T8" s="69"/>
      <c r="U8" s="4" t="s">
        <v>319</v>
      </c>
    </row>
    <row r="9" spans="1:21" x14ac:dyDescent="0.3">
      <c r="A9" s="71" t="s">
        <v>30</v>
      </c>
      <c r="B9" s="3">
        <v>-31.395805555555555</v>
      </c>
      <c r="C9" s="3">
        <v>-64.732111111111109</v>
      </c>
      <c r="D9" s="1" t="s">
        <v>17</v>
      </c>
      <c r="E9" s="10">
        <v>2</v>
      </c>
      <c r="F9" s="4" t="s">
        <v>18</v>
      </c>
      <c r="G9" s="4" t="s">
        <v>73</v>
      </c>
      <c r="H9" s="4" t="s">
        <v>297</v>
      </c>
      <c r="I9" s="3" t="s">
        <v>299</v>
      </c>
      <c r="J9" s="11">
        <v>69.75</v>
      </c>
      <c r="K9" s="113">
        <f>5.07*(2*39/94)</f>
        <v>4.2070212765957447</v>
      </c>
      <c r="L9" s="11">
        <v>74</v>
      </c>
      <c r="M9" s="11">
        <v>4.18</v>
      </c>
      <c r="N9" s="3"/>
      <c r="O9" s="2" t="s">
        <v>0</v>
      </c>
      <c r="P9" s="113">
        <f>0.01*2.677*(9.52*M9+2.56*L9+3.48*K9)</f>
        <v>6.5285078913191494</v>
      </c>
      <c r="Q9" s="113">
        <f>M9*3.098+L9*0.833+1.097*K9</f>
        <v>79.206742340425535</v>
      </c>
      <c r="R9" s="109"/>
      <c r="S9" s="4" t="s">
        <v>27</v>
      </c>
      <c r="T9" s="69"/>
      <c r="U9" s="4" t="s">
        <v>319</v>
      </c>
    </row>
    <row r="10" spans="1:21" x14ac:dyDescent="0.3">
      <c r="A10" s="71" t="s">
        <v>31</v>
      </c>
      <c r="B10" s="3">
        <v>-31.756944444444443</v>
      </c>
      <c r="C10" s="3">
        <v>-64.926222222222222</v>
      </c>
      <c r="D10" s="1" t="s">
        <v>17</v>
      </c>
      <c r="E10" s="10">
        <v>4</v>
      </c>
      <c r="F10" s="4" t="s">
        <v>18</v>
      </c>
      <c r="G10" s="4" t="s">
        <v>73</v>
      </c>
      <c r="H10" s="4" t="s">
        <v>297</v>
      </c>
      <c r="I10" s="3" t="s">
        <v>299</v>
      </c>
      <c r="J10" s="11">
        <v>72.52</v>
      </c>
      <c r="K10" s="113">
        <f>5.3*(2*39/94)</f>
        <v>4.3978723404255318</v>
      </c>
      <c r="L10" s="11">
        <v>15.6</v>
      </c>
      <c r="M10" s="11">
        <v>5.48</v>
      </c>
      <c r="N10" s="3"/>
      <c r="O10" s="2" t="s">
        <v>0</v>
      </c>
      <c r="P10" s="113">
        <f>0.01*2.677*(9.52*M10+2.56*L10+3.48*K10)</f>
        <v>2.8753709400851069</v>
      </c>
      <c r="Q10" s="113">
        <f>M10*3.098+L10*0.833+1.097*K10</f>
        <v>34.796305957446805</v>
      </c>
      <c r="R10" s="109"/>
      <c r="S10" s="4" t="s">
        <v>27</v>
      </c>
      <c r="T10" s="69"/>
      <c r="U10" s="4" t="s">
        <v>319</v>
      </c>
    </row>
    <row r="11" spans="1:21" x14ac:dyDescent="0.3">
      <c r="A11" s="71" t="s">
        <v>32</v>
      </c>
      <c r="B11" s="3">
        <v>-31.424805555555558</v>
      </c>
      <c r="C11" s="3">
        <v>-64.83763888888889</v>
      </c>
      <c r="D11" s="1" t="s">
        <v>17</v>
      </c>
      <c r="E11" s="10">
        <v>1</v>
      </c>
      <c r="F11" s="4" t="s">
        <v>18</v>
      </c>
      <c r="G11" s="4" t="s">
        <v>73</v>
      </c>
      <c r="H11" s="4" t="s">
        <v>297</v>
      </c>
      <c r="I11" s="3" t="s">
        <v>299</v>
      </c>
      <c r="J11" s="11">
        <v>70.98</v>
      </c>
      <c r="K11" s="113">
        <f>5.54*(2*39/94)</f>
        <v>4.5970212765957443</v>
      </c>
      <c r="L11" s="11">
        <v>58.8</v>
      </c>
      <c r="M11" s="11">
        <v>7.59</v>
      </c>
      <c r="N11" s="3"/>
      <c r="O11" s="2" t="s">
        <v>0</v>
      </c>
      <c r="P11" s="113">
        <f>0.01*2.677*(9.52*M11+2.56*L11+3.48*K11)</f>
        <v>6.3922057593191495</v>
      </c>
      <c r="Q11" s="113">
        <f>M11*3.098+L11*0.833+1.097*K11</f>
        <v>77.537152340425536</v>
      </c>
      <c r="R11" s="109"/>
      <c r="S11" s="4" t="s">
        <v>27</v>
      </c>
      <c r="T11" s="69"/>
      <c r="U11" s="4" t="s">
        <v>320</v>
      </c>
    </row>
    <row r="12" spans="1:21" x14ac:dyDescent="0.3">
      <c r="A12" s="71" t="s">
        <v>33</v>
      </c>
      <c r="B12" s="3">
        <v>-31.679527777777778</v>
      </c>
      <c r="C12" s="3">
        <v>-64.803777777777782</v>
      </c>
      <c r="D12" s="1" t="s">
        <v>17</v>
      </c>
      <c r="E12" s="10">
        <v>1</v>
      </c>
      <c r="F12" s="4" t="s">
        <v>18</v>
      </c>
      <c r="G12" s="4" t="s">
        <v>73</v>
      </c>
      <c r="H12" s="4" t="s">
        <v>297</v>
      </c>
      <c r="I12" s="3" t="s">
        <v>299</v>
      </c>
      <c r="J12" s="11">
        <v>71.69</v>
      </c>
      <c r="K12" s="113">
        <f>4.49*(2*39/94)</f>
        <v>3.7257446808510637</v>
      </c>
      <c r="L12" s="11">
        <v>38.700000000000003</v>
      </c>
      <c r="M12" s="11">
        <v>5.14</v>
      </c>
      <c r="N12" s="3"/>
      <c r="O12" s="2" t="s">
        <v>0</v>
      </c>
      <c r="P12" s="113">
        <f>0.01*2.677*(9.52*M12+2.56*L12+3.48*K12)</f>
        <v>4.3091773801702127</v>
      </c>
      <c r="Q12" s="113">
        <f>M12*3.098+L12*0.833+1.097*K12</f>
        <v>52.247961914893608</v>
      </c>
      <c r="R12" s="109"/>
      <c r="S12" s="4" t="s">
        <v>27</v>
      </c>
      <c r="T12" s="69"/>
      <c r="U12" s="4" t="s">
        <v>332</v>
      </c>
    </row>
    <row r="13" spans="1:21" x14ac:dyDescent="0.3">
      <c r="A13" s="71" t="s">
        <v>34</v>
      </c>
      <c r="B13" s="3">
        <v>-31.439944444444446</v>
      </c>
      <c r="C13" s="3">
        <v>-64.848777777777769</v>
      </c>
      <c r="D13" s="1" t="s">
        <v>17</v>
      </c>
      <c r="E13" s="10">
        <v>2</v>
      </c>
      <c r="F13" s="4" t="s">
        <v>18</v>
      </c>
      <c r="G13" s="4" t="s">
        <v>73</v>
      </c>
      <c r="H13" s="4" t="s">
        <v>297</v>
      </c>
      <c r="I13" s="3" t="s">
        <v>299</v>
      </c>
      <c r="J13" s="11">
        <v>71.08</v>
      </c>
      <c r="K13" s="113">
        <f>5.82*(2*39/94)</f>
        <v>4.8293617021276596</v>
      </c>
      <c r="L13" s="11">
        <v>30.4</v>
      </c>
      <c r="M13" s="11">
        <v>6.51</v>
      </c>
      <c r="N13" s="3"/>
      <c r="O13" s="2" t="s">
        <v>0</v>
      </c>
      <c r="P13" s="113">
        <f>0.01*2.677*(9.52*M13+2.56*L13+3.48*K13)</f>
        <v>4.1923259884255319</v>
      </c>
      <c r="Q13" s="113">
        <f>M13*3.098+L13*0.833+1.097*K13</f>
        <v>50.788989787234044</v>
      </c>
      <c r="R13" s="109"/>
      <c r="S13" s="4" t="s">
        <v>27</v>
      </c>
      <c r="T13" s="69"/>
      <c r="U13" s="4" t="s">
        <v>320</v>
      </c>
    </row>
    <row r="14" spans="1:21" x14ac:dyDescent="0.3">
      <c r="A14" s="71" t="s">
        <v>35</v>
      </c>
      <c r="B14" s="3">
        <v>-31.434916666666666</v>
      </c>
      <c r="C14" s="3">
        <v>-64.826611111111106</v>
      </c>
      <c r="D14" s="1" t="s">
        <v>17</v>
      </c>
      <c r="E14" s="10">
        <v>2</v>
      </c>
      <c r="F14" s="4" t="s">
        <v>18</v>
      </c>
      <c r="G14" s="4" t="s">
        <v>73</v>
      </c>
      <c r="H14" s="4" t="s">
        <v>297</v>
      </c>
      <c r="I14" s="3" t="s">
        <v>299</v>
      </c>
      <c r="J14" s="11">
        <v>71.099999999999994</v>
      </c>
      <c r="K14" s="113">
        <f>5.51*(2*39/94)</f>
        <v>4.572127659574468</v>
      </c>
      <c r="L14" s="11">
        <v>39.200000000000003</v>
      </c>
      <c r="M14" s="11">
        <v>8.52</v>
      </c>
      <c r="N14" s="3"/>
      <c r="O14" s="2" t="s">
        <v>0</v>
      </c>
      <c r="P14" s="113">
        <f>0.01*2.677*(9.52*M14+2.56*L14+3.48*K14)</f>
        <v>5.2836860319148942</v>
      </c>
      <c r="Q14" s="113">
        <f>M14*3.098+L14*0.833+1.097*K14</f>
        <v>64.064184042553194</v>
      </c>
      <c r="R14" s="109"/>
      <c r="S14" s="4" t="s">
        <v>27</v>
      </c>
      <c r="T14" s="69"/>
      <c r="U14" s="4" t="s">
        <v>320</v>
      </c>
    </row>
    <row r="15" spans="1:21" x14ac:dyDescent="0.3">
      <c r="A15" s="71" t="s">
        <v>36</v>
      </c>
      <c r="B15" s="3">
        <v>-31.435055555555557</v>
      </c>
      <c r="C15" s="3">
        <v>-64.826805555555552</v>
      </c>
      <c r="D15" s="1" t="s">
        <v>17</v>
      </c>
      <c r="E15" s="10">
        <v>2</v>
      </c>
      <c r="F15" s="4" t="s">
        <v>18</v>
      </c>
      <c r="G15" s="4" t="s">
        <v>73</v>
      </c>
      <c r="H15" s="4" t="s">
        <v>297</v>
      </c>
      <c r="I15" s="3" t="s">
        <v>299</v>
      </c>
      <c r="J15" s="11">
        <v>71.180000000000007</v>
      </c>
      <c r="K15" s="113">
        <f>5.22*(2*39/94)</f>
        <v>4.3314893617021273</v>
      </c>
      <c r="L15" s="11">
        <v>42.1</v>
      </c>
      <c r="M15" s="11">
        <v>9.34</v>
      </c>
      <c r="N15" s="3"/>
      <c r="O15" s="2" t="s">
        <v>0</v>
      </c>
      <c r="P15" s="113">
        <f>0.01*2.677*(9.52*M15+2.56*L15+3.48*K15)</f>
        <v>5.6689860723404264</v>
      </c>
      <c r="Q15" s="113">
        <f>M15*3.098+L15*0.833+1.097*K15</f>
        <v>68.756263829787216</v>
      </c>
      <c r="R15" s="109"/>
      <c r="S15" s="4" t="s">
        <v>27</v>
      </c>
      <c r="T15" s="69"/>
      <c r="U15" s="4" t="s">
        <v>320</v>
      </c>
    </row>
    <row r="16" spans="1:21" x14ac:dyDescent="0.3">
      <c r="A16" s="71" t="s">
        <v>37</v>
      </c>
      <c r="B16" s="3">
        <v>-31.434527777777777</v>
      </c>
      <c r="C16" s="3">
        <v>-64.880222222222216</v>
      </c>
      <c r="D16" s="1" t="s">
        <v>17</v>
      </c>
      <c r="E16" s="10">
        <v>4</v>
      </c>
      <c r="F16" s="4" t="s">
        <v>18</v>
      </c>
      <c r="G16" s="4" t="s">
        <v>73</v>
      </c>
      <c r="H16" s="4" t="s">
        <v>297</v>
      </c>
      <c r="I16" s="3" t="s">
        <v>299</v>
      </c>
      <c r="J16" s="11">
        <v>72.14</v>
      </c>
      <c r="K16" s="113">
        <f>5.07*(2*39/94)</f>
        <v>4.2070212765957447</v>
      </c>
      <c r="L16" s="11">
        <v>14</v>
      </c>
      <c r="M16" s="11">
        <v>8.52</v>
      </c>
      <c r="N16" s="3"/>
      <c r="O16" s="2" t="s">
        <v>0</v>
      </c>
      <c r="P16" s="113">
        <f>0.01*2.677*(9.52*M16+2.56*L16+3.48*K16)</f>
        <v>3.5226866273191488</v>
      </c>
      <c r="Q16" s="113">
        <f>M16*3.098+L16*0.833+1.097*K16</f>
        <v>42.672062340425526</v>
      </c>
      <c r="R16" s="109"/>
      <c r="S16" s="4" t="s">
        <v>27</v>
      </c>
      <c r="T16" s="69"/>
      <c r="U16" s="4" t="s">
        <v>320</v>
      </c>
    </row>
    <row r="17" spans="1:21" x14ac:dyDescent="0.3">
      <c r="A17" s="71" t="s">
        <v>38</v>
      </c>
      <c r="B17" s="3">
        <v>-31.423750000000002</v>
      </c>
      <c r="C17" s="3">
        <v>-64.839999999999989</v>
      </c>
      <c r="D17" s="1" t="s">
        <v>17</v>
      </c>
      <c r="E17" s="10">
        <v>4</v>
      </c>
      <c r="F17" s="4" t="s">
        <v>18</v>
      </c>
      <c r="G17" s="4" t="s">
        <v>73</v>
      </c>
      <c r="H17" s="4" t="s">
        <v>297</v>
      </c>
      <c r="I17" s="3" t="s">
        <v>299</v>
      </c>
      <c r="J17" s="11">
        <v>73.010000000000005</v>
      </c>
      <c r="K17" s="113">
        <f>4.72*(2*39/94)</f>
        <v>3.9165957446808508</v>
      </c>
      <c r="L17" s="11">
        <v>10.7</v>
      </c>
      <c r="M17" s="11">
        <v>3.3</v>
      </c>
      <c r="N17" s="3"/>
      <c r="O17" s="2" t="s">
        <v>0</v>
      </c>
      <c r="P17" s="113">
        <f>0.01*2.677*(9.52*M17+2.56*L17+3.48*K17)</f>
        <v>1.93915865293617</v>
      </c>
      <c r="Q17" s="113">
        <f>M17*3.098+L17*0.833+1.097*K17</f>
        <v>23.43300553191489</v>
      </c>
      <c r="R17" s="109"/>
      <c r="S17" s="4" t="s">
        <v>27</v>
      </c>
      <c r="T17" s="69"/>
      <c r="U17" s="4" t="s">
        <v>320</v>
      </c>
    </row>
    <row r="18" spans="1:21" x14ac:dyDescent="0.3">
      <c r="A18" s="71" t="s">
        <v>39</v>
      </c>
      <c r="B18" s="3">
        <v>-31.434916666666666</v>
      </c>
      <c r="C18" s="3">
        <v>-64.826611111111106</v>
      </c>
      <c r="D18" s="1" t="s">
        <v>17</v>
      </c>
      <c r="E18" s="10">
        <v>4</v>
      </c>
      <c r="F18" s="4" t="s">
        <v>18</v>
      </c>
      <c r="G18" s="4" t="s">
        <v>73</v>
      </c>
      <c r="H18" s="4" t="s">
        <v>297</v>
      </c>
      <c r="I18" s="3" t="s">
        <v>299</v>
      </c>
      <c r="J18" s="11">
        <v>74.489999999999995</v>
      </c>
      <c r="K18" s="113">
        <f>4.01*(2*39/94)</f>
        <v>3.3274468085106381</v>
      </c>
      <c r="L18" s="11">
        <v>10.5</v>
      </c>
      <c r="M18" s="11">
        <v>6.37</v>
      </c>
      <c r="N18" s="3"/>
      <c r="O18" s="2" t="s">
        <v>0</v>
      </c>
      <c r="P18" s="113">
        <f>0.01*2.677*(9.52*M18+2.56*L18+3.48*K18)</f>
        <v>2.6529582617021275</v>
      </c>
      <c r="Q18" s="113">
        <f>M18*3.098+L18*0.833+1.097*K18</f>
        <v>32.130969148936167</v>
      </c>
      <c r="R18" s="109"/>
      <c r="S18" s="4" t="s">
        <v>27</v>
      </c>
      <c r="T18" s="69"/>
      <c r="U18" s="4" t="s">
        <v>320</v>
      </c>
    </row>
    <row r="19" spans="1:21" x14ac:dyDescent="0.3">
      <c r="A19" s="71" t="s">
        <v>40</v>
      </c>
      <c r="B19" s="3">
        <v>-31.439833333333333</v>
      </c>
      <c r="C19" s="3">
        <v>-64.834777777777774</v>
      </c>
      <c r="D19" s="1" t="s">
        <v>17</v>
      </c>
      <c r="E19" s="10">
        <v>4</v>
      </c>
      <c r="F19" s="4" t="s">
        <v>18</v>
      </c>
      <c r="G19" s="4" t="s">
        <v>73</v>
      </c>
      <c r="H19" s="4" t="s">
        <v>297</v>
      </c>
      <c r="I19" s="3" t="s">
        <v>299</v>
      </c>
      <c r="J19" s="11">
        <v>73.64</v>
      </c>
      <c r="K19" s="113">
        <f>4.74*(2*39/94)</f>
        <v>3.9331914893617022</v>
      </c>
      <c r="L19" s="11">
        <v>10.6</v>
      </c>
      <c r="M19" s="11">
        <v>3.54</v>
      </c>
      <c r="N19" s="3"/>
      <c r="O19" s="2" t="s">
        <v>0</v>
      </c>
      <c r="P19" s="113">
        <f>0.01*2.677*(9.52*M19+2.56*L19+3.48*K19)</f>
        <v>1.9950156818723406</v>
      </c>
      <c r="Q19" s="113">
        <f>M19*3.098+L19*0.833+1.097*K19</f>
        <v>24.111431063829787</v>
      </c>
      <c r="R19" s="109"/>
      <c r="S19" s="4" t="s">
        <v>27</v>
      </c>
      <c r="T19" s="69"/>
      <c r="U19" s="4" t="s">
        <v>320</v>
      </c>
    </row>
    <row r="20" spans="1:21" x14ac:dyDescent="0.3">
      <c r="A20" s="71" t="s">
        <v>41</v>
      </c>
      <c r="B20" s="3">
        <v>-31.437722222222224</v>
      </c>
      <c r="C20" s="3">
        <v>-64.828583333333327</v>
      </c>
      <c r="D20" s="1" t="s">
        <v>17</v>
      </c>
      <c r="E20" s="3" t="s">
        <v>23</v>
      </c>
      <c r="F20" s="4" t="s">
        <v>42</v>
      </c>
      <c r="G20" s="8" t="s">
        <v>24</v>
      </c>
      <c r="H20" s="4" t="s">
        <v>297</v>
      </c>
      <c r="I20" s="3" t="s">
        <v>299</v>
      </c>
      <c r="J20" s="11">
        <v>67.81</v>
      </c>
      <c r="K20" s="113">
        <f>3.95*(2*39/94)</f>
        <v>3.277659574468085</v>
      </c>
      <c r="L20" s="11">
        <v>74.400000000000006</v>
      </c>
      <c r="M20" s="11">
        <v>17.7</v>
      </c>
      <c r="N20" s="3"/>
      <c r="O20" s="2" t="s">
        <v>0</v>
      </c>
      <c r="P20" s="113">
        <f>0.01*2.677*(9.52*M20+2.56*L20+3.48*K20)</f>
        <v>9.9149188148936194</v>
      </c>
      <c r="Q20" s="113">
        <f>M20*3.098+L20*0.833+1.097*K20</f>
        <v>120.40539255319149</v>
      </c>
      <c r="R20" s="109"/>
      <c r="S20" s="4" t="s">
        <v>27</v>
      </c>
      <c r="T20" s="69"/>
      <c r="U20" s="4" t="s">
        <v>320</v>
      </c>
    </row>
    <row r="21" spans="1:21" x14ac:dyDescent="0.3">
      <c r="A21" s="71" t="s">
        <v>43</v>
      </c>
      <c r="B21" s="3">
        <v>-31.429555555555556</v>
      </c>
      <c r="C21" s="3">
        <v>-64.830500000000001</v>
      </c>
      <c r="D21" s="1" t="s">
        <v>17</v>
      </c>
      <c r="E21" s="3" t="s">
        <v>23</v>
      </c>
      <c r="F21" s="8" t="s">
        <v>24</v>
      </c>
      <c r="G21" s="8" t="s">
        <v>24</v>
      </c>
      <c r="H21" s="4" t="s">
        <v>297</v>
      </c>
      <c r="I21" s="3" t="s">
        <v>299</v>
      </c>
      <c r="J21" s="11">
        <v>41.23</v>
      </c>
      <c r="K21" s="113">
        <f>6.89*(2*39/94)</f>
        <v>5.7172340425531907</v>
      </c>
      <c r="L21" s="11">
        <v>479</v>
      </c>
      <c r="M21" s="11">
        <v>121</v>
      </c>
      <c r="N21" s="10"/>
      <c r="O21" s="2" t="s">
        <v>0</v>
      </c>
      <c r="P21" s="113">
        <f>0.01*2.677*(9.52*M21+2.56*L21+3.48*K21)</f>
        <v>64.195958436510637</v>
      </c>
      <c r="Q21" s="113">
        <f>M21*3.098+L21*0.833+1.097*K21</f>
        <v>780.13680574468083</v>
      </c>
      <c r="R21" s="109"/>
      <c r="S21" s="4" t="s">
        <v>27</v>
      </c>
      <c r="T21" s="69"/>
      <c r="U21" s="4" t="s">
        <v>320</v>
      </c>
    </row>
    <row r="22" spans="1:21" x14ac:dyDescent="0.3">
      <c r="A22" s="71" t="s">
        <v>44</v>
      </c>
      <c r="B22" s="3">
        <v>-31.429444444444446</v>
      </c>
      <c r="C22" s="3">
        <v>-64.830500000000001</v>
      </c>
      <c r="D22" s="1" t="s">
        <v>17</v>
      </c>
      <c r="E22" s="3" t="s">
        <v>23</v>
      </c>
      <c r="F22" s="8" t="s">
        <v>24</v>
      </c>
      <c r="G22" s="8" t="s">
        <v>24</v>
      </c>
      <c r="H22" s="4" t="s">
        <v>297</v>
      </c>
      <c r="I22" s="3" t="s">
        <v>299</v>
      </c>
      <c r="J22" s="11">
        <v>36.97</v>
      </c>
      <c r="K22" s="113">
        <f>7.15*(2*39/94)</f>
        <v>5.932978723404255</v>
      </c>
      <c r="L22" s="11">
        <v>540</v>
      </c>
      <c r="M22" s="11">
        <v>147</v>
      </c>
      <c r="N22" s="10"/>
      <c r="O22" s="2" t="s">
        <v>0</v>
      </c>
      <c r="P22" s="113">
        <f>0.01*2.677*(9.52*M22+2.56*L22+3.48*K22)</f>
        <v>75.022570724680861</v>
      </c>
      <c r="Q22" s="113">
        <f>M22*3.098+L22*0.833+1.097*K22</f>
        <v>911.73447765957451</v>
      </c>
      <c r="R22" s="109"/>
      <c r="S22" s="4" t="s">
        <v>27</v>
      </c>
      <c r="T22" s="69"/>
      <c r="U22" s="4" t="s">
        <v>320</v>
      </c>
    </row>
    <row r="23" spans="1:21" x14ac:dyDescent="0.3">
      <c r="A23" s="71" t="s">
        <v>45</v>
      </c>
      <c r="B23" s="3">
        <v>-31.433138888888891</v>
      </c>
      <c r="C23" s="3">
        <v>-64.830361111111102</v>
      </c>
      <c r="D23" s="1" t="s">
        <v>17</v>
      </c>
      <c r="E23" s="3" t="s">
        <v>23</v>
      </c>
      <c r="F23" s="8" t="s">
        <v>24</v>
      </c>
      <c r="G23" s="8" t="s">
        <v>24</v>
      </c>
      <c r="H23" s="4" t="s">
        <v>297</v>
      </c>
      <c r="I23" s="3" t="s">
        <v>299</v>
      </c>
      <c r="J23" s="11">
        <v>50.26</v>
      </c>
      <c r="K23" s="113">
        <f>5.86*(2*39/94)</f>
        <v>4.8625531914893623</v>
      </c>
      <c r="L23" s="11">
        <v>335</v>
      </c>
      <c r="M23" s="11">
        <v>88.5</v>
      </c>
      <c r="N23" s="10"/>
      <c r="O23" s="2" t="s">
        <v>0</v>
      </c>
      <c r="P23" s="113">
        <f>0.01*2.677*(9.52*M23+2.56*L23+3.48*K23)</f>
        <v>45.965205910297875</v>
      </c>
      <c r="Q23" s="113">
        <f>M23*3.098+L23*0.833+1.097*K23</f>
        <v>558.5622208510639</v>
      </c>
      <c r="R23" s="109"/>
      <c r="S23" s="4" t="s">
        <v>27</v>
      </c>
      <c r="T23" s="69"/>
      <c r="U23" s="4" t="s">
        <v>320</v>
      </c>
    </row>
    <row r="24" spans="1:21" x14ac:dyDescent="0.3">
      <c r="A24" s="71" t="s">
        <v>46</v>
      </c>
      <c r="B24" s="3">
        <v>-31.683138888888891</v>
      </c>
      <c r="C24" s="3">
        <v>-64.802583333333331</v>
      </c>
      <c r="D24" s="1" t="s">
        <v>17</v>
      </c>
      <c r="E24" s="3" t="s">
        <v>23</v>
      </c>
      <c r="F24" s="8" t="s">
        <v>24</v>
      </c>
      <c r="G24" s="8" t="s">
        <v>24</v>
      </c>
      <c r="H24" s="4" t="s">
        <v>297</v>
      </c>
      <c r="I24" s="3" t="s">
        <v>299</v>
      </c>
      <c r="J24" s="11">
        <v>50.3</v>
      </c>
      <c r="K24" s="113">
        <f>5.29*(2*39/94)</f>
        <v>4.3895744680851063</v>
      </c>
      <c r="L24" s="11">
        <v>189</v>
      </c>
      <c r="M24" s="11">
        <v>939</v>
      </c>
      <c r="N24" s="10"/>
      <c r="O24" s="2" t="s">
        <v>0</v>
      </c>
      <c r="P24" s="113">
        <f>0.01*2.677*(9.52*M24+2.56*L24+3.48*K24)</f>
        <v>252.66585340161703</v>
      </c>
      <c r="Q24" s="113">
        <f>M24*3.098+L24*0.833+1.097*K24</f>
        <v>3071.2743631914891</v>
      </c>
      <c r="R24" s="109"/>
      <c r="S24" s="4" t="s">
        <v>27</v>
      </c>
      <c r="T24" s="69"/>
      <c r="U24" s="4" t="s">
        <v>332</v>
      </c>
    </row>
    <row r="25" spans="1:21" x14ac:dyDescent="0.3">
      <c r="A25" s="71" t="s">
        <v>47</v>
      </c>
      <c r="B25" s="3">
        <v>-31.683138888888891</v>
      </c>
      <c r="C25" s="3">
        <v>-64.802583333333331</v>
      </c>
      <c r="D25" s="1" t="s">
        <v>17</v>
      </c>
      <c r="E25" s="3" t="s">
        <v>23</v>
      </c>
      <c r="F25" s="8" t="s">
        <v>24</v>
      </c>
      <c r="G25" s="8" t="s">
        <v>24</v>
      </c>
      <c r="H25" s="4" t="s">
        <v>297</v>
      </c>
      <c r="I25" s="3" t="s">
        <v>299</v>
      </c>
      <c r="J25" s="11">
        <v>47.79</v>
      </c>
      <c r="K25" s="113">
        <f>5.74*(2*39/94)</f>
        <v>4.7629787234042551</v>
      </c>
      <c r="L25" s="11">
        <v>246</v>
      </c>
      <c r="M25" s="11">
        <v>1866</v>
      </c>
      <c r="N25" s="10"/>
      <c r="O25" s="2" t="s">
        <v>0</v>
      </c>
      <c r="P25" s="113">
        <f>0.01*2.677*(9.52*M25+2.56*L25+3.48*K25)</f>
        <v>492.85323879268083</v>
      </c>
      <c r="Q25" s="113">
        <f>M25*3.098+L25*0.833+1.097*K25</f>
        <v>5991.0109876595734</v>
      </c>
      <c r="R25" s="109"/>
      <c r="S25" s="4" t="s">
        <v>27</v>
      </c>
      <c r="T25" s="69"/>
      <c r="U25" s="4" t="s">
        <v>332</v>
      </c>
    </row>
    <row r="26" spans="1:21" x14ac:dyDescent="0.3">
      <c r="A26" s="71" t="s">
        <v>48</v>
      </c>
      <c r="B26" s="3">
        <v>-31.436694444444445</v>
      </c>
      <c r="C26" s="3">
        <v>-64.887111111111125</v>
      </c>
      <c r="D26" s="1" t="s">
        <v>17</v>
      </c>
      <c r="E26" s="3" t="s">
        <v>23</v>
      </c>
      <c r="F26" s="8" t="s">
        <v>24</v>
      </c>
      <c r="G26" s="8" t="s">
        <v>24</v>
      </c>
      <c r="H26" s="4" t="s">
        <v>297</v>
      </c>
      <c r="I26" s="3" t="s">
        <v>299</v>
      </c>
      <c r="J26" s="11">
        <v>34.840000000000003</v>
      </c>
      <c r="K26" s="113">
        <f>7.55*(2*39/94)</f>
        <v>6.2648936170212766</v>
      </c>
      <c r="L26" s="11">
        <v>113</v>
      </c>
      <c r="M26" s="11">
        <v>95.3</v>
      </c>
      <c r="N26" s="10"/>
      <c r="O26" s="2" t="s">
        <v>0</v>
      </c>
      <c r="P26" s="113">
        <f>0.01*2.677*(9.52*M26+2.56*L26+3.48*K26)</f>
        <v>32.614903703404259</v>
      </c>
      <c r="Q26" s="113">
        <f>M26*3.098+L26*0.833+1.097*K26</f>
        <v>396.24098829787226</v>
      </c>
      <c r="R26" s="109"/>
      <c r="S26" s="4" t="s">
        <v>27</v>
      </c>
      <c r="T26" s="69"/>
      <c r="U26" s="4" t="s">
        <v>332</v>
      </c>
    </row>
    <row r="27" spans="1:21" x14ac:dyDescent="0.3">
      <c r="A27" s="71" t="s">
        <v>49</v>
      </c>
      <c r="B27" s="3">
        <v>-31.108764000000001</v>
      </c>
      <c r="C27" s="3">
        <v>-64.740785000000002</v>
      </c>
      <c r="D27" s="1" t="s">
        <v>17</v>
      </c>
      <c r="E27" s="9" t="s">
        <v>50</v>
      </c>
      <c r="F27" s="4" t="s">
        <v>51</v>
      </c>
      <c r="G27" s="4" t="s">
        <v>73</v>
      </c>
      <c r="H27" s="4" t="s">
        <v>297</v>
      </c>
      <c r="I27" s="3" t="s">
        <v>299</v>
      </c>
      <c r="J27" s="11">
        <v>72.69</v>
      </c>
      <c r="K27" s="113">
        <f>5.06*(2*39/94)</f>
        <v>4.1987234042553183</v>
      </c>
      <c r="L27" s="11">
        <v>16.3</v>
      </c>
      <c r="M27" s="11">
        <v>3.4</v>
      </c>
      <c r="N27" s="10">
        <v>359</v>
      </c>
      <c r="O27" s="2" t="s">
        <v>0</v>
      </c>
      <c r="P27" s="113">
        <f>0.01*2.677*(9.52*M27+2.56*L27+3.48*K27)</f>
        <v>2.3747013128510641</v>
      </c>
      <c r="Q27" s="113">
        <f>M27*3.098+L27*0.833+1.097*K27</f>
        <v>28.717099574468087</v>
      </c>
      <c r="R27" s="109"/>
      <c r="S27" s="9" t="s">
        <v>52</v>
      </c>
      <c r="T27" s="69"/>
      <c r="U27" s="4" t="s">
        <v>320</v>
      </c>
    </row>
    <row r="28" spans="1:21" x14ac:dyDescent="0.3">
      <c r="A28" s="71" t="s">
        <v>53</v>
      </c>
      <c r="B28" s="3">
        <v>-31.203308</v>
      </c>
      <c r="C28" s="3">
        <v>-64.654702999999998</v>
      </c>
      <c r="D28" s="1" t="s">
        <v>17</v>
      </c>
      <c r="E28" s="9" t="s">
        <v>54</v>
      </c>
      <c r="F28" s="4" t="s">
        <v>51</v>
      </c>
      <c r="G28" s="4" t="s">
        <v>73</v>
      </c>
      <c r="H28" s="4" t="s">
        <v>297</v>
      </c>
      <c r="I28" s="3" t="s">
        <v>299</v>
      </c>
      <c r="J28" s="11">
        <v>72.98</v>
      </c>
      <c r="K28" s="113">
        <f>5.3*(2*39/94)</f>
        <v>4.3978723404255318</v>
      </c>
      <c r="L28" s="11">
        <v>25.1</v>
      </c>
      <c r="M28" s="11">
        <v>3.7</v>
      </c>
      <c r="N28" s="10"/>
      <c r="O28" s="2" t="s">
        <v>0</v>
      </c>
      <c r="P28" s="113">
        <f>0.01*2.677*(9.52*M28+2.56*L28+3.48*K28)</f>
        <v>3.0727836280851064</v>
      </c>
      <c r="Q28" s="113">
        <f>M28*3.098+L28*0.833+1.097*K28</f>
        <v>37.195365957446811</v>
      </c>
      <c r="R28" s="109"/>
      <c r="S28" s="9" t="s">
        <v>52</v>
      </c>
      <c r="T28" s="69"/>
      <c r="U28" s="4" t="s">
        <v>320</v>
      </c>
    </row>
    <row r="29" spans="1:21" x14ac:dyDescent="0.3">
      <c r="A29" s="71" t="s">
        <v>55</v>
      </c>
      <c r="B29" s="3">
        <v>-31.185628999999999</v>
      </c>
      <c r="C29" s="3">
        <v>-64.641981000000001</v>
      </c>
      <c r="D29" s="1" t="s">
        <v>17</v>
      </c>
      <c r="E29" s="9" t="s">
        <v>54</v>
      </c>
      <c r="F29" s="4" t="s">
        <v>51</v>
      </c>
      <c r="G29" s="4" t="s">
        <v>73</v>
      </c>
      <c r="H29" s="4" t="s">
        <v>297</v>
      </c>
      <c r="I29" s="3" t="s">
        <v>299</v>
      </c>
      <c r="J29" s="11">
        <v>70.64</v>
      </c>
      <c r="K29" s="113">
        <f>6.12*(2*39/94)</f>
        <v>5.0782978723404257</v>
      </c>
      <c r="L29" s="11">
        <v>27.8</v>
      </c>
      <c r="M29" s="11">
        <v>6.3</v>
      </c>
      <c r="N29" s="10"/>
      <c r="O29" s="2" t="s">
        <v>0</v>
      </c>
      <c r="P29" s="113">
        <f>0.01*2.677*(9.52*M29+2.56*L29+3.48*K29)</f>
        <v>3.9838170784680855</v>
      </c>
      <c r="Q29" s="113">
        <f>M29*3.098+L29*0.833+1.097*K29</f>
        <v>48.245692765957443</v>
      </c>
      <c r="R29" s="109"/>
      <c r="S29" s="9" t="s">
        <v>52</v>
      </c>
      <c r="T29" s="69"/>
      <c r="U29" s="4" t="s">
        <v>320</v>
      </c>
    </row>
    <row r="30" spans="1:21" x14ac:dyDescent="0.3">
      <c r="A30" s="70" t="s">
        <v>56</v>
      </c>
      <c r="B30" s="3">
        <v>-31.169791</v>
      </c>
      <c r="C30" s="3">
        <v>-64.648612999999997</v>
      </c>
      <c r="D30" s="1" t="s">
        <v>17</v>
      </c>
      <c r="E30" s="9" t="s">
        <v>50</v>
      </c>
      <c r="F30" s="4" t="s">
        <v>51</v>
      </c>
      <c r="G30" s="4" t="s">
        <v>73</v>
      </c>
      <c r="H30" s="4" t="s">
        <v>297</v>
      </c>
      <c r="I30" s="3" t="s">
        <v>299</v>
      </c>
      <c r="J30" s="11">
        <v>72.87</v>
      </c>
      <c r="K30" s="113">
        <f>4.94*(2*39/94)</f>
        <v>4.0991489361702129</v>
      </c>
      <c r="L30" s="11">
        <v>23.1</v>
      </c>
      <c r="M30" s="11">
        <v>3.4</v>
      </c>
      <c r="N30" s="3"/>
      <c r="O30" s="2" t="s">
        <v>0</v>
      </c>
      <c r="P30" s="113">
        <f>0.01*2.677*(9.52*M30+2.56*L30+3.48*K30)</f>
        <v>2.8314371552340423</v>
      </c>
      <c r="Q30" s="113">
        <f>M30*3.098+L30*0.833+1.097*K30</f>
        <v>34.272266382978728</v>
      </c>
      <c r="R30" s="109"/>
      <c r="S30" s="9" t="s">
        <v>52</v>
      </c>
      <c r="T30" s="69"/>
      <c r="U30" s="4" t="s">
        <v>320</v>
      </c>
    </row>
    <row r="31" spans="1:21" x14ac:dyDescent="0.3">
      <c r="A31" s="70" t="s">
        <v>57</v>
      </c>
      <c r="B31" s="3">
        <v>-31.140332999999998</v>
      </c>
      <c r="C31" s="3">
        <v>-64.699499000000003</v>
      </c>
      <c r="D31" s="1" t="s">
        <v>17</v>
      </c>
      <c r="E31" s="9" t="s">
        <v>54</v>
      </c>
      <c r="F31" s="4" t="s">
        <v>51</v>
      </c>
      <c r="G31" s="4" t="s">
        <v>73</v>
      </c>
      <c r="H31" s="4" t="s">
        <v>297</v>
      </c>
      <c r="I31" s="3" t="s">
        <v>299</v>
      </c>
      <c r="J31" s="11">
        <v>74.17</v>
      </c>
      <c r="K31" s="113">
        <f>4.63*(2*39/94)</f>
        <v>3.8419148936170209</v>
      </c>
      <c r="L31" s="11">
        <v>18.5</v>
      </c>
      <c r="M31" s="11">
        <v>2.5</v>
      </c>
      <c r="N31" s="10"/>
      <c r="O31" s="2" t="s">
        <v>0</v>
      </c>
      <c r="P31" s="113">
        <f>0.01*2.677*(9.52*M31+2.56*L31+3.48*K31)</f>
        <v>2.2628644547234043</v>
      </c>
      <c r="Q31" s="113">
        <f>M31*3.098+L31*0.833+1.097*K31</f>
        <v>27.370080638297868</v>
      </c>
      <c r="R31" s="109"/>
      <c r="S31" s="9" t="s">
        <v>52</v>
      </c>
      <c r="T31" s="69"/>
      <c r="U31" s="4" t="s">
        <v>320</v>
      </c>
    </row>
    <row r="32" spans="1:21" x14ac:dyDescent="0.3">
      <c r="A32" s="70" t="s">
        <v>58</v>
      </c>
      <c r="B32" s="3">
        <v>-31.113931999999998</v>
      </c>
      <c r="C32" s="3">
        <v>-64.700111000000007</v>
      </c>
      <c r="D32" s="1" t="s">
        <v>17</v>
      </c>
      <c r="E32" s="9" t="s">
        <v>59</v>
      </c>
      <c r="F32" s="4" t="s">
        <v>60</v>
      </c>
      <c r="G32" s="4" t="s">
        <v>73</v>
      </c>
      <c r="H32" s="4" t="s">
        <v>297</v>
      </c>
      <c r="I32" s="3" t="s">
        <v>299</v>
      </c>
      <c r="J32" s="11">
        <v>74.67</v>
      </c>
      <c r="K32" s="113">
        <f>4.81*(2*39/94)</f>
        <v>3.9912765957446803</v>
      </c>
      <c r="L32" s="11">
        <v>12</v>
      </c>
      <c r="M32" s="11">
        <v>3.9</v>
      </c>
      <c r="N32" s="3"/>
      <c r="O32" s="2" t="s">
        <v>0</v>
      </c>
      <c r="P32" s="113">
        <f>0.01*2.677*(9.52*M32+2.56*L32+3.48*K32)</f>
        <v>2.1881166911489363</v>
      </c>
      <c r="Q32" s="113">
        <f>M32*3.098+L32*0.833+1.097*K32</f>
        <v>26.456630425531909</v>
      </c>
      <c r="R32" s="109"/>
      <c r="S32" s="9" t="s">
        <v>61</v>
      </c>
      <c r="T32" s="69"/>
      <c r="U32" s="4" t="s">
        <v>332</v>
      </c>
    </row>
    <row r="33" spans="1:21" x14ac:dyDescent="0.3">
      <c r="A33" s="70" t="s">
        <v>62</v>
      </c>
      <c r="B33" s="3">
        <v>-31.172346000000001</v>
      </c>
      <c r="C33" s="3">
        <v>-64.646170999999995</v>
      </c>
      <c r="D33" s="1" t="s">
        <v>17</v>
      </c>
      <c r="E33" s="9" t="s">
        <v>63</v>
      </c>
      <c r="F33" s="4" t="s">
        <v>60</v>
      </c>
      <c r="G33" s="4" t="s">
        <v>73</v>
      </c>
      <c r="H33" s="4" t="s">
        <v>297</v>
      </c>
      <c r="I33" s="3" t="s">
        <v>299</v>
      </c>
      <c r="J33" s="11">
        <v>73.13</v>
      </c>
      <c r="K33" s="113">
        <f>4.77*(2*39/94)</f>
        <v>3.9580851063829781</v>
      </c>
      <c r="L33" s="11">
        <v>14</v>
      </c>
      <c r="M33" s="11">
        <v>4.0999999999999996</v>
      </c>
      <c r="N33" s="3"/>
      <c r="O33" s="2" t="s">
        <v>0</v>
      </c>
      <c r="P33" s="113">
        <f>0.01*2.677*(9.52*M33+2.56*L33+3.48*K33)</f>
        <v>2.3730570652765959</v>
      </c>
      <c r="Q33" s="113">
        <f>M33*3.098+L33*0.833+1.097*K33</f>
        <v>28.705819361702126</v>
      </c>
      <c r="R33" s="109"/>
      <c r="S33" s="9" t="s">
        <v>61</v>
      </c>
      <c r="T33" s="69"/>
      <c r="U33" s="4" t="s">
        <v>332</v>
      </c>
    </row>
    <row r="34" spans="1:21" x14ac:dyDescent="0.3">
      <c r="A34" s="70" t="s">
        <v>64</v>
      </c>
      <c r="B34" s="3">
        <v>-31.242588999999999</v>
      </c>
      <c r="C34" s="3">
        <v>-64.756528000000003</v>
      </c>
      <c r="D34" s="1" t="s">
        <v>17</v>
      </c>
      <c r="E34" s="9" t="s">
        <v>65</v>
      </c>
      <c r="F34" s="4" t="s">
        <v>60</v>
      </c>
      <c r="G34" s="4" t="s">
        <v>73</v>
      </c>
      <c r="H34" s="4" t="s">
        <v>297</v>
      </c>
      <c r="I34" s="3" t="s">
        <v>299</v>
      </c>
      <c r="J34" s="11">
        <v>72.69</v>
      </c>
      <c r="K34" s="113">
        <f>4.4*(2*39/94)</f>
        <v>3.6510638297872342</v>
      </c>
      <c r="L34" s="11">
        <v>8.4</v>
      </c>
      <c r="M34" s="11">
        <v>3</v>
      </c>
      <c r="N34" s="3"/>
      <c r="O34" s="2" t="s">
        <v>0</v>
      </c>
      <c r="P34" s="113">
        <f>0.01*2.677*(9.52*M34+2.56*L34+3.48*K34)</f>
        <v>1.680344925957447</v>
      </c>
      <c r="Q34" s="113">
        <f>M34*3.098+L34*0.833+1.097*K34</f>
        <v>20.296417021276596</v>
      </c>
      <c r="R34" s="109"/>
      <c r="S34" s="9" t="s">
        <v>61</v>
      </c>
      <c r="T34" s="69"/>
      <c r="U34" s="4" t="s">
        <v>332</v>
      </c>
    </row>
    <row r="35" spans="1:21" x14ac:dyDescent="0.3">
      <c r="A35" s="70" t="s">
        <v>66</v>
      </c>
      <c r="B35" s="3">
        <v>-31.197887000000001</v>
      </c>
      <c r="C35" s="3">
        <v>-64.734697999999995</v>
      </c>
      <c r="D35" s="1" t="s">
        <v>17</v>
      </c>
      <c r="E35" s="9" t="s">
        <v>67</v>
      </c>
      <c r="F35" s="4" t="s">
        <v>51</v>
      </c>
      <c r="G35" s="4" t="s">
        <v>73</v>
      </c>
      <c r="H35" s="4" t="s">
        <v>297</v>
      </c>
      <c r="I35" s="3" t="s">
        <v>299</v>
      </c>
      <c r="J35" s="11">
        <v>71.69</v>
      </c>
      <c r="K35" s="113">
        <f>5.33*(2*39/94)</f>
        <v>4.4227659574468081</v>
      </c>
      <c r="L35" s="11">
        <v>21.6</v>
      </c>
      <c r="M35" s="11">
        <v>3.4</v>
      </c>
      <c r="N35" s="3"/>
      <c r="O35" s="2" t="s">
        <v>0</v>
      </c>
      <c r="P35" s="113">
        <f>0.01*2.677*(9.52*M35+2.56*L35+3.48*K35)</f>
        <v>2.7587883874893619</v>
      </c>
      <c r="Q35" s="113">
        <f>M35*3.098+L35*0.833+1.097*K35</f>
        <v>33.377774255319146</v>
      </c>
      <c r="R35" s="109"/>
      <c r="S35" s="9" t="s">
        <v>61</v>
      </c>
      <c r="T35" s="69"/>
      <c r="U35" s="4" t="s">
        <v>332</v>
      </c>
    </row>
    <row r="36" spans="1:21" x14ac:dyDescent="0.3">
      <c r="A36" s="70" t="s">
        <v>68</v>
      </c>
      <c r="B36" s="3">
        <v>-31.239407</v>
      </c>
      <c r="C36" s="3">
        <v>-64.608513000000002</v>
      </c>
      <c r="D36" s="1" t="s">
        <v>17</v>
      </c>
      <c r="E36" s="9" t="s">
        <v>69</v>
      </c>
      <c r="F36" s="4" t="s">
        <v>51</v>
      </c>
      <c r="G36" s="4" t="s">
        <v>73</v>
      </c>
      <c r="H36" s="4" t="s">
        <v>297</v>
      </c>
      <c r="I36" s="3" t="s">
        <v>299</v>
      </c>
      <c r="J36" s="11">
        <v>69.63</v>
      </c>
      <c r="K36" s="113">
        <f>5.08*(2*39/94)</f>
        <v>4.2153191489361701</v>
      </c>
      <c r="L36" s="11">
        <v>42.8</v>
      </c>
      <c r="M36" s="11">
        <v>6.9</v>
      </c>
      <c r="N36" s="3"/>
      <c r="O36" s="2" t="s">
        <v>0</v>
      </c>
      <c r="P36" s="113">
        <f>0.01*2.677*(9.52*M36+2.56*L36+3.48*K36)</f>
        <v>5.0843005657872347</v>
      </c>
      <c r="Q36" s="113">
        <f>M36*3.098+L36*0.833+1.097*K36</f>
        <v>61.652805106382978</v>
      </c>
      <c r="R36" s="109"/>
      <c r="S36" s="9" t="s">
        <v>61</v>
      </c>
      <c r="T36" s="69"/>
      <c r="U36" s="4" t="s">
        <v>332</v>
      </c>
    </row>
    <row r="37" spans="1:21" x14ac:dyDescent="0.3">
      <c r="A37" s="70" t="s">
        <v>70</v>
      </c>
      <c r="B37" s="3">
        <v>-31.227260999999999</v>
      </c>
      <c r="C37" s="3">
        <v>-64.626237000000003</v>
      </c>
      <c r="D37" s="1" t="s">
        <v>17</v>
      </c>
      <c r="E37" s="9" t="s">
        <v>54</v>
      </c>
      <c r="F37" s="4" t="s">
        <v>51</v>
      </c>
      <c r="G37" s="4" t="s">
        <v>73</v>
      </c>
      <c r="H37" s="4" t="s">
        <v>297</v>
      </c>
      <c r="I37" s="3" t="s">
        <v>299</v>
      </c>
      <c r="J37" s="11">
        <v>70.27</v>
      </c>
      <c r="K37" s="113">
        <f>5.36*(2*39/94)</f>
        <v>4.4476595744680854</v>
      </c>
      <c r="L37" s="11">
        <v>32.200000000000003</v>
      </c>
      <c r="M37" s="11">
        <v>4.7</v>
      </c>
      <c r="N37" s="3"/>
      <c r="O37" s="2" t="s">
        <v>0</v>
      </c>
      <c r="P37" s="113">
        <f>0.01*2.677*(9.52*M37+2.56*L37+3.48*K37)</f>
        <v>3.8188437068936172</v>
      </c>
      <c r="Q37" s="113">
        <f>M37*3.098+L37*0.833+1.097*K37</f>
        <v>46.26228255319149</v>
      </c>
      <c r="R37" s="109"/>
      <c r="S37" s="9" t="s">
        <v>61</v>
      </c>
      <c r="T37" s="69"/>
      <c r="U37" s="4" t="s">
        <v>332</v>
      </c>
    </row>
    <row r="38" spans="1:21" x14ac:dyDescent="0.3">
      <c r="A38" s="72" t="s">
        <v>71</v>
      </c>
      <c r="B38" s="3">
        <v>-31.905725</v>
      </c>
      <c r="C38" s="3">
        <v>-64.742169444444443</v>
      </c>
      <c r="D38" s="1" t="s">
        <v>17</v>
      </c>
      <c r="E38" s="3" t="s">
        <v>72</v>
      </c>
      <c r="F38" s="4" t="s">
        <v>73</v>
      </c>
      <c r="G38" s="4" t="s">
        <v>73</v>
      </c>
      <c r="H38" s="4" t="s">
        <v>297</v>
      </c>
      <c r="I38" s="3" t="s">
        <v>299</v>
      </c>
      <c r="J38" s="12">
        <v>74.97</v>
      </c>
      <c r="K38" s="113">
        <f>3.94*(2*39/94)</f>
        <v>3.2693617021276595</v>
      </c>
      <c r="L38" s="12">
        <v>15.7</v>
      </c>
      <c r="M38" s="12">
        <v>4.87</v>
      </c>
      <c r="N38" s="3"/>
      <c r="O38" s="2" t="s">
        <v>0</v>
      </c>
      <c r="P38" s="113">
        <f>0.01*2.677*(9.52*M38+2.56*L38+3.48*K38)</f>
        <v>2.6216337164255319</v>
      </c>
      <c r="Q38" s="113">
        <f>M38*3.098+L38*0.833+1.097*K38</f>
        <v>31.751849787234043</v>
      </c>
      <c r="R38" s="109"/>
      <c r="S38" s="4" t="s">
        <v>74</v>
      </c>
      <c r="T38" s="69"/>
      <c r="U38" s="4" t="s">
        <v>321</v>
      </c>
    </row>
    <row r="39" spans="1:21" x14ac:dyDescent="0.3">
      <c r="A39" s="72" t="s">
        <v>75</v>
      </c>
      <c r="B39" s="3">
        <v>-31.901686111111111</v>
      </c>
      <c r="C39" s="3">
        <v>-64.757311111111107</v>
      </c>
      <c r="D39" s="1" t="s">
        <v>17</v>
      </c>
      <c r="E39" s="3" t="s">
        <v>72</v>
      </c>
      <c r="F39" s="4" t="s">
        <v>73</v>
      </c>
      <c r="G39" s="4" t="s">
        <v>73</v>
      </c>
      <c r="H39" s="4" t="s">
        <v>297</v>
      </c>
      <c r="I39" s="3" t="s">
        <v>299</v>
      </c>
      <c r="J39" s="12">
        <v>70.63</v>
      </c>
      <c r="K39" s="113">
        <f>6.12*(2*39/94)</f>
        <v>5.0782978723404257</v>
      </c>
      <c r="L39" s="12">
        <v>35.700000000000003</v>
      </c>
      <c r="M39" s="12">
        <v>4</v>
      </c>
      <c r="N39" s="3"/>
      <c r="O39" s="2" t="s">
        <v>0</v>
      </c>
      <c r="P39" s="113">
        <f>0.01*2.677*(9.52*M39+2.56*L39+3.48*K39)</f>
        <v>3.9390576384680855</v>
      </c>
      <c r="Q39" s="113">
        <f>M39*3.098+L39*0.833+1.097*K39</f>
        <v>47.700992765957444</v>
      </c>
      <c r="R39" s="109"/>
      <c r="S39" s="4" t="s">
        <v>74</v>
      </c>
      <c r="T39" s="69"/>
      <c r="U39" s="4" t="s">
        <v>321</v>
      </c>
    </row>
    <row r="40" spans="1:21" x14ac:dyDescent="0.3">
      <c r="A40" s="72" t="s">
        <v>76</v>
      </c>
      <c r="B40" s="3">
        <v>-31.905419444444444</v>
      </c>
      <c r="C40" s="3">
        <v>-64.750586111111105</v>
      </c>
      <c r="D40" s="1" t="s">
        <v>17</v>
      </c>
      <c r="E40" s="3" t="s">
        <v>72</v>
      </c>
      <c r="F40" s="4" t="s">
        <v>73</v>
      </c>
      <c r="G40" s="4" t="s">
        <v>73</v>
      </c>
      <c r="H40" s="4" t="s">
        <v>297</v>
      </c>
      <c r="I40" s="3" t="s">
        <v>299</v>
      </c>
      <c r="J40" s="12">
        <v>68.95</v>
      </c>
      <c r="K40" s="113">
        <f>5.57*(2*39/94)</f>
        <v>4.6219148936170216</v>
      </c>
      <c r="L40" s="12">
        <v>115</v>
      </c>
      <c r="M40" s="12">
        <v>4</v>
      </c>
      <c r="N40" s="3"/>
      <c r="O40" s="2" t="s">
        <v>0</v>
      </c>
      <c r="P40" s="113">
        <f>0.01*2.677*(9.52*M40+2.56*L40+3.48*K40)</f>
        <v>9.3310653427234058</v>
      </c>
      <c r="Q40" s="113">
        <f>M40*3.098+L40*0.833+1.097*K40</f>
        <v>113.25724063829787</v>
      </c>
      <c r="R40" s="109"/>
      <c r="S40" s="4" t="s">
        <v>74</v>
      </c>
      <c r="T40" s="69"/>
      <c r="U40" s="4" t="s">
        <v>321</v>
      </c>
    </row>
    <row r="41" spans="1:21" x14ac:dyDescent="0.3">
      <c r="A41" s="72" t="s">
        <v>77</v>
      </c>
      <c r="B41" s="3">
        <v>-31.905213888888888</v>
      </c>
      <c r="C41" s="3">
        <v>-64.750691666666668</v>
      </c>
      <c r="D41" s="1" t="s">
        <v>17</v>
      </c>
      <c r="E41" s="3" t="s">
        <v>72</v>
      </c>
      <c r="F41" s="4" t="s">
        <v>73</v>
      </c>
      <c r="G41" s="4" t="s">
        <v>73</v>
      </c>
      <c r="H41" s="4" t="s">
        <v>297</v>
      </c>
      <c r="I41" s="3" t="s">
        <v>299</v>
      </c>
      <c r="J41" s="12">
        <v>70.430000000000007</v>
      </c>
      <c r="K41" s="113">
        <f>5.96*(2*39/94)</f>
        <v>4.9455319148936168</v>
      </c>
      <c r="L41" s="12">
        <v>50.2</v>
      </c>
      <c r="M41" s="12">
        <v>3.1</v>
      </c>
      <c r="N41" s="3"/>
      <c r="O41" s="2" t="s">
        <v>0</v>
      </c>
      <c r="P41" s="113">
        <f>0.01*2.677*(9.52*M41+2.56*L41+3.48*K41)</f>
        <v>4.6910262549787243</v>
      </c>
      <c r="Q41" s="113">
        <f>M41*3.098+L41*0.833+1.097*K41</f>
        <v>56.845648510638298</v>
      </c>
      <c r="R41" s="109"/>
      <c r="S41" s="4" t="s">
        <v>74</v>
      </c>
      <c r="T41" s="69"/>
      <c r="U41" s="4" t="s">
        <v>321</v>
      </c>
    </row>
    <row r="42" spans="1:21" x14ac:dyDescent="0.3">
      <c r="A42" s="104" t="s">
        <v>78</v>
      </c>
      <c r="B42" s="3">
        <v>-31.373233333333335</v>
      </c>
      <c r="C42" s="3">
        <v>-64.862288888888884</v>
      </c>
      <c r="D42" s="1" t="s">
        <v>17</v>
      </c>
      <c r="E42" s="3" t="s">
        <v>79</v>
      </c>
      <c r="F42" s="8" t="s">
        <v>24</v>
      </c>
      <c r="G42" s="8" t="s">
        <v>24</v>
      </c>
      <c r="H42" s="4" t="s">
        <v>297</v>
      </c>
      <c r="I42" s="3" t="s">
        <v>299</v>
      </c>
      <c r="J42" s="13">
        <v>43.37</v>
      </c>
      <c r="K42" s="113">
        <f>7.14*(2*39/94)</f>
        <v>5.9246808510638296</v>
      </c>
      <c r="L42" s="13">
        <v>195</v>
      </c>
      <c r="M42" s="13">
        <v>26</v>
      </c>
      <c r="N42" s="3"/>
      <c r="O42" s="2" t="s">
        <v>0</v>
      </c>
      <c r="P42" s="113">
        <f>0.01*2.677*(9.52*M42+2.56*L42+3.48*K42)</f>
        <v>20.541635298212768</v>
      </c>
      <c r="Q42" s="113">
        <f>M42*3.098+L42*0.833+1.097*K42</f>
        <v>249.48237489361702</v>
      </c>
      <c r="R42" s="109"/>
      <c r="S42" s="4" t="s">
        <v>80</v>
      </c>
      <c r="T42" s="69"/>
      <c r="U42" s="4" t="s">
        <v>318</v>
      </c>
    </row>
    <row r="43" spans="1:21" x14ac:dyDescent="0.3">
      <c r="A43" s="104" t="s">
        <v>81</v>
      </c>
      <c r="B43" s="3">
        <v>-31.377658333333333</v>
      </c>
      <c r="C43" s="3">
        <v>-64.871394444444434</v>
      </c>
      <c r="D43" s="1" t="s">
        <v>17</v>
      </c>
      <c r="E43" s="3" t="s">
        <v>79</v>
      </c>
      <c r="F43" s="8" t="s">
        <v>24</v>
      </c>
      <c r="G43" s="8" t="s">
        <v>24</v>
      </c>
      <c r="H43" s="4" t="s">
        <v>297</v>
      </c>
      <c r="I43" s="3" t="s">
        <v>299</v>
      </c>
      <c r="J43" s="13">
        <v>50.69</v>
      </c>
      <c r="K43" s="113">
        <f>6.45*(2*39/94)</f>
        <v>5.3521276595744682</v>
      </c>
      <c r="L43" s="13">
        <v>185</v>
      </c>
      <c r="M43" s="13">
        <v>55</v>
      </c>
      <c r="N43" s="3"/>
      <c r="O43" s="2" t="s">
        <v>0</v>
      </c>
      <c r="P43" s="113">
        <f>0.01*2.677*(9.52*M43+2.56*L43+3.48*K43)</f>
        <v>27.193646071914898</v>
      </c>
      <c r="Q43" s="113">
        <f>M43*3.098+L43*0.833+1.097*K43</f>
        <v>330.36628404255322</v>
      </c>
      <c r="R43" s="109"/>
      <c r="S43" s="4" t="s">
        <v>80</v>
      </c>
      <c r="T43" s="69"/>
      <c r="U43" s="4" t="s">
        <v>318</v>
      </c>
    </row>
    <row r="44" spans="1:21" x14ac:dyDescent="0.3">
      <c r="A44" s="104" t="s">
        <v>82</v>
      </c>
      <c r="B44" s="3">
        <v>-31.4298</v>
      </c>
      <c r="C44" s="3">
        <v>-64.835241666666661</v>
      </c>
      <c r="D44" s="1" t="s">
        <v>17</v>
      </c>
      <c r="E44" s="3" t="s">
        <v>79</v>
      </c>
      <c r="F44" s="8" t="s">
        <v>24</v>
      </c>
      <c r="G44" s="8" t="s">
        <v>24</v>
      </c>
      <c r="H44" s="4" t="s">
        <v>297</v>
      </c>
      <c r="I44" s="3" t="s">
        <v>299</v>
      </c>
      <c r="J44" s="13">
        <v>29.02</v>
      </c>
      <c r="K44" s="113">
        <f>7.56*(2*39/94)</f>
        <v>6.273191489361702</v>
      </c>
      <c r="L44" s="13">
        <v>832</v>
      </c>
      <c r="M44" s="13">
        <v>235</v>
      </c>
      <c r="N44" s="3"/>
      <c r="O44" s="2" t="s">
        <v>0</v>
      </c>
      <c r="P44" s="113">
        <f>0.01*2.677*(9.52*M44+2.56*L44+3.48*K44)</f>
        <v>117.49221040987236</v>
      </c>
      <c r="Q44" s="113">
        <f>M44*3.098+L44*0.833+1.097*K44</f>
        <v>1427.9676910638295</v>
      </c>
      <c r="R44" s="109"/>
      <c r="S44" s="4" t="s">
        <v>80</v>
      </c>
      <c r="T44" s="69"/>
      <c r="U44" s="4" t="s">
        <v>318</v>
      </c>
    </row>
    <row r="45" spans="1:21" x14ac:dyDescent="0.3">
      <c r="A45" s="104" t="s">
        <v>83</v>
      </c>
      <c r="B45" s="3">
        <v>-31.4298</v>
      </c>
      <c r="C45" s="3">
        <v>-64.835241666666661</v>
      </c>
      <c r="D45" s="1" t="s">
        <v>17</v>
      </c>
      <c r="E45" s="3" t="s">
        <v>79</v>
      </c>
      <c r="F45" s="8" t="s">
        <v>24</v>
      </c>
      <c r="G45" s="8" t="s">
        <v>24</v>
      </c>
      <c r="H45" s="4" t="s">
        <v>297</v>
      </c>
      <c r="I45" s="3" t="s">
        <v>299</v>
      </c>
      <c r="J45" s="13">
        <v>48.43</v>
      </c>
      <c r="K45" s="113">
        <f>6.52*(2*39/94)</f>
        <v>5.4102127659574464</v>
      </c>
      <c r="L45" s="13">
        <v>198</v>
      </c>
      <c r="M45" s="13">
        <v>82</v>
      </c>
      <c r="N45" s="3"/>
      <c r="O45" s="2" t="s">
        <v>0</v>
      </c>
      <c r="P45" s="113">
        <f>0.01*2.677*(9.52*M45+2.56*L45+3.48*K45)</f>
        <v>34.970923657191491</v>
      </c>
      <c r="Q45" s="113">
        <f>M45*3.098+L45*0.833+1.097*K45</f>
        <v>424.90500340425535</v>
      </c>
      <c r="R45" s="109"/>
      <c r="S45" s="4" t="s">
        <v>80</v>
      </c>
      <c r="T45" s="69"/>
      <c r="U45" s="4" t="s">
        <v>318</v>
      </c>
    </row>
    <row r="46" spans="1:21" x14ac:dyDescent="0.3">
      <c r="A46" s="104" t="s">
        <v>84</v>
      </c>
      <c r="B46" s="3">
        <v>-31.538430555555557</v>
      </c>
      <c r="C46" s="3">
        <v>-64.85540833333333</v>
      </c>
      <c r="D46" s="1" t="s">
        <v>17</v>
      </c>
      <c r="E46" s="3" t="s">
        <v>79</v>
      </c>
      <c r="F46" s="8" t="s">
        <v>24</v>
      </c>
      <c r="G46" s="8" t="s">
        <v>24</v>
      </c>
      <c r="H46" s="4" t="s">
        <v>297</v>
      </c>
      <c r="I46" s="3" t="s">
        <v>299</v>
      </c>
      <c r="J46" s="13">
        <v>69.73</v>
      </c>
      <c r="K46" s="113">
        <f>3.47*(2*39/94)</f>
        <v>2.8793617021276598</v>
      </c>
      <c r="L46" s="13">
        <v>226</v>
      </c>
      <c r="M46" s="13">
        <v>71</v>
      </c>
      <c r="N46" s="3"/>
      <c r="O46" s="2" t="s">
        <v>0</v>
      </c>
      <c r="P46" s="113">
        <f>0.01*2.677*(9.52*M46+2.56*L46+3.48*K46)</f>
        <v>33.850669784425534</v>
      </c>
      <c r="Q46" s="113">
        <f>M46*3.098+L46*0.833+1.097*K46</f>
        <v>411.37465978723407</v>
      </c>
      <c r="R46" s="109"/>
      <c r="S46" s="4" t="s">
        <v>80</v>
      </c>
      <c r="T46" s="69"/>
      <c r="U46" s="4" t="s">
        <v>318</v>
      </c>
    </row>
    <row r="47" spans="1:21" x14ac:dyDescent="0.3">
      <c r="A47" s="104" t="s">
        <v>85</v>
      </c>
      <c r="B47" s="3">
        <v>-31.538430555555557</v>
      </c>
      <c r="C47" s="3">
        <v>-64.85540833333333</v>
      </c>
      <c r="D47" s="1" t="s">
        <v>17</v>
      </c>
      <c r="E47" s="3" t="s">
        <v>79</v>
      </c>
      <c r="F47" s="8" t="s">
        <v>24</v>
      </c>
      <c r="G47" s="8" t="s">
        <v>24</v>
      </c>
      <c r="H47" s="4" t="s">
        <v>297</v>
      </c>
      <c r="I47" s="3" t="s">
        <v>299</v>
      </c>
      <c r="J47" s="13">
        <v>32.04</v>
      </c>
      <c r="K47" s="113">
        <f>8.4*(2*39/94)</f>
        <v>6.9702127659574469</v>
      </c>
      <c r="L47" s="13">
        <v>508</v>
      </c>
      <c r="M47" s="13">
        <v>133</v>
      </c>
      <c r="N47" s="3"/>
      <c r="O47" s="2" t="s">
        <v>0</v>
      </c>
      <c r="P47" s="113">
        <f>0.01*2.677*(9.52*M47+2.56*L47+3.48*K47)</f>
        <v>69.358295033191496</v>
      </c>
      <c r="Q47" s="113">
        <f>M47*3.098+L47*0.833+1.097*K47</f>
        <v>842.84432340425531</v>
      </c>
      <c r="R47" s="109"/>
      <c r="S47" s="4" t="s">
        <v>80</v>
      </c>
      <c r="T47" s="69"/>
      <c r="U47" s="4" t="s">
        <v>318</v>
      </c>
    </row>
    <row r="48" spans="1:21" x14ac:dyDescent="0.3">
      <c r="A48" s="104" t="s">
        <v>86</v>
      </c>
      <c r="B48" s="3">
        <v>-31.619511111111112</v>
      </c>
      <c r="C48" s="3">
        <v>-64.868824999999987</v>
      </c>
      <c r="D48" s="1" t="s">
        <v>17</v>
      </c>
      <c r="E48" s="3" t="s">
        <v>79</v>
      </c>
      <c r="F48" s="8" t="s">
        <v>24</v>
      </c>
      <c r="G48" s="8" t="s">
        <v>24</v>
      </c>
      <c r="H48" s="4" t="s">
        <v>297</v>
      </c>
      <c r="I48" s="3" t="s">
        <v>299</v>
      </c>
      <c r="J48" s="13">
        <v>32.729999999999997</v>
      </c>
      <c r="K48" s="113">
        <f>7.93*(2*39/94)</f>
        <v>6.5802127659574463</v>
      </c>
      <c r="L48" s="13">
        <v>505</v>
      </c>
      <c r="M48" s="13">
        <v>193</v>
      </c>
      <c r="N48" s="3"/>
      <c r="O48" s="2" t="s">
        <v>0</v>
      </c>
      <c r="P48" s="113">
        <f>0.01*2.677*(9.52*M48+2.56*L48+3.48*K48)</f>
        <v>84.407393189191495</v>
      </c>
      <c r="Q48" s="113">
        <f>M48*3.098+L48*0.833+1.097*K48</f>
        <v>1025.7974934042552</v>
      </c>
      <c r="R48" s="109"/>
      <c r="S48" s="4" t="s">
        <v>80</v>
      </c>
      <c r="T48" s="69"/>
      <c r="U48" s="4" t="s">
        <v>318</v>
      </c>
    </row>
    <row r="49" spans="1:21" x14ac:dyDescent="0.3">
      <c r="A49" s="104" t="s">
        <v>87</v>
      </c>
      <c r="B49" s="3">
        <v>-31.613350000000001</v>
      </c>
      <c r="C49" s="3">
        <v>-64.753102777777784</v>
      </c>
      <c r="D49" s="1" t="s">
        <v>17</v>
      </c>
      <c r="E49" s="3" t="s">
        <v>79</v>
      </c>
      <c r="F49" s="8" t="s">
        <v>24</v>
      </c>
      <c r="G49" s="8" t="s">
        <v>24</v>
      </c>
      <c r="H49" s="4" t="s">
        <v>297</v>
      </c>
      <c r="I49" s="3" t="s">
        <v>299</v>
      </c>
      <c r="J49" s="13">
        <v>37.61</v>
      </c>
      <c r="K49" s="113">
        <f>5.55*(2*39/94)</f>
        <v>4.6053191489361698</v>
      </c>
      <c r="L49" s="13">
        <v>379</v>
      </c>
      <c r="M49" s="13">
        <v>37</v>
      </c>
      <c r="N49" s="3"/>
      <c r="O49" s="2" t="s">
        <v>0</v>
      </c>
      <c r="P49" s="113">
        <f>0.01*2.677*(9.52*M49+2.56*L49+3.48*K49)</f>
        <v>35.831819289787234</v>
      </c>
      <c r="Q49" s="113">
        <f>M49*3.098+L49*0.833+1.097*K49</f>
        <v>435.38503510638293</v>
      </c>
      <c r="R49" s="109"/>
      <c r="S49" s="4" t="s">
        <v>80</v>
      </c>
      <c r="T49" s="69"/>
      <c r="U49" s="4" t="s">
        <v>318</v>
      </c>
    </row>
    <row r="50" spans="1:21" x14ac:dyDescent="0.3">
      <c r="A50" s="72" t="s">
        <v>88</v>
      </c>
      <c r="B50" s="18">
        <v>-31.433333333333334</v>
      </c>
      <c r="C50" s="18">
        <v>-64.8</v>
      </c>
      <c r="D50" s="16" t="s">
        <v>17</v>
      </c>
      <c r="E50" s="3" t="s">
        <v>72</v>
      </c>
      <c r="F50" s="15" t="s">
        <v>89</v>
      </c>
      <c r="G50" s="4" t="s">
        <v>73</v>
      </c>
      <c r="H50" s="4" t="s">
        <v>297</v>
      </c>
      <c r="I50" s="3" t="s">
        <v>299</v>
      </c>
      <c r="J50" s="13">
        <v>74.63</v>
      </c>
      <c r="K50" s="113">
        <f>4.54*(2*39/94)</f>
        <v>3.7672340425531914</v>
      </c>
      <c r="L50" s="13">
        <v>5</v>
      </c>
      <c r="M50" s="13">
        <v>4</v>
      </c>
      <c r="N50" s="3"/>
      <c r="O50" s="14" t="s">
        <v>0</v>
      </c>
      <c r="P50" s="113">
        <f>0.01*2.677*(9.52*M50+2.56*L50+3.48*K50)</f>
        <v>1.7130116165106384</v>
      </c>
      <c r="Q50" s="113">
        <f>M50*3.098+L50*0.833+1.097*K50</f>
        <v>20.689655744680849</v>
      </c>
      <c r="R50" s="109"/>
      <c r="S50" s="4" t="s">
        <v>90</v>
      </c>
      <c r="T50" s="69"/>
      <c r="U50" s="4" t="s">
        <v>321</v>
      </c>
    </row>
    <row r="51" spans="1:21" x14ac:dyDescent="0.3">
      <c r="A51" s="72" t="s">
        <v>91</v>
      </c>
      <c r="B51" s="18">
        <v>-31.433333333333334</v>
      </c>
      <c r="C51" s="18">
        <v>-64.8</v>
      </c>
      <c r="D51" s="16" t="s">
        <v>17</v>
      </c>
      <c r="E51" s="3" t="s">
        <v>72</v>
      </c>
      <c r="F51" s="15" t="s">
        <v>89</v>
      </c>
      <c r="G51" s="4" t="s">
        <v>73</v>
      </c>
      <c r="H51" s="4" t="s">
        <v>297</v>
      </c>
      <c r="I51" s="3" t="s">
        <v>299</v>
      </c>
      <c r="J51" s="13">
        <v>75.06</v>
      </c>
      <c r="K51" s="113">
        <f>4.01*(2*39/94)</f>
        <v>3.3274468085106381</v>
      </c>
      <c r="L51" s="13">
        <v>2</v>
      </c>
      <c r="M51" s="13">
        <v>3</v>
      </c>
      <c r="N51" s="3"/>
      <c r="O51" s="14" t="s">
        <v>0</v>
      </c>
      <c r="P51" s="113">
        <f>0.01*2.677*(9.52*M51+2.56*L51+3.48*K51)</f>
        <v>1.2115972137021278</v>
      </c>
      <c r="Q51" s="113">
        <f>M51*3.098+L51*0.833+1.097*K51</f>
        <v>14.610209148936171</v>
      </c>
      <c r="R51" s="109"/>
      <c r="S51" s="4" t="s">
        <v>90</v>
      </c>
      <c r="T51" s="69"/>
      <c r="U51" s="4" t="s">
        <v>321</v>
      </c>
    </row>
    <row r="52" spans="1:21" ht="15" thickBot="1" x14ac:dyDescent="0.35">
      <c r="A52" s="91">
        <v>7011</v>
      </c>
      <c r="B52" s="61">
        <v>-31.433333333333334</v>
      </c>
      <c r="C52" s="61">
        <v>-64.8</v>
      </c>
      <c r="D52" s="23" t="s">
        <v>17</v>
      </c>
      <c r="E52" s="24" t="s">
        <v>72</v>
      </c>
      <c r="F52" s="25" t="s">
        <v>89</v>
      </c>
      <c r="G52" s="22" t="s">
        <v>73</v>
      </c>
      <c r="H52" s="22" t="s">
        <v>297</v>
      </c>
      <c r="I52" s="24" t="s">
        <v>299</v>
      </c>
      <c r="J52" s="26">
        <v>75.11</v>
      </c>
      <c r="K52" s="114">
        <f>4.55*(2*39/94)</f>
        <v>3.7755319148936168</v>
      </c>
      <c r="L52" s="26">
        <v>5</v>
      </c>
      <c r="M52" s="26">
        <v>4</v>
      </c>
      <c r="N52" s="24"/>
      <c r="O52" s="27" t="s">
        <v>0</v>
      </c>
      <c r="P52" s="114">
        <f>0.01*2.677*(9.52*M52+2.56*L52+3.48*K52)</f>
        <v>1.7137846429787236</v>
      </c>
      <c r="Q52" s="114">
        <f>M52*3.098+L52*0.833+1.097*K52</f>
        <v>20.698758510638296</v>
      </c>
      <c r="R52" s="110"/>
      <c r="S52" s="22" t="s">
        <v>90</v>
      </c>
      <c r="T52" s="78"/>
      <c r="U52" s="91" t="s">
        <v>321</v>
      </c>
    </row>
    <row r="53" spans="1:21" x14ac:dyDescent="0.3">
      <c r="A53" s="87" t="s">
        <v>92</v>
      </c>
      <c r="B53" s="54">
        <v>-30.860180555555559</v>
      </c>
      <c r="C53" s="54">
        <v>-64.54484166666667</v>
      </c>
      <c r="D53" s="88" t="s">
        <v>93</v>
      </c>
      <c r="E53" s="55">
        <v>1</v>
      </c>
      <c r="F53" s="56" t="s">
        <v>94</v>
      </c>
      <c r="G53" s="56" t="s">
        <v>73</v>
      </c>
      <c r="H53" s="56" t="s">
        <v>298</v>
      </c>
      <c r="I53" s="55" t="s">
        <v>300</v>
      </c>
      <c r="J53" s="118">
        <v>73.47</v>
      </c>
      <c r="K53" s="112">
        <f>4.97*(2*39/94)</f>
        <v>4.1240425531914893</v>
      </c>
      <c r="L53" s="118">
        <v>36.799999999999997</v>
      </c>
      <c r="M53" s="118">
        <v>6.7</v>
      </c>
      <c r="N53" s="56"/>
      <c r="O53" s="54" t="s">
        <v>0</v>
      </c>
      <c r="P53" s="112">
        <f>0.01*2.677*(9.52*M53+2.56*L53+3.48*K53)</f>
        <v>4.613639994638298</v>
      </c>
      <c r="Q53" s="112">
        <f>M53*3.098+L53*0.833+1.097*K53</f>
        <v>55.935074680851059</v>
      </c>
      <c r="R53" s="108">
        <f>AVERAGE(Q53:Q62)</f>
        <v>54.996422042553185</v>
      </c>
      <c r="S53" s="88" t="s">
        <v>95</v>
      </c>
      <c r="T53" s="90"/>
      <c r="U53" s="21" t="s">
        <v>322</v>
      </c>
    </row>
    <row r="54" spans="1:21" x14ac:dyDescent="0.3">
      <c r="A54" s="68" t="s">
        <v>96</v>
      </c>
      <c r="B54" s="2">
        <v>-30.870930555555557</v>
      </c>
      <c r="C54" s="2">
        <v>-64.545349999999999</v>
      </c>
      <c r="D54" s="1" t="s">
        <v>93</v>
      </c>
      <c r="E54" s="3">
        <v>1</v>
      </c>
      <c r="F54" s="4" t="s">
        <v>94</v>
      </c>
      <c r="G54" s="4" t="s">
        <v>73</v>
      </c>
      <c r="H54" s="4" t="s">
        <v>298</v>
      </c>
      <c r="I54" s="3" t="s">
        <v>300</v>
      </c>
      <c r="J54" s="119">
        <v>68.37</v>
      </c>
      <c r="K54" s="113">
        <f>6.14*(2*39/94)</f>
        <v>5.0948936170212757</v>
      </c>
      <c r="L54" s="119">
        <v>69.8</v>
      </c>
      <c r="M54" s="119">
        <v>6.3</v>
      </c>
      <c r="N54" s="4"/>
      <c r="O54" s="2" t="s">
        <v>0</v>
      </c>
      <c r="P54" s="113">
        <f>0.01*2.677*(9.52*M54+2.56*L54+3.48*K54)</f>
        <v>6.8636735314042561</v>
      </c>
      <c r="Q54" s="113">
        <f>M54*3.098+L54*0.833+1.097*K54</f>
        <v>83.249898297872335</v>
      </c>
      <c r="R54" s="109"/>
      <c r="S54" s="1" t="s">
        <v>95</v>
      </c>
      <c r="T54" s="69"/>
      <c r="U54" s="4" t="s">
        <v>322</v>
      </c>
    </row>
    <row r="55" spans="1:21" x14ac:dyDescent="0.3">
      <c r="A55" s="68" t="s">
        <v>97</v>
      </c>
      <c r="B55" s="2">
        <v>-30.856666666666669</v>
      </c>
      <c r="C55" s="2">
        <v>-64.564999999999998</v>
      </c>
      <c r="D55" s="1" t="s">
        <v>93</v>
      </c>
      <c r="E55" s="3">
        <v>1</v>
      </c>
      <c r="F55" s="4" t="s">
        <v>94</v>
      </c>
      <c r="G55" s="4" t="s">
        <v>73</v>
      </c>
      <c r="H55" s="4" t="s">
        <v>298</v>
      </c>
      <c r="I55" s="3" t="s">
        <v>300</v>
      </c>
      <c r="J55" s="119">
        <v>73.56</v>
      </c>
      <c r="K55" s="113">
        <f>5.92*(2*39/94)</f>
        <v>4.912340425531915</v>
      </c>
      <c r="L55" s="119">
        <v>50.65</v>
      </c>
      <c r="M55" s="119">
        <v>7.26</v>
      </c>
      <c r="N55" s="3">
        <v>336</v>
      </c>
      <c r="O55" s="2" t="s">
        <v>0</v>
      </c>
      <c r="P55" s="113">
        <f>0.01*2.677*(9.52*M55+2.56*L55+3.48*K55)</f>
        <v>5.7789508531063829</v>
      </c>
      <c r="Q55" s="113">
        <f>M55*3.098+L55*0.833+1.097*K55</f>
        <v>70.071767446808508</v>
      </c>
      <c r="R55" s="109"/>
      <c r="S55" s="1" t="s">
        <v>95</v>
      </c>
      <c r="T55" s="69"/>
      <c r="U55" s="4" t="s">
        <v>320</v>
      </c>
    </row>
    <row r="56" spans="1:21" x14ac:dyDescent="0.3">
      <c r="A56" s="68" t="s">
        <v>98</v>
      </c>
      <c r="B56" s="2">
        <v>-30.853463888888889</v>
      </c>
      <c r="C56" s="2">
        <v>-64.542027777777776</v>
      </c>
      <c r="D56" s="1" t="s">
        <v>93</v>
      </c>
      <c r="E56" s="3">
        <v>2</v>
      </c>
      <c r="F56" s="4" t="s">
        <v>99</v>
      </c>
      <c r="G56" s="4" t="s">
        <v>73</v>
      </c>
      <c r="H56" s="4" t="s">
        <v>298</v>
      </c>
      <c r="I56" s="3" t="s">
        <v>300</v>
      </c>
      <c r="J56" s="119">
        <v>75.77</v>
      </c>
      <c r="K56" s="113">
        <f>4.87*(2*39/94)</f>
        <v>4.0410638297872339</v>
      </c>
      <c r="L56" s="119">
        <v>13</v>
      </c>
      <c r="M56" s="119">
        <v>6.4</v>
      </c>
      <c r="N56" s="4"/>
      <c r="O56" s="2" t="s">
        <v>0</v>
      </c>
      <c r="P56" s="113">
        <f>0.01*2.677*(9.52*M56+2.56*L56+3.48*K56)</f>
        <v>2.8984120499574471</v>
      </c>
      <c r="Q56" s="113">
        <f>M56*3.098+L56*0.833+1.097*K56</f>
        <v>35.089247021276591</v>
      </c>
      <c r="R56" s="109"/>
      <c r="S56" s="1" t="s">
        <v>95</v>
      </c>
      <c r="T56" s="69"/>
      <c r="U56" s="4" t="s">
        <v>322</v>
      </c>
    </row>
    <row r="57" spans="1:21" x14ac:dyDescent="0.3">
      <c r="A57" s="68" t="s">
        <v>100</v>
      </c>
      <c r="B57" s="3">
        <v>-30.855130555555558</v>
      </c>
      <c r="C57" s="3">
        <v>-64.532805555555555</v>
      </c>
      <c r="D57" s="1" t="s">
        <v>93</v>
      </c>
      <c r="E57" s="3">
        <v>2</v>
      </c>
      <c r="F57" s="4" t="s">
        <v>99</v>
      </c>
      <c r="G57" s="4" t="s">
        <v>73</v>
      </c>
      <c r="H57" s="4" t="s">
        <v>298</v>
      </c>
      <c r="I57" s="3" t="s">
        <v>300</v>
      </c>
      <c r="J57" s="119">
        <v>74.650000000000006</v>
      </c>
      <c r="K57" s="113">
        <f>4.57*(2*39/94)</f>
        <v>3.7921276595744682</v>
      </c>
      <c r="L57" s="119">
        <v>14.3</v>
      </c>
      <c r="M57" s="119">
        <v>12</v>
      </c>
      <c r="N57" s="4"/>
      <c r="O57" s="2" t="s">
        <v>0</v>
      </c>
      <c r="P57" s="113">
        <f>0.01*2.677*(9.52*M57+2.56*L57+3.48*K57)</f>
        <v>4.3914740559148946</v>
      </c>
      <c r="Q57" s="113">
        <f>M57*3.098+L57*0.833+1.097*K57</f>
        <v>53.247864042553196</v>
      </c>
      <c r="R57" s="109"/>
      <c r="S57" s="1" t="s">
        <v>95</v>
      </c>
      <c r="T57" s="69"/>
      <c r="U57" s="4" t="s">
        <v>322</v>
      </c>
    </row>
    <row r="58" spans="1:21" x14ac:dyDescent="0.3">
      <c r="A58" s="68" t="s">
        <v>101</v>
      </c>
      <c r="B58" s="3">
        <v>-30.855130555555558</v>
      </c>
      <c r="C58" s="3">
        <v>-64.532805555555555</v>
      </c>
      <c r="D58" s="1" t="s">
        <v>93</v>
      </c>
      <c r="E58" s="3">
        <v>2</v>
      </c>
      <c r="F58" s="4" t="s">
        <v>99</v>
      </c>
      <c r="G58" s="4" t="s">
        <v>73</v>
      </c>
      <c r="H58" s="4" t="s">
        <v>298</v>
      </c>
      <c r="I58" s="3" t="s">
        <v>300</v>
      </c>
      <c r="J58" s="119">
        <v>76.45</v>
      </c>
      <c r="K58" s="113">
        <f>4.3*(2*39/94)</f>
        <v>3.5680851063829784</v>
      </c>
      <c r="L58" s="119">
        <v>14</v>
      </c>
      <c r="M58" s="119">
        <v>7.7</v>
      </c>
      <c r="N58" s="4"/>
      <c r="O58" s="2" t="s">
        <v>0</v>
      </c>
      <c r="P58" s="113">
        <f>0.01*2.677*(9.52*M58+2.56*L58+3.48*K58)</f>
        <v>3.2541862612765962</v>
      </c>
      <c r="Q58" s="113">
        <f>M58*3.098+L58*0.833+1.097*K58</f>
        <v>39.430789361702125</v>
      </c>
      <c r="R58" s="109"/>
      <c r="S58" s="1" t="s">
        <v>95</v>
      </c>
      <c r="T58" s="69"/>
      <c r="U58" s="4" t="s">
        <v>322</v>
      </c>
    </row>
    <row r="59" spans="1:21" x14ac:dyDescent="0.3">
      <c r="A59" s="68" t="s">
        <v>102</v>
      </c>
      <c r="B59" s="3">
        <v>-30.853647222222225</v>
      </c>
      <c r="C59" s="3">
        <v>-64.549899999999994</v>
      </c>
      <c r="D59" s="1" t="s">
        <v>93</v>
      </c>
      <c r="E59" s="3">
        <v>3</v>
      </c>
      <c r="F59" s="4" t="s">
        <v>103</v>
      </c>
      <c r="G59" s="4" t="s">
        <v>73</v>
      </c>
      <c r="H59" s="4" t="s">
        <v>298</v>
      </c>
      <c r="I59" s="3" t="s">
        <v>300</v>
      </c>
      <c r="J59" s="119">
        <v>75.239999999999995</v>
      </c>
      <c r="K59" s="113">
        <f>4.2*(2*39/94)</f>
        <v>3.4851063829787234</v>
      </c>
      <c r="L59" s="119">
        <v>13</v>
      </c>
      <c r="M59" s="119">
        <v>10</v>
      </c>
      <c r="N59" s="4"/>
      <c r="O59" s="2" t="s">
        <v>0</v>
      </c>
      <c r="P59" s="113">
        <f>0.01*2.677*(9.52*M59+2.56*L59+3.48*K59)</f>
        <v>3.7640807165957444</v>
      </c>
      <c r="Q59" s="113">
        <f>M59*3.098+L59*0.833+1.097*K59</f>
        <v>45.632161702127654</v>
      </c>
      <c r="R59" s="109"/>
      <c r="S59" s="1" t="s">
        <v>95</v>
      </c>
      <c r="T59" s="69"/>
      <c r="U59" s="4" t="s">
        <v>322</v>
      </c>
    </row>
    <row r="60" spans="1:21" x14ac:dyDescent="0.3">
      <c r="A60" s="68" t="s">
        <v>104</v>
      </c>
      <c r="B60" s="3">
        <v>-30.853647222222225</v>
      </c>
      <c r="C60" s="3">
        <v>-64.549899999999994</v>
      </c>
      <c r="D60" s="1" t="s">
        <v>93</v>
      </c>
      <c r="E60" s="3">
        <v>3</v>
      </c>
      <c r="F60" s="4" t="s">
        <v>103</v>
      </c>
      <c r="G60" s="4" t="s">
        <v>73</v>
      </c>
      <c r="H60" s="4" t="s">
        <v>298</v>
      </c>
      <c r="I60" s="3" t="s">
        <v>300</v>
      </c>
      <c r="J60" s="119">
        <v>76.209999999999994</v>
      </c>
      <c r="K60" s="113">
        <f>4.36*(2*39/94)</f>
        <v>3.617872340425532</v>
      </c>
      <c r="L60" s="119">
        <v>14</v>
      </c>
      <c r="M60" s="119">
        <v>16</v>
      </c>
      <c r="N60" s="4"/>
      <c r="O60" s="2" t="s">
        <v>0</v>
      </c>
      <c r="P60" s="113">
        <f>0.01*2.677*(9.52*M60+2.56*L60+3.48*K60)</f>
        <v>5.3740827400851066</v>
      </c>
      <c r="Q60" s="113">
        <f>M60*3.098+L60*0.833+1.097*K60</f>
        <v>65.198805957446808</v>
      </c>
      <c r="R60" s="109"/>
      <c r="S60" s="1" t="s">
        <v>95</v>
      </c>
      <c r="T60" s="69"/>
      <c r="U60" s="4" t="s">
        <v>322</v>
      </c>
    </row>
    <row r="61" spans="1:21" x14ac:dyDescent="0.3">
      <c r="A61" s="68" t="s">
        <v>105</v>
      </c>
      <c r="B61" s="3">
        <v>-30.85829</v>
      </c>
      <c r="C61" s="3">
        <v>-64.560670000000002</v>
      </c>
      <c r="D61" s="1" t="s">
        <v>93</v>
      </c>
      <c r="E61" s="3">
        <v>1</v>
      </c>
      <c r="F61" s="4" t="s">
        <v>73</v>
      </c>
      <c r="G61" s="4" t="s">
        <v>73</v>
      </c>
      <c r="H61" s="4" t="s">
        <v>298</v>
      </c>
      <c r="I61" s="3" t="s">
        <v>300</v>
      </c>
      <c r="J61" s="119">
        <v>72.48</v>
      </c>
      <c r="K61" s="113">
        <f>4.36*(2*39/94)</f>
        <v>3.617872340425532</v>
      </c>
      <c r="L61" s="119">
        <v>54</v>
      </c>
      <c r="M61" s="119">
        <v>6.5</v>
      </c>
      <c r="N61" s="4"/>
      <c r="O61" s="2" t="s">
        <v>0</v>
      </c>
      <c r="P61" s="113">
        <f>0.01*2.677*(9.52*M61+2.56*L61+3.48*K61)</f>
        <v>5.694251940085107</v>
      </c>
      <c r="Q61" s="113">
        <f>M61*3.098+L61*0.833+1.097*K61</f>
        <v>69.087805957446804</v>
      </c>
      <c r="R61" s="109"/>
      <c r="S61" s="1" t="s">
        <v>106</v>
      </c>
      <c r="T61" s="69" t="s">
        <v>306</v>
      </c>
      <c r="U61" s="4" t="s">
        <v>323</v>
      </c>
    </row>
    <row r="62" spans="1:21" ht="15" thickBot="1" x14ac:dyDescent="0.35">
      <c r="A62" s="93" t="s">
        <v>107</v>
      </c>
      <c r="B62" s="24">
        <v>-30.802600000000002</v>
      </c>
      <c r="C62" s="24">
        <v>-64.535020000000003</v>
      </c>
      <c r="D62" s="29" t="s">
        <v>93</v>
      </c>
      <c r="E62" s="24">
        <v>3</v>
      </c>
      <c r="F62" s="22" t="s">
        <v>73</v>
      </c>
      <c r="G62" s="22" t="s">
        <v>73</v>
      </c>
      <c r="H62" s="22" t="s">
        <v>298</v>
      </c>
      <c r="I62" s="24" t="s">
        <v>300</v>
      </c>
      <c r="J62" s="120">
        <v>75.39</v>
      </c>
      <c r="K62" s="114">
        <f>4.36*(2*39/94)</f>
        <v>3.617872340425532</v>
      </c>
      <c r="L62" s="120">
        <v>20</v>
      </c>
      <c r="M62" s="120">
        <v>4</v>
      </c>
      <c r="N62" s="22"/>
      <c r="O62" s="30" t="s">
        <v>0</v>
      </c>
      <c r="P62" s="114">
        <f>0.01*2.677*(9.52*M62+2.56*L62+3.48*K62)</f>
        <v>2.7270651400851067</v>
      </c>
      <c r="Q62" s="114">
        <f>M62*3.098+L62*0.833+1.097*K62</f>
        <v>33.020805957446811</v>
      </c>
      <c r="R62" s="110"/>
      <c r="S62" s="29" t="s">
        <v>106</v>
      </c>
      <c r="T62" s="78" t="s">
        <v>306</v>
      </c>
      <c r="U62" s="91" t="s">
        <v>323</v>
      </c>
    </row>
    <row r="63" spans="1:21" x14ac:dyDescent="0.3">
      <c r="A63" s="94" t="s">
        <v>110</v>
      </c>
      <c r="B63" s="55">
        <v>-32.75009</v>
      </c>
      <c r="C63" s="55">
        <v>-64.756439999999998</v>
      </c>
      <c r="D63" s="56" t="s">
        <v>127</v>
      </c>
      <c r="E63" s="55" t="s">
        <v>183</v>
      </c>
      <c r="F63" s="56" t="s">
        <v>294</v>
      </c>
      <c r="G63" s="56" t="s">
        <v>73</v>
      </c>
      <c r="H63" s="56" t="s">
        <v>296</v>
      </c>
      <c r="I63" s="55" t="s">
        <v>299</v>
      </c>
      <c r="J63" s="89">
        <v>71.2</v>
      </c>
      <c r="K63" s="89">
        <f>5.34*(2*39/94)</f>
        <v>4.4310638297872336</v>
      </c>
      <c r="L63" s="89">
        <v>22</v>
      </c>
      <c r="M63" s="89">
        <v>5</v>
      </c>
      <c r="N63" s="55">
        <v>369</v>
      </c>
      <c r="O63" s="95" t="s">
        <v>274</v>
      </c>
      <c r="P63" s="112">
        <f>0.01*2.677*(9.52*M63+2.56*L63+3.48*K63)</f>
        <v>3.1947345339574467</v>
      </c>
      <c r="Q63" s="112">
        <f>M63*3.098+L63*0.833+1.097*(K63*2*39/94)</f>
        <v>37.849493698506116</v>
      </c>
      <c r="R63" s="108">
        <f>AVERAGE(Q63:Q67)</f>
        <v>44.137414657310998</v>
      </c>
      <c r="S63" s="88" t="s">
        <v>111</v>
      </c>
      <c r="T63" s="90"/>
      <c r="U63" s="4" t="s">
        <v>323</v>
      </c>
    </row>
    <row r="64" spans="1:21" ht="13.8" customHeight="1" x14ac:dyDescent="0.3">
      <c r="A64" s="72" t="s">
        <v>112</v>
      </c>
      <c r="B64" s="3">
        <v>-32.694009999999999</v>
      </c>
      <c r="C64" s="3">
        <v>-64.769509999999997</v>
      </c>
      <c r="D64" s="4" t="s">
        <v>127</v>
      </c>
      <c r="E64" s="3" t="s">
        <v>184</v>
      </c>
      <c r="F64" s="4" t="s">
        <v>295</v>
      </c>
      <c r="G64" s="4" t="s">
        <v>73</v>
      </c>
      <c r="H64" s="4" t="s">
        <v>296</v>
      </c>
      <c r="I64" s="3" t="s">
        <v>299</v>
      </c>
      <c r="J64" s="5">
        <v>74.989999999999995</v>
      </c>
      <c r="K64" s="5">
        <f>4.86*(2*39/94)</f>
        <v>4.0327659574468084</v>
      </c>
      <c r="L64" s="5">
        <v>24</v>
      </c>
      <c r="M64" s="5">
        <v>2</v>
      </c>
      <c r="N64" s="3"/>
      <c r="O64" s="34" t="s">
        <v>274</v>
      </c>
      <c r="P64" s="113">
        <f>0.01*2.677*(9.52*M64+2.56*L64+3.48*K64)</f>
        <v>2.5301404634893614</v>
      </c>
      <c r="Q64" s="113">
        <f>M64*3.098+L64*0.833+1.097*(K64*2*39/94)</f>
        <v>29.858932467179713</v>
      </c>
      <c r="R64" s="109">
        <f>AVERAGE(Q63:Q65)</f>
        <v>31.189510843518942</v>
      </c>
      <c r="S64" s="1" t="s">
        <v>111</v>
      </c>
      <c r="T64" s="69"/>
      <c r="U64" s="4" t="s">
        <v>323</v>
      </c>
    </row>
    <row r="65" spans="1:21" x14ac:dyDescent="0.3">
      <c r="A65" s="72" t="s">
        <v>113</v>
      </c>
      <c r="B65" s="3">
        <v>-32.696730000000002</v>
      </c>
      <c r="C65" s="3">
        <v>-64.762110000000007</v>
      </c>
      <c r="D65" s="4" t="s">
        <v>127</v>
      </c>
      <c r="E65" s="3" t="s">
        <v>184</v>
      </c>
      <c r="F65" s="4" t="s">
        <v>294</v>
      </c>
      <c r="G65" s="4" t="s">
        <v>73</v>
      </c>
      <c r="H65" s="4" t="s">
        <v>296</v>
      </c>
      <c r="I65" s="3" t="s">
        <v>299</v>
      </c>
      <c r="J65" s="5">
        <v>70.77</v>
      </c>
      <c r="K65" s="5">
        <f>5.08*(2*39/94)</f>
        <v>4.2153191489361701</v>
      </c>
      <c r="L65" s="5">
        <v>19</v>
      </c>
      <c r="M65" s="5">
        <v>2</v>
      </c>
      <c r="N65" s="3"/>
      <c r="O65" s="34" t="s">
        <v>274</v>
      </c>
      <c r="P65" s="113">
        <f>0.01*2.677*(9.52*M65+2.56*L65+3.48*K65)</f>
        <v>2.2044910457872344</v>
      </c>
      <c r="Q65" s="113">
        <f>M65*3.098+L65*0.833+1.097*(K65*2*39/94)</f>
        <v>25.860106364870983</v>
      </c>
      <c r="R65" s="113"/>
      <c r="S65" s="1" t="s">
        <v>111</v>
      </c>
      <c r="T65" s="69" t="s">
        <v>307</v>
      </c>
      <c r="U65" s="4" t="s">
        <v>323</v>
      </c>
    </row>
    <row r="66" spans="1:21" x14ac:dyDescent="0.3">
      <c r="A66" s="72" t="s">
        <v>114</v>
      </c>
      <c r="B66" s="3">
        <v>-32.68121</v>
      </c>
      <c r="C66" s="3">
        <v>-64.81671</v>
      </c>
      <c r="D66" s="4" t="s">
        <v>128</v>
      </c>
      <c r="E66" s="3" t="s">
        <v>183</v>
      </c>
      <c r="F66" s="4" t="s">
        <v>294</v>
      </c>
      <c r="G66" s="4" t="s">
        <v>73</v>
      </c>
      <c r="H66" s="4" t="s">
        <v>296</v>
      </c>
      <c r="I66" s="3" t="s">
        <v>299</v>
      </c>
      <c r="J66" s="5">
        <v>74.89</v>
      </c>
      <c r="K66" s="5">
        <f>6.01*(2*39/94)</f>
        <v>4.987021276595744</v>
      </c>
      <c r="L66" s="5">
        <v>78</v>
      </c>
      <c r="M66" s="5">
        <v>4</v>
      </c>
      <c r="N66" s="3"/>
      <c r="O66" s="34" t="s">
        <v>274</v>
      </c>
      <c r="P66" s="113">
        <f>0.01*2.677*(9.52*M66+2.56*L66+3.48*K66)</f>
        <v>6.8294241073191495</v>
      </c>
      <c r="Q66" s="113">
        <f>M66*3.098+L66*0.833+1.097*(K66*2*39/94)</f>
        <v>81.905568750565863</v>
      </c>
      <c r="R66" s="109">
        <f>AVERAGE(Q66:Q67)</f>
        <v>63.559270377999091</v>
      </c>
      <c r="S66" s="1" t="s">
        <v>111</v>
      </c>
      <c r="T66" s="69" t="s">
        <v>308</v>
      </c>
      <c r="U66" s="4" t="s">
        <v>323</v>
      </c>
    </row>
    <row r="67" spans="1:21" ht="15.6" customHeight="1" thickBot="1" x14ac:dyDescent="0.35">
      <c r="A67" s="91" t="s">
        <v>115</v>
      </c>
      <c r="B67" s="24">
        <v>-32.671619999999997</v>
      </c>
      <c r="C67" s="24">
        <v>-64.837649999999996</v>
      </c>
      <c r="D67" s="22" t="s">
        <v>128</v>
      </c>
      <c r="E67" s="24" t="s">
        <v>184</v>
      </c>
      <c r="F67" s="22" t="s">
        <v>294</v>
      </c>
      <c r="G67" s="22" t="s">
        <v>73</v>
      </c>
      <c r="H67" s="22" t="s">
        <v>296</v>
      </c>
      <c r="I67" s="24" t="s">
        <v>299</v>
      </c>
      <c r="J67" s="32">
        <v>70.58</v>
      </c>
      <c r="K67" s="32">
        <f>4.68*(2*39/94)</f>
        <v>3.8834042553191486</v>
      </c>
      <c r="L67" s="32">
        <v>24</v>
      </c>
      <c r="M67" s="32">
        <v>7</v>
      </c>
      <c r="N67" s="24"/>
      <c r="O67" s="35" t="s">
        <v>274</v>
      </c>
      <c r="P67" s="114">
        <f>0.01*2.677*(9.52*M67+2.56*L67+3.48*K67)</f>
        <v>3.7904779870638299</v>
      </c>
      <c r="Q67" s="114">
        <f>M67*3.098+L67*0.833+1.097*(K67*2*39/94)</f>
        <v>45.21297200543232</v>
      </c>
      <c r="R67" s="110"/>
      <c r="S67" s="29" t="s">
        <v>111</v>
      </c>
      <c r="T67" s="78"/>
      <c r="U67" s="91" t="s">
        <v>323</v>
      </c>
    </row>
    <row r="68" spans="1:21" x14ac:dyDescent="0.3">
      <c r="A68" s="96" t="s">
        <v>116</v>
      </c>
      <c r="B68" s="54">
        <v>-33.095491666666668</v>
      </c>
      <c r="C68" s="54">
        <v>-64.831808333333328</v>
      </c>
      <c r="D68" s="88" t="s">
        <v>273</v>
      </c>
      <c r="E68" s="55"/>
      <c r="F68" s="88" t="s">
        <v>117</v>
      </c>
      <c r="G68" s="56" t="s">
        <v>73</v>
      </c>
      <c r="H68" s="56" t="s">
        <v>296</v>
      </c>
      <c r="I68" s="55" t="s">
        <v>299</v>
      </c>
      <c r="J68" s="118">
        <v>73.61</v>
      </c>
      <c r="K68" s="118">
        <f>4.65*(2*39/94)</f>
        <v>3.8585106382978727</v>
      </c>
      <c r="L68" s="118">
        <v>16.5</v>
      </c>
      <c r="M68" s="118">
        <v>3.7</v>
      </c>
      <c r="N68" s="56"/>
      <c r="O68" s="60"/>
      <c r="P68" s="112">
        <f>0.01*2.677*(9.52*M68+2.56*L68+3.48*K68)</f>
        <v>2.433168587659575</v>
      </c>
      <c r="Q68" s="112">
        <f>M68*3.098+L68*0.833+1.097*K68</f>
        <v>29.439886170212763</v>
      </c>
      <c r="R68" s="108">
        <f>AVERAGE(Q68:Q74)</f>
        <v>28.405826079027353</v>
      </c>
      <c r="S68" s="88" t="s">
        <v>118</v>
      </c>
      <c r="T68" s="90" t="s">
        <v>309</v>
      </c>
      <c r="U68" s="1" t="s">
        <v>324</v>
      </c>
    </row>
    <row r="69" spans="1:21" x14ac:dyDescent="0.3">
      <c r="A69" s="73" t="s">
        <v>119</v>
      </c>
      <c r="B69" s="2">
        <v>-33.037644444444446</v>
      </c>
      <c r="C69" s="2">
        <v>-64.789497222222224</v>
      </c>
      <c r="D69" s="1" t="s">
        <v>273</v>
      </c>
      <c r="E69" s="3"/>
      <c r="F69" s="1" t="s">
        <v>117</v>
      </c>
      <c r="G69" s="4" t="s">
        <v>73</v>
      </c>
      <c r="H69" s="4" t="s">
        <v>296</v>
      </c>
      <c r="I69" s="3" t="s">
        <v>299</v>
      </c>
      <c r="J69" s="119">
        <v>74.180000000000007</v>
      </c>
      <c r="K69" s="119">
        <f>4.98*(2*39/94)</f>
        <v>4.1323404255319147</v>
      </c>
      <c r="L69" s="119">
        <v>22</v>
      </c>
      <c r="M69" s="119">
        <v>4.2</v>
      </c>
      <c r="N69" s="4"/>
      <c r="O69" s="39"/>
      <c r="P69" s="113">
        <f>0.01*2.677*(9.52*M69+2.56*L69+3.48*K69)</f>
        <v>2.9630252611063832</v>
      </c>
      <c r="Q69" s="113">
        <f>M69*3.098+L69*0.833+1.097*K69</f>
        <v>35.870777446808511</v>
      </c>
      <c r="R69" s="109"/>
      <c r="S69" s="1" t="s">
        <v>118</v>
      </c>
      <c r="T69" s="69"/>
      <c r="U69" s="1" t="s">
        <v>324</v>
      </c>
    </row>
    <row r="70" spans="1:21" x14ac:dyDescent="0.3">
      <c r="A70" s="73" t="s">
        <v>120</v>
      </c>
      <c r="B70" s="2">
        <v>-33.043961111111109</v>
      </c>
      <c r="C70" s="2">
        <v>-64.823713888888889</v>
      </c>
      <c r="D70" s="1" t="s">
        <v>273</v>
      </c>
      <c r="E70" s="3"/>
      <c r="F70" s="1" t="s">
        <v>117</v>
      </c>
      <c r="G70" s="4" t="s">
        <v>73</v>
      </c>
      <c r="H70" s="4" t="s">
        <v>296</v>
      </c>
      <c r="I70" s="3" t="s">
        <v>299</v>
      </c>
      <c r="J70" s="119">
        <v>73.959999999999994</v>
      </c>
      <c r="K70" s="119">
        <f>4.89*(2*39/94)</f>
        <v>4.0576595744680848</v>
      </c>
      <c r="L70" s="119">
        <v>17.100000000000001</v>
      </c>
      <c r="M70" s="119">
        <v>4.5</v>
      </c>
      <c r="N70" s="3"/>
      <c r="O70" s="39"/>
      <c r="P70" s="113">
        <f>0.01*2.677*(9.52*M70+2.56*L70+3.48*K70)</f>
        <v>2.6967202628936171</v>
      </c>
      <c r="Q70" s="113">
        <f>M70*3.098+L70*0.833+1.097*K70</f>
        <v>32.636552553191486</v>
      </c>
      <c r="R70" s="109"/>
      <c r="S70" s="1" t="s">
        <v>118</v>
      </c>
      <c r="T70" s="69"/>
      <c r="U70" s="1" t="s">
        <v>324</v>
      </c>
    </row>
    <row r="71" spans="1:21" x14ac:dyDescent="0.3">
      <c r="A71" s="73" t="s">
        <v>121</v>
      </c>
      <c r="B71" s="2">
        <v>-33.064294444444442</v>
      </c>
      <c r="C71" s="2">
        <v>-64.847611111111107</v>
      </c>
      <c r="D71" s="1" t="s">
        <v>273</v>
      </c>
      <c r="E71" s="3"/>
      <c r="F71" s="1" t="s">
        <v>122</v>
      </c>
      <c r="G71" s="4" t="s">
        <v>73</v>
      </c>
      <c r="H71" s="4" t="s">
        <v>296</v>
      </c>
      <c r="I71" s="3" t="s">
        <v>299</v>
      </c>
      <c r="J71" s="119">
        <v>75.819999999999993</v>
      </c>
      <c r="K71" s="119">
        <f>4.88*(2*39/94)</f>
        <v>4.0493617021276593</v>
      </c>
      <c r="L71" s="119">
        <v>9.6</v>
      </c>
      <c r="M71" s="119">
        <v>3.2</v>
      </c>
      <c r="N71" s="4"/>
      <c r="O71" s="39"/>
      <c r="P71" s="113">
        <f>0.01*2.677*(9.52*M71+2.56*L71+3.48*K71)</f>
        <v>1.850657716425532</v>
      </c>
      <c r="Q71" s="113">
        <f>M71*3.098+L71*0.833+1.097*K71</f>
        <v>22.35254978723404</v>
      </c>
      <c r="R71" s="109"/>
      <c r="S71" s="1" t="s">
        <v>118</v>
      </c>
      <c r="T71" s="69"/>
      <c r="U71" s="1" t="s">
        <v>324</v>
      </c>
    </row>
    <row r="72" spans="1:21" x14ac:dyDescent="0.3">
      <c r="A72" s="73" t="s">
        <v>123</v>
      </c>
      <c r="B72" s="2">
        <v>-33.060630555555555</v>
      </c>
      <c r="C72" s="2">
        <v>-64.84452777777777</v>
      </c>
      <c r="D72" s="1" t="s">
        <v>273</v>
      </c>
      <c r="E72" s="3"/>
      <c r="F72" s="1" t="s">
        <v>122</v>
      </c>
      <c r="G72" s="4" t="s">
        <v>73</v>
      </c>
      <c r="H72" s="4" t="s">
        <v>296</v>
      </c>
      <c r="I72" s="3" t="s">
        <v>299</v>
      </c>
      <c r="J72" s="119">
        <v>76.569999999999993</v>
      </c>
      <c r="K72" s="119">
        <f>4.9*(2*39/94)</f>
        <v>4.0659574468085111</v>
      </c>
      <c r="L72" s="119">
        <v>5.8</v>
      </c>
      <c r="M72" s="119">
        <v>2.7</v>
      </c>
      <c r="N72" s="4"/>
      <c r="O72" s="39"/>
      <c r="P72" s="113">
        <f>0.01*2.677*(9.52*M72+2.56*L72+3.48*K72)</f>
        <v>1.4643600093617024</v>
      </c>
      <c r="Q72" s="113">
        <f>M72*3.098+L72*0.833+1.097*K72</f>
        <v>17.656355319148936</v>
      </c>
      <c r="R72" s="109"/>
      <c r="S72" s="1" t="s">
        <v>118</v>
      </c>
      <c r="T72" s="69"/>
      <c r="U72" s="1" t="s">
        <v>324</v>
      </c>
    </row>
    <row r="73" spans="1:21" x14ac:dyDescent="0.3">
      <c r="A73" s="73" t="s">
        <v>124</v>
      </c>
      <c r="B73" s="2">
        <v>-33.061083333333329</v>
      </c>
      <c r="C73" s="2">
        <v>-64.854433333333333</v>
      </c>
      <c r="D73" s="1" t="s">
        <v>273</v>
      </c>
      <c r="E73" s="3"/>
      <c r="F73" s="1" t="s">
        <v>125</v>
      </c>
      <c r="G73" s="4" t="s">
        <v>73</v>
      </c>
      <c r="H73" s="4" t="s">
        <v>296</v>
      </c>
      <c r="I73" s="3" t="s">
        <v>299</v>
      </c>
      <c r="J73" s="119">
        <v>77.41</v>
      </c>
      <c r="K73" s="119">
        <f>4.45*(2*39/94)</f>
        <v>3.6925531914893619</v>
      </c>
      <c r="L73" s="119">
        <v>4.5</v>
      </c>
      <c r="M73" s="119">
        <v>4</v>
      </c>
      <c r="N73" s="4"/>
      <c r="O73" s="39"/>
      <c r="P73" s="113">
        <f>0.01*2.677*(9.52*M73+2.56*L73+3.48*K73)</f>
        <v>1.6717887782978722</v>
      </c>
      <c r="Q73" s="113">
        <f>M73*3.098+L73*0.833+1.097*K73</f>
        <v>20.191230851063828</v>
      </c>
      <c r="R73" s="109"/>
      <c r="S73" s="1" t="s">
        <v>118</v>
      </c>
      <c r="T73" s="69"/>
      <c r="U73" s="1" t="s">
        <v>324</v>
      </c>
    </row>
    <row r="74" spans="1:21" ht="15" thickBot="1" x14ac:dyDescent="0.35">
      <c r="A74" s="97" t="s">
        <v>126</v>
      </c>
      <c r="B74" s="30">
        <v>-33.038649999999997</v>
      </c>
      <c r="C74" s="30">
        <v>-64.788240000000002</v>
      </c>
      <c r="D74" s="29" t="s">
        <v>273</v>
      </c>
      <c r="E74" s="24"/>
      <c r="F74" s="29" t="s">
        <v>73</v>
      </c>
      <c r="G74" s="22" t="s">
        <v>73</v>
      </c>
      <c r="H74" s="22" t="s">
        <v>296</v>
      </c>
      <c r="I74" s="24" t="s">
        <v>299</v>
      </c>
      <c r="J74" s="120">
        <v>75.7</v>
      </c>
      <c r="K74" s="120">
        <f>4.81*(2*39/94)</f>
        <v>3.9912765957446803</v>
      </c>
      <c r="L74" s="26">
        <v>25</v>
      </c>
      <c r="M74" s="120">
        <v>5</v>
      </c>
      <c r="N74" s="22"/>
      <c r="O74" s="40"/>
      <c r="P74" s="114">
        <f>0.01*2.677*(9.52*M74+2.56*L74+3.48*K74)</f>
        <v>3.3593577311489362</v>
      </c>
      <c r="Q74" s="114">
        <f>M74*3.098+L74*0.833+1.097*K74</f>
        <v>40.693430425531915</v>
      </c>
      <c r="R74" s="110"/>
      <c r="S74" s="29" t="s">
        <v>111</v>
      </c>
      <c r="T74" s="78"/>
      <c r="U74" s="91" t="s">
        <v>323</v>
      </c>
    </row>
    <row r="75" spans="1:21" x14ac:dyDescent="0.3">
      <c r="A75" s="96" t="s">
        <v>150</v>
      </c>
      <c r="B75" s="98">
        <v>-32.055291666666662</v>
      </c>
      <c r="C75" s="98">
        <v>-65.02846666666666</v>
      </c>
      <c r="D75" s="88" t="s">
        <v>151</v>
      </c>
      <c r="E75" s="55"/>
      <c r="F75" s="56" t="s">
        <v>152</v>
      </c>
      <c r="G75" s="56" t="s">
        <v>73</v>
      </c>
      <c r="H75" s="56" t="s">
        <v>297</v>
      </c>
      <c r="I75" s="55" t="s">
        <v>299</v>
      </c>
      <c r="J75" s="118">
        <v>73.099999999999994</v>
      </c>
      <c r="K75" s="112">
        <f>4.5*(2*39/94)</f>
        <v>3.7340425531914891</v>
      </c>
      <c r="L75" s="118">
        <v>9</v>
      </c>
      <c r="M75" s="118">
        <v>2</v>
      </c>
      <c r="N75" s="56"/>
      <c r="O75" s="54" t="s">
        <v>0</v>
      </c>
      <c r="P75" s="112">
        <f>0.01*2.677*(9.52*M75+2.56*L75+3.48*K75)</f>
        <v>1.474343510638298</v>
      </c>
      <c r="Q75" s="112">
        <f>M75*3.098+L75*0.833+1.097*K75</f>
        <v>17.789244680851063</v>
      </c>
      <c r="R75" s="108">
        <f>AVERAGE(Q75:Q78)</f>
        <v>40.942592499999996</v>
      </c>
      <c r="S75" s="88" t="s">
        <v>153</v>
      </c>
      <c r="T75" s="90"/>
      <c r="U75" s="4" t="s">
        <v>323</v>
      </c>
    </row>
    <row r="76" spans="1:21" x14ac:dyDescent="0.3">
      <c r="A76" s="73" t="s">
        <v>154</v>
      </c>
      <c r="B76" s="17">
        <v>-32.048588888888887</v>
      </c>
      <c r="C76" s="17">
        <v>-65.027255555555556</v>
      </c>
      <c r="D76" s="1" t="s">
        <v>151</v>
      </c>
      <c r="E76" s="3"/>
      <c r="F76" s="4" t="s">
        <v>152</v>
      </c>
      <c r="G76" s="4" t="s">
        <v>73</v>
      </c>
      <c r="H76" s="4" t="s">
        <v>297</v>
      </c>
      <c r="I76" s="3" t="s">
        <v>299</v>
      </c>
      <c r="J76" s="119">
        <v>73</v>
      </c>
      <c r="K76" s="113">
        <f>4.69*(2*39/94)</f>
        <v>3.8917021276595745</v>
      </c>
      <c r="L76" s="119">
        <v>12</v>
      </c>
      <c r="M76" s="119">
        <v>17</v>
      </c>
      <c r="N76" s="4"/>
      <c r="O76" s="2" t="s">
        <v>0</v>
      </c>
      <c r="P76" s="113">
        <f>0.01*2.677*(9.52*M76+2.56*L76+3.48*K76)</f>
        <v>5.5173806135319152</v>
      </c>
      <c r="Q76" s="113">
        <f>M76*3.098+L76*0.833+1.097*K76</f>
        <v>66.931197234042543</v>
      </c>
      <c r="R76" s="109"/>
      <c r="S76" s="1" t="s">
        <v>153</v>
      </c>
      <c r="T76" s="74" t="s">
        <v>310</v>
      </c>
      <c r="U76" s="4" t="s">
        <v>323</v>
      </c>
    </row>
    <row r="77" spans="1:21" x14ac:dyDescent="0.3">
      <c r="A77" s="73" t="s">
        <v>155</v>
      </c>
      <c r="B77" s="17">
        <v>-32.043397222222218</v>
      </c>
      <c r="C77" s="17">
        <v>-65.035074999999992</v>
      </c>
      <c r="D77" s="1" t="s">
        <v>151</v>
      </c>
      <c r="E77" s="3"/>
      <c r="F77" s="4" t="s">
        <v>152</v>
      </c>
      <c r="G77" s="4" t="s">
        <v>73</v>
      </c>
      <c r="H77" s="4" t="s">
        <v>297</v>
      </c>
      <c r="I77" s="3" t="s">
        <v>299</v>
      </c>
      <c r="J77" s="119">
        <v>72.3</v>
      </c>
      <c r="K77" s="113">
        <f>4.63*(2*39/94)</f>
        <v>3.8419148936170209</v>
      </c>
      <c r="L77" s="119">
        <v>17</v>
      </c>
      <c r="M77" s="119">
        <v>6</v>
      </c>
      <c r="N77" s="3"/>
      <c r="O77" s="2" t="s">
        <v>0</v>
      </c>
      <c r="P77" s="113">
        <f>0.01*2.677*(9.52*M77+2.56*L77+3.48*K77)</f>
        <v>3.0520440547234045</v>
      </c>
      <c r="Q77" s="113">
        <f>M77*3.098+L77*0.833+1.097*K77</f>
        <v>36.963580638297877</v>
      </c>
      <c r="R77" s="109"/>
      <c r="S77" s="1" t="s">
        <v>153</v>
      </c>
      <c r="T77" s="69"/>
      <c r="U77" s="4" t="s">
        <v>323</v>
      </c>
    </row>
    <row r="78" spans="1:21" ht="15" thickBot="1" x14ac:dyDescent="0.35">
      <c r="A78" s="97" t="s">
        <v>156</v>
      </c>
      <c r="B78" s="33">
        <v>-32.054766666666666</v>
      </c>
      <c r="C78" s="33">
        <v>-65.037922222222221</v>
      </c>
      <c r="D78" s="29" t="s">
        <v>151</v>
      </c>
      <c r="E78" s="24"/>
      <c r="F78" s="22" t="s">
        <v>152</v>
      </c>
      <c r="G78" s="22" t="s">
        <v>73</v>
      </c>
      <c r="H78" s="22" t="s">
        <v>297</v>
      </c>
      <c r="I78" s="24" t="s">
        <v>299</v>
      </c>
      <c r="J78" s="120">
        <v>74.099999999999994</v>
      </c>
      <c r="K78" s="114">
        <f>4.51*(2*39/94)</f>
        <v>3.7423404255319146</v>
      </c>
      <c r="L78" s="120">
        <v>27</v>
      </c>
      <c r="M78" s="120">
        <v>5</v>
      </c>
      <c r="N78" s="22"/>
      <c r="O78" s="30" t="s">
        <v>0</v>
      </c>
      <c r="P78" s="114">
        <f>0.01*2.677*(9.52*M78+2.56*L78+3.48*K78)</f>
        <v>3.4732293371063832</v>
      </c>
      <c r="Q78" s="114">
        <f>M78*3.098+L78*0.833+1.097*K78</f>
        <v>42.086347446808503</v>
      </c>
      <c r="R78" s="110"/>
      <c r="S78" s="29" t="s">
        <v>153</v>
      </c>
      <c r="T78" s="78"/>
      <c r="U78" s="91" t="s">
        <v>323</v>
      </c>
    </row>
    <row r="79" spans="1:21" x14ac:dyDescent="0.3">
      <c r="A79" s="96" t="s">
        <v>157</v>
      </c>
      <c r="B79" s="54">
        <v>-30.695</v>
      </c>
      <c r="C79" s="54">
        <v>-65.339444444444439</v>
      </c>
      <c r="D79" s="88" t="s">
        <v>158</v>
      </c>
      <c r="E79" s="54" t="s">
        <v>159</v>
      </c>
      <c r="F79" s="88" t="s">
        <v>117</v>
      </c>
      <c r="G79" s="56" t="s">
        <v>73</v>
      </c>
      <c r="H79" s="56" t="s">
        <v>297</v>
      </c>
      <c r="I79" s="55" t="s">
        <v>300</v>
      </c>
      <c r="J79" s="118">
        <v>74.766800000000003</v>
      </c>
      <c r="K79" s="118">
        <f>4.47622*(2*39/94)</f>
        <v>3.7143102127659571</v>
      </c>
      <c r="L79" s="118">
        <v>32.305108437692795</v>
      </c>
      <c r="M79" s="118">
        <v>6.7</v>
      </c>
      <c r="N79" s="54">
        <v>356</v>
      </c>
      <c r="O79" s="54" t="s">
        <v>0</v>
      </c>
      <c r="P79" s="112">
        <f>0.01*2.677*(9.52*M79+2.56*L79+3.48*K79)</f>
        <v>4.2674291810624041</v>
      </c>
      <c r="Q79" s="112">
        <f>M79*3.098+L79*0.833+1.097*K79</f>
        <v>51.741353632002358</v>
      </c>
      <c r="R79" s="108">
        <f>AVERAGE(Q79:Q91)</f>
        <v>44.113623667273501</v>
      </c>
      <c r="S79" s="88" t="s">
        <v>160</v>
      </c>
      <c r="T79" s="129"/>
      <c r="U79" s="4" t="s">
        <v>320</v>
      </c>
    </row>
    <row r="80" spans="1:21" x14ac:dyDescent="0.3">
      <c r="A80" s="73" t="s">
        <v>161</v>
      </c>
      <c r="B80" s="2">
        <v>-30.719963888888888</v>
      </c>
      <c r="C80" s="2">
        <v>-65.379155555555542</v>
      </c>
      <c r="D80" s="1" t="s">
        <v>158</v>
      </c>
      <c r="E80" s="2" t="s">
        <v>159</v>
      </c>
      <c r="F80" s="1" t="s">
        <v>117</v>
      </c>
      <c r="G80" s="4" t="s">
        <v>73</v>
      </c>
      <c r="H80" s="4" t="s">
        <v>297</v>
      </c>
      <c r="I80" s="3" t="s">
        <v>300</v>
      </c>
      <c r="J80" s="119">
        <v>77.47</v>
      </c>
      <c r="K80" s="119">
        <f>4.67*(2*39/94)</f>
        <v>3.8751063829787231</v>
      </c>
      <c r="L80" s="119">
        <v>54</v>
      </c>
      <c r="M80" s="119">
        <v>6</v>
      </c>
      <c r="N80" s="2"/>
      <c r="O80" s="2" t="s">
        <v>0</v>
      </c>
      <c r="P80" s="113">
        <f>0.01*2.677*(9.52*M80+2.56*L80+3.48*K80)</f>
        <v>5.5907905605957451</v>
      </c>
      <c r="Q80" s="113">
        <f>M80*3.098+L80*0.833+1.097*K80</f>
        <v>67.820991702127657</v>
      </c>
      <c r="R80" s="109"/>
      <c r="S80" s="1" t="s">
        <v>162</v>
      </c>
      <c r="T80" s="69" t="s">
        <v>311</v>
      </c>
      <c r="U80" s="4" t="s">
        <v>323</v>
      </c>
    </row>
    <row r="81" spans="1:21" x14ac:dyDescent="0.3">
      <c r="A81" s="73" t="s">
        <v>163</v>
      </c>
      <c r="B81" s="2">
        <v>-30.720111111111109</v>
      </c>
      <c r="C81" s="2">
        <v>-65.37907222222222</v>
      </c>
      <c r="D81" s="1" t="s">
        <v>158</v>
      </c>
      <c r="E81" s="2" t="s">
        <v>159</v>
      </c>
      <c r="F81" s="1" t="s">
        <v>117</v>
      </c>
      <c r="G81" s="4" t="s">
        <v>73</v>
      </c>
      <c r="H81" s="4" t="s">
        <v>297</v>
      </c>
      <c r="I81" s="3" t="s">
        <v>300</v>
      </c>
      <c r="J81" s="119">
        <v>75.98</v>
      </c>
      <c r="K81" s="119">
        <f>4.83*(2*39/94)</f>
        <v>4.0078723404255321</v>
      </c>
      <c r="L81" s="119">
        <v>49</v>
      </c>
      <c r="M81" s="119">
        <v>12</v>
      </c>
      <c r="N81" s="2">
        <v>321.3</v>
      </c>
      <c r="O81" s="2" t="s">
        <v>0</v>
      </c>
      <c r="P81" s="113">
        <f>0.01*2.677*(9.52*M81+2.56*L81+3.48*K81)</f>
        <v>6.7896053840851067</v>
      </c>
      <c r="Q81" s="113">
        <f>M81*3.098+L81*0.833+1.097*K81</f>
        <v>82.389635957446799</v>
      </c>
      <c r="R81" s="109"/>
      <c r="S81" s="1" t="s">
        <v>162</v>
      </c>
      <c r="T81" s="69"/>
      <c r="U81" s="4" t="s">
        <v>323</v>
      </c>
    </row>
    <row r="82" spans="1:21" x14ac:dyDescent="0.3">
      <c r="A82" s="73" t="s">
        <v>164</v>
      </c>
      <c r="B82" s="2">
        <v>-30.694991666666667</v>
      </c>
      <c r="C82" s="2">
        <v>-65.378172222222219</v>
      </c>
      <c r="D82" s="1" t="s">
        <v>158</v>
      </c>
      <c r="E82" s="2" t="s">
        <v>159</v>
      </c>
      <c r="F82" s="1" t="s">
        <v>117</v>
      </c>
      <c r="G82" s="4" t="s">
        <v>73</v>
      </c>
      <c r="H82" s="4" t="s">
        <v>297</v>
      </c>
      <c r="I82" s="3" t="s">
        <v>300</v>
      </c>
      <c r="J82" s="119">
        <v>73.2</v>
      </c>
      <c r="K82" s="119">
        <f>4.93*(2*39/94)</f>
        <v>4.0908510638297866</v>
      </c>
      <c r="L82" s="119">
        <v>25</v>
      </c>
      <c r="M82" s="119">
        <v>2</v>
      </c>
      <c r="N82" s="2"/>
      <c r="O82" s="2" t="s">
        <v>0</v>
      </c>
      <c r="P82" s="113">
        <f>0.01*2.677*(9.52*M82+2.56*L82+3.48*K82)</f>
        <v>2.6040828487659575</v>
      </c>
      <c r="Q82" s="113">
        <f>M82*3.098+L82*0.833+1.097*K82</f>
        <v>31.508663617021277</v>
      </c>
      <c r="R82" s="109"/>
      <c r="S82" s="1" t="s">
        <v>162</v>
      </c>
      <c r="T82" s="69"/>
      <c r="U82" s="4" t="s">
        <v>323</v>
      </c>
    </row>
    <row r="83" spans="1:21" x14ac:dyDescent="0.3">
      <c r="A83" s="73" t="s">
        <v>165</v>
      </c>
      <c r="B83" s="3">
        <v>-30.690363888888889</v>
      </c>
      <c r="C83" s="3">
        <v>-65.385011111111112</v>
      </c>
      <c r="D83" s="1" t="s">
        <v>158</v>
      </c>
      <c r="E83" s="2" t="s">
        <v>159</v>
      </c>
      <c r="F83" s="1" t="s">
        <v>117</v>
      </c>
      <c r="G83" s="4" t="s">
        <v>73</v>
      </c>
      <c r="H83" s="4" t="s">
        <v>297</v>
      </c>
      <c r="I83" s="3" t="s">
        <v>300</v>
      </c>
      <c r="J83" s="119">
        <v>74.08</v>
      </c>
      <c r="K83" s="119">
        <f>4.52*(2*39/94)</f>
        <v>3.75063829787234</v>
      </c>
      <c r="L83" s="119">
        <v>33</v>
      </c>
      <c r="M83" s="119">
        <v>2</v>
      </c>
      <c r="N83" s="2"/>
      <c r="O83" s="2" t="s">
        <v>0</v>
      </c>
      <c r="P83" s="113">
        <f>0.01*2.677*(9.52*M83+2.56*L83+3.48*K83)</f>
        <v>3.1206383635744688</v>
      </c>
      <c r="Q83" s="113">
        <f>M83*3.098+L83*0.833+1.097*K83</f>
        <v>37.799450212765954</v>
      </c>
      <c r="R83" s="109"/>
      <c r="S83" s="1" t="s">
        <v>162</v>
      </c>
      <c r="T83" s="69"/>
      <c r="U83" s="4" t="s">
        <v>323</v>
      </c>
    </row>
    <row r="84" spans="1:21" x14ac:dyDescent="0.3">
      <c r="A84" s="73" t="s">
        <v>166</v>
      </c>
      <c r="B84" s="3">
        <v>-30.69841111111111</v>
      </c>
      <c r="C84" s="3">
        <v>-65.400283333333334</v>
      </c>
      <c r="D84" s="1" t="s">
        <v>158</v>
      </c>
      <c r="E84" s="2" t="s">
        <v>159</v>
      </c>
      <c r="F84" s="1" t="s">
        <v>117</v>
      </c>
      <c r="G84" s="4" t="s">
        <v>73</v>
      </c>
      <c r="H84" s="4" t="s">
        <v>297</v>
      </c>
      <c r="I84" s="3" t="s">
        <v>300</v>
      </c>
      <c r="J84" s="119">
        <v>72.7</v>
      </c>
      <c r="K84" s="119">
        <f>4.93*(2*39/94)</f>
        <v>4.0908510638297866</v>
      </c>
      <c r="L84" s="119">
        <v>18</v>
      </c>
      <c r="M84" s="121">
        <v>5</v>
      </c>
      <c r="N84" s="2">
        <v>303</v>
      </c>
      <c r="O84" s="2" t="s">
        <v>0</v>
      </c>
      <c r="P84" s="113">
        <f>0.01*2.677*(9.52*M84+2.56*L84+3.48*K84)</f>
        <v>2.8889156487659573</v>
      </c>
      <c r="Q84" s="113">
        <f>M84*3.098+L84*0.833+1.097*K84</f>
        <v>34.971663617021271</v>
      </c>
      <c r="R84" s="109"/>
      <c r="S84" s="1" t="s">
        <v>162</v>
      </c>
      <c r="T84" s="69"/>
      <c r="U84" s="1" t="s">
        <v>325</v>
      </c>
    </row>
    <row r="85" spans="1:21" x14ac:dyDescent="0.3">
      <c r="A85" s="73" t="s">
        <v>167</v>
      </c>
      <c r="B85" s="3">
        <v>-30.692875000000001</v>
      </c>
      <c r="C85" s="3">
        <v>-65.386011111111117</v>
      </c>
      <c r="D85" s="1" t="s">
        <v>158</v>
      </c>
      <c r="E85" s="2" t="s">
        <v>159</v>
      </c>
      <c r="F85" s="1" t="s">
        <v>117</v>
      </c>
      <c r="G85" s="4" t="s">
        <v>73</v>
      </c>
      <c r="H85" s="4" t="s">
        <v>297</v>
      </c>
      <c r="I85" s="3" t="s">
        <v>300</v>
      </c>
      <c r="J85" s="119">
        <v>71.099999999999994</v>
      </c>
      <c r="K85" s="119">
        <f>6.98*(2*39/94)</f>
        <v>5.7919148936170215</v>
      </c>
      <c r="L85" s="119">
        <v>19</v>
      </c>
      <c r="M85" s="121">
        <v>1</v>
      </c>
      <c r="N85" s="2"/>
      <c r="O85" s="2" t="s">
        <v>0</v>
      </c>
      <c r="P85" s="113">
        <f>0.01*2.677*(9.52*M85+2.56*L85+3.48*K85)</f>
        <v>2.0965156747234044</v>
      </c>
      <c r="Q85" s="113">
        <f>M85*3.098+L85*0.833+1.097*K85</f>
        <v>25.278730638297873</v>
      </c>
      <c r="R85" s="109"/>
      <c r="S85" s="1" t="s">
        <v>162</v>
      </c>
      <c r="T85" s="69"/>
      <c r="U85" s="4" t="s">
        <v>323</v>
      </c>
    </row>
    <row r="86" spans="1:21" x14ac:dyDescent="0.3">
      <c r="A86" s="73" t="s">
        <v>168</v>
      </c>
      <c r="B86" s="3">
        <v>-30.712241666666667</v>
      </c>
      <c r="C86" s="3">
        <v>-65.387541666666678</v>
      </c>
      <c r="D86" s="1" t="s">
        <v>158</v>
      </c>
      <c r="E86" s="2" t="s">
        <v>169</v>
      </c>
      <c r="F86" s="1" t="s">
        <v>117</v>
      </c>
      <c r="G86" s="4" t="s">
        <v>73</v>
      </c>
      <c r="H86" s="4" t="s">
        <v>297</v>
      </c>
      <c r="I86" s="3" t="s">
        <v>300</v>
      </c>
      <c r="J86" s="119">
        <v>74.42</v>
      </c>
      <c r="K86" s="119">
        <f>5.68*(2*39/94)</f>
        <v>4.7131914893617015</v>
      </c>
      <c r="L86" s="119">
        <v>10</v>
      </c>
      <c r="M86" s="121">
        <v>1</v>
      </c>
      <c r="N86" s="2"/>
      <c r="O86" s="2" t="s">
        <v>0</v>
      </c>
      <c r="P86" s="113">
        <f>0.01*2.677*(9.52*M86+2.56*L86+3.48*K86)</f>
        <v>1.3792414338723407</v>
      </c>
      <c r="Q86" s="113">
        <f>M86*3.098+L86*0.833+1.097*K86</f>
        <v>16.598371063829788</v>
      </c>
      <c r="R86" s="109"/>
      <c r="S86" s="1" t="s">
        <v>162</v>
      </c>
      <c r="T86" s="69"/>
      <c r="U86" s="4" t="s">
        <v>323</v>
      </c>
    </row>
    <row r="87" spans="1:21" x14ac:dyDescent="0.3">
      <c r="A87" s="73" t="s">
        <v>170</v>
      </c>
      <c r="B87" s="3">
        <v>-30.692238888888888</v>
      </c>
      <c r="C87" s="3">
        <v>-65.397763888888889</v>
      </c>
      <c r="D87" s="1" t="s">
        <v>158</v>
      </c>
      <c r="E87" s="2" t="s">
        <v>169</v>
      </c>
      <c r="F87" s="1" t="s">
        <v>117</v>
      </c>
      <c r="G87" s="4" t="s">
        <v>73</v>
      </c>
      <c r="H87" s="4" t="s">
        <v>297</v>
      </c>
      <c r="I87" s="3" t="s">
        <v>300</v>
      </c>
      <c r="J87" s="119">
        <v>73.8</v>
      </c>
      <c r="K87" s="119">
        <f>4.65*(2*39/94)</f>
        <v>3.8585106382978727</v>
      </c>
      <c r="L87" s="119">
        <v>26</v>
      </c>
      <c r="M87" s="119">
        <v>7</v>
      </c>
      <c r="N87" s="2"/>
      <c r="O87" s="2" t="s">
        <v>0</v>
      </c>
      <c r="P87" s="113">
        <f>0.01*2.677*(9.52*M87+2.56*L87+3.48*K87)</f>
        <v>3.9252213076595748</v>
      </c>
      <c r="Q87" s="113">
        <f>M87*3.098+L87*0.833+1.097*K87</f>
        <v>47.576786170212763</v>
      </c>
      <c r="R87" s="109"/>
      <c r="S87" s="1" t="s">
        <v>162</v>
      </c>
      <c r="T87" s="69"/>
      <c r="U87" s="4" t="s">
        <v>323</v>
      </c>
    </row>
    <row r="88" spans="1:21" x14ac:dyDescent="0.3">
      <c r="A88" s="73" t="s">
        <v>171</v>
      </c>
      <c r="B88" s="3">
        <v>-30.714880555555556</v>
      </c>
      <c r="C88" s="3">
        <v>-65.374738888888885</v>
      </c>
      <c r="D88" s="1" t="s">
        <v>158</v>
      </c>
      <c r="E88" s="2" t="s">
        <v>172</v>
      </c>
      <c r="F88" s="1" t="s">
        <v>117</v>
      </c>
      <c r="G88" s="4" t="s">
        <v>73</v>
      </c>
      <c r="H88" s="4" t="s">
        <v>297</v>
      </c>
      <c r="I88" s="3" t="s">
        <v>300</v>
      </c>
      <c r="J88" s="119">
        <v>75.08</v>
      </c>
      <c r="K88" s="119">
        <f>4.28*(2*39/94)</f>
        <v>3.5514893617021279</v>
      </c>
      <c r="L88" s="119">
        <v>13</v>
      </c>
      <c r="M88" s="119">
        <v>3</v>
      </c>
      <c r="N88" s="2"/>
      <c r="O88" s="2" t="s">
        <v>0</v>
      </c>
      <c r="P88" s="113">
        <f>0.01*2.677*(9.52*M88+2.56*L88+3.48*K88)</f>
        <v>1.9863121283404259</v>
      </c>
      <c r="Q88" s="113">
        <f>M88*3.098+L88*0.833+1.097*K88</f>
        <v>24.018983829787231</v>
      </c>
      <c r="R88" s="109"/>
      <c r="S88" s="1" t="s">
        <v>162</v>
      </c>
      <c r="T88" s="69"/>
      <c r="U88" s="4" t="s">
        <v>323</v>
      </c>
    </row>
    <row r="89" spans="1:21" x14ac:dyDescent="0.3">
      <c r="A89" s="73" t="s">
        <v>173</v>
      </c>
      <c r="B89" s="6">
        <v>-30.713344444444445</v>
      </c>
      <c r="C89" s="6">
        <v>-65.37437222222222</v>
      </c>
      <c r="D89" s="1" t="s">
        <v>158</v>
      </c>
      <c r="E89" s="2" t="s">
        <v>172</v>
      </c>
      <c r="F89" s="1" t="s">
        <v>117</v>
      </c>
      <c r="G89" s="4" t="s">
        <v>73</v>
      </c>
      <c r="H89" s="4" t="s">
        <v>297</v>
      </c>
      <c r="I89" s="3" t="s">
        <v>300</v>
      </c>
      <c r="J89" s="119">
        <v>76.84</v>
      </c>
      <c r="K89" s="119">
        <f>3.72*(2*39/94)</f>
        <v>3.0868085106382979</v>
      </c>
      <c r="L89" s="119">
        <v>48</v>
      </c>
      <c r="M89" s="119">
        <v>11</v>
      </c>
      <c r="N89" s="2"/>
      <c r="O89" s="2" t="s">
        <v>0</v>
      </c>
      <c r="P89" s="113">
        <f>0.01*2.677*(9.52*M89+2.56*L89+3.48*K89)</f>
        <v>6.3804178461276599</v>
      </c>
      <c r="Q89" s="113">
        <f>M89*3.098+L89*0.833+1.097*K89</f>
        <v>77.448228936170196</v>
      </c>
      <c r="R89" s="109"/>
      <c r="S89" s="1" t="s">
        <v>162</v>
      </c>
      <c r="T89" s="69"/>
      <c r="U89" s="4" t="s">
        <v>323</v>
      </c>
    </row>
    <row r="90" spans="1:21" x14ac:dyDescent="0.3">
      <c r="A90" s="73" t="s">
        <v>174</v>
      </c>
      <c r="B90" s="6">
        <v>-30.704827777777776</v>
      </c>
      <c r="C90" s="6">
        <v>-65.382480555555546</v>
      </c>
      <c r="D90" s="1" t="s">
        <v>158</v>
      </c>
      <c r="E90" s="2"/>
      <c r="F90" s="1" t="s">
        <v>175</v>
      </c>
      <c r="G90" s="4" t="s">
        <v>73</v>
      </c>
      <c r="H90" s="4" t="s">
        <v>297</v>
      </c>
      <c r="I90" s="3" t="s">
        <v>300</v>
      </c>
      <c r="J90" s="119">
        <v>75.349999999999994</v>
      </c>
      <c r="K90" s="119">
        <f>4.14*(2*39/94)</f>
        <v>3.4353191489361699</v>
      </c>
      <c r="L90" s="119">
        <v>18</v>
      </c>
      <c r="M90" s="121">
        <v>1</v>
      </c>
      <c r="N90" s="2"/>
      <c r="O90" s="2" t="s">
        <v>0</v>
      </c>
      <c r="P90" s="113">
        <f>0.01*2.677*(9.52*M90+2.56*L90+3.48*K90)</f>
        <v>1.8084449577872341</v>
      </c>
      <c r="Q90" s="113">
        <f>M90*3.098+L90*0.833+1.097*K90</f>
        <v>21.860545106382979</v>
      </c>
      <c r="R90" s="109"/>
      <c r="S90" s="1" t="s">
        <v>162</v>
      </c>
      <c r="T90" s="69"/>
      <c r="U90" s="1" t="s">
        <v>325</v>
      </c>
    </row>
    <row r="91" spans="1:21" ht="15" thickBot="1" x14ac:dyDescent="0.35">
      <c r="A91" s="97" t="s">
        <v>176</v>
      </c>
      <c r="B91" s="28">
        <v>-30.682447222222223</v>
      </c>
      <c r="C91" s="28">
        <v>-65.388544444444449</v>
      </c>
      <c r="D91" s="29" t="s">
        <v>158</v>
      </c>
      <c r="E91" s="30"/>
      <c r="F91" s="29" t="s">
        <v>175</v>
      </c>
      <c r="G91" s="22" t="s">
        <v>73</v>
      </c>
      <c r="H91" s="22" t="s">
        <v>297</v>
      </c>
      <c r="I91" s="24" t="s">
        <v>300</v>
      </c>
      <c r="J91" s="120">
        <v>75.430000000000007</v>
      </c>
      <c r="K91" s="120">
        <f>4.35*(2*39/94)</f>
        <v>3.6095744680851061</v>
      </c>
      <c r="L91" s="120">
        <v>16</v>
      </c>
      <c r="M91" s="120">
        <v>12</v>
      </c>
      <c r="N91" s="30"/>
      <c r="O91" s="30" t="s">
        <v>0</v>
      </c>
      <c r="P91" s="114">
        <f>0.01*2.677*(9.52*M91+2.56*L91+3.48*K91)</f>
        <v>4.4909705136170217</v>
      </c>
      <c r="Q91" s="114">
        <f>M91*3.098+L91*0.833+1.097*K91</f>
        <v>54.463703191489365</v>
      </c>
      <c r="R91" s="110"/>
      <c r="S91" s="29" t="s">
        <v>162</v>
      </c>
      <c r="T91" s="78"/>
      <c r="U91" s="91" t="s">
        <v>323</v>
      </c>
    </row>
    <row r="92" spans="1:21" x14ac:dyDescent="0.3">
      <c r="A92" s="96" t="s">
        <v>129</v>
      </c>
      <c r="B92" s="98">
        <v>-30.984113888888889</v>
      </c>
      <c r="C92" s="98">
        <v>-65.381427777777773</v>
      </c>
      <c r="D92" s="88" t="s">
        <v>130</v>
      </c>
      <c r="E92" s="55"/>
      <c r="F92" s="56" t="s">
        <v>131</v>
      </c>
      <c r="G92" s="57" t="s">
        <v>178</v>
      </c>
      <c r="H92" s="56" t="s">
        <v>293</v>
      </c>
      <c r="I92" s="55" t="s">
        <v>301</v>
      </c>
      <c r="J92" s="118">
        <v>71</v>
      </c>
      <c r="K92" s="118">
        <f>2.27*((2*39/94))</f>
        <v>1.8836170212765957</v>
      </c>
      <c r="L92" s="118">
        <v>12</v>
      </c>
      <c r="M92" s="122">
        <v>5</v>
      </c>
      <c r="N92" s="55"/>
      <c r="O92" s="54" t="s">
        <v>132</v>
      </c>
      <c r="P92" s="112">
        <f>0.01*2.677*(9.52*M92+2.56*L92+3.48*K92)</f>
        <v>2.2721034082553193</v>
      </c>
      <c r="Q92" s="112">
        <f>M92*3.098+L92*0.833+1.097*K92</f>
        <v>27.552327872340424</v>
      </c>
      <c r="R92" s="108">
        <f>AVERAGE(Q92:Q107)</f>
        <v>14.375207872340427</v>
      </c>
      <c r="S92" s="88" t="s">
        <v>133</v>
      </c>
      <c r="T92" s="90"/>
      <c r="U92" s="4" t="s">
        <v>326</v>
      </c>
    </row>
    <row r="93" spans="1:21" x14ac:dyDescent="0.3">
      <c r="A93" s="73" t="s">
        <v>134</v>
      </c>
      <c r="B93" s="17">
        <v>-30.975333333333332</v>
      </c>
      <c r="C93" s="17">
        <v>-65.405025000000009</v>
      </c>
      <c r="D93" s="1" t="s">
        <v>130</v>
      </c>
      <c r="E93" s="3"/>
      <c r="F93" s="4" t="s">
        <v>131</v>
      </c>
      <c r="G93" s="8" t="s">
        <v>178</v>
      </c>
      <c r="H93" s="4" t="s">
        <v>293</v>
      </c>
      <c r="I93" s="3" t="s">
        <v>301</v>
      </c>
      <c r="J93" s="119">
        <v>73.39</v>
      </c>
      <c r="K93" s="119">
        <f>2.05*((2*39/94))</f>
        <v>1.7010638297872338</v>
      </c>
      <c r="L93" s="119">
        <v>4</v>
      </c>
      <c r="M93" s="121">
        <v>1</v>
      </c>
      <c r="N93" s="3">
        <v>478</v>
      </c>
      <c r="O93" s="2" t="s">
        <v>132</v>
      </c>
      <c r="P93" s="113">
        <f>0.01*2.677*(9.52*M93+2.56*L93+3.48*K93)</f>
        <v>0.68744562595744674</v>
      </c>
      <c r="Q93" s="113">
        <f>M93*3.098+L93*0.833+1.097*K93</f>
        <v>8.2960670212765955</v>
      </c>
      <c r="R93" s="109"/>
      <c r="S93" s="1" t="s">
        <v>133</v>
      </c>
      <c r="T93" s="69" t="s">
        <v>312</v>
      </c>
      <c r="U93" s="4" t="s">
        <v>326</v>
      </c>
    </row>
    <row r="94" spans="1:21" x14ac:dyDescent="0.3">
      <c r="A94" s="73" t="s">
        <v>135</v>
      </c>
      <c r="B94" s="17">
        <v>-31.005455555555557</v>
      </c>
      <c r="C94" s="17">
        <v>-65.371427777777768</v>
      </c>
      <c r="D94" s="1" t="s">
        <v>130</v>
      </c>
      <c r="E94" s="3"/>
      <c r="F94" s="4" t="s">
        <v>131</v>
      </c>
      <c r="G94" s="8" t="s">
        <v>178</v>
      </c>
      <c r="H94" s="4" t="s">
        <v>293</v>
      </c>
      <c r="I94" s="3" t="s">
        <v>301</v>
      </c>
      <c r="J94" s="119">
        <v>73.87</v>
      </c>
      <c r="K94" s="119">
        <f>3.08*((2*39/94))</f>
        <v>2.5557446808510638</v>
      </c>
      <c r="L94" s="121">
        <v>1</v>
      </c>
      <c r="M94" s="121">
        <v>1</v>
      </c>
      <c r="N94" s="4"/>
      <c r="O94" s="2" t="s">
        <v>132</v>
      </c>
      <c r="P94" s="113">
        <f>0.01*2.677*(9.52*M94+2.56*L94+3.48*K94)</f>
        <v>0.56147375217021278</v>
      </c>
      <c r="Q94" s="113">
        <f>M94*3.098+L94*0.833+1.097*K94</f>
        <v>6.7346519148936164</v>
      </c>
      <c r="R94" s="109"/>
      <c r="S94" s="1" t="s">
        <v>133</v>
      </c>
      <c r="T94" s="69"/>
      <c r="U94" s="4" t="s">
        <v>326</v>
      </c>
    </row>
    <row r="95" spans="1:21" x14ac:dyDescent="0.3">
      <c r="A95" s="73" t="s">
        <v>136</v>
      </c>
      <c r="B95" s="17">
        <v>-30.974738888888886</v>
      </c>
      <c r="C95" s="17">
        <v>-65.382780555555556</v>
      </c>
      <c r="D95" s="1" t="s">
        <v>130</v>
      </c>
      <c r="E95" s="3"/>
      <c r="F95" s="4" t="s">
        <v>131</v>
      </c>
      <c r="G95" s="8" t="s">
        <v>178</v>
      </c>
      <c r="H95" s="4" t="s">
        <v>293</v>
      </c>
      <c r="I95" s="3" t="s">
        <v>301</v>
      </c>
      <c r="J95" s="119">
        <v>72.89</v>
      </c>
      <c r="K95" s="119">
        <f>1.98*((2*39/94))</f>
        <v>1.6429787234042552</v>
      </c>
      <c r="L95" s="119">
        <v>9</v>
      </c>
      <c r="M95" s="121">
        <v>1</v>
      </c>
      <c r="N95" s="4"/>
      <c r="O95" s="2" t="s">
        <v>132</v>
      </c>
      <c r="P95" s="113">
        <f>0.01*2.677*(9.52*M95+2.56*L95+3.48*K95)</f>
        <v>1.0246904406808512</v>
      </c>
      <c r="Q95" s="113">
        <f>M95*3.098+L95*0.833+1.097*K95</f>
        <v>12.397347659574466</v>
      </c>
      <c r="R95" s="109"/>
      <c r="S95" s="1" t="s">
        <v>133</v>
      </c>
      <c r="T95" s="69"/>
      <c r="U95" s="4" t="s">
        <v>326</v>
      </c>
    </row>
    <row r="96" spans="1:21" x14ac:dyDescent="0.3">
      <c r="A96" s="73" t="s">
        <v>137</v>
      </c>
      <c r="B96" s="18">
        <v>-30.970574999999997</v>
      </c>
      <c r="C96" s="18">
        <v>-65.391497222222227</v>
      </c>
      <c r="D96" s="1" t="s">
        <v>130</v>
      </c>
      <c r="E96" s="3"/>
      <c r="F96" s="4" t="s">
        <v>131</v>
      </c>
      <c r="G96" s="8" t="s">
        <v>178</v>
      </c>
      <c r="H96" s="4" t="s">
        <v>293</v>
      </c>
      <c r="I96" s="3" t="s">
        <v>301</v>
      </c>
      <c r="J96" s="119">
        <v>72.19</v>
      </c>
      <c r="K96" s="119">
        <f>1.79*((2*39/94))</f>
        <v>1.4853191489361701</v>
      </c>
      <c r="L96" s="119">
        <v>8</v>
      </c>
      <c r="M96" s="119">
        <v>3</v>
      </c>
      <c r="N96" s="4"/>
      <c r="O96" s="2" t="s">
        <v>132</v>
      </c>
      <c r="P96" s="113">
        <f>0.01*2.677*(9.52*M96+2.56*L96+3.48*K96)</f>
        <v>1.4511725377872342</v>
      </c>
      <c r="Q96" s="113">
        <f>M96*3.098+L96*0.833+1.097*K96</f>
        <v>17.587395106382978</v>
      </c>
      <c r="R96" s="109"/>
      <c r="S96" s="1" t="s">
        <v>133</v>
      </c>
      <c r="T96" s="69"/>
      <c r="U96" s="4" t="s">
        <v>326</v>
      </c>
    </row>
    <row r="97" spans="1:21" x14ac:dyDescent="0.3">
      <c r="A97" s="73" t="s">
        <v>138</v>
      </c>
      <c r="B97" s="18">
        <v>-31.031099999999999</v>
      </c>
      <c r="C97" s="18">
        <v>-65.421205555555559</v>
      </c>
      <c r="D97" s="1" t="s">
        <v>130</v>
      </c>
      <c r="E97" s="3"/>
      <c r="F97" s="4" t="s">
        <v>131</v>
      </c>
      <c r="G97" s="8" t="s">
        <v>178</v>
      </c>
      <c r="H97" s="4" t="s">
        <v>293</v>
      </c>
      <c r="I97" s="3" t="s">
        <v>301</v>
      </c>
      <c r="J97" s="119">
        <v>72.55</v>
      </c>
      <c r="K97" s="119">
        <f>2.2*((2*39/94))</f>
        <v>1.8255319148936171</v>
      </c>
      <c r="L97" s="119">
        <v>9</v>
      </c>
      <c r="M97" s="119">
        <v>5</v>
      </c>
      <c r="N97" s="4"/>
      <c r="O97" s="2" t="s">
        <v>132</v>
      </c>
      <c r="P97" s="113">
        <f>0.01*2.677*(9.52*M97+2.56*L97+3.48*K97)</f>
        <v>2.0610986229787231</v>
      </c>
      <c r="Q97" s="113">
        <f>M97*3.098+L97*0.833+1.097*K97</f>
        <v>24.989608510638295</v>
      </c>
      <c r="R97" s="109"/>
      <c r="S97" s="1" t="s">
        <v>133</v>
      </c>
      <c r="T97" s="69"/>
      <c r="U97" s="4" t="s">
        <v>326</v>
      </c>
    </row>
    <row r="98" spans="1:21" x14ac:dyDescent="0.3">
      <c r="A98" s="73" t="s">
        <v>139</v>
      </c>
      <c r="B98" s="18">
        <v>-30.9983</v>
      </c>
      <c r="C98" s="18">
        <v>-65.365122222222212</v>
      </c>
      <c r="D98" s="1" t="s">
        <v>130</v>
      </c>
      <c r="E98" s="3" t="s">
        <v>140</v>
      </c>
      <c r="F98" s="4" t="s">
        <v>141</v>
      </c>
      <c r="G98" s="4" t="s">
        <v>73</v>
      </c>
      <c r="H98" s="4" t="s">
        <v>293</v>
      </c>
      <c r="I98" s="3" t="s">
        <v>301</v>
      </c>
      <c r="J98" s="119">
        <v>75.66</v>
      </c>
      <c r="K98" s="119">
        <f>4.11*((2*39/94))</f>
        <v>3.4104255319148939</v>
      </c>
      <c r="L98" s="119">
        <v>7</v>
      </c>
      <c r="M98" s="119">
        <v>3</v>
      </c>
      <c r="N98" s="4"/>
      <c r="O98" s="2" t="s">
        <v>142</v>
      </c>
      <c r="P98" s="113">
        <f>0.01*2.677*(9.52*M98+2.56*L98+3.48*K98)</f>
        <v>1.5619834783829789</v>
      </c>
      <c r="Q98" s="113">
        <f>M98*3.098+L98*0.833+1.097*K98</f>
        <v>18.866236808510639</v>
      </c>
      <c r="R98" s="109"/>
      <c r="S98" s="1" t="s">
        <v>133</v>
      </c>
      <c r="T98" s="69"/>
      <c r="U98" s="4" t="s">
        <v>326</v>
      </c>
    </row>
    <row r="99" spans="1:21" x14ac:dyDescent="0.3">
      <c r="A99" s="73" t="s">
        <v>143</v>
      </c>
      <c r="B99" s="18">
        <v>-31.004636111111111</v>
      </c>
      <c r="C99" s="18">
        <v>-65.366572222222217</v>
      </c>
      <c r="D99" s="1" t="s">
        <v>130</v>
      </c>
      <c r="E99" s="3" t="s">
        <v>140</v>
      </c>
      <c r="F99" s="4" t="s">
        <v>141</v>
      </c>
      <c r="G99" s="4" t="s">
        <v>73</v>
      </c>
      <c r="H99" s="4" t="s">
        <v>293</v>
      </c>
      <c r="I99" s="3" t="s">
        <v>301</v>
      </c>
      <c r="J99" s="119">
        <v>75.16</v>
      </c>
      <c r="K99" s="119">
        <f>4.38*((2*39/94))</f>
        <v>3.6344680851063829</v>
      </c>
      <c r="L99" s="119">
        <v>3</v>
      </c>
      <c r="M99" s="119">
        <v>4</v>
      </c>
      <c r="N99" s="4"/>
      <c r="O99" s="2" t="s">
        <v>142</v>
      </c>
      <c r="P99" s="113">
        <f>0.01*2.677*(9.52*M99+2.56*L99+3.48*K99)</f>
        <v>1.5635807930212768</v>
      </c>
      <c r="Q99" s="113">
        <f>M99*3.098+L99*0.833+1.097*K99</f>
        <v>18.8780114893617</v>
      </c>
      <c r="R99" s="109"/>
      <c r="S99" s="1" t="s">
        <v>133</v>
      </c>
      <c r="T99" s="69"/>
      <c r="U99" s="4" t="s">
        <v>326</v>
      </c>
    </row>
    <row r="100" spans="1:21" x14ac:dyDescent="0.3">
      <c r="A100" s="73" t="s">
        <v>144</v>
      </c>
      <c r="B100" s="18">
        <v>-31.021999999999998</v>
      </c>
      <c r="C100" s="18">
        <v>-65.397302777777782</v>
      </c>
      <c r="D100" s="1" t="s">
        <v>130</v>
      </c>
      <c r="E100" s="3" t="s">
        <v>145</v>
      </c>
      <c r="F100" s="4" t="s">
        <v>141</v>
      </c>
      <c r="G100" s="4" t="s">
        <v>73</v>
      </c>
      <c r="H100" s="4" t="s">
        <v>293</v>
      </c>
      <c r="I100" s="3" t="s">
        <v>301</v>
      </c>
      <c r="J100" s="119">
        <v>73.790000000000006</v>
      </c>
      <c r="K100" s="119">
        <f>4.42*((2*39/94))</f>
        <v>3.6676595744680851</v>
      </c>
      <c r="L100" s="119">
        <v>3</v>
      </c>
      <c r="M100" s="119">
        <v>3</v>
      </c>
      <c r="N100" s="4"/>
      <c r="O100" s="2" t="s">
        <v>142</v>
      </c>
      <c r="P100" s="113">
        <f>0.01*2.677*(9.52*M100+2.56*L100+3.48*K100)</f>
        <v>1.3118224988936169</v>
      </c>
      <c r="Q100" s="113">
        <f>M100*3.098+L100*0.833+1.097*K100</f>
        <v>15.816422553191488</v>
      </c>
      <c r="R100" s="109"/>
      <c r="S100" s="1" t="s">
        <v>133</v>
      </c>
      <c r="T100" s="69"/>
      <c r="U100" s="4" t="s">
        <v>326</v>
      </c>
    </row>
    <row r="101" spans="1:21" x14ac:dyDescent="0.3">
      <c r="A101" s="73" t="s">
        <v>146</v>
      </c>
      <c r="B101" s="18">
        <v>-30.985586111111111</v>
      </c>
      <c r="C101" s="18">
        <v>-65.384597222222226</v>
      </c>
      <c r="D101" s="1" t="s">
        <v>130</v>
      </c>
      <c r="E101" s="3" t="s">
        <v>145</v>
      </c>
      <c r="F101" s="4" t="s">
        <v>141</v>
      </c>
      <c r="G101" s="4" t="s">
        <v>73</v>
      </c>
      <c r="H101" s="4" t="s">
        <v>293</v>
      </c>
      <c r="I101" s="3" t="s">
        <v>301</v>
      </c>
      <c r="J101" s="119">
        <v>74.3</v>
      </c>
      <c r="K101" s="119">
        <f>3.79*((2*39/94))</f>
        <v>3.1448936170212765</v>
      </c>
      <c r="L101" s="121">
        <v>1</v>
      </c>
      <c r="M101" s="121">
        <v>1</v>
      </c>
      <c r="N101" s="4"/>
      <c r="O101" s="2" t="s">
        <v>142</v>
      </c>
      <c r="P101" s="113">
        <f>0.01*2.677*(9.52*M101+2.56*L101+3.48*K101)</f>
        <v>0.6163586314042554</v>
      </c>
      <c r="Q101" s="113">
        <f>M101*3.098+L101*0.833+1.097*K101</f>
        <v>7.3809482978723402</v>
      </c>
      <c r="R101" s="109"/>
      <c r="S101" s="1" t="s">
        <v>133</v>
      </c>
      <c r="T101" s="69"/>
      <c r="U101" s="4" t="s">
        <v>326</v>
      </c>
    </row>
    <row r="102" spans="1:21" x14ac:dyDescent="0.3">
      <c r="A102" s="73" t="s">
        <v>147</v>
      </c>
      <c r="B102" s="18">
        <v>-31.03392777777778</v>
      </c>
      <c r="C102" s="18">
        <v>-65.400508333333335</v>
      </c>
      <c r="D102" s="1" t="s">
        <v>130</v>
      </c>
      <c r="E102" s="3" t="s">
        <v>145</v>
      </c>
      <c r="F102" s="4" t="s">
        <v>141</v>
      </c>
      <c r="G102" s="4" t="s">
        <v>73</v>
      </c>
      <c r="H102" s="4" t="s">
        <v>293</v>
      </c>
      <c r="I102" s="3" t="s">
        <v>301</v>
      </c>
      <c r="J102" s="119">
        <v>74.760000000000005</v>
      </c>
      <c r="K102" s="119">
        <f>3.32*((2*39/94))</f>
        <v>2.7548936170212763</v>
      </c>
      <c r="L102" s="119">
        <v>6</v>
      </c>
      <c r="M102" s="121">
        <v>1</v>
      </c>
      <c r="N102" s="4"/>
      <c r="O102" s="2" t="s">
        <v>142</v>
      </c>
      <c r="P102" s="113">
        <f>0.01*2.677*(9.52*M102+2.56*L102+3.48*K102)</f>
        <v>0.92268238740425534</v>
      </c>
      <c r="Q102" s="113">
        <f>M102*3.098+L102*0.833+1.097*K102</f>
        <v>11.118118297872339</v>
      </c>
      <c r="R102" s="109"/>
      <c r="S102" s="1" t="s">
        <v>133</v>
      </c>
      <c r="T102" s="69"/>
      <c r="U102" s="4" t="s">
        <v>326</v>
      </c>
    </row>
    <row r="103" spans="1:21" x14ac:dyDescent="0.3">
      <c r="A103" s="73" t="s">
        <v>148</v>
      </c>
      <c r="B103" s="18">
        <v>-31.013338888888889</v>
      </c>
      <c r="C103" s="18">
        <v>-65.399508333333344</v>
      </c>
      <c r="D103" s="1" t="s">
        <v>130</v>
      </c>
      <c r="E103" s="3" t="s">
        <v>145</v>
      </c>
      <c r="F103" s="4" t="s">
        <v>141</v>
      </c>
      <c r="G103" s="4" t="s">
        <v>73</v>
      </c>
      <c r="H103" s="4" t="s">
        <v>293</v>
      </c>
      <c r="I103" s="3" t="s">
        <v>301</v>
      </c>
      <c r="J103" s="119">
        <v>73.7</v>
      </c>
      <c r="K103" s="119">
        <f>2.71*((2*39/94))</f>
        <v>2.248723404255319</v>
      </c>
      <c r="L103" s="119">
        <v>3</v>
      </c>
      <c r="M103" s="121">
        <v>1</v>
      </c>
      <c r="N103" s="4"/>
      <c r="O103" s="2" t="s">
        <v>142</v>
      </c>
      <c r="P103" s="113">
        <f>0.01*2.677*(9.52*M103+2.56*L103+3.48*K103)</f>
        <v>0.66993417285106382</v>
      </c>
      <c r="Q103" s="113">
        <f>M103*3.098+L103*0.833+1.097*K103</f>
        <v>8.0638495744680849</v>
      </c>
      <c r="R103" s="109"/>
      <c r="S103" s="1" t="s">
        <v>133</v>
      </c>
      <c r="T103" s="69"/>
      <c r="U103" s="4" t="s">
        <v>326</v>
      </c>
    </row>
    <row r="104" spans="1:21" x14ac:dyDescent="0.3">
      <c r="A104" s="73" t="s">
        <v>149</v>
      </c>
      <c r="B104" s="2">
        <v>-31.006830000000001</v>
      </c>
      <c r="C104" s="2">
        <v>-65.379350000000002</v>
      </c>
      <c r="D104" s="1" t="s">
        <v>130</v>
      </c>
      <c r="E104" s="3"/>
      <c r="F104" s="1" t="s">
        <v>73</v>
      </c>
      <c r="G104" s="4" t="s">
        <v>73</v>
      </c>
      <c r="H104" s="4" t="s">
        <v>293</v>
      </c>
      <c r="I104" s="3" t="s">
        <v>301</v>
      </c>
      <c r="J104" s="119">
        <v>73.08</v>
      </c>
      <c r="K104" s="119">
        <f>2.8*((2*39/94))</f>
        <v>2.3234042553191485</v>
      </c>
      <c r="L104" s="119">
        <v>8</v>
      </c>
      <c r="M104" s="119">
        <v>2</v>
      </c>
      <c r="N104" s="4"/>
      <c r="O104" s="39" t="s">
        <v>132</v>
      </c>
      <c r="P104" s="113">
        <f>0.01*2.677*(9.52*M104+2.56*L104+3.48*K104)</f>
        <v>1.2743978110638299</v>
      </c>
      <c r="Q104" s="113">
        <f>M104*3.098+L104*0.833+1.097*K104</f>
        <v>15.408774468085106</v>
      </c>
      <c r="R104" s="109"/>
      <c r="S104" s="1" t="s">
        <v>106</v>
      </c>
      <c r="T104" s="69" t="s">
        <v>313</v>
      </c>
      <c r="U104" s="4" t="s">
        <v>323</v>
      </c>
    </row>
    <row r="105" spans="1:21" x14ac:dyDescent="0.3">
      <c r="A105" s="75" t="s">
        <v>177</v>
      </c>
      <c r="B105" s="18">
        <v>-31.007612999999999</v>
      </c>
      <c r="C105" s="18">
        <v>-65.385337000000007</v>
      </c>
      <c r="D105" s="4" t="s">
        <v>130</v>
      </c>
      <c r="E105" s="3"/>
      <c r="F105" s="4" t="s">
        <v>178</v>
      </c>
      <c r="G105" s="8" t="s">
        <v>178</v>
      </c>
      <c r="H105" s="4" t="s">
        <v>293</v>
      </c>
      <c r="I105" s="3" t="s">
        <v>301</v>
      </c>
      <c r="J105" s="13">
        <v>71.739999999999995</v>
      </c>
      <c r="K105" s="13">
        <f>2.02*((2*39/94))</f>
        <v>1.6761702127659575</v>
      </c>
      <c r="L105" s="13">
        <v>9.1999999999999993</v>
      </c>
      <c r="M105" s="13">
        <v>1.5</v>
      </c>
      <c r="N105" s="10">
        <v>474</v>
      </c>
      <c r="O105" s="34" t="s">
        <v>132</v>
      </c>
      <c r="P105" s="113">
        <f>0.01*2.677*(9.52*M105+2.56*L105+3.48*K105)</f>
        <v>1.1689139865531917</v>
      </c>
      <c r="Q105" s="113">
        <f>M105*3.098+L105*0.833+1.097*K105</f>
        <v>14.149358723404255</v>
      </c>
      <c r="R105" s="109"/>
      <c r="S105" s="4" t="s">
        <v>179</v>
      </c>
      <c r="T105" s="69" t="s">
        <v>313</v>
      </c>
      <c r="U105" s="4" t="s">
        <v>331</v>
      </c>
    </row>
    <row r="106" spans="1:21" x14ac:dyDescent="0.3">
      <c r="A106" s="75" t="s">
        <v>180</v>
      </c>
      <c r="B106" s="18">
        <v>-31.003416000000001</v>
      </c>
      <c r="C106" s="18">
        <v>-65.378951999999998</v>
      </c>
      <c r="D106" s="4" t="s">
        <v>130</v>
      </c>
      <c r="E106" s="3"/>
      <c r="F106" s="4" t="s">
        <v>178</v>
      </c>
      <c r="G106" s="8" t="s">
        <v>178</v>
      </c>
      <c r="H106" s="4" t="s">
        <v>293</v>
      </c>
      <c r="I106" s="3" t="s">
        <v>301</v>
      </c>
      <c r="J106" s="13">
        <v>72.430000000000007</v>
      </c>
      <c r="K106" s="13">
        <f>3.23*((2*39/94))</f>
        <v>2.6802127659574468</v>
      </c>
      <c r="L106" s="13">
        <v>6.3</v>
      </c>
      <c r="M106" s="13">
        <v>1</v>
      </c>
      <c r="N106" s="10">
        <v>474</v>
      </c>
      <c r="O106" s="34" t="s">
        <v>132</v>
      </c>
      <c r="P106" s="113">
        <f>0.01*2.677*(9.52*M106+2.56*L106+3.48*K106)</f>
        <v>0.93628450919148953</v>
      </c>
      <c r="Q106" s="113">
        <f>M106*3.098+L106*0.833+1.097*K106</f>
        <v>11.28609340425532</v>
      </c>
      <c r="R106" s="109"/>
      <c r="S106" s="4" t="s">
        <v>179</v>
      </c>
      <c r="T106" s="69" t="s">
        <v>313</v>
      </c>
      <c r="U106" s="4" t="s">
        <v>331</v>
      </c>
    </row>
    <row r="107" spans="1:21" ht="15" thickBot="1" x14ac:dyDescent="0.35">
      <c r="A107" s="99" t="s">
        <v>181</v>
      </c>
      <c r="B107" s="61">
        <v>-31.002329</v>
      </c>
      <c r="C107" s="61">
        <v>-65.368444999999994</v>
      </c>
      <c r="D107" s="22" t="s">
        <v>130</v>
      </c>
      <c r="E107" s="24"/>
      <c r="F107" s="22" t="s">
        <v>73</v>
      </c>
      <c r="G107" s="22" t="s">
        <v>73</v>
      </c>
      <c r="H107" s="22" t="s">
        <v>293</v>
      </c>
      <c r="I107" s="24" t="s">
        <v>301</v>
      </c>
      <c r="J107" s="26">
        <v>74.540000000000006</v>
      </c>
      <c r="K107" s="26">
        <f>4.39*((2*39/94))</f>
        <v>3.6427659574468083</v>
      </c>
      <c r="L107" s="26">
        <v>0.8</v>
      </c>
      <c r="M107" s="26">
        <v>2.2000000000000002</v>
      </c>
      <c r="N107" s="31">
        <v>474</v>
      </c>
      <c r="O107" s="35" t="s">
        <v>142</v>
      </c>
      <c r="P107" s="114">
        <f>0.01*2.677*(9.52*M107+2.56*L107+3.48*K107)</f>
        <v>0.95485445948936165</v>
      </c>
      <c r="Q107" s="114">
        <f>M107*3.098+L107*0.833+1.097*K107</f>
        <v>11.478114255319149</v>
      </c>
      <c r="R107" s="110"/>
      <c r="S107" s="22" t="s">
        <v>179</v>
      </c>
      <c r="T107" s="78" t="s">
        <v>313</v>
      </c>
      <c r="U107" s="91" t="s">
        <v>331</v>
      </c>
    </row>
    <row r="108" spans="1:21" x14ac:dyDescent="0.3">
      <c r="A108" s="100" t="s">
        <v>246</v>
      </c>
      <c r="B108" s="54">
        <v>-30.951388888888889</v>
      </c>
      <c r="C108" s="54">
        <v>-64.450277777777785</v>
      </c>
      <c r="D108" s="56" t="s">
        <v>247</v>
      </c>
      <c r="E108" s="55"/>
      <c r="F108" s="57" t="s">
        <v>248</v>
      </c>
      <c r="G108" s="57" t="s">
        <v>248</v>
      </c>
      <c r="H108" s="56" t="s">
        <v>293</v>
      </c>
      <c r="I108" s="55" t="s">
        <v>301</v>
      </c>
      <c r="J108" s="58">
        <v>69.959999999999994</v>
      </c>
      <c r="K108" s="112">
        <f>1.66*(2*39/94)</f>
        <v>1.3774468085106382</v>
      </c>
      <c r="L108" s="58">
        <v>5</v>
      </c>
      <c r="M108" s="58">
        <v>0.1</v>
      </c>
      <c r="N108" s="59">
        <v>496</v>
      </c>
      <c r="O108" s="60" t="s">
        <v>249</v>
      </c>
      <c r="P108" s="112">
        <f>0.01*2.677*(9.52*M108+2.56*L108+3.48*K108)</f>
        <v>0.4964634337021277</v>
      </c>
      <c r="Q108" s="112">
        <f>M108*3.098+L108*0.833+1.097*K108</f>
        <v>5.9858591489361697</v>
      </c>
      <c r="R108" s="108">
        <f>AVERAGE(Q108:Q116)</f>
        <v>8.0381982269503549</v>
      </c>
      <c r="S108" s="56" t="s">
        <v>179</v>
      </c>
      <c r="T108" s="90"/>
      <c r="U108" s="4" t="s">
        <v>331</v>
      </c>
    </row>
    <row r="109" spans="1:21" x14ac:dyDescent="0.3">
      <c r="A109" s="70" t="s">
        <v>250</v>
      </c>
      <c r="B109" s="18">
        <v>-30.979866999999999</v>
      </c>
      <c r="C109" s="18">
        <v>-64.432941999999997</v>
      </c>
      <c r="D109" s="4" t="s">
        <v>247</v>
      </c>
      <c r="E109" s="7"/>
      <c r="F109" s="8" t="s">
        <v>248</v>
      </c>
      <c r="G109" s="8" t="s">
        <v>248</v>
      </c>
      <c r="H109" s="4" t="s">
        <v>293</v>
      </c>
      <c r="I109" s="3" t="s">
        <v>301</v>
      </c>
      <c r="J109" s="11">
        <v>70.69</v>
      </c>
      <c r="K109" s="113">
        <f>1.67*(2*39/94)</f>
        <v>1.3857446808510638</v>
      </c>
      <c r="L109" s="11">
        <v>4.8</v>
      </c>
      <c r="M109" s="11">
        <v>0.5</v>
      </c>
      <c r="N109" s="10">
        <v>499</v>
      </c>
      <c r="O109" s="39" t="s">
        <v>249</v>
      </c>
      <c r="P109" s="113">
        <f>0.01*2.677*(9.52*M109+2.56*L109+3.48*K109)</f>
        <v>0.58547038017021291</v>
      </c>
      <c r="Q109" s="113">
        <f>M109*3.098+L109*0.833+1.097*K109</f>
        <v>7.0675619148936164</v>
      </c>
      <c r="R109" s="109"/>
      <c r="S109" s="4" t="s">
        <v>179</v>
      </c>
      <c r="T109" s="69"/>
      <c r="U109" s="4" t="s">
        <v>331</v>
      </c>
    </row>
    <row r="110" spans="1:21" x14ac:dyDescent="0.3">
      <c r="A110" s="70" t="s">
        <v>251</v>
      </c>
      <c r="B110" s="18">
        <v>-30.970182999999999</v>
      </c>
      <c r="C110" s="18">
        <v>-64.399699999999996</v>
      </c>
      <c r="D110" s="4" t="s">
        <v>247</v>
      </c>
      <c r="E110" s="3"/>
      <c r="F110" s="8" t="s">
        <v>248</v>
      </c>
      <c r="G110" s="8" t="s">
        <v>248</v>
      </c>
      <c r="H110" s="4" t="s">
        <v>293</v>
      </c>
      <c r="I110" s="3" t="s">
        <v>301</v>
      </c>
      <c r="J110" s="11">
        <v>71.2</v>
      </c>
      <c r="K110" s="113">
        <f>1.79*(2*39/94)</f>
        <v>1.4853191489361701</v>
      </c>
      <c r="L110" s="11">
        <v>4.9000000000000004</v>
      </c>
      <c r="M110" s="11">
        <v>0.5</v>
      </c>
      <c r="N110" s="10"/>
      <c r="O110" s="39" t="s">
        <v>249</v>
      </c>
      <c r="P110" s="113">
        <f>0.01*2.677*(9.52*M110+2.56*L110+3.48*K110)</f>
        <v>0.60159981778723415</v>
      </c>
      <c r="Q110" s="113">
        <f>M110*3.098+L110*0.833+1.097*K110</f>
        <v>7.2600951063829795</v>
      </c>
      <c r="R110" s="109"/>
      <c r="S110" s="4" t="s">
        <v>179</v>
      </c>
      <c r="T110" s="69"/>
      <c r="U110" s="4" t="s">
        <v>331</v>
      </c>
    </row>
    <row r="111" spans="1:21" x14ac:dyDescent="0.3">
      <c r="A111" s="70" t="s">
        <v>252</v>
      </c>
      <c r="B111" s="10">
        <v>-30.955719999999999</v>
      </c>
      <c r="C111" s="10">
        <v>-64.425849999999997</v>
      </c>
      <c r="D111" s="4" t="s">
        <v>247</v>
      </c>
      <c r="E111" s="3"/>
      <c r="F111" s="9" t="s">
        <v>73</v>
      </c>
      <c r="G111" s="106" t="s">
        <v>248</v>
      </c>
      <c r="H111" s="4" t="s">
        <v>293</v>
      </c>
      <c r="I111" s="3" t="s">
        <v>301</v>
      </c>
      <c r="J111" s="11">
        <v>74.05</v>
      </c>
      <c r="K111" s="113">
        <f>2.67*(2*39/94)</f>
        <v>2.2155319148936168</v>
      </c>
      <c r="L111" s="11">
        <v>8</v>
      </c>
      <c r="M111" s="11">
        <v>1.5</v>
      </c>
      <c r="N111" s="3"/>
      <c r="O111" s="39" t="s">
        <v>249</v>
      </c>
      <c r="P111" s="113">
        <f>0.01*2.677*(9.52*M111+2.56*L111+3.48*K111)</f>
        <v>1.1369232669787235</v>
      </c>
      <c r="Q111" s="113">
        <f>M111*3.098+L111*0.833+1.097*K111</f>
        <v>13.741438510638297</v>
      </c>
      <c r="R111" s="109"/>
      <c r="S111" s="1" t="s">
        <v>106</v>
      </c>
      <c r="T111" s="69"/>
      <c r="U111" s="4" t="s">
        <v>323</v>
      </c>
    </row>
    <row r="112" spans="1:21" x14ac:dyDescent="0.3">
      <c r="A112" s="70" t="s">
        <v>253</v>
      </c>
      <c r="B112" s="10">
        <v>-30.957719999999998</v>
      </c>
      <c r="C112" s="10">
        <v>-64.430120000000002</v>
      </c>
      <c r="D112" s="4" t="s">
        <v>247</v>
      </c>
      <c r="E112" s="10"/>
      <c r="F112" s="9" t="s">
        <v>73</v>
      </c>
      <c r="G112" s="106" t="s">
        <v>248</v>
      </c>
      <c r="H112" s="4" t="s">
        <v>293</v>
      </c>
      <c r="I112" s="3" t="s">
        <v>301</v>
      </c>
      <c r="J112" s="11">
        <v>65.13</v>
      </c>
      <c r="K112" s="113">
        <f>1.89*(2*39/94)</f>
        <v>1.5682978723404255</v>
      </c>
      <c r="L112" s="11">
        <v>3</v>
      </c>
      <c r="M112" s="11">
        <v>1</v>
      </c>
      <c r="N112" s="3"/>
      <c r="O112" s="39" t="s">
        <v>249</v>
      </c>
      <c r="P112" s="113">
        <f>0.01*2.677*(9.52*M112+2.56*L112+3.48*K112)</f>
        <v>0.6065460024680851</v>
      </c>
      <c r="Q112" s="113">
        <f>M112*3.098+L112*0.833+1.097*K112</f>
        <v>7.3174227659574465</v>
      </c>
      <c r="R112" s="109"/>
      <c r="S112" s="1" t="s">
        <v>106</v>
      </c>
      <c r="T112" s="69"/>
      <c r="U112" s="4" t="s">
        <v>323</v>
      </c>
    </row>
    <row r="113" spans="1:21" x14ac:dyDescent="0.3">
      <c r="A113" s="70" t="s">
        <v>254</v>
      </c>
      <c r="B113" s="10">
        <v>-30.967829999999999</v>
      </c>
      <c r="C113" s="10">
        <v>-64.401290000000003</v>
      </c>
      <c r="D113" s="4" t="s">
        <v>247</v>
      </c>
      <c r="E113" s="10"/>
      <c r="F113" s="9" t="s">
        <v>275</v>
      </c>
      <c r="G113" s="106" t="s">
        <v>248</v>
      </c>
      <c r="H113" s="4" t="s">
        <v>293</v>
      </c>
      <c r="I113" s="3" t="s">
        <v>301</v>
      </c>
      <c r="J113" s="11">
        <v>71.38</v>
      </c>
      <c r="K113" s="113">
        <f>1.44*(2*39/94)</f>
        <v>1.1948936170212765</v>
      </c>
      <c r="L113" s="11">
        <v>5</v>
      </c>
      <c r="M113" s="123">
        <v>0.5</v>
      </c>
      <c r="N113" s="3"/>
      <c r="O113" s="39" t="s">
        <v>249</v>
      </c>
      <c r="P113" s="113">
        <f>0.01*2.677*(9.52*M113+2.56*L113+3.48*K113)</f>
        <v>0.58139701140425537</v>
      </c>
      <c r="Q113" s="113">
        <f>M113*3.098+L113*0.833+1.097*K113</f>
        <v>7.0247982978723407</v>
      </c>
      <c r="R113" s="109"/>
      <c r="S113" s="1" t="s">
        <v>106</v>
      </c>
      <c r="T113" s="69"/>
      <c r="U113" s="72" t="s">
        <v>323</v>
      </c>
    </row>
    <row r="114" spans="1:21" x14ac:dyDescent="0.3">
      <c r="A114" s="70" t="s">
        <v>255</v>
      </c>
      <c r="B114" s="10">
        <v>-31.025110000000002</v>
      </c>
      <c r="C114" s="10">
        <v>-64.424760000000006</v>
      </c>
      <c r="D114" s="4" t="s">
        <v>247</v>
      </c>
      <c r="E114" s="10"/>
      <c r="F114" s="9" t="s">
        <v>276</v>
      </c>
      <c r="G114" s="106" t="s">
        <v>248</v>
      </c>
      <c r="H114" s="4" t="s">
        <v>293</v>
      </c>
      <c r="I114" s="3" t="s">
        <v>301</v>
      </c>
      <c r="J114" s="11">
        <v>71.02</v>
      </c>
      <c r="K114" s="113">
        <f>1.66*(2*39/94)</f>
        <v>1.3774468085106382</v>
      </c>
      <c r="L114" s="11">
        <v>5</v>
      </c>
      <c r="M114" s="123">
        <v>0.5</v>
      </c>
      <c r="N114" s="3"/>
      <c r="O114" s="39" t="s">
        <v>249</v>
      </c>
      <c r="P114" s="113">
        <f>0.01*2.677*(9.52*M114+2.56*L114+3.48*K114)</f>
        <v>0.59840359370212781</v>
      </c>
      <c r="Q114" s="113">
        <f>M114*3.098+L114*0.833+1.097*K114</f>
        <v>7.22505914893617</v>
      </c>
      <c r="R114" s="109"/>
      <c r="S114" s="1" t="s">
        <v>106</v>
      </c>
      <c r="T114" s="69"/>
      <c r="U114" s="72" t="s">
        <v>323</v>
      </c>
    </row>
    <row r="115" spans="1:21" x14ac:dyDescent="0.3">
      <c r="A115" s="70" t="s">
        <v>256</v>
      </c>
      <c r="B115" s="10">
        <v>-31.049189999999999</v>
      </c>
      <c r="C115" s="10">
        <v>-64.358890000000002</v>
      </c>
      <c r="D115" s="4" t="s">
        <v>247</v>
      </c>
      <c r="E115" s="10"/>
      <c r="F115" s="9" t="s">
        <v>277</v>
      </c>
      <c r="G115" s="106" t="s">
        <v>248</v>
      </c>
      <c r="H115" s="4" t="s">
        <v>293</v>
      </c>
      <c r="I115" s="3" t="s">
        <v>301</v>
      </c>
      <c r="J115" s="11">
        <v>58.03</v>
      </c>
      <c r="K115" s="113">
        <f>1.65*(2*39/94)</f>
        <v>1.3691489361702127</v>
      </c>
      <c r="L115" s="11">
        <v>10</v>
      </c>
      <c r="M115" s="123">
        <v>0.5</v>
      </c>
      <c r="N115" s="3"/>
      <c r="O115" s="39" t="s">
        <v>249</v>
      </c>
      <c r="P115" s="113">
        <f>0.01*2.677*(9.52*M115+2.56*L115+3.48*K115)</f>
        <v>0.94028656723404258</v>
      </c>
      <c r="Q115" s="113">
        <f>M115*3.098+L115*0.833+1.097*K115</f>
        <v>11.380956382978724</v>
      </c>
      <c r="R115" s="109"/>
      <c r="S115" s="1" t="s">
        <v>106</v>
      </c>
      <c r="T115" s="69"/>
      <c r="U115" s="72" t="s">
        <v>323</v>
      </c>
    </row>
    <row r="116" spans="1:21" ht="15" thickBot="1" x14ac:dyDescent="0.35">
      <c r="A116" s="77" t="s">
        <v>257</v>
      </c>
      <c r="B116" s="31">
        <v>-30.942460000000001</v>
      </c>
      <c r="C116" s="31">
        <v>-64.463830000000002</v>
      </c>
      <c r="D116" s="22" t="s">
        <v>247</v>
      </c>
      <c r="E116" s="31"/>
      <c r="F116" s="44" t="s">
        <v>278</v>
      </c>
      <c r="G116" s="107" t="s">
        <v>248</v>
      </c>
      <c r="H116" s="22" t="s">
        <v>293</v>
      </c>
      <c r="I116" s="24" t="s">
        <v>301</v>
      </c>
      <c r="J116" s="45">
        <v>70.88</v>
      </c>
      <c r="K116" s="114">
        <f>1.42*(2*39/94)</f>
        <v>1.1782978723404254</v>
      </c>
      <c r="L116" s="45">
        <v>3</v>
      </c>
      <c r="M116" s="124">
        <v>0.5</v>
      </c>
      <c r="N116" s="24"/>
      <c r="O116" s="40" t="s">
        <v>249</v>
      </c>
      <c r="P116" s="114">
        <f>0.01*2.677*(9.52*M116+2.56*L116+3.48*K116)</f>
        <v>0.44278855846808507</v>
      </c>
      <c r="Q116" s="114">
        <f>M116*3.098+L116*0.833+1.097*K116</f>
        <v>5.3405927659574468</v>
      </c>
      <c r="R116" s="110"/>
      <c r="S116" s="29" t="s">
        <v>106</v>
      </c>
      <c r="T116" s="78"/>
      <c r="U116" s="91" t="s">
        <v>323</v>
      </c>
    </row>
    <row r="117" spans="1:21" x14ac:dyDescent="0.3">
      <c r="A117" s="100" t="s">
        <v>258</v>
      </c>
      <c r="B117" s="101">
        <v>-30.935172999999999</v>
      </c>
      <c r="C117" s="101">
        <v>-64.622108999999995</v>
      </c>
      <c r="D117" s="88" t="s">
        <v>259</v>
      </c>
      <c r="E117" s="59"/>
      <c r="F117" s="57" t="s">
        <v>248</v>
      </c>
      <c r="G117" s="57" t="s">
        <v>248</v>
      </c>
      <c r="H117" s="56" t="s">
        <v>293</v>
      </c>
      <c r="I117" s="55" t="s">
        <v>301</v>
      </c>
      <c r="J117" s="58">
        <v>72.790000000000006</v>
      </c>
      <c r="K117" s="112">
        <f>1*(2*39/94)</f>
        <v>0.82978723404255317</v>
      </c>
      <c r="L117" s="58">
        <v>4.5</v>
      </c>
      <c r="M117" s="58">
        <v>0.1</v>
      </c>
      <c r="N117" s="59">
        <v>474</v>
      </c>
      <c r="O117" s="60" t="s">
        <v>249</v>
      </c>
      <c r="P117" s="112">
        <f>0.01*2.677*(9.52*M117+2.56*L117+3.48*K117)</f>
        <v>0.41117808680851065</v>
      </c>
      <c r="Q117" s="112">
        <f>M117*3.098+L117*0.833+1.097*K117</f>
        <v>4.9685765957446808</v>
      </c>
      <c r="R117" s="108">
        <f>AVERAGE(Q117:Q120)</f>
        <v>5.1509280851063828</v>
      </c>
      <c r="S117" s="56" t="s">
        <v>179</v>
      </c>
      <c r="T117" s="90"/>
      <c r="U117" s="94" t="s">
        <v>331</v>
      </c>
    </row>
    <row r="118" spans="1:21" x14ac:dyDescent="0.3">
      <c r="A118" s="70" t="s">
        <v>260</v>
      </c>
      <c r="B118" s="46">
        <v>-30.933040999999999</v>
      </c>
      <c r="C118" s="46">
        <v>-64.669510000000002</v>
      </c>
      <c r="D118" s="1" t="s">
        <v>259</v>
      </c>
      <c r="E118" s="10"/>
      <c r="F118" s="8" t="s">
        <v>261</v>
      </c>
      <c r="G118" s="8" t="s">
        <v>234</v>
      </c>
      <c r="H118" s="4" t="s">
        <v>293</v>
      </c>
      <c r="I118" s="3" t="s">
        <v>301</v>
      </c>
      <c r="J118" s="11">
        <v>72.91</v>
      </c>
      <c r="K118" s="113">
        <f>0.99*(2*39/94)</f>
        <v>0.82148936170212761</v>
      </c>
      <c r="L118" s="11">
        <v>4.5</v>
      </c>
      <c r="M118" s="11">
        <v>0.5</v>
      </c>
      <c r="N118" s="10"/>
      <c r="O118" s="39" t="s">
        <v>249</v>
      </c>
      <c r="P118" s="113">
        <f>0.01*2.677*(9.52*M118+2.56*L118+3.48*K118)</f>
        <v>0.51234522034042562</v>
      </c>
      <c r="Q118" s="113">
        <f>M118*3.098+L118*0.833+1.097*K118</f>
        <v>6.198673829787233</v>
      </c>
      <c r="R118" s="109"/>
      <c r="S118" s="4" t="s">
        <v>262</v>
      </c>
      <c r="T118" s="69"/>
      <c r="U118" s="72" t="s">
        <v>331</v>
      </c>
    </row>
    <row r="119" spans="1:21" x14ac:dyDescent="0.3">
      <c r="A119" s="70" t="s">
        <v>263</v>
      </c>
      <c r="B119" s="46">
        <v>-30.924015000000001</v>
      </c>
      <c r="C119" s="46">
        <v>-64.640827999999999</v>
      </c>
      <c r="D119" s="1" t="s">
        <v>259</v>
      </c>
      <c r="E119" s="10"/>
      <c r="F119" s="8" t="s">
        <v>248</v>
      </c>
      <c r="G119" s="8" t="s">
        <v>248</v>
      </c>
      <c r="H119" s="4" t="s">
        <v>293</v>
      </c>
      <c r="I119" s="3" t="s">
        <v>301</v>
      </c>
      <c r="J119" s="11">
        <v>73.09</v>
      </c>
      <c r="K119" s="113">
        <f>1*(2*39/94)</f>
        <v>0.82978723404255317</v>
      </c>
      <c r="L119" s="11">
        <v>4</v>
      </c>
      <c r="M119" s="11">
        <v>0.5</v>
      </c>
      <c r="N119" s="10">
        <v>474</v>
      </c>
      <c r="O119" s="39" t="s">
        <v>249</v>
      </c>
      <c r="P119" s="113">
        <f>0.01*2.677*(9.52*M119+2.56*L119+3.48*K119)</f>
        <v>0.4788526468085107</v>
      </c>
      <c r="Q119" s="113">
        <f>M119*3.098+L119*0.833+1.097*K119</f>
        <v>5.791276595744681</v>
      </c>
      <c r="R119" s="109"/>
      <c r="S119" s="4" t="s">
        <v>179</v>
      </c>
      <c r="T119" s="69"/>
      <c r="U119" s="72" t="s">
        <v>331</v>
      </c>
    </row>
    <row r="120" spans="1:21" ht="15" thickBot="1" x14ac:dyDescent="0.35">
      <c r="A120" s="77" t="s">
        <v>264</v>
      </c>
      <c r="B120" s="47">
        <v>-30.958936999999999</v>
      </c>
      <c r="C120" s="47">
        <v>-64.643326000000002</v>
      </c>
      <c r="D120" s="29" t="s">
        <v>259</v>
      </c>
      <c r="E120" s="24"/>
      <c r="F120" s="48" t="s">
        <v>248</v>
      </c>
      <c r="G120" s="48" t="s">
        <v>248</v>
      </c>
      <c r="H120" s="22" t="s">
        <v>293</v>
      </c>
      <c r="I120" s="24" t="s">
        <v>301</v>
      </c>
      <c r="J120" s="45">
        <v>74.8</v>
      </c>
      <c r="K120" s="114">
        <f>0.67*(2*39/94)</f>
        <v>0.55595744680851067</v>
      </c>
      <c r="L120" s="45">
        <v>2.9</v>
      </c>
      <c r="M120" s="45">
        <v>0.2</v>
      </c>
      <c r="N120" s="31">
        <v>474</v>
      </c>
      <c r="O120" s="40" t="s">
        <v>249</v>
      </c>
      <c r="P120" s="114">
        <f>0.01*2.677*(9.52*M120+2.56*L120+3.48*K120)</f>
        <v>0.30150333336170215</v>
      </c>
      <c r="Q120" s="114">
        <f>M120*3.098+L120*0.833+1.097*K120</f>
        <v>3.6451853191489363</v>
      </c>
      <c r="R120" s="110"/>
      <c r="S120" s="22" t="s">
        <v>179</v>
      </c>
      <c r="T120" s="78"/>
      <c r="U120" s="91" t="s">
        <v>331</v>
      </c>
    </row>
    <row r="121" spans="1:21" x14ac:dyDescent="0.3">
      <c r="A121" s="100" t="s">
        <v>265</v>
      </c>
      <c r="B121" s="101">
        <v>-31.97073</v>
      </c>
      <c r="C121" s="101">
        <v>-64.410433999999995</v>
      </c>
      <c r="D121" s="56" t="s">
        <v>266</v>
      </c>
      <c r="E121" s="55"/>
      <c r="F121" s="57" t="s">
        <v>248</v>
      </c>
      <c r="G121" s="57" t="s">
        <v>248</v>
      </c>
      <c r="H121" s="56" t="s">
        <v>293</v>
      </c>
      <c r="I121" s="55" t="s">
        <v>301</v>
      </c>
      <c r="J121" s="58">
        <v>69.08</v>
      </c>
      <c r="K121" s="112">
        <f>0.71*(2*39/94)</f>
        <v>0.58914893617021269</v>
      </c>
      <c r="L121" s="58">
        <v>1.1000000000000001</v>
      </c>
      <c r="M121" s="58">
        <v>0.7</v>
      </c>
      <c r="N121" s="59"/>
      <c r="O121" s="60" t="s">
        <v>249</v>
      </c>
      <c r="P121" s="112">
        <f>0.01*2.677*(9.52*M121+2.56*L121+3.48*K121)</f>
        <v>0.30866447923404261</v>
      </c>
      <c r="Q121" s="112">
        <f>M121*3.098+L121*0.833+1.097*K121</f>
        <v>3.7311963829787231</v>
      </c>
      <c r="R121" s="108">
        <f>AVERAGE(Q121:Q123)</f>
        <v>3.1012501418439711</v>
      </c>
      <c r="S121" s="56" t="s">
        <v>179</v>
      </c>
      <c r="T121" s="90"/>
      <c r="U121" s="94" t="s">
        <v>331</v>
      </c>
    </row>
    <row r="122" spans="1:21" x14ac:dyDescent="0.3">
      <c r="A122" s="72" t="s">
        <v>267</v>
      </c>
      <c r="B122" s="46">
        <v>-31.966249000000001</v>
      </c>
      <c r="C122" s="46">
        <v>-64.409858999999997</v>
      </c>
      <c r="D122" s="4" t="s">
        <v>266</v>
      </c>
      <c r="E122" s="3"/>
      <c r="F122" s="8" t="s">
        <v>248</v>
      </c>
      <c r="G122" s="8" t="s">
        <v>248</v>
      </c>
      <c r="H122" s="4" t="s">
        <v>293</v>
      </c>
      <c r="I122" s="3" t="s">
        <v>301</v>
      </c>
      <c r="J122" s="13">
        <v>70.569999999999993</v>
      </c>
      <c r="K122" s="113">
        <f>0.63*(2*39/94)</f>
        <v>0.52276595744680854</v>
      </c>
      <c r="L122" s="13">
        <v>0.5</v>
      </c>
      <c r="M122" s="13">
        <v>0.5</v>
      </c>
      <c r="N122" s="10"/>
      <c r="O122" s="39" t="s">
        <v>249</v>
      </c>
      <c r="P122" s="113">
        <f>0.01*2.677*(9.52*M122+2.56*L122+3.48*K122)</f>
        <v>0.21039146748936172</v>
      </c>
      <c r="Q122" s="113">
        <f>M122*3.098+L122*0.833+1.097*K122</f>
        <v>2.538974255319149</v>
      </c>
      <c r="R122" s="109"/>
      <c r="S122" s="4" t="s">
        <v>179</v>
      </c>
      <c r="T122" s="69"/>
      <c r="U122" s="72" t="s">
        <v>331</v>
      </c>
    </row>
    <row r="123" spans="1:21" ht="15" thickBot="1" x14ac:dyDescent="0.35">
      <c r="A123" s="91" t="s">
        <v>268</v>
      </c>
      <c r="B123" s="47">
        <v>-31.953116999999999</v>
      </c>
      <c r="C123" s="47">
        <v>-64.408820000000006</v>
      </c>
      <c r="D123" s="22" t="s">
        <v>266</v>
      </c>
      <c r="E123" s="24"/>
      <c r="F123" s="48" t="s">
        <v>248</v>
      </c>
      <c r="G123" s="48" t="s">
        <v>248</v>
      </c>
      <c r="H123" s="22" t="s">
        <v>293</v>
      </c>
      <c r="I123" s="24" t="s">
        <v>301</v>
      </c>
      <c r="J123" s="26">
        <v>70.680000000000007</v>
      </c>
      <c r="K123" s="114">
        <f>0.65*(2*39/94)</f>
        <v>0.53936170212765955</v>
      </c>
      <c r="L123" s="26">
        <v>0.7</v>
      </c>
      <c r="M123" s="26">
        <v>0.6</v>
      </c>
      <c r="N123" s="31"/>
      <c r="O123" s="40" t="s">
        <v>249</v>
      </c>
      <c r="P123" s="114">
        <f>0.01*2.677*(9.52*M123+2.56*L123+3.48*K123)</f>
        <v>0.25112880042553193</v>
      </c>
      <c r="Q123" s="114">
        <f>M123*3.098+L123*0.833+1.097*K123</f>
        <v>3.033579787234042</v>
      </c>
      <c r="R123" s="110"/>
      <c r="S123" s="22" t="s">
        <v>179</v>
      </c>
      <c r="T123" s="78"/>
      <c r="U123" s="91" t="s">
        <v>331</v>
      </c>
    </row>
    <row r="124" spans="1:21" ht="15" thickBot="1" x14ac:dyDescent="0.35">
      <c r="A124" s="102" t="s">
        <v>269</v>
      </c>
      <c r="B124" s="50">
        <v>-31.075859999999999</v>
      </c>
      <c r="C124" s="50">
        <v>-64.902270000000001</v>
      </c>
      <c r="D124" s="49" t="s">
        <v>270</v>
      </c>
      <c r="E124" s="50"/>
      <c r="F124" s="49" t="s">
        <v>178</v>
      </c>
      <c r="G124" s="49" t="s">
        <v>178</v>
      </c>
      <c r="H124" s="49" t="s">
        <v>293</v>
      </c>
      <c r="I124" s="50" t="s">
        <v>301</v>
      </c>
      <c r="J124" s="63">
        <v>64.319999999999993</v>
      </c>
      <c r="K124" s="115">
        <f>1.45*(2*39/94)</f>
        <v>1.2031914893617019</v>
      </c>
      <c r="L124" s="63">
        <v>4</v>
      </c>
      <c r="M124" s="125">
        <v>0.5</v>
      </c>
      <c r="N124" s="50"/>
      <c r="O124" s="51" t="s">
        <v>3</v>
      </c>
      <c r="P124" s="115">
        <f>0.01*2.677*(9.52*M124+2.56*L124+3.48*K124)</f>
        <v>0.51363883787234044</v>
      </c>
      <c r="Q124" s="115">
        <f>M124*3.098+L124*0.833+1.097*K124</f>
        <v>6.2009010638297877</v>
      </c>
      <c r="R124" s="111">
        <f>AVERAGE(Q124)</f>
        <v>6.2009010638297877</v>
      </c>
      <c r="S124" s="52" t="s">
        <v>106</v>
      </c>
      <c r="T124" s="103"/>
      <c r="U124" s="102" t="s">
        <v>323</v>
      </c>
    </row>
    <row r="125" spans="1:21" ht="15" thickBot="1" x14ac:dyDescent="0.35">
      <c r="A125" s="102" t="s">
        <v>271</v>
      </c>
      <c r="B125" s="50">
        <v>-30.8461</v>
      </c>
      <c r="C125" s="50">
        <v>-65.374480000000005</v>
      </c>
      <c r="D125" s="49" t="s">
        <v>272</v>
      </c>
      <c r="E125" s="50"/>
      <c r="F125" s="49" t="s">
        <v>73</v>
      </c>
      <c r="G125" s="49" t="s">
        <v>73</v>
      </c>
      <c r="H125" s="49" t="s">
        <v>293</v>
      </c>
      <c r="I125" s="50" t="s">
        <v>301</v>
      </c>
      <c r="J125" s="63">
        <v>74.44</v>
      </c>
      <c r="K125" s="115">
        <f>1.07*(2*39/94)</f>
        <v>0.88787234042553198</v>
      </c>
      <c r="L125" s="63">
        <v>14</v>
      </c>
      <c r="M125" s="63">
        <v>1</v>
      </c>
      <c r="N125" s="50"/>
      <c r="O125" s="51" t="s">
        <v>3</v>
      </c>
      <c r="P125" s="115">
        <f>0.01*2.677*(9.52*M125+2.56*L125+3.48*K125)</f>
        <v>1.2970010320851064</v>
      </c>
      <c r="Q125" s="115">
        <f>M125*3.098+L125*0.833+1.097*K125</f>
        <v>15.733995957446806</v>
      </c>
      <c r="R125" s="111">
        <f>AVERAGE(Q125)</f>
        <v>15.733995957446806</v>
      </c>
      <c r="S125" s="52" t="s">
        <v>106</v>
      </c>
      <c r="T125" s="128"/>
      <c r="U125" s="102" t="s">
        <v>323</v>
      </c>
    </row>
    <row r="126" spans="1:21" x14ac:dyDescent="0.3">
      <c r="A126" s="92" t="s">
        <v>213</v>
      </c>
      <c r="B126" s="19">
        <v>-29.915800000000001</v>
      </c>
      <c r="C126" s="19">
        <v>-64.214299999999994</v>
      </c>
      <c r="D126" s="21" t="s">
        <v>214</v>
      </c>
      <c r="E126" s="20"/>
      <c r="F126" s="21" t="s">
        <v>215</v>
      </c>
      <c r="G126" s="21" t="s">
        <v>215</v>
      </c>
      <c r="H126" s="21" t="s">
        <v>292</v>
      </c>
      <c r="I126" s="3" t="s">
        <v>302</v>
      </c>
      <c r="J126" s="53">
        <v>67.87</v>
      </c>
      <c r="K126" s="116">
        <f>3.39*(2*39/94)</f>
        <v>2.8129787234042554</v>
      </c>
      <c r="L126" s="53">
        <v>11</v>
      </c>
      <c r="M126" s="53">
        <v>105</v>
      </c>
      <c r="N126" s="20"/>
      <c r="O126" s="20" t="s">
        <v>132</v>
      </c>
      <c r="P126" s="116">
        <f>0.01*2.677*(9.52*M126+2.56*L126+3.48*K126)</f>
        <v>27.775191172680852</v>
      </c>
      <c r="Q126" s="116">
        <f>M126*3.098+L126*0.833+1.097*K126</f>
        <v>337.53883765957443</v>
      </c>
      <c r="R126" s="117">
        <f>AVERAGE(Q126:Q184)</f>
        <v>35.042278777497295</v>
      </c>
      <c r="S126" s="21" t="s">
        <v>185</v>
      </c>
      <c r="T126" s="79" t="s">
        <v>341</v>
      </c>
      <c r="U126" s="56" t="s">
        <v>327</v>
      </c>
    </row>
    <row r="127" spans="1:21" x14ac:dyDescent="0.3">
      <c r="A127" s="72" t="s">
        <v>216</v>
      </c>
      <c r="B127" s="2">
        <v>-29.908100000000001</v>
      </c>
      <c r="C127" s="2">
        <v>-64.200100000000006</v>
      </c>
      <c r="D127" s="4" t="s">
        <v>214</v>
      </c>
      <c r="E127" s="7"/>
      <c r="F127" s="4" t="s">
        <v>215</v>
      </c>
      <c r="G127" s="4" t="s">
        <v>215</v>
      </c>
      <c r="H127" s="4" t="s">
        <v>292</v>
      </c>
      <c r="I127" s="3" t="s">
        <v>302</v>
      </c>
      <c r="J127" s="13">
        <v>68.69</v>
      </c>
      <c r="K127" s="113">
        <f>3.19*(2*39/94)</f>
        <v>2.6470212765957446</v>
      </c>
      <c r="L127" s="13">
        <v>11</v>
      </c>
      <c r="M127" s="13">
        <v>100</v>
      </c>
      <c r="N127" s="3"/>
      <c r="O127" s="3" t="s">
        <v>132</v>
      </c>
      <c r="P127" s="113">
        <f>0.01*2.677*(9.52*M127+2.56*L127+3.48*K127)</f>
        <v>26.485478643319151</v>
      </c>
      <c r="Q127" s="113">
        <f>M127*3.098+L127*0.833+1.097*K127</f>
        <v>321.86678234042557</v>
      </c>
      <c r="R127" s="109">
        <f>AVERAGE(Q126:Q131)</f>
        <v>130.45260163120568</v>
      </c>
      <c r="S127" s="4" t="s">
        <v>185</v>
      </c>
      <c r="T127" s="69" t="s">
        <v>335</v>
      </c>
      <c r="U127" s="4" t="s">
        <v>327</v>
      </c>
    </row>
    <row r="128" spans="1:21" x14ac:dyDescent="0.3">
      <c r="A128" s="72" t="s">
        <v>217</v>
      </c>
      <c r="B128" s="2">
        <v>-29.900500000000001</v>
      </c>
      <c r="C128" s="2">
        <v>-64.211299999999994</v>
      </c>
      <c r="D128" s="4" t="s">
        <v>214</v>
      </c>
      <c r="E128" s="3"/>
      <c r="F128" s="4" t="s">
        <v>215</v>
      </c>
      <c r="G128" s="4" t="s">
        <v>215</v>
      </c>
      <c r="H128" s="4" t="s">
        <v>292</v>
      </c>
      <c r="I128" s="3" t="s">
        <v>302</v>
      </c>
      <c r="J128" s="13">
        <v>70.459999999999994</v>
      </c>
      <c r="K128" s="113">
        <f>3.29*(2*39/94)</f>
        <v>2.73</v>
      </c>
      <c r="L128" s="13">
        <v>13.2</v>
      </c>
      <c r="M128" s="13">
        <v>1.5</v>
      </c>
      <c r="N128" s="3"/>
      <c r="O128" s="3" t="s">
        <v>132</v>
      </c>
      <c r="P128" s="113">
        <f>0.01*2.677*(9.52*M128+2.56*L128+3.48*K128)</f>
        <v>1.5412131480000002</v>
      </c>
      <c r="Q128" s="113">
        <f>M128*3.098+L128*0.833+1.097*K128</f>
        <v>18.637409999999999</v>
      </c>
      <c r="R128" s="109">
        <f>AVERAGE(Q132:Q184)</f>
        <v>24.241110152549179</v>
      </c>
      <c r="S128" s="4" t="s">
        <v>186</v>
      </c>
      <c r="T128" s="76" t="s">
        <v>336</v>
      </c>
      <c r="U128" s="4" t="s">
        <v>328</v>
      </c>
    </row>
    <row r="129" spans="1:21" x14ac:dyDescent="0.3">
      <c r="A129" s="72" t="s">
        <v>218</v>
      </c>
      <c r="B129" s="2">
        <v>-29.8995</v>
      </c>
      <c r="C129" s="2">
        <v>-64.229399999999998</v>
      </c>
      <c r="D129" s="4" t="s">
        <v>214</v>
      </c>
      <c r="E129" s="3"/>
      <c r="F129" s="4" t="s">
        <v>215</v>
      </c>
      <c r="G129" s="4" t="s">
        <v>215</v>
      </c>
      <c r="H129" s="4" t="s">
        <v>292</v>
      </c>
      <c r="I129" s="3" t="s">
        <v>302</v>
      </c>
      <c r="J129" s="13">
        <v>65.59</v>
      </c>
      <c r="K129" s="113">
        <f>3.31*(2*39/94)</f>
        <v>2.7465957446808509</v>
      </c>
      <c r="L129" s="13">
        <v>15.7</v>
      </c>
      <c r="M129" s="13">
        <v>2.2999999999999998</v>
      </c>
      <c r="N129" s="3"/>
      <c r="O129" s="3" t="s">
        <v>132</v>
      </c>
      <c r="P129" s="113">
        <f>0.01*2.677*(9.52*M129+2.56*L129+3.48*K129)</f>
        <v>1.9179675209361704</v>
      </c>
      <c r="Q129" s="113">
        <f>M129*3.098+L129*0.833+1.097*K129</f>
        <v>23.21651553191489</v>
      </c>
      <c r="R129" s="109"/>
      <c r="S129" s="4" t="s">
        <v>185</v>
      </c>
      <c r="T129" s="69"/>
      <c r="U129" s="4" t="s">
        <v>329</v>
      </c>
    </row>
    <row r="130" spans="1:21" x14ac:dyDescent="0.3">
      <c r="A130" s="72" t="s">
        <v>219</v>
      </c>
      <c r="B130" s="2">
        <v>-29.875299999999999</v>
      </c>
      <c r="C130" s="2">
        <v>-64.183300000000003</v>
      </c>
      <c r="D130" s="4" t="s">
        <v>214</v>
      </c>
      <c r="E130" s="10"/>
      <c r="F130" s="4" t="s">
        <v>215</v>
      </c>
      <c r="G130" s="4" t="s">
        <v>215</v>
      </c>
      <c r="H130" s="4" t="s">
        <v>292</v>
      </c>
      <c r="I130" s="3" t="s">
        <v>302</v>
      </c>
      <c r="J130" s="13">
        <v>68.91</v>
      </c>
      <c r="K130" s="113">
        <f>3.27*(2*39/94)</f>
        <v>2.7134042553191491</v>
      </c>
      <c r="L130" s="13">
        <v>14.6</v>
      </c>
      <c r="M130" s="13">
        <v>13.8</v>
      </c>
      <c r="N130" s="3"/>
      <c r="O130" s="3" t="s">
        <v>132</v>
      </c>
      <c r="P130" s="113">
        <f>0.01*2.677*(9.52*M130+2.56*L130+3.48*K130)</f>
        <v>4.7702706950638305</v>
      </c>
      <c r="Q130" s="113">
        <f>M130*3.098+L130*0.833+1.097*K130</f>
        <v>57.890804468085108</v>
      </c>
      <c r="R130" s="109"/>
      <c r="S130" s="4" t="s">
        <v>185</v>
      </c>
      <c r="T130" s="69"/>
      <c r="U130" s="4" t="s">
        <v>329</v>
      </c>
    </row>
    <row r="131" spans="1:21" x14ac:dyDescent="0.3">
      <c r="A131" s="72" t="s">
        <v>220</v>
      </c>
      <c r="B131" s="2">
        <v>-29.914200000000001</v>
      </c>
      <c r="C131" s="2">
        <v>-64.209199999999996</v>
      </c>
      <c r="D131" s="4" t="s">
        <v>214</v>
      </c>
      <c r="E131" s="10"/>
      <c r="F131" s="4" t="s">
        <v>215</v>
      </c>
      <c r="G131" s="4" t="s">
        <v>215</v>
      </c>
      <c r="H131" s="4" t="s">
        <v>292</v>
      </c>
      <c r="I131" s="3" t="s">
        <v>302</v>
      </c>
      <c r="J131" s="13">
        <v>69.61</v>
      </c>
      <c r="K131" s="113">
        <f>3.47*(2*39/94)</f>
        <v>2.8793617021276598</v>
      </c>
      <c r="L131" s="13">
        <v>15.2</v>
      </c>
      <c r="M131" s="13">
        <v>2.5</v>
      </c>
      <c r="N131" s="3"/>
      <c r="O131" s="3" t="s">
        <v>132</v>
      </c>
      <c r="P131" s="113">
        <f>0.01*2.677*(9.52*M131+2.56*L131+3.48*K131)</f>
        <v>1.9470404244255317</v>
      </c>
      <c r="Q131" s="113">
        <f>M131*3.098+L131*0.833+1.097*K131</f>
        <v>23.565259787234041</v>
      </c>
      <c r="R131" s="109"/>
      <c r="S131" s="4" t="s">
        <v>185</v>
      </c>
      <c r="T131" s="69"/>
      <c r="U131" s="4" t="s">
        <v>329</v>
      </c>
    </row>
    <row r="132" spans="1:21" x14ac:dyDescent="0.3">
      <c r="A132" s="72" t="s">
        <v>187</v>
      </c>
      <c r="B132" s="42">
        <v>-29.949475</v>
      </c>
      <c r="C132" s="42">
        <v>-64.088233333333335</v>
      </c>
      <c r="D132" s="4" t="s">
        <v>221</v>
      </c>
      <c r="E132" s="10"/>
      <c r="F132" s="4" t="s">
        <v>188</v>
      </c>
      <c r="G132" s="4" t="s">
        <v>73</v>
      </c>
      <c r="H132" s="4" t="s">
        <v>292</v>
      </c>
      <c r="I132" s="3" t="s">
        <v>302</v>
      </c>
      <c r="J132" s="13">
        <v>77.23</v>
      </c>
      <c r="K132" s="113">
        <f>4.67*(2*39/94)</f>
        <v>3.8751063829787231</v>
      </c>
      <c r="L132" s="13">
        <v>44</v>
      </c>
      <c r="M132" s="13">
        <v>3</v>
      </c>
      <c r="N132" s="3"/>
      <c r="O132" s="3" t="s">
        <v>132</v>
      </c>
      <c r="P132" s="113">
        <f>0.01*2.677*(9.52*M132+2.56*L132+3.48*K132)</f>
        <v>4.1409273605957448</v>
      </c>
      <c r="Q132" s="113">
        <f>M132*3.098+L132*0.833+1.097*K132</f>
        <v>50.196991702127654</v>
      </c>
      <c r="R132" s="109">
        <f>AVERAGE(Q132:Q135)</f>
        <v>47.208174521276597</v>
      </c>
      <c r="S132" s="4" t="s">
        <v>189</v>
      </c>
      <c r="T132" s="69" t="s">
        <v>337</v>
      </c>
      <c r="U132" s="4" t="s">
        <v>330</v>
      </c>
    </row>
    <row r="133" spans="1:21" x14ac:dyDescent="0.3">
      <c r="A133" s="72" t="s">
        <v>190</v>
      </c>
      <c r="B133" s="42">
        <v>-29.94756388888889</v>
      </c>
      <c r="C133" s="42">
        <v>-64.095505555555548</v>
      </c>
      <c r="D133" s="4" t="s">
        <v>221</v>
      </c>
      <c r="E133" s="10"/>
      <c r="F133" s="4" t="s">
        <v>188</v>
      </c>
      <c r="G133" s="4" t="s">
        <v>73</v>
      </c>
      <c r="H133" s="4" t="s">
        <v>292</v>
      </c>
      <c r="I133" s="3" t="s">
        <v>302</v>
      </c>
      <c r="J133" s="13">
        <v>75.73</v>
      </c>
      <c r="K133" s="113">
        <f>4.46*(2*39/94)</f>
        <v>3.7008510638297869</v>
      </c>
      <c r="L133" s="13">
        <v>31</v>
      </c>
      <c r="M133" s="13">
        <v>5</v>
      </c>
      <c r="N133" s="3"/>
      <c r="O133" s="3" t="s">
        <v>132</v>
      </c>
      <c r="P133" s="113">
        <f>0.01*2.677*(9.52*M133+2.56*L133+3.48*K133)</f>
        <v>3.7434890047659573</v>
      </c>
      <c r="Q133" s="113">
        <f>M133*3.098+L133*0.833+1.097*K133</f>
        <v>45.372833617021278</v>
      </c>
      <c r="R133" s="109"/>
      <c r="S133" s="4" t="s">
        <v>189</v>
      </c>
      <c r="T133" s="69"/>
      <c r="U133" s="4" t="s">
        <v>330</v>
      </c>
    </row>
    <row r="134" spans="1:21" x14ac:dyDescent="0.3">
      <c r="A134" s="72" t="s">
        <v>191</v>
      </c>
      <c r="B134" s="42">
        <v>-29.949086111111111</v>
      </c>
      <c r="C134" s="42">
        <v>-64.099019444444437</v>
      </c>
      <c r="D134" s="4" t="s">
        <v>221</v>
      </c>
      <c r="E134" s="10"/>
      <c r="F134" s="4" t="s">
        <v>188</v>
      </c>
      <c r="G134" s="4" t="s">
        <v>73</v>
      </c>
      <c r="H134" s="4" t="s">
        <v>292</v>
      </c>
      <c r="I134" s="3" t="s">
        <v>302</v>
      </c>
      <c r="J134" s="13">
        <v>77.260000000000005</v>
      </c>
      <c r="K134" s="113">
        <f>4.35*(2*39/94)</f>
        <v>3.6095744680851061</v>
      </c>
      <c r="L134" s="13">
        <v>31</v>
      </c>
      <c r="M134" s="13">
        <v>6</v>
      </c>
      <c r="N134" s="3"/>
      <c r="O134" s="3" t="s">
        <v>132</v>
      </c>
      <c r="P134" s="113">
        <f>0.01*2.677*(9.52*M134+2.56*L134+3.48*K134)</f>
        <v>3.9898361136170215</v>
      </c>
      <c r="Q134" s="113">
        <f>M134*3.098+L134*0.833+1.097*K134</f>
        <v>48.370703191489362</v>
      </c>
      <c r="R134" s="109"/>
      <c r="S134" s="4" t="s">
        <v>189</v>
      </c>
      <c r="U134" s="4" t="s">
        <v>330</v>
      </c>
    </row>
    <row r="135" spans="1:21" x14ac:dyDescent="0.3">
      <c r="A135" s="72" t="s">
        <v>192</v>
      </c>
      <c r="B135" s="42">
        <v>-29.945519444444443</v>
      </c>
      <c r="C135" s="42">
        <v>-64.052836111111105</v>
      </c>
      <c r="D135" s="4" t="s">
        <v>221</v>
      </c>
      <c r="E135" s="10"/>
      <c r="F135" s="4" t="s">
        <v>188</v>
      </c>
      <c r="G135" s="4" t="s">
        <v>73</v>
      </c>
      <c r="H135" s="4" t="s">
        <v>292</v>
      </c>
      <c r="I135" s="3" t="s">
        <v>302</v>
      </c>
      <c r="J135" s="13">
        <v>76.790000000000006</v>
      </c>
      <c r="K135" s="113">
        <f>4.59*(2*39/94)</f>
        <v>3.8087234042553191</v>
      </c>
      <c r="L135" s="13">
        <v>34</v>
      </c>
      <c r="M135" s="13">
        <v>4</v>
      </c>
      <c r="N135" s="4"/>
      <c r="O135" s="3" t="s">
        <v>132</v>
      </c>
      <c r="P135" s="113">
        <f>0.01*2.677*(9.52*M135+2.56*L135+3.48*K135)</f>
        <v>3.7042815488510641</v>
      </c>
      <c r="Q135" s="113">
        <f>M135*3.098+L135*0.833+1.097*K135</f>
        <v>44.892169574468085</v>
      </c>
      <c r="R135" s="109"/>
      <c r="S135" s="4" t="s">
        <v>189</v>
      </c>
      <c r="T135" s="69"/>
      <c r="U135" s="4" t="s">
        <v>330</v>
      </c>
    </row>
    <row r="136" spans="1:21" x14ac:dyDescent="0.3">
      <c r="A136" s="72" t="s">
        <v>193</v>
      </c>
      <c r="B136" s="42">
        <v>-30.556772222222222</v>
      </c>
      <c r="C136" s="42">
        <v>-64.030608333333333</v>
      </c>
      <c r="D136" s="4" t="s">
        <v>222</v>
      </c>
      <c r="E136" s="10"/>
      <c r="F136" s="4" t="s">
        <v>194</v>
      </c>
      <c r="G136" s="4" t="s">
        <v>280</v>
      </c>
      <c r="H136" s="4" t="s">
        <v>292</v>
      </c>
      <c r="I136" s="3" t="s">
        <v>302</v>
      </c>
      <c r="J136" s="13">
        <v>60.75</v>
      </c>
      <c r="K136" s="113">
        <f>2.42*(2*39/94)</f>
        <v>2.0080851063829788</v>
      </c>
      <c r="L136" s="13">
        <v>8.42</v>
      </c>
      <c r="M136" s="13">
        <v>2.38</v>
      </c>
      <c r="N136" s="4"/>
      <c r="O136" s="3" t="s">
        <v>132</v>
      </c>
      <c r="P136" s="113">
        <f>0.01*2.677*(9.52*M136+2.56*L136+3.48*K136)</f>
        <v>1.370649061276596</v>
      </c>
      <c r="Q136" s="113">
        <f>M136*3.098+L136*0.833+1.097*K136</f>
        <v>16.589969361702124</v>
      </c>
      <c r="R136" s="109">
        <f>AVERAGE(Q136:Q137)</f>
        <v>19.932576914893616</v>
      </c>
      <c r="S136" s="4" t="s">
        <v>195</v>
      </c>
      <c r="T136" s="69" t="s">
        <v>338</v>
      </c>
      <c r="U136" s="4" t="s">
        <v>330</v>
      </c>
    </row>
    <row r="137" spans="1:21" x14ac:dyDescent="0.3">
      <c r="A137" s="72" t="s">
        <v>196</v>
      </c>
      <c r="B137" s="42">
        <v>-30.55725277777778</v>
      </c>
      <c r="C137" s="42">
        <v>-64.032630555555556</v>
      </c>
      <c r="D137" s="4" t="s">
        <v>222</v>
      </c>
      <c r="E137" s="10"/>
      <c r="F137" s="4" t="s">
        <v>194</v>
      </c>
      <c r="G137" s="4" t="s">
        <v>280</v>
      </c>
      <c r="H137" s="4" t="s">
        <v>292</v>
      </c>
      <c r="I137" s="3" t="s">
        <v>302</v>
      </c>
      <c r="J137" s="13">
        <v>67.180000000000007</v>
      </c>
      <c r="K137" s="113">
        <f>3.27*(2*39/94)</f>
        <v>2.7134042553191491</v>
      </c>
      <c r="L137" s="13">
        <v>11.5</v>
      </c>
      <c r="M137" s="13">
        <v>3.46</v>
      </c>
      <c r="N137" s="4"/>
      <c r="O137" s="3" t="s">
        <v>132</v>
      </c>
      <c r="P137" s="113">
        <f>0.01*2.677*(9.52*M137+2.56*L137+3.48*K137)</f>
        <v>1.9226708390638301</v>
      </c>
      <c r="Q137" s="113">
        <f>M137*3.098+L137*0.833+1.097*K137</f>
        <v>23.275184468085108</v>
      </c>
      <c r="R137" s="109"/>
      <c r="S137" s="4" t="s">
        <v>195</v>
      </c>
      <c r="T137" s="69"/>
      <c r="U137" s="4" t="s">
        <v>330</v>
      </c>
    </row>
    <row r="138" spans="1:21" x14ac:dyDescent="0.3">
      <c r="A138" s="72" t="s">
        <v>197</v>
      </c>
      <c r="B138" s="42">
        <v>-30.568569444444446</v>
      </c>
      <c r="C138" s="42">
        <v>-64.291866666666664</v>
      </c>
      <c r="D138" s="4" t="s">
        <v>223</v>
      </c>
      <c r="E138" s="3"/>
      <c r="F138" s="4" t="s">
        <v>198</v>
      </c>
      <c r="G138" s="4" t="s">
        <v>281</v>
      </c>
      <c r="H138" s="4" t="s">
        <v>292</v>
      </c>
      <c r="I138" s="3" t="s">
        <v>302</v>
      </c>
      <c r="J138" s="13">
        <v>65.8</v>
      </c>
      <c r="K138" s="113">
        <f>3.79*(2*39/94)</f>
        <v>3.1448936170212765</v>
      </c>
      <c r="L138" s="13">
        <v>17.5</v>
      </c>
      <c r="M138" s="13">
        <v>3.06</v>
      </c>
      <c r="N138" s="4"/>
      <c r="O138" s="3" t="s">
        <v>132</v>
      </c>
      <c r="P138" s="113">
        <f>0.01*2.677*(9.52*M138+2.56*L138+3.48*K138)</f>
        <v>2.2721152554042554</v>
      </c>
      <c r="Q138" s="113">
        <f>M138*3.098+L138*0.833+1.097*K138</f>
        <v>27.507328297872338</v>
      </c>
      <c r="R138" s="109">
        <f>AVERAGE(Q138:Q141)</f>
        <v>30.971184946808513</v>
      </c>
      <c r="S138" s="4" t="s">
        <v>195</v>
      </c>
      <c r="T138" s="69" t="s">
        <v>340</v>
      </c>
      <c r="U138" s="4" t="s">
        <v>330</v>
      </c>
    </row>
    <row r="139" spans="1:21" x14ac:dyDescent="0.3">
      <c r="A139" s="72" t="s">
        <v>199</v>
      </c>
      <c r="B139" s="42">
        <v>-30.562027777777779</v>
      </c>
      <c r="C139" s="42">
        <v>-64.317405555555553</v>
      </c>
      <c r="D139" s="4" t="s">
        <v>223</v>
      </c>
      <c r="E139" s="3"/>
      <c r="F139" s="4" t="s">
        <v>198</v>
      </c>
      <c r="G139" s="4" t="s">
        <v>281</v>
      </c>
      <c r="H139" s="4" t="s">
        <v>292</v>
      </c>
      <c r="I139" s="3" t="s">
        <v>302</v>
      </c>
      <c r="J139" s="13">
        <v>66.31</v>
      </c>
      <c r="K139" s="113">
        <f>3.74*(2*39/94)</f>
        <v>3.1034042553191492</v>
      </c>
      <c r="L139" s="13">
        <v>22.8</v>
      </c>
      <c r="M139" s="13">
        <v>2.39</v>
      </c>
      <c r="N139" s="4"/>
      <c r="O139" s="3" t="s">
        <v>132</v>
      </c>
      <c r="P139" s="113">
        <f>0.01*2.677*(9.52*M139+2.56*L139+3.48*K139)</f>
        <v>2.4607157150638299</v>
      </c>
      <c r="Q139" s="113">
        <f>M139*3.098+L139*0.833+1.097*K139</f>
        <v>29.801054468085105</v>
      </c>
      <c r="R139" s="109"/>
      <c r="S139" s="4" t="s">
        <v>195</v>
      </c>
      <c r="T139" s="69"/>
      <c r="U139" s="4" t="s">
        <v>330</v>
      </c>
    </row>
    <row r="140" spans="1:21" x14ac:dyDescent="0.3">
      <c r="A140" s="72" t="s">
        <v>200</v>
      </c>
      <c r="B140" s="42">
        <v>-30.546636111111113</v>
      </c>
      <c r="C140" s="42">
        <v>-64.341902777777776</v>
      </c>
      <c r="D140" s="4" t="s">
        <v>223</v>
      </c>
      <c r="E140" s="3"/>
      <c r="F140" s="4" t="s">
        <v>198</v>
      </c>
      <c r="G140" s="4" t="s">
        <v>281</v>
      </c>
      <c r="H140" s="4" t="s">
        <v>292</v>
      </c>
      <c r="I140" s="3" t="s">
        <v>302</v>
      </c>
      <c r="J140" s="13">
        <v>68.069999999999993</v>
      </c>
      <c r="K140" s="113">
        <f>3.56*(2*39/94)</f>
        <v>2.9540425531914893</v>
      </c>
      <c r="L140" s="13">
        <v>10.9</v>
      </c>
      <c r="M140" s="13">
        <v>4.63</v>
      </c>
      <c r="N140" s="4"/>
      <c r="O140" s="3" t="s">
        <v>132</v>
      </c>
      <c r="P140" s="113">
        <f>0.01*2.677*(9.52*M140+2.56*L140+3.48*K140)</f>
        <v>2.202144854638298</v>
      </c>
      <c r="Q140" s="113">
        <f>M140*3.098+L140*0.833+1.097*K140</f>
        <v>26.664024680851064</v>
      </c>
      <c r="R140" s="109"/>
      <c r="S140" s="4" t="s">
        <v>195</v>
      </c>
      <c r="T140" s="69"/>
      <c r="U140" s="4" t="s">
        <v>330</v>
      </c>
    </row>
    <row r="141" spans="1:21" x14ac:dyDescent="0.3">
      <c r="A141" s="72" t="s">
        <v>201</v>
      </c>
      <c r="B141" s="42">
        <v>-30.550216666666667</v>
      </c>
      <c r="C141" s="42">
        <v>-64.350780555555545</v>
      </c>
      <c r="D141" s="4" t="s">
        <v>223</v>
      </c>
      <c r="E141" s="3"/>
      <c r="F141" s="4" t="s">
        <v>198</v>
      </c>
      <c r="G141" s="4" t="s">
        <v>281</v>
      </c>
      <c r="H141" s="4" t="s">
        <v>292</v>
      </c>
      <c r="I141" s="3" t="s">
        <v>302</v>
      </c>
      <c r="J141" s="13">
        <v>71.73</v>
      </c>
      <c r="K141" s="113">
        <f>4.6*(2*39/94)</f>
        <v>3.8170212765957441</v>
      </c>
      <c r="L141" s="13">
        <v>21.8</v>
      </c>
      <c r="M141" s="13">
        <v>5.67</v>
      </c>
      <c r="N141" s="4"/>
      <c r="O141" s="3" t="s">
        <v>132</v>
      </c>
      <c r="P141" s="113">
        <f>0.01*2.677*(9.52*M141+2.56*L141+3.48*K141)</f>
        <v>3.2945741033191487</v>
      </c>
      <c r="Q141" s="113">
        <f>M141*3.098+L141*0.833+1.097*K141</f>
        <v>39.912332340425529</v>
      </c>
      <c r="R141" s="109"/>
      <c r="S141" s="4" t="s">
        <v>195</v>
      </c>
      <c r="T141" s="69"/>
      <c r="U141" s="4" t="s">
        <v>330</v>
      </c>
    </row>
    <row r="142" spans="1:21" x14ac:dyDescent="0.3">
      <c r="A142" s="72" t="s">
        <v>202</v>
      </c>
      <c r="B142" s="42">
        <v>-30.650774999999999</v>
      </c>
      <c r="C142" s="42">
        <v>-64.23681666666667</v>
      </c>
      <c r="D142" s="4" t="s">
        <v>224</v>
      </c>
      <c r="E142" s="3"/>
      <c r="F142" s="4" t="s">
        <v>203</v>
      </c>
      <c r="G142" s="4" t="s">
        <v>279</v>
      </c>
      <c r="H142" s="4" t="s">
        <v>292</v>
      </c>
      <c r="I142" s="3" t="s">
        <v>302</v>
      </c>
      <c r="J142" s="13">
        <v>66.760000000000005</v>
      </c>
      <c r="K142" s="113">
        <f>4.06*(2*39/94)</f>
        <v>3.3689361702127654</v>
      </c>
      <c r="L142" s="13">
        <v>13.4</v>
      </c>
      <c r="M142" s="13">
        <v>2.84</v>
      </c>
      <c r="N142" s="3">
        <v>537</v>
      </c>
      <c r="O142" s="3" t="s">
        <v>132</v>
      </c>
      <c r="P142" s="113">
        <f>0.01*2.677*(9.52*M142+2.56*L142+3.48*K142)</f>
        <v>1.9559419620425531</v>
      </c>
      <c r="Q142" s="113">
        <f>M142*3.098+L142*0.833+1.097*K142</f>
        <v>23.656242978723402</v>
      </c>
      <c r="R142" s="109">
        <f>AVERAGE(Q142:Q143)</f>
        <v>23.316219893617021</v>
      </c>
      <c r="S142" s="4" t="s">
        <v>195</v>
      </c>
      <c r="T142" s="69" t="s">
        <v>339</v>
      </c>
      <c r="U142" s="4" t="s">
        <v>330</v>
      </c>
    </row>
    <row r="143" spans="1:21" x14ac:dyDescent="0.3">
      <c r="A143" s="72" t="s">
        <v>204</v>
      </c>
      <c r="B143" s="42">
        <v>-30.658341666666665</v>
      </c>
      <c r="C143" s="42">
        <v>-64.230916666666673</v>
      </c>
      <c r="D143" s="4" t="s">
        <v>224</v>
      </c>
      <c r="E143" s="3"/>
      <c r="F143" s="4" t="s">
        <v>203</v>
      </c>
      <c r="G143" s="4" t="s">
        <v>279</v>
      </c>
      <c r="H143" s="4" t="s">
        <v>292</v>
      </c>
      <c r="I143" s="3" t="s">
        <v>302</v>
      </c>
      <c r="J143" s="13">
        <v>66.260000000000005</v>
      </c>
      <c r="K143" s="113">
        <f>3.17*(2*39/94)</f>
        <v>2.6304255319148937</v>
      </c>
      <c r="L143" s="13">
        <v>14.3</v>
      </c>
      <c r="M143" s="13">
        <v>2.64</v>
      </c>
      <c r="N143" s="4"/>
      <c r="O143" s="3" t="s">
        <v>132</v>
      </c>
      <c r="P143" s="113">
        <f>0.01*2.677*(9.52*M143+2.56*L143+3.48*K143)</f>
        <v>1.8978506063829792</v>
      </c>
      <c r="Q143" s="113">
        <f>M143*3.098+L143*0.833+1.097*K143</f>
        <v>22.97619680851064</v>
      </c>
      <c r="R143" s="109"/>
      <c r="S143" s="4" t="s">
        <v>195</v>
      </c>
      <c r="T143" s="69"/>
      <c r="U143" s="4" t="s">
        <v>330</v>
      </c>
    </row>
    <row r="144" spans="1:21" x14ac:dyDescent="0.3">
      <c r="A144" s="72" t="s">
        <v>205</v>
      </c>
      <c r="B144" s="42">
        <v>-30.678516666666667</v>
      </c>
      <c r="C144" s="42">
        <v>-64.288819444444442</v>
      </c>
      <c r="D144" s="4" t="s">
        <v>225</v>
      </c>
      <c r="E144" s="3"/>
      <c r="F144" s="4" t="s">
        <v>206</v>
      </c>
      <c r="G144" s="4" t="s">
        <v>281</v>
      </c>
      <c r="H144" s="4" t="s">
        <v>292</v>
      </c>
      <c r="I144" s="3" t="s">
        <v>302</v>
      </c>
      <c r="J144" s="13">
        <v>71.430000000000007</v>
      </c>
      <c r="K144" s="113">
        <f>3.66*(2*39/94)</f>
        <v>3.0370212765957447</v>
      </c>
      <c r="L144" s="13">
        <v>8.83</v>
      </c>
      <c r="M144" s="13">
        <v>2.02</v>
      </c>
      <c r="N144" s="4"/>
      <c r="O144" s="3" t="s">
        <v>132</v>
      </c>
      <c r="P144" s="113">
        <f>0.01*2.677*(9.52*M144+2.56*L144+3.48*K144)</f>
        <v>1.4028559913191492</v>
      </c>
      <c r="Q144" s="113">
        <f>M144*3.098+L144*0.833+1.097*K144</f>
        <v>16.944962340425533</v>
      </c>
      <c r="R144" s="109">
        <f>AVERAGE(Q144:Q148)</f>
        <v>23.395084085106383</v>
      </c>
      <c r="S144" s="4" t="s">
        <v>195</v>
      </c>
      <c r="T144" s="69" t="s">
        <v>337</v>
      </c>
      <c r="U144" s="4" t="s">
        <v>330</v>
      </c>
    </row>
    <row r="145" spans="1:21" x14ac:dyDescent="0.3">
      <c r="A145" s="72" t="s">
        <v>207</v>
      </c>
      <c r="B145" s="42">
        <v>-30.715199999999999</v>
      </c>
      <c r="C145" s="42">
        <v>-64.293505555555555</v>
      </c>
      <c r="D145" s="4" t="s">
        <v>225</v>
      </c>
      <c r="E145" s="9"/>
      <c r="F145" s="4" t="s">
        <v>206</v>
      </c>
      <c r="G145" s="4" t="s">
        <v>281</v>
      </c>
      <c r="H145" s="4" t="s">
        <v>292</v>
      </c>
      <c r="I145" s="3" t="s">
        <v>302</v>
      </c>
      <c r="J145" s="13">
        <v>71.66</v>
      </c>
      <c r="K145" s="113">
        <f>4.76*(2*39/94)</f>
        <v>3.9497872340425531</v>
      </c>
      <c r="L145" s="13">
        <v>14</v>
      </c>
      <c r="M145" s="13">
        <v>1.9</v>
      </c>
      <c r="N145" s="4"/>
      <c r="O145" s="3" t="s">
        <v>132</v>
      </c>
      <c r="P145" s="113">
        <f>0.01*2.677*(9.52*M145+2.56*L145+3.48*K145)</f>
        <v>1.8116131588085105</v>
      </c>
      <c r="Q145" s="113">
        <f>M145*3.098+L145*0.833+1.097*K145</f>
        <v>21.881116595744679</v>
      </c>
      <c r="R145" s="109"/>
      <c r="S145" s="4" t="s">
        <v>195</v>
      </c>
      <c r="T145" s="69"/>
      <c r="U145" s="4" t="s">
        <v>330</v>
      </c>
    </row>
    <row r="146" spans="1:21" x14ac:dyDescent="0.3">
      <c r="A146" s="72" t="s">
        <v>208</v>
      </c>
      <c r="B146" s="42">
        <v>-30.661063888888886</v>
      </c>
      <c r="C146" s="42">
        <v>-64.315847222222217</v>
      </c>
      <c r="D146" s="4" t="s">
        <v>225</v>
      </c>
      <c r="E146" s="9"/>
      <c r="F146" s="4" t="s">
        <v>206</v>
      </c>
      <c r="G146" s="4" t="s">
        <v>281</v>
      </c>
      <c r="H146" s="4" t="s">
        <v>292</v>
      </c>
      <c r="I146" s="3" t="s">
        <v>302</v>
      </c>
      <c r="J146" s="13">
        <v>73.75</v>
      </c>
      <c r="K146" s="113">
        <f>4.55*(2*39/94)</f>
        <v>3.7755319148936168</v>
      </c>
      <c r="L146" s="13">
        <v>12.7</v>
      </c>
      <c r="M146" s="13">
        <v>2.33</v>
      </c>
      <c r="N146" s="3">
        <v>530</v>
      </c>
      <c r="O146" s="3" t="s">
        <v>132</v>
      </c>
      <c r="P146" s="113">
        <f>0.01*2.677*(9.52*M146+2.56*L146+3.48*K146)</f>
        <v>1.8158747149787238</v>
      </c>
      <c r="Q146" s="113">
        <f>M146*3.098+L146*0.833+1.097*K146</f>
        <v>21.939198510638295</v>
      </c>
      <c r="R146" s="109"/>
      <c r="S146" s="4" t="s">
        <v>195</v>
      </c>
      <c r="T146" s="69"/>
      <c r="U146" s="4" t="s">
        <v>330</v>
      </c>
    </row>
    <row r="147" spans="1:21" x14ac:dyDescent="0.3">
      <c r="A147" s="72" t="s">
        <v>209</v>
      </c>
      <c r="B147" s="42">
        <v>-30.723430555555552</v>
      </c>
      <c r="C147" s="42">
        <v>-64.30713055555556</v>
      </c>
      <c r="D147" s="4" t="s">
        <v>225</v>
      </c>
      <c r="E147" s="9"/>
      <c r="F147" s="4" t="s">
        <v>206</v>
      </c>
      <c r="G147" s="4" t="s">
        <v>281</v>
      </c>
      <c r="H147" s="4" t="s">
        <v>292</v>
      </c>
      <c r="I147" s="3" t="s">
        <v>302</v>
      </c>
      <c r="J147" s="13">
        <v>72.72</v>
      </c>
      <c r="K147" s="113">
        <f>2.13*(2*39/94)</f>
        <v>1.7674468085106381</v>
      </c>
      <c r="L147" s="13">
        <v>15.8</v>
      </c>
      <c r="M147" s="13">
        <v>2.2599999999999998</v>
      </c>
      <c r="N147" s="3">
        <v>530</v>
      </c>
      <c r="O147" s="3" t="s">
        <v>132</v>
      </c>
      <c r="P147" s="113">
        <f>0.01*2.677*(9.52*M147+2.56*L147+3.48*K147)</f>
        <v>1.8234095017021279</v>
      </c>
      <c r="Q147" s="113">
        <f>M147*3.098+L147*0.833+1.097*K147</f>
        <v>22.101769148936171</v>
      </c>
      <c r="R147" s="109"/>
      <c r="S147" s="4" t="s">
        <v>195</v>
      </c>
      <c r="T147" s="69"/>
      <c r="U147" s="4" t="s">
        <v>330</v>
      </c>
    </row>
    <row r="148" spans="1:21" x14ac:dyDescent="0.3">
      <c r="A148" s="72" t="s">
        <v>210</v>
      </c>
      <c r="B148" s="42">
        <v>-30.73341388888889</v>
      </c>
      <c r="C148" s="42">
        <v>-64.317338888888884</v>
      </c>
      <c r="D148" s="4" t="s">
        <v>225</v>
      </c>
      <c r="E148" s="9"/>
      <c r="F148" s="4" t="s">
        <v>206</v>
      </c>
      <c r="G148" s="4" t="s">
        <v>281</v>
      </c>
      <c r="H148" s="4" t="s">
        <v>292</v>
      </c>
      <c r="I148" s="3" t="s">
        <v>302</v>
      </c>
      <c r="J148" s="13">
        <v>73.58</v>
      </c>
      <c r="K148" s="113">
        <f>4.75*(2*39/94)</f>
        <v>3.9414893617021276</v>
      </c>
      <c r="L148" s="13">
        <v>16.899999999999999</v>
      </c>
      <c r="M148" s="13">
        <v>5.07</v>
      </c>
      <c r="N148" s="4"/>
      <c r="O148" s="3" t="s">
        <v>132</v>
      </c>
      <c r="P148" s="113">
        <f>0.01*2.677*(9.52*M148+2.56*L148+3.48*K148)</f>
        <v>2.8174563803404253</v>
      </c>
      <c r="Q148" s="113">
        <f>M148*3.098+L148*0.833+1.097*K148</f>
        <v>34.108373829787233</v>
      </c>
      <c r="R148" s="109"/>
      <c r="S148" s="4" t="s">
        <v>195</v>
      </c>
      <c r="T148" s="69"/>
      <c r="U148" s="4" t="s">
        <v>330</v>
      </c>
    </row>
    <row r="149" spans="1:21" x14ac:dyDescent="0.3">
      <c r="A149" s="72">
        <v>2077</v>
      </c>
      <c r="B149" s="42">
        <v>-29.693498999999999</v>
      </c>
      <c r="C149" s="42">
        <v>-64.187437000000003</v>
      </c>
      <c r="D149" s="4" t="s">
        <v>226</v>
      </c>
      <c r="E149" s="9"/>
      <c r="F149" s="4" t="s">
        <v>178</v>
      </c>
      <c r="G149" s="4" t="s">
        <v>178</v>
      </c>
      <c r="H149" s="4" t="s">
        <v>292</v>
      </c>
      <c r="I149" s="3" t="s">
        <v>302</v>
      </c>
      <c r="J149" s="13">
        <v>65.3</v>
      </c>
      <c r="K149" s="113">
        <f>2.39*(2*39/94)</f>
        <v>1.9831914893617022</v>
      </c>
      <c r="L149" s="13">
        <v>4</v>
      </c>
      <c r="M149" s="43">
        <v>1</v>
      </c>
      <c r="N149" s="4"/>
      <c r="O149" s="3" t="s">
        <v>132</v>
      </c>
      <c r="P149" s="113">
        <f>0.01*2.677*(9.52*M149+2.56*L149+3.48*K149)</f>
        <v>0.71372852587234048</v>
      </c>
      <c r="Q149" s="113">
        <f>M149*3.098+L149*0.833+1.097*K149</f>
        <v>8.6055610638297875</v>
      </c>
      <c r="R149" s="109"/>
      <c r="S149" s="4" t="s">
        <v>211</v>
      </c>
      <c r="T149" s="69"/>
      <c r="U149" s="72" t="s">
        <v>323</v>
      </c>
    </row>
    <row r="150" spans="1:21" x14ac:dyDescent="0.3">
      <c r="A150" s="72">
        <v>2097</v>
      </c>
      <c r="B150" s="42">
        <v>-29.69904</v>
      </c>
      <c r="C150" s="42">
        <v>-64.206609999999998</v>
      </c>
      <c r="D150" s="4" t="s">
        <v>226</v>
      </c>
      <c r="E150" s="9"/>
      <c r="F150" s="4" t="s">
        <v>178</v>
      </c>
      <c r="G150" s="4" t="s">
        <v>178</v>
      </c>
      <c r="H150" s="4" t="s">
        <v>292</v>
      </c>
      <c r="I150" s="3" t="s">
        <v>302</v>
      </c>
      <c r="J150" s="13">
        <v>66.5</v>
      </c>
      <c r="K150" s="113">
        <f>2.82*(2*39/94)</f>
        <v>2.34</v>
      </c>
      <c r="L150" s="13">
        <v>3</v>
      </c>
      <c r="M150" s="43">
        <v>1</v>
      </c>
      <c r="N150" s="4"/>
      <c r="O150" s="3" t="s">
        <v>132</v>
      </c>
      <c r="P150" s="113">
        <f>0.01*2.677*(9.52*M150+2.56*L150+3.48*K150)</f>
        <v>0.67843746400000005</v>
      </c>
      <c r="Q150" s="113">
        <f>M150*3.098+L150*0.833+1.097*K150</f>
        <v>8.1639799999999987</v>
      </c>
      <c r="R150" s="109"/>
      <c r="S150" s="4" t="s">
        <v>211</v>
      </c>
      <c r="T150" s="69"/>
      <c r="U150" s="72" t="s">
        <v>323</v>
      </c>
    </row>
    <row r="151" spans="1:21" x14ac:dyDescent="0.3">
      <c r="A151" s="72">
        <v>2099</v>
      </c>
      <c r="B151" s="42">
        <v>-29.744810000000001</v>
      </c>
      <c r="C151" s="42">
        <v>-64.010516999999993</v>
      </c>
      <c r="D151" s="4" t="s">
        <v>226</v>
      </c>
      <c r="E151" s="9"/>
      <c r="F151" s="4" t="s">
        <v>178</v>
      </c>
      <c r="G151" s="4" t="s">
        <v>178</v>
      </c>
      <c r="H151" s="4" t="s">
        <v>292</v>
      </c>
      <c r="I151" s="3" t="s">
        <v>302</v>
      </c>
      <c r="J151" s="13">
        <v>63.4</v>
      </c>
      <c r="K151" s="113">
        <f>2.74*(2*39/94)</f>
        <v>2.2736170212765958</v>
      </c>
      <c r="L151" s="13">
        <v>7</v>
      </c>
      <c r="M151" s="13">
        <v>6</v>
      </c>
      <c r="N151" s="4"/>
      <c r="O151" s="3" t="s">
        <v>132</v>
      </c>
      <c r="P151" s="113">
        <f>0.01*2.677*(9.52*M151+2.56*L151+3.48*K151)</f>
        <v>2.2206300522553191</v>
      </c>
      <c r="Q151" s="113">
        <f>M151*3.098+L151*0.833+1.097*K151</f>
        <v>26.913157872340427</v>
      </c>
      <c r="R151" s="109"/>
      <c r="S151" s="4" t="s">
        <v>211</v>
      </c>
      <c r="T151" s="69"/>
      <c r="U151" s="4" t="s">
        <v>326</v>
      </c>
    </row>
    <row r="152" spans="1:21" x14ac:dyDescent="0.3">
      <c r="A152" s="72">
        <v>2139</v>
      </c>
      <c r="B152" s="42">
        <v>-29.663629</v>
      </c>
      <c r="C152" s="42">
        <v>-63.974884000000003</v>
      </c>
      <c r="D152" s="4" t="s">
        <v>226</v>
      </c>
      <c r="E152" s="9"/>
      <c r="F152" s="4" t="s">
        <v>178</v>
      </c>
      <c r="G152" s="4" t="s">
        <v>178</v>
      </c>
      <c r="H152" s="4" t="s">
        <v>292</v>
      </c>
      <c r="I152" s="3" t="s">
        <v>302</v>
      </c>
      <c r="J152" s="13">
        <v>67.400000000000006</v>
      </c>
      <c r="K152" s="113">
        <f>3.18*(2*39/94)</f>
        <v>2.6387234042553191</v>
      </c>
      <c r="L152" s="13">
        <v>18</v>
      </c>
      <c r="M152" s="13">
        <v>7</v>
      </c>
      <c r="N152" s="4"/>
      <c r="O152" s="3" t="s">
        <v>132</v>
      </c>
      <c r="P152" s="113">
        <f>0.01*2.677*(9.52*M152+2.56*L152+3.48*K152)</f>
        <v>3.2633368168510639</v>
      </c>
      <c r="Q152" s="113">
        <f>M152*3.098+L152*0.833+1.097*K152</f>
        <v>39.574679574468085</v>
      </c>
      <c r="R152" s="109"/>
      <c r="S152" s="4" t="s">
        <v>211</v>
      </c>
      <c r="T152" s="69"/>
      <c r="U152" s="72" t="s">
        <v>323</v>
      </c>
    </row>
    <row r="153" spans="1:21" x14ac:dyDescent="0.3">
      <c r="A153" s="72">
        <v>2146</v>
      </c>
      <c r="B153" s="42">
        <v>-29.814978</v>
      </c>
      <c r="C153" s="42">
        <v>-64.050065000000004</v>
      </c>
      <c r="D153" s="4" t="s">
        <v>226</v>
      </c>
      <c r="E153" s="9"/>
      <c r="F153" s="4" t="s">
        <v>178</v>
      </c>
      <c r="G153" s="4" t="s">
        <v>178</v>
      </c>
      <c r="H153" s="4" t="s">
        <v>292</v>
      </c>
      <c r="I153" s="3" t="s">
        <v>302</v>
      </c>
      <c r="J153" s="13">
        <v>68.3</v>
      </c>
      <c r="K153" s="113">
        <f>3.79*(2*39/94)</f>
        <v>3.1448936170212765</v>
      </c>
      <c r="L153" s="13">
        <v>13</v>
      </c>
      <c r="M153" s="13">
        <v>3</v>
      </c>
      <c r="N153" s="4"/>
      <c r="O153" s="3" t="s">
        <v>132</v>
      </c>
      <c r="P153" s="113">
        <f>0.01*2.677*(9.52*M153+2.56*L153+3.48*K153)</f>
        <v>1.9484338314042553</v>
      </c>
      <c r="Q153" s="113">
        <f>M153*3.098+L153*0.833+1.097*K153</f>
        <v>23.572948297872337</v>
      </c>
      <c r="R153" s="109"/>
      <c r="S153" s="4" t="s">
        <v>211</v>
      </c>
      <c r="T153" s="69"/>
      <c r="U153" s="72" t="s">
        <v>323</v>
      </c>
    </row>
    <row r="154" spans="1:21" x14ac:dyDescent="0.3">
      <c r="A154" s="72">
        <v>2174</v>
      </c>
      <c r="B154" s="42">
        <v>-29.887788</v>
      </c>
      <c r="C154" s="42">
        <v>-64.075309000000004</v>
      </c>
      <c r="D154" s="4" t="s">
        <v>226</v>
      </c>
      <c r="E154" s="9"/>
      <c r="F154" s="4" t="s">
        <v>178</v>
      </c>
      <c r="G154" s="4" t="s">
        <v>178</v>
      </c>
      <c r="H154" s="4" t="s">
        <v>292</v>
      </c>
      <c r="I154" s="3" t="s">
        <v>302</v>
      </c>
      <c r="J154" s="13">
        <v>67.099999999999994</v>
      </c>
      <c r="K154" s="113">
        <f>2.96*(2*39/94)</f>
        <v>2.4561702127659575</v>
      </c>
      <c r="L154" s="13">
        <v>28</v>
      </c>
      <c r="M154" s="13">
        <v>3</v>
      </c>
      <c r="N154" s="4"/>
      <c r="O154" s="3" t="s">
        <v>132</v>
      </c>
      <c r="P154" s="113">
        <f>0.01*2.677*(9.52*M154+2.56*L154+3.48*K154)</f>
        <v>2.9122406345531919</v>
      </c>
      <c r="Q154" s="113">
        <f>M154*3.098+L154*0.833+1.097*K154</f>
        <v>35.312418723404249</v>
      </c>
      <c r="R154" s="109"/>
      <c r="S154" s="4" t="s">
        <v>211</v>
      </c>
      <c r="T154" s="69"/>
      <c r="U154" s="72" t="s">
        <v>323</v>
      </c>
    </row>
    <row r="155" spans="1:21" x14ac:dyDescent="0.3">
      <c r="A155" s="72">
        <v>2032</v>
      </c>
      <c r="B155" s="42">
        <v>-29.882646000000001</v>
      </c>
      <c r="C155" s="42">
        <v>-64.278998000000001</v>
      </c>
      <c r="D155" s="4" t="s">
        <v>226</v>
      </c>
      <c r="E155" s="3"/>
      <c r="F155" s="4" t="s">
        <v>18</v>
      </c>
      <c r="G155" s="4" t="s">
        <v>73</v>
      </c>
      <c r="H155" s="4" t="s">
        <v>292</v>
      </c>
      <c r="I155" s="3" t="s">
        <v>302</v>
      </c>
      <c r="J155" s="13">
        <v>72.400000000000006</v>
      </c>
      <c r="K155" s="113">
        <f>4.13*(2*39/94)</f>
        <v>3.4270212765957444</v>
      </c>
      <c r="L155" s="13">
        <v>15</v>
      </c>
      <c r="M155" s="43">
        <v>1</v>
      </c>
      <c r="N155" s="4"/>
      <c r="O155" s="3" t="s">
        <v>132</v>
      </c>
      <c r="P155" s="113">
        <f>0.01*2.677*(9.52*M155+2.56*L155+3.48*K155)</f>
        <v>1.6020783313191491</v>
      </c>
      <c r="Q155" s="113">
        <f>M155*3.098+L155*0.833+1.097*K155</f>
        <v>19.352442340425533</v>
      </c>
      <c r="R155" s="109"/>
      <c r="S155" s="4" t="s">
        <v>211</v>
      </c>
      <c r="T155" s="69"/>
      <c r="U155" s="72" t="s">
        <v>323</v>
      </c>
    </row>
    <row r="156" spans="1:21" x14ac:dyDescent="0.3">
      <c r="A156" s="72">
        <v>2033</v>
      </c>
      <c r="B156" s="42">
        <v>-29.882180000000002</v>
      </c>
      <c r="C156" s="42">
        <v>-64.264005999999995</v>
      </c>
      <c r="D156" s="4" t="s">
        <v>226</v>
      </c>
      <c r="E156" s="3"/>
      <c r="F156" s="4" t="s">
        <v>18</v>
      </c>
      <c r="G156" s="4" t="s">
        <v>73</v>
      </c>
      <c r="H156" s="4" t="s">
        <v>292</v>
      </c>
      <c r="I156" s="3" t="s">
        <v>302</v>
      </c>
      <c r="J156" s="13">
        <v>73.400000000000006</v>
      </c>
      <c r="K156" s="113">
        <f>4.26*(2*39/94)</f>
        <v>3.5348936170212761</v>
      </c>
      <c r="L156" s="13">
        <v>17</v>
      </c>
      <c r="M156" s="13">
        <v>5</v>
      </c>
      <c r="N156" s="4"/>
      <c r="O156" s="3" t="s">
        <v>132</v>
      </c>
      <c r="P156" s="113">
        <f>0.01*2.677*(9.52*M156+2.56*L156+3.48*K156)</f>
        <v>2.7685916754042554</v>
      </c>
      <c r="Q156" s="113">
        <f>M156*3.098+L156*0.833+1.097*K156</f>
        <v>33.528778297872336</v>
      </c>
      <c r="R156" s="109"/>
      <c r="S156" s="4" t="s">
        <v>211</v>
      </c>
      <c r="T156" s="69"/>
      <c r="U156" s="72" t="s">
        <v>323</v>
      </c>
    </row>
    <row r="157" spans="1:21" x14ac:dyDescent="0.3">
      <c r="A157" s="72">
        <v>2055</v>
      </c>
      <c r="B157" s="42">
        <v>-29.907302000000001</v>
      </c>
      <c r="C157" s="42">
        <v>-64.275138999999996</v>
      </c>
      <c r="D157" s="4" t="s">
        <v>226</v>
      </c>
      <c r="E157" s="3"/>
      <c r="F157" s="4" t="s">
        <v>18</v>
      </c>
      <c r="G157" s="4" t="s">
        <v>73</v>
      </c>
      <c r="H157" s="4" t="s">
        <v>292</v>
      </c>
      <c r="I157" s="3" t="s">
        <v>302</v>
      </c>
      <c r="J157" s="13">
        <v>71.8</v>
      </c>
      <c r="K157" s="113">
        <f>3.52*(2*39/94)</f>
        <v>2.9208510638297871</v>
      </c>
      <c r="L157" s="13">
        <v>15</v>
      </c>
      <c r="M157" s="43">
        <v>1</v>
      </c>
      <c r="N157" s="4"/>
      <c r="O157" s="3" t="s">
        <v>132</v>
      </c>
      <c r="P157" s="113">
        <f>0.01*2.677*(9.52*M157+2.56*L157+3.48*K157)</f>
        <v>1.5549237167659575</v>
      </c>
      <c r="Q157" s="113">
        <f>M157*3.098+L157*0.833+1.097*K157</f>
        <v>18.797173617021276</v>
      </c>
      <c r="R157" s="109"/>
      <c r="S157" s="4" t="s">
        <v>211</v>
      </c>
      <c r="T157" s="69"/>
      <c r="U157" s="72" t="s">
        <v>323</v>
      </c>
    </row>
    <row r="158" spans="1:21" x14ac:dyDescent="0.3">
      <c r="A158" s="72">
        <v>2078</v>
      </c>
      <c r="B158" s="42">
        <v>-29.898849999999999</v>
      </c>
      <c r="C158" s="42">
        <v>-64.300021000000001</v>
      </c>
      <c r="D158" s="4" t="s">
        <v>226</v>
      </c>
      <c r="E158" s="3"/>
      <c r="F158" s="4" t="s">
        <v>18</v>
      </c>
      <c r="G158" s="4" t="s">
        <v>73</v>
      </c>
      <c r="H158" s="4" t="s">
        <v>292</v>
      </c>
      <c r="I158" s="3" t="s">
        <v>302</v>
      </c>
      <c r="J158" s="13">
        <v>71.2</v>
      </c>
      <c r="K158" s="113">
        <f>3.33*(2*39/94)</f>
        <v>2.7631914893617022</v>
      </c>
      <c r="L158" s="13">
        <v>14</v>
      </c>
      <c r="M158" s="13">
        <v>2</v>
      </c>
      <c r="N158" s="4"/>
      <c r="O158" s="3" t="s">
        <v>132</v>
      </c>
      <c r="P158" s="113">
        <f>0.01*2.677*(9.52*M158+2.56*L158+3.48*K158)</f>
        <v>1.7265554138723407</v>
      </c>
      <c r="Q158" s="113">
        <f>M158*3.098+L158*0.833+1.097*K158</f>
        <v>20.889221063829783</v>
      </c>
      <c r="R158" s="109"/>
      <c r="S158" s="4" t="s">
        <v>211</v>
      </c>
      <c r="T158" s="69"/>
      <c r="U158" s="4" t="s">
        <v>326</v>
      </c>
    </row>
    <row r="159" spans="1:21" x14ac:dyDescent="0.3">
      <c r="A159" s="72">
        <v>2147</v>
      </c>
      <c r="B159" s="42">
        <v>-29.587876999999999</v>
      </c>
      <c r="C159" s="42">
        <v>-64.139820999999998</v>
      </c>
      <c r="D159" s="4" t="s">
        <v>226</v>
      </c>
      <c r="E159" s="3"/>
      <c r="F159" s="4" t="s">
        <v>18</v>
      </c>
      <c r="G159" s="4" t="s">
        <v>73</v>
      </c>
      <c r="H159" s="4" t="s">
        <v>292</v>
      </c>
      <c r="I159" s="3" t="s">
        <v>302</v>
      </c>
      <c r="J159" s="13">
        <v>70.400000000000006</v>
      </c>
      <c r="K159" s="113">
        <f>3.38*(2*39/94)</f>
        <v>2.8046808510638295</v>
      </c>
      <c r="L159" s="13">
        <v>12</v>
      </c>
      <c r="M159" s="43">
        <v>1</v>
      </c>
      <c r="N159" s="4"/>
      <c r="O159" s="3" t="s">
        <v>132</v>
      </c>
      <c r="P159" s="113">
        <f>0.01*2.677*(9.52*M159+2.56*L159+3.48*K159)</f>
        <v>1.3385077462127659</v>
      </c>
      <c r="Q159" s="113">
        <f>M159*3.098+L159*0.833+1.097*K159</f>
        <v>16.17073489361702</v>
      </c>
      <c r="R159" s="109"/>
      <c r="S159" s="4" t="s">
        <v>211</v>
      </c>
      <c r="T159" s="69"/>
      <c r="U159" s="4" t="s">
        <v>326</v>
      </c>
    </row>
    <row r="160" spans="1:21" x14ac:dyDescent="0.3">
      <c r="A160" s="72">
        <v>2153</v>
      </c>
      <c r="B160" s="42">
        <v>-29.613683999999999</v>
      </c>
      <c r="C160" s="42">
        <v>-64.142498000000003</v>
      </c>
      <c r="D160" s="4" t="s">
        <v>226</v>
      </c>
      <c r="E160" s="3"/>
      <c r="F160" s="4" t="s">
        <v>18</v>
      </c>
      <c r="G160" s="4" t="s">
        <v>73</v>
      </c>
      <c r="H160" s="4" t="s">
        <v>292</v>
      </c>
      <c r="I160" s="3" t="s">
        <v>302</v>
      </c>
      <c r="J160" s="13">
        <v>71.5</v>
      </c>
      <c r="K160" s="113">
        <f>4.2*(2*39/94)</f>
        <v>3.4851063829787234</v>
      </c>
      <c r="L160" s="13">
        <v>14</v>
      </c>
      <c r="M160" s="13">
        <v>5</v>
      </c>
      <c r="N160" s="4"/>
      <c r="O160" s="3" t="s">
        <v>132</v>
      </c>
      <c r="P160" s="113">
        <f>0.01*2.677*(9.52*M160+2.56*L160+3.48*K160)</f>
        <v>2.5583599165957445</v>
      </c>
      <c r="Q160" s="113">
        <f>M160*3.098+L160*0.833+1.097*K160</f>
        <v>30.975161702127657</v>
      </c>
      <c r="R160" s="109"/>
      <c r="S160" s="4" t="s">
        <v>211</v>
      </c>
      <c r="T160" s="69"/>
      <c r="U160" s="72" t="s">
        <v>323</v>
      </c>
    </row>
    <row r="161" spans="1:21" x14ac:dyDescent="0.3">
      <c r="A161" s="72">
        <v>2154</v>
      </c>
      <c r="B161" s="42">
        <v>-29.617432000000001</v>
      </c>
      <c r="C161" s="42">
        <v>-64.122731999999999</v>
      </c>
      <c r="D161" s="4" t="s">
        <v>226</v>
      </c>
      <c r="E161" s="3"/>
      <c r="F161" s="4" t="s">
        <v>18</v>
      </c>
      <c r="G161" s="4" t="s">
        <v>73</v>
      </c>
      <c r="H161" s="4" t="s">
        <v>292</v>
      </c>
      <c r="I161" s="3" t="s">
        <v>302</v>
      </c>
      <c r="J161" s="13">
        <v>70.900000000000006</v>
      </c>
      <c r="K161" s="113">
        <f>4.03*(2*39/94)</f>
        <v>3.3440425531914895</v>
      </c>
      <c r="L161" s="13">
        <v>16</v>
      </c>
      <c r="M161" s="13">
        <v>2</v>
      </c>
      <c r="N161" s="4"/>
      <c r="O161" s="3" t="s">
        <v>132</v>
      </c>
      <c r="P161" s="113">
        <f>0.01*2.677*(9.52*M161+2.56*L161+3.48*K161)</f>
        <v>1.9177296666382981</v>
      </c>
      <c r="Q161" s="113">
        <f>M161*3.098+L161*0.833+1.097*K161</f>
        <v>23.192414680851066</v>
      </c>
      <c r="R161" s="109"/>
      <c r="S161" s="4" t="s">
        <v>211</v>
      </c>
      <c r="T161" s="69"/>
      <c r="U161" s="72" t="s">
        <v>323</v>
      </c>
    </row>
    <row r="162" spans="1:21" x14ac:dyDescent="0.3">
      <c r="A162" s="72">
        <v>2157</v>
      </c>
      <c r="B162" s="42">
        <v>-29.607330000000001</v>
      </c>
      <c r="C162" s="42">
        <v>-64.101996999999997</v>
      </c>
      <c r="D162" s="4" t="s">
        <v>226</v>
      </c>
      <c r="E162" s="3"/>
      <c r="F162" s="4" t="s">
        <v>18</v>
      </c>
      <c r="G162" s="4" t="s">
        <v>73</v>
      </c>
      <c r="H162" s="4" t="s">
        <v>292</v>
      </c>
      <c r="I162" s="3" t="s">
        <v>302</v>
      </c>
      <c r="J162" s="13">
        <v>69.900000000000006</v>
      </c>
      <c r="K162" s="113">
        <f>3.96*(2*39/94)</f>
        <v>3.2859574468085104</v>
      </c>
      <c r="L162" s="13">
        <v>13</v>
      </c>
      <c r="M162" s="13">
        <v>6</v>
      </c>
      <c r="N162" s="4"/>
      <c r="O162" s="3" t="s">
        <v>132</v>
      </c>
      <c r="P162" s="113">
        <f>0.01*2.677*(9.52*M162+2.56*L162+3.48*K162)</f>
        <v>2.7261264813617023</v>
      </c>
      <c r="Q162" s="113">
        <f>M162*3.098+L162*0.833+1.097*K162</f>
        <v>33.02169531914894</v>
      </c>
      <c r="R162" s="109"/>
      <c r="S162" s="4" t="s">
        <v>211</v>
      </c>
      <c r="T162" s="69"/>
      <c r="U162" s="72" t="s">
        <v>323</v>
      </c>
    </row>
    <row r="163" spans="1:21" x14ac:dyDescent="0.3">
      <c r="A163" s="72">
        <v>2172</v>
      </c>
      <c r="B163" s="42">
        <v>-29.567063999999998</v>
      </c>
      <c r="C163" s="42">
        <v>-64.091920000000002</v>
      </c>
      <c r="D163" s="4" t="s">
        <v>226</v>
      </c>
      <c r="E163" s="3"/>
      <c r="F163" s="4" t="s">
        <v>18</v>
      </c>
      <c r="G163" s="4" t="s">
        <v>73</v>
      </c>
      <c r="H163" s="4" t="s">
        <v>292</v>
      </c>
      <c r="I163" s="3" t="s">
        <v>302</v>
      </c>
      <c r="J163" s="13">
        <v>71.8</v>
      </c>
      <c r="K163" s="113">
        <f>3.47*(2*39/94)</f>
        <v>2.8793617021276598</v>
      </c>
      <c r="L163" s="13">
        <v>14</v>
      </c>
      <c r="M163" s="43">
        <v>1</v>
      </c>
      <c r="N163" s="4"/>
      <c r="O163" s="3" t="s">
        <v>132</v>
      </c>
      <c r="P163" s="113">
        <f>0.01*2.677*(9.52*M163+2.56*L163+3.48*K163)</f>
        <v>1.482527384425532</v>
      </c>
      <c r="Q163" s="113">
        <f>M163*3.098+L163*0.833+1.097*K163</f>
        <v>17.918659787234041</v>
      </c>
      <c r="R163" s="109"/>
      <c r="S163" s="4" t="s">
        <v>211</v>
      </c>
      <c r="T163" s="69"/>
      <c r="U163" s="72" t="s">
        <v>323</v>
      </c>
    </row>
    <row r="164" spans="1:21" x14ac:dyDescent="0.3">
      <c r="A164" s="72">
        <v>2177</v>
      </c>
      <c r="B164" s="42">
        <v>-29.551672</v>
      </c>
      <c r="C164" s="42">
        <v>-64.06953</v>
      </c>
      <c r="D164" s="4" t="s">
        <v>226</v>
      </c>
      <c r="E164" s="3"/>
      <c r="F164" s="4" t="s">
        <v>18</v>
      </c>
      <c r="G164" s="4" t="s">
        <v>73</v>
      </c>
      <c r="H164" s="4" t="s">
        <v>292</v>
      </c>
      <c r="I164" s="3" t="s">
        <v>302</v>
      </c>
      <c r="J164" s="13">
        <v>72.8</v>
      </c>
      <c r="K164" s="113">
        <f>4.47*(2*39/94)</f>
        <v>3.7091489361702124</v>
      </c>
      <c r="L164" s="13">
        <v>18</v>
      </c>
      <c r="M164" s="13">
        <v>2</v>
      </c>
      <c r="N164" s="4"/>
      <c r="O164" s="3" t="s">
        <v>132</v>
      </c>
      <c r="P164" s="113">
        <f>0.01*2.677*(9.52*M164+2.56*L164+3.48*K164)</f>
        <v>2.0888052312340424</v>
      </c>
      <c r="Q164" s="113">
        <f>M164*3.098+L164*0.833+1.097*K164</f>
        <v>25.258936382978721</v>
      </c>
      <c r="R164" s="109"/>
      <c r="S164" s="4" t="s">
        <v>211</v>
      </c>
      <c r="T164" s="69"/>
      <c r="U164" s="72" t="s">
        <v>323</v>
      </c>
    </row>
    <row r="165" spans="1:21" x14ac:dyDescent="0.3">
      <c r="A165" s="72">
        <v>2020</v>
      </c>
      <c r="B165" s="42">
        <v>-29.614861000000001</v>
      </c>
      <c r="C165" s="42">
        <v>-64.134159999999994</v>
      </c>
      <c r="D165" s="4" t="s">
        <v>227</v>
      </c>
      <c r="E165" s="6"/>
      <c r="F165" s="4" t="s">
        <v>212</v>
      </c>
      <c r="G165" s="4" t="s">
        <v>73</v>
      </c>
      <c r="H165" s="4" t="s">
        <v>292</v>
      </c>
      <c r="I165" s="3" t="s">
        <v>302</v>
      </c>
      <c r="J165" s="13">
        <v>75.599999999999994</v>
      </c>
      <c r="K165" s="113">
        <f>4.82*(2*39/94)</f>
        <v>3.9995744680851066</v>
      </c>
      <c r="L165" s="13">
        <v>25</v>
      </c>
      <c r="M165" s="13">
        <v>3</v>
      </c>
      <c r="N165" s="4"/>
      <c r="O165" s="3" t="s">
        <v>132</v>
      </c>
      <c r="P165" s="113">
        <f>0.01*2.677*(9.52*M165+2.56*L165+3.48*K165)</f>
        <v>2.8504299576170213</v>
      </c>
      <c r="Q165" s="113">
        <f>M165*3.098+L165*0.833+1.097*K165</f>
        <v>34.50653319148936</v>
      </c>
      <c r="R165" s="113"/>
      <c r="S165" s="4" t="s">
        <v>211</v>
      </c>
      <c r="T165" s="69"/>
      <c r="U165" s="4" t="s">
        <v>326</v>
      </c>
    </row>
    <row r="166" spans="1:21" x14ac:dyDescent="0.3">
      <c r="A166" s="72">
        <v>2100</v>
      </c>
      <c r="B166" s="42">
        <v>-29.739985999999998</v>
      </c>
      <c r="C166" s="42">
        <v>-64.116676999999996</v>
      </c>
      <c r="D166" s="4" t="s">
        <v>228</v>
      </c>
      <c r="E166" s="6"/>
      <c r="F166" s="4" t="s">
        <v>212</v>
      </c>
      <c r="G166" s="4" t="s">
        <v>73</v>
      </c>
      <c r="H166" s="4" t="s">
        <v>292</v>
      </c>
      <c r="I166" s="3" t="s">
        <v>302</v>
      </c>
      <c r="J166" s="13">
        <v>77.099999999999994</v>
      </c>
      <c r="K166" s="113">
        <f>4.58*(2*39/94)</f>
        <v>3.8004255319148936</v>
      </c>
      <c r="L166" s="13">
        <v>17</v>
      </c>
      <c r="M166" s="43">
        <v>1</v>
      </c>
      <c r="N166" s="4"/>
      <c r="O166" s="3" t="s">
        <v>132</v>
      </c>
      <c r="P166" s="113">
        <f>0.01*2.677*(9.52*M166+2.56*L166+3.48*K166)</f>
        <v>1.7739269223829792</v>
      </c>
      <c r="Q166" s="113">
        <f>M166*3.098+L166*0.833+1.097*K166</f>
        <v>21.428066808510639</v>
      </c>
      <c r="R166" s="113"/>
      <c r="S166" s="4" t="s">
        <v>211</v>
      </c>
      <c r="T166" s="69"/>
      <c r="U166" s="4" t="s">
        <v>326</v>
      </c>
    </row>
    <row r="167" spans="1:21" x14ac:dyDescent="0.3">
      <c r="A167" s="72">
        <v>2101</v>
      </c>
      <c r="B167" s="42">
        <v>-29.739588999999999</v>
      </c>
      <c r="C167" s="42">
        <v>-64.112909000000002</v>
      </c>
      <c r="D167" s="4" t="s">
        <v>228</v>
      </c>
      <c r="E167" s="6"/>
      <c r="F167" s="4" t="s">
        <v>212</v>
      </c>
      <c r="G167" s="4" t="s">
        <v>73</v>
      </c>
      <c r="H167" s="4" t="s">
        <v>292</v>
      </c>
      <c r="I167" s="3" t="s">
        <v>302</v>
      </c>
      <c r="J167" s="13">
        <v>75.3</v>
      </c>
      <c r="K167" s="113">
        <f>5.05*(2*39/94)</f>
        <v>4.1904255319148938</v>
      </c>
      <c r="L167" s="13">
        <v>17</v>
      </c>
      <c r="M167" s="13">
        <v>4</v>
      </c>
      <c r="N167" s="4"/>
      <c r="O167" s="3" t="s">
        <v>132</v>
      </c>
      <c r="P167" s="113">
        <f>0.01*2.677*(9.52*M167+2.56*L167+3.48*K167)</f>
        <v>2.5748103663829789</v>
      </c>
      <c r="Q167" s="113">
        <f>M167*3.098+L167*0.833+1.097*K167</f>
        <v>31.149896808510636</v>
      </c>
      <c r="R167" s="113"/>
      <c r="S167" s="4" t="s">
        <v>211</v>
      </c>
      <c r="T167" s="69"/>
      <c r="U167" s="72" t="s">
        <v>323</v>
      </c>
    </row>
    <row r="168" spans="1:21" x14ac:dyDescent="0.3">
      <c r="A168" s="72">
        <v>2120</v>
      </c>
      <c r="B168" s="42">
        <v>-29.748356000000001</v>
      </c>
      <c r="C168" s="42">
        <v>-64.116979000000001</v>
      </c>
      <c r="D168" s="4" t="s">
        <v>228</v>
      </c>
      <c r="E168" s="6"/>
      <c r="F168" s="4" t="s">
        <v>212</v>
      </c>
      <c r="G168" s="4" t="s">
        <v>73</v>
      </c>
      <c r="H168" s="4" t="s">
        <v>292</v>
      </c>
      <c r="I168" s="3" t="s">
        <v>302</v>
      </c>
      <c r="J168" s="13">
        <v>76.3</v>
      </c>
      <c r="K168" s="113">
        <f>4.67*(2*39/94)</f>
        <v>3.8751063829787231</v>
      </c>
      <c r="L168" s="13">
        <v>15</v>
      </c>
      <c r="M168" s="13">
        <v>4</v>
      </c>
      <c r="N168" s="4"/>
      <c r="O168" s="3" t="s">
        <v>132</v>
      </c>
      <c r="P168" s="113">
        <f>0.01*2.677*(9.52*M168+2.56*L168+3.48*K168)</f>
        <v>2.4083729605957447</v>
      </c>
      <c r="Q168" s="113">
        <f>M168*3.098+L168*0.833+1.097*K168</f>
        <v>29.13799170212766</v>
      </c>
      <c r="R168" s="113"/>
      <c r="S168" s="4" t="s">
        <v>211</v>
      </c>
      <c r="T168" s="69"/>
      <c r="U168" s="72" t="s">
        <v>323</v>
      </c>
    </row>
    <row r="169" spans="1:21" x14ac:dyDescent="0.3">
      <c r="A169" s="72">
        <v>2131</v>
      </c>
      <c r="B169" s="42">
        <v>-29.748994</v>
      </c>
      <c r="C169" s="42">
        <v>-64.115206000000001</v>
      </c>
      <c r="D169" s="4" t="s">
        <v>228</v>
      </c>
      <c r="E169" s="6"/>
      <c r="F169" s="4" t="s">
        <v>212</v>
      </c>
      <c r="G169" s="4" t="s">
        <v>73</v>
      </c>
      <c r="H169" s="4" t="s">
        <v>292</v>
      </c>
      <c r="I169" s="3" t="s">
        <v>302</v>
      </c>
      <c r="J169" s="13">
        <v>76.599999999999994</v>
      </c>
      <c r="K169" s="113">
        <f>4.63*(2*39/94)</f>
        <v>3.8419148936170209</v>
      </c>
      <c r="L169" s="13">
        <v>20</v>
      </c>
      <c r="M169" s="13">
        <v>4</v>
      </c>
      <c r="N169" s="4"/>
      <c r="O169" s="3" t="s">
        <v>132</v>
      </c>
      <c r="P169" s="113">
        <f>0.01*2.677*(9.52*M169+2.56*L169+3.48*K169)</f>
        <v>2.7479368547234047</v>
      </c>
      <c r="Q169" s="113">
        <f>M169*3.098+L169*0.833+1.097*K169</f>
        <v>33.266580638297874</v>
      </c>
      <c r="R169" s="113"/>
      <c r="S169" s="4" t="s">
        <v>211</v>
      </c>
      <c r="T169" s="69"/>
      <c r="U169" s="72" t="s">
        <v>323</v>
      </c>
    </row>
    <row r="170" spans="1:21" x14ac:dyDescent="0.3">
      <c r="A170" s="72">
        <v>2266</v>
      </c>
      <c r="B170" s="42">
        <v>-29.764078999999999</v>
      </c>
      <c r="C170" s="42">
        <v>-64.111694999999997</v>
      </c>
      <c r="D170" s="4" t="s">
        <v>229</v>
      </c>
      <c r="E170" s="6"/>
      <c r="F170" s="4" t="s">
        <v>212</v>
      </c>
      <c r="G170" s="4" t="s">
        <v>73</v>
      </c>
      <c r="H170" s="4" t="s">
        <v>292</v>
      </c>
      <c r="I170" s="3" t="s">
        <v>302</v>
      </c>
      <c r="J170" s="13">
        <v>76.099999999999994</v>
      </c>
      <c r="K170" s="113">
        <f>4.75*(2*39/94)</f>
        <v>3.9414893617021276</v>
      </c>
      <c r="L170" s="13">
        <v>20</v>
      </c>
      <c r="M170" s="13">
        <v>2</v>
      </c>
      <c r="N170" s="4"/>
      <c r="O170" s="3" t="s">
        <v>132</v>
      </c>
      <c r="P170" s="113">
        <f>0.01*2.677*(9.52*M170+2.56*L170+3.48*K170)</f>
        <v>2.247512372340426</v>
      </c>
      <c r="Q170" s="113">
        <f>M170*3.098+L170*0.833+1.097*K170</f>
        <v>27.179813829787236</v>
      </c>
      <c r="R170" s="113"/>
      <c r="S170" s="4" t="s">
        <v>211</v>
      </c>
      <c r="T170" s="69"/>
      <c r="U170" s="4" t="s">
        <v>326</v>
      </c>
    </row>
    <row r="171" spans="1:21" x14ac:dyDescent="0.3">
      <c r="A171" s="72" t="s">
        <v>230</v>
      </c>
      <c r="B171" s="4">
        <v>-30.958739999999999</v>
      </c>
      <c r="C171" s="4">
        <v>-64.26782</v>
      </c>
      <c r="D171" s="4" t="s">
        <v>182</v>
      </c>
      <c r="E171" s="6"/>
      <c r="F171" s="4" t="s">
        <v>73</v>
      </c>
      <c r="G171" s="4" t="s">
        <v>73</v>
      </c>
      <c r="H171" s="4" t="s">
        <v>292</v>
      </c>
      <c r="I171" s="3" t="s">
        <v>302</v>
      </c>
      <c r="J171" s="13">
        <v>69.92</v>
      </c>
      <c r="K171" s="113">
        <f>4.5*(2*39/94)</f>
        <v>3.7340425531914891</v>
      </c>
      <c r="L171" s="13">
        <v>10</v>
      </c>
      <c r="M171" s="13">
        <v>1</v>
      </c>
      <c r="N171" s="3"/>
      <c r="O171" s="3" t="s">
        <v>132</v>
      </c>
      <c r="P171" s="113">
        <f>0.01*2.677*(9.52*M171+2.56*L171+3.48*K171)</f>
        <v>1.288024310638298</v>
      </c>
      <c r="Q171" s="113">
        <f>M171*3.098+L171*0.833+1.097*K171</f>
        <v>15.524244680851064</v>
      </c>
      <c r="R171" s="113"/>
      <c r="S171" s="4" t="s">
        <v>106</v>
      </c>
      <c r="T171" s="69"/>
      <c r="U171" s="72" t="s">
        <v>323</v>
      </c>
    </row>
    <row r="172" spans="1:21" x14ac:dyDescent="0.3">
      <c r="A172" s="72" t="s">
        <v>231</v>
      </c>
      <c r="B172" s="4">
        <v>-30.95871</v>
      </c>
      <c r="C172" s="4">
        <v>-64.296180000000007</v>
      </c>
      <c r="D172" s="4" t="s">
        <v>182</v>
      </c>
      <c r="E172" s="6"/>
      <c r="F172" s="4" t="s">
        <v>73</v>
      </c>
      <c r="G172" s="4" t="s">
        <v>73</v>
      </c>
      <c r="H172" s="4" t="s">
        <v>292</v>
      </c>
      <c r="I172" s="3" t="s">
        <v>302</v>
      </c>
      <c r="J172" s="13">
        <v>68.06</v>
      </c>
      <c r="K172" s="113">
        <f>3.79*(2*39/94)</f>
        <v>3.1448936170212765</v>
      </c>
      <c r="L172" s="13">
        <v>5</v>
      </c>
      <c r="M172" s="13">
        <v>2</v>
      </c>
      <c r="N172" s="3"/>
      <c r="O172" s="3" t="s">
        <v>132</v>
      </c>
      <c r="P172" s="113">
        <f>0.01*2.677*(9.52*M172+2.56*L172+3.48*K172)</f>
        <v>1.1453338314042554</v>
      </c>
      <c r="Q172" s="113">
        <f>M172*3.098+L172*0.833+1.097*K172</f>
        <v>13.81094829787234</v>
      </c>
      <c r="R172" s="113"/>
      <c r="S172" s="4" t="s">
        <v>106</v>
      </c>
      <c r="T172" s="69"/>
      <c r="U172" s="72" t="s">
        <v>323</v>
      </c>
    </row>
    <row r="173" spans="1:21" x14ac:dyDescent="0.3">
      <c r="A173" s="72" t="s">
        <v>233</v>
      </c>
      <c r="B173" s="4">
        <v>-30.770389999999999</v>
      </c>
      <c r="C173" s="4">
        <v>-64.385840000000002</v>
      </c>
      <c r="D173" s="4" t="s">
        <v>182</v>
      </c>
      <c r="E173" s="6"/>
      <c r="F173" s="4" t="s">
        <v>234</v>
      </c>
      <c r="G173" s="4" t="s">
        <v>234</v>
      </c>
      <c r="H173" s="4" t="s">
        <v>292</v>
      </c>
      <c r="I173" s="3" t="s">
        <v>302</v>
      </c>
      <c r="J173" s="13">
        <v>58.24</v>
      </c>
      <c r="K173" s="113">
        <f>1.45*(2*39/94)</f>
        <v>1.2031914893617019</v>
      </c>
      <c r="L173" s="13">
        <v>8</v>
      </c>
      <c r="M173" s="13">
        <v>3</v>
      </c>
      <c r="N173" s="3"/>
      <c r="O173" s="3" t="s">
        <v>132</v>
      </c>
      <c r="P173" s="113">
        <f>0.01*2.677*(9.52*M173+2.56*L173+3.48*K173)</f>
        <v>1.4248896378723404</v>
      </c>
      <c r="Q173" s="113">
        <f>M173*3.098+L173*0.833+1.097*K173</f>
        <v>17.277901063829788</v>
      </c>
      <c r="R173" s="113"/>
      <c r="S173" s="4" t="s">
        <v>106</v>
      </c>
      <c r="T173" s="69"/>
      <c r="U173" s="72" t="s">
        <v>323</v>
      </c>
    </row>
    <row r="174" spans="1:21" x14ac:dyDescent="0.3">
      <c r="A174" s="72" t="s">
        <v>235</v>
      </c>
      <c r="B174" s="4">
        <v>-30.864740000000001</v>
      </c>
      <c r="C174" s="4">
        <v>-64.221980000000002</v>
      </c>
      <c r="D174" s="4" t="s">
        <v>182</v>
      </c>
      <c r="E174" s="6"/>
      <c r="F174" s="62" t="s">
        <v>282</v>
      </c>
      <c r="G174" s="4" t="s">
        <v>234</v>
      </c>
      <c r="H174" s="4" t="s">
        <v>292</v>
      </c>
      <c r="I174" s="3" t="s">
        <v>302</v>
      </c>
      <c r="J174" s="13">
        <v>61.36</v>
      </c>
      <c r="K174" s="113">
        <f>1.67*(2*39/94)</f>
        <v>1.3857446808510638</v>
      </c>
      <c r="L174" s="13">
        <v>3</v>
      </c>
      <c r="M174" s="13">
        <v>1</v>
      </c>
      <c r="N174" s="3"/>
      <c r="O174" s="3" t="s">
        <v>132</v>
      </c>
      <c r="P174" s="113">
        <f>0.01*2.677*(9.52*M174+2.56*L174+3.48*K174)</f>
        <v>0.58953942017021277</v>
      </c>
      <c r="Q174" s="113">
        <f>M174*3.098+L174*0.833+1.097*K174</f>
        <v>7.1171619148936163</v>
      </c>
      <c r="R174" s="113"/>
      <c r="S174" s="4" t="s">
        <v>106</v>
      </c>
      <c r="T174" s="69"/>
      <c r="U174" s="72" t="s">
        <v>323</v>
      </c>
    </row>
    <row r="175" spans="1:21" x14ac:dyDescent="0.3">
      <c r="A175" s="72" t="s">
        <v>236</v>
      </c>
      <c r="B175" s="4">
        <v>-30.849599999999999</v>
      </c>
      <c r="C175" s="4">
        <v>-64.274000000000001</v>
      </c>
      <c r="D175" s="4" t="s">
        <v>182</v>
      </c>
      <c r="E175" s="6"/>
      <c r="F175" s="4" t="s">
        <v>284</v>
      </c>
      <c r="G175" s="4" t="s">
        <v>73</v>
      </c>
      <c r="H175" s="4" t="s">
        <v>292</v>
      </c>
      <c r="I175" s="3" t="s">
        <v>302</v>
      </c>
      <c r="J175" s="13">
        <v>62.35</v>
      </c>
      <c r="K175" s="113">
        <f>2.72*(2*39/94)</f>
        <v>2.2570212765957449</v>
      </c>
      <c r="L175" s="13">
        <v>6</v>
      </c>
      <c r="M175" s="43">
        <v>0.5</v>
      </c>
      <c r="N175" s="3"/>
      <c r="O175" s="3" t="s">
        <v>132</v>
      </c>
      <c r="P175" s="113">
        <f>0.01*2.677*(9.52*M175+2.56*L175+3.48*K175)</f>
        <v>0.74887559931914904</v>
      </c>
      <c r="Q175" s="113">
        <f>M175*3.098+L175*0.833+1.097*K175</f>
        <v>9.0229523404255314</v>
      </c>
      <c r="R175" s="113"/>
      <c r="S175" s="4" t="s">
        <v>106</v>
      </c>
      <c r="T175" s="69"/>
      <c r="U175" s="72" t="s">
        <v>323</v>
      </c>
    </row>
    <row r="176" spans="1:21" x14ac:dyDescent="0.3">
      <c r="A176" s="72" t="s">
        <v>237</v>
      </c>
      <c r="B176" s="4">
        <v>-30.857780000000002</v>
      </c>
      <c r="C176" s="4">
        <v>-64.333519999999993</v>
      </c>
      <c r="D176" s="4" t="s">
        <v>182</v>
      </c>
      <c r="E176" s="6"/>
      <c r="F176" s="4" t="s">
        <v>283</v>
      </c>
      <c r="G176" s="4" t="s">
        <v>290</v>
      </c>
      <c r="H176" s="4" t="s">
        <v>292</v>
      </c>
      <c r="I176" s="3" t="s">
        <v>302</v>
      </c>
      <c r="J176" s="13">
        <v>60.97</v>
      </c>
      <c r="K176" s="113">
        <f>2.83*(2*39/94)</f>
        <v>2.3482978723404253</v>
      </c>
      <c r="L176" s="13">
        <v>3</v>
      </c>
      <c r="M176" s="13">
        <v>1</v>
      </c>
      <c r="N176" s="3"/>
      <c r="O176" s="3" t="s">
        <v>132</v>
      </c>
      <c r="P176" s="113">
        <f>0.01*2.677*(9.52*M176+2.56*L176+3.48*K176)</f>
        <v>0.67921049046808513</v>
      </c>
      <c r="Q176" s="113">
        <f>M176*3.098+L176*0.833+1.097*K176</f>
        <v>8.1730827659574459</v>
      </c>
      <c r="R176" s="113"/>
      <c r="S176" s="4" t="s">
        <v>106</v>
      </c>
      <c r="T176" s="69"/>
      <c r="U176" s="72" t="s">
        <v>323</v>
      </c>
    </row>
    <row r="177" spans="1:22" x14ac:dyDescent="0.3">
      <c r="A177" s="72" t="s">
        <v>242</v>
      </c>
      <c r="B177" s="4">
        <v>-30.83257</v>
      </c>
      <c r="C177" s="4">
        <v>-64.279539999999997</v>
      </c>
      <c r="D177" s="4" t="s">
        <v>182</v>
      </c>
      <c r="E177" s="6"/>
      <c r="F177" s="4" t="s">
        <v>285</v>
      </c>
      <c r="G177" s="4" t="s">
        <v>73</v>
      </c>
      <c r="H177" s="4" t="s">
        <v>292</v>
      </c>
      <c r="I177" s="3" t="s">
        <v>302</v>
      </c>
      <c r="J177" s="13">
        <v>69.12</v>
      </c>
      <c r="K177" s="113">
        <f>3.71*(2*39/94)</f>
        <v>3.0785106382978724</v>
      </c>
      <c r="L177" s="13">
        <v>16</v>
      </c>
      <c r="M177" s="13">
        <v>2</v>
      </c>
      <c r="N177" s="3"/>
      <c r="O177" s="3" t="s">
        <v>132</v>
      </c>
      <c r="P177" s="113">
        <f>0.01*2.677*(9.52*M177+2.56*L177+3.48*K177)</f>
        <v>1.8929928196595744</v>
      </c>
      <c r="Q177" s="113">
        <f>M177*3.098+L177*0.833+1.097*K177</f>
        <v>22.901126170212766</v>
      </c>
      <c r="R177" s="113"/>
      <c r="S177" s="4" t="s">
        <v>106</v>
      </c>
      <c r="T177" s="69"/>
      <c r="U177" s="72" t="s">
        <v>323</v>
      </c>
    </row>
    <row r="178" spans="1:22" x14ac:dyDescent="0.3">
      <c r="A178" s="72" t="s">
        <v>243</v>
      </c>
      <c r="B178" s="4">
        <v>-30.806850000000001</v>
      </c>
      <c r="C178" s="4">
        <v>-64.297340000000005</v>
      </c>
      <c r="D178" s="4" t="s">
        <v>182</v>
      </c>
      <c r="E178" s="6"/>
      <c r="F178" s="4" t="s">
        <v>286</v>
      </c>
      <c r="G178" s="4" t="s">
        <v>73</v>
      </c>
      <c r="H178" s="4" t="s">
        <v>292</v>
      </c>
      <c r="I178" s="3" t="s">
        <v>302</v>
      </c>
      <c r="J178" s="13">
        <v>63.42</v>
      </c>
      <c r="K178" s="113">
        <f>7.26*(2*39/94)</f>
        <v>6.0242553191489359</v>
      </c>
      <c r="L178" s="43">
        <v>0.5</v>
      </c>
      <c r="M178" s="43">
        <v>0.5</v>
      </c>
      <c r="N178" s="3"/>
      <c r="O178" s="3" t="s">
        <v>132</v>
      </c>
      <c r="P178" s="113">
        <f>0.01*2.677*(9.52*M178+2.56*L178+3.48*K178)</f>
        <v>0.72290801582978725</v>
      </c>
      <c r="Q178" s="113">
        <f>M178*3.098+L178*0.833+1.097*K178</f>
        <v>8.5741080851063831</v>
      </c>
      <c r="R178" s="113"/>
      <c r="S178" s="4" t="s">
        <v>106</v>
      </c>
      <c r="T178" s="69"/>
      <c r="U178" s="72" t="s">
        <v>323</v>
      </c>
    </row>
    <row r="179" spans="1:22" x14ac:dyDescent="0.3">
      <c r="A179" s="72" t="s">
        <v>232</v>
      </c>
      <c r="B179" s="4">
        <v>-30.937100000000001</v>
      </c>
      <c r="C179" s="4">
        <v>-64.371210000000005</v>
      </c>
      <c r="D179" s="4" t="s">
        <v>245</v>
      </c>
      <c r="E179" s="6"/>
      <c r="F179" s="4" t="s">
        <v>178</v>
      </c>
      <c r="G179" s="4" t="s">
        <v>178</v>
      </c>
      <c r="H179" s="4" t="s">
        <v>292</v>
      </c>
      <c r="I179" s="3" t="s">
        <v>302</v>
      </c>
      <c r="J179" s="13">
        <v>61.91</v>
      </c>
      <c r="K179" s="113">
        <f>1.77*(2*39/94)</f>
        <v>1.4687234042553192</v>
      </c>
      <c r="L179" s="43">
        <v>1</v>
      </c>
      <c r="M179" s="13">
        <v>1</v>
      </c>
      <c r="N179" s="3"/>
      <c r="O179" s="3" t="s">
        <v>132</v>
      </c>
      <c r="P179" s="113">
        <f>0.01*2.677*(9.52*M179+2.56*L179+3.48*K179)</f>
        <v>0.46020728485106388</v>
      </c>
      <c r="Q179" s="113">
        <f>M179*3.098+L179*0.833+1.097*K179</f>
        <v>5.5421895744680851</v>
      </c>
      <c r="R179" s="113"/>
      <c r="S179" s="4" t="s">
        <v>106</v>
      </c>
      <c r="T179" s="69"/>
      <c r="U179" s="72" t="s">
        <v>323</v>
      </c>
    </row>
    <row r="180" spans="1:22" x14ac:dyDescent="0.3">
      <c r="A180" s="72" t="s">
        <v>238</v>
      </c>
      <c r="B180" s="4">
        <v>-30.89631</v>
      </c>
      <c r="C180" s="4">
        <v>-64.370450000000005</v>
      </c>
      <c r="D180" s="4" t="s">
        <v>245</v>
      </c>
      <c r="E180" s="6"/>
      <c r="F180" s="4" t="s">
        <v>287</v>
      </c>
      <c r="G180" s="4" t="s">
        <v>73</v>
      </c>
      <c r="H180" s="4" t="s">
        <v>292</v>
      </c>
      <c r="I180" s="3" t="s">
        <v>302</v>
      </c>
      <c r="J180" s="13">
        <v>64.540000000000006</v>
      </c>
      <c r="K180" s="113">
        <f>3.1*(2*39/94)</f>
        <v>2.5723404255319151</v>
      </c>
      <c r="L180" s="13">
        <v>15</v>
      </c>
      <c r="M180" s="13">
        <v>2</v>
      </c>
      <c r="N180" s="3"/>
      <c r="O180" s="3" t="s">
        <v>132</v>
      </c>
      <c r="P180" s="113">
        <f>0.01*2.677*(9.52*M180+2.56*L180+3.48*K180)</f>
        <v>1.7773070051063831</v>
      </c>
      <c r="Q180" s="113">
        <f>M180*3.098+L180*0.833+1.097*K180</f>
        <v>21.512857446808511</v>
      </c>
      <c r="R180" s="113"/>
      <c r="S180" s="4" t="s">
        <v>106</v>
      </c>
      <c r="T180" s="69"/>
      <c r="U180" s="72" t="s">
        <v>323</v>
      </c>
    </row>
    <row r="181" spans="1:22" x14ac:dyDescent="0.3">
      <c r="A181" s="72" t="s">
        <v>239</v>
      </c>
      <c r="B181" s="4">
        <v>-30.900310000000001</v>
      </c>
      <c r="C181" s="4">
        <v>-64.378820000000005</v>
      </c>
      <c r="D181" s="4" t="s">
        <v>245</v>
      </c>
      <c r="E181" s="6"/>
      <c r="F181" s="4" t="s">
        <v>288</v>
      </c>
      <c r="G181" s="4" t="s">
        <v>290</v>
      </c>
      <c r="H181" s="4" t="s">
        <v>292</v>
      </c>
      <c r="I181" s="3" t="s">
        <v>302</v>
      </c>
      <c r="J181" s="13">
        <v>62.39</v>
      </c>
      <c r="K181" s="113">
        <f>2*(2*39/94)</f>
        <v>1.6595744680851063</v>
      </c>
      <c r="L181" s="13">
        <v>4</v>
      </c>
      <c r="M181" s="13">
        <v>2</v>
      </c>
      <c r="N181" s="3"/>
      <c r="O181" s="3" t="s">
        <v>132</v>
      </c>
      <c r="P181" s="113">
        <f>0.01*2.677*(9.52*M181+2.56*L181+3.48*K181)</f>
        <v>0.93843089361702137</v>
      </c>
      <c r="Q181" s="113">
        <f>M181*3.098+L181*0.833+1.097*K181</f>
        <v>11.34855319148936</v>
      </c>
      <c r="R181" s="113"/>
      <c r="S181" s="4" t="s">
        <v>106</v>
      </c>
      <c r="T181" s="69"/>
      <c r="U181" s="72" t="s">
        <v>323</v>
      </c>
    </row>
    <row r="182" spans="1:22" x14ac:dyDescent="0.3">
      <c r="A182" s="72" t="s">
        <v>240</v>
      </c>
      <c r="B182" s="4">
        <v>-31.017939999999999</v>
      </c>
      <c r="C182" s="4">
        <v>-64.272369999999995</v>
      </c>
      <c r="D182" s="4" t="s">
        <v>245</v>
      </c>
      <c r="E182" s="6"/>
      <c r="F182" s="4" t="s">
        <v>289</v>
      </c>
      <c r="G182" s="4" t="s">
        <v>290</v>
      </c>
      <c r="H182" s="4" t="s">
        <v>292</v>
      </c>
      <c r="I182" s="3" t="s">
        <v>302</v>
      </c>
      <c r="J182" s="13">
        <v>65.17</v>
      </c>
      <c r="K182" s="113">
        <f>4.88*(2*39/94)</f>
        <v>4.0493617021276593</v>
      </c>
      <c r="L182" s="13">
        <v>25</v>
      </c>
      <c r="M182" s="43">
        <v>0.5</v>
      </c>
      <c r="N182" s="3"/>
      <c r="O182" s="3" t="s">
        <v>132</v>
      </c>
      <c r="P182" s="113">
        <f>0.01*2.677*(9.52*M182+2.56*L182+3.48*K182)</f>
        <v>2.2179421164255322</v>
      </c>
      <c r="Q182" s="113">
        <f>M182*3.098+L182*0.833+1.097*K182</f>
        <v>26.816149787234039</v>
      </c>
      <c r="R182" s="113"/>
      <c r="S182" s="4" t="s">
        <v>106</v>
      </c>
      <c r="T182" s="69"/>
      <c r="U182" s="72" t="s">
        <v>323</v>
      </c>
    </row>
    <row r="183" spans="1:22" x14ac:dyDescent="0.3">
      <c r="A183" s="72" t="s">
        <v>241</v>
      </c>
      <c r="B183" s="4">
        <v>-31.008800000000001</v>
      </c>
      <c r="C183" s="4">
        <v>-64.240369999999999</v>
      </c>
      <c r="D183" s="4" t="s">
        <v>245</v>
      </c>
      <c r="E183" s="6"/>
      <c r="F183" s="4" t="s">
        <v>291</v>
      </c>
      <c r="G183" s="4" t="s">
        <v>73</v>
      </c>
      <c r="H183" s="4" t="s">
        <v>292</v>
      </c>
      <c r="I183" s="3" t="s">
        <v>302</v>
      </c>
      <c r="J183" s="13">
        <v>74.489999999999995</v>
      </c>
      <c r="K183" s="113">
        <f>4.82*(2*39/94)</f>
        <v>3.9995744680851066</v>
      </c>
      <c r="L183" s="13">
        <v>17</v>
      </c>
      <c r="M183" s="13">
        <v>3</v>
      </c>
      <c r="N183" s="3"/>
      <c r="O183" s="3" t="s">
        <v>132</v>
      </c>
      <c r="P183" s="113">
        <f>0.01*2.677*(9.52*M183+2.56*L183+3.48*K183)</f>
        <v>2.3021803576170212</v>
      </c>
      <c r="Q183" s="113">
        <f>M183*3.098+L183*0.833+1.097*K183</f>
        <v>27.842533191489359</v>
      </c>
      <c r="R183" s="113"/>
      <c r="S183" s="4" t="s">
        <v>106</v>
      </c>
      <c r="T183" s="69"/>
      <c r="U183" s="72" t="s">
        <v>323</v>
      </c>
    </row>
    <row r="184" spans="1:22" ht="15" thickBot="1" x14ac:dyDescent="0.35">
      <c r="A184" s="77" t="s">
        <v>244</v>
      </c>
      <c r="B184" s="33">
        <v>-30.943333333333335</v>
      </c>
      <c r="C184" s="33">
        <v>-64.351666666666659</v>
      </c>
      <c r="D184" s="22" t="s">
        <v>245</v>
      </c>
      <c r="E184" s="28"/>
      <c r="F184" s="22" t="s">
        <v>60</v>
      </c>
      <c r="G184" s="22" t="s">
        <v>73</v>
      </c>
      <c r="H184" s="22" t="s">
        <v>292</v>
      </c>
      <c r="I184" s="24" t="s">
        <v>302</v>
      </c>
      <c r="J184" s="45">
        <v>76.92</v>
      </c>
      <c r="K184" s="114">
        <f>6.62*(2*39/94)</f>
        <v>5.4931914893617018</v>
      </c>
      <c r="L184" s="45">
        <v>4.7</v>
      </c>
      <c r="M184" s="45">
        <v>1.7</v>
      </c>
      <c r="N184" s="22"/>
      <c r="O184" s="24" t="s">
        <v>132</v>
      </c>
      <c r="P184" s="114">
        <f>0.01*2.677*(9.52*M184+2.56*L184+3.48*K184)</f>
        <v>1.2670858418723403</v>
      </c>
      <c r="Q184" s="114">
        <f>M184*3.098+L184*0.833+1.097*K184</f>
        <v>15.207731063829787</v>
      </c>
      <c r="R184" s="114"/>
      <c r="S184" s="22" t="s">
        <v>179</v>
      </c>
      <c r="T184" s="78"/>
      <c r="U184" s="22" t="s">
        <v>331</v>
      </c>
    </row>
    <row r="185" spans="1:22" x14ac:dyDescent="0.3">
      <c r="U185" s="127"/>
    </row>
    <row r="186" spans="1:22" x14ac:dyDescent="0.3">
      <c r="U186" s="127"/>
    </row>
    <row r="187" spans="1:22" x14ac:dyDescent="0.3">
      <c r="U187" s="127"/>
    </row>
    <row r="188" spans="1:22" x14ac:dyDescent="0.3">
      <c r="V188" s="126"/>
    </row>
    <row r="192" spans="1:22" x14ac:dyDescent="0.3">
      <c r="A192" s="67" t="s">
        <v>109</v>
      </c>
      <c r="B192" s="41"/>
      <c r="C192" s="41"/>
      <c r="D192" s="41"/>
      <c r="K192" s="41"/>
      <c r="N192" s="41"/>
    </row>
    <row r="193" spans="1:9" s="67" customFormat="1" x14ac:dyDescent="0.3">
      <c r="I193" s="64"/>
    </row>
    <row r="194" spans="1:9" s="67" customFormat="1" x14ac:dyDescent="0.3">
      <c r="A194" s="67" t="s">
        <v>428</v>
      </c>
      <c r="I194" s="64"/>
    </row>
    <row r="195" spans="1:9" x14ac:dyDescent="0.3">
      <c r="A195" s="67" t="s">
        <v>429</v>
      </c>
    </row>
    <row r="196" spans="1:9" x14ac:dyDescent="0.3">
      <c r="A196" s="67" t="s">
        <v>430</v>
      </c>
    </row>
    <row r="197" spans="1:9" x14ac:dyDescent="0.3">
      <c r="A197" s="67" t="s">
        <v>431</v>
      </c>
    </row>
    <row r="198" spans="1:9" x14ac:dyDescent="0.3">
      <c r="A198" s="67" t="s">
        <v>432</v>
      </c>
    </row>
    <row r="199" spans="1:9" x14ac:dyDescent="0.3">
      <c r="A199" s="67" t="s">
        <v>433</v>
      </c>
    </row>
    <row r="200" spans="1:9" x14ac:dyDescent="0.3">
      <c r="A200" s="67" t="s">
        <v>434</v>
      </c>
    </row>
    <row r="201" spans="1:9" x14ac:dyDescent="0.3">
      <c r="A201" s="67" t="s">
        <v>435</v>
      </c>
    </row>
    <row r="202" spans="1:9" x14ac:dyDescent="0.3">
      <c r="A202" s="67" t="s">
        <v>436</v>
      </c>
    </row>
    <row r="203" spans="1:9" x14ac:dyDescent="0.3">
      <c r="A203" s="67" t="s">
        <v>437</v>
      </c>
    </row>
    <row r="204" spans="1:9" x14ac:dyDescent="0.3">
      <c r="A204" s="67" t="s">
        <v>438</v>
      </c>
    </row>
    <row r="205" spans="1:9" s="67" customFormat="1" x14ac:dyDescent="0.3">
      <c r="A205" s="65" t="s">
        <v>439</v>
      </c>
      <c r="I205" s="64"/>
    </row>
    <row r="206" spans="1:9" s="67" customFormat="1" x14ac:dyDescent="0.3">
      <c r="A206" s="67" t="s">
        <v>440</v>
      </c>
      <c r="I206" s="64"/>
    </row>
    <row r="207" spans="1:9" s="67" customFormat="1" x14ac:dyDescent="0.3">
      <c r="A207" s="67" t="s">
        <v>441</v>
      </c>
      <c r="I207" s="64"/>
    </row>
    <row r="208" spans="1:9" x14ac:dyDescent="0.3">
      <c r="A208" s="67" t="s">
        <v>442</v>
      </c>
    </row>
    <row r="209" spans="1:20" s="67" customFormat="1" x14ac:dyDescent="0.3">
      <c r="A209" s="67" t="s">
        <v>443</v>
      </c>
      <c r="I209" s="64"/>
    </row>
    <row r="210" spans="1:20" x14ac:dyDescent="0.3">
      <c r="A210" s="67" t="s">
        <v>444</v>
      </c>
    </row>
    <row r="211" spans="1:20" s="67" customFormat="1" x14ac:dyDescent="0.3">
      <c r="A211" s="67" t="s">
        <v>445</v>
      </c>
      <c r="I211" s="64"/>
    </row>
    <row r="212" spans="1:20" s="67" customFormat="1" x14ac:dyDescent="0.3">
      <c r="A212" s="67" t="s">
        <v>446</v>
      </c>
      <c r="B212" s="64"/>
      <c r="C212" s="64"/>
      <c r="E212" s="41"/>
      <c r="F212" s="41"/>
      <c r="G212" s="41"/>
      <c r="H212" s="41"/>
      <c r="I212" s="64"/>
      <c r="J212" s="41"/>
      <c r="K212" s="66"/>
      <c r="L212" s="41"/>
      <c r="M212" s="41"/>
      <c r="N212" s="64"/>
      <c r="O212" s="41"/>
      <c r="P212" s="41"/>
      <c r="Q212" s="41"/>
      <c r="R212" s="41"/>
      <c r="T212" s="41"/>
    </row>
    <row r="213" spans="1:20" x14ac:dyDescent="0.3">
      <c r="A213" s="67" t="s">
        <v>447</v>
      </c>
    </row>
    <row r="214" spans="1:20" x14ac:dyDescent="0.3">
      <c r="A214" s="67" t="s">
        <v>448</v>
      </c>
    </row>
    <row r="215" spans="1:20" x14ac:dyDescent="0.3">
      <c r="A215" s="67" t="s">
        <v>449</v>
      </c>
    </row>
  </sheetData>
  <pageMargins left="0.7" right="0.7" top="0.75" bottom="0.75" header="0.3" footer="0.3"/>
  <pageSetup fitToHeight="0" orientation="portrait" r:id="rId1"/>
  <ignoredErrors>
    <ignoredError sqref="K83 K11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74A3C-166D-443F-A909-C97B3126A056}">
  <sheetPr codeName="Hoja1_HID">
    <tabColor rgb="FF007800"/>
  </sheetPr>
  <dimension ref="W2:W15"/>
  <sheetViews>
    <sheetView workbookViewId="0"/>
  </sheetViews>
  <sheetFormatPr baseColWidth="10" defaultRowHeight="14.4" x14ac:dyDescent="0.3"/>
  <sheetData>
    <row r="2" spans="23:23" x14ac:dyDescent="0.3">
      <c r="W2">
        <v>0</v>
      </c>
    </row>
    <row r="3" spans="23:23" x14ac:dyDescent="0.3">
      <c r="W3">
        <v>1</v>
      </c>
    </row>
    <row r="4" spans="23:23" x14ac:dyDescent="0.3">
      <c r="W4">
        <v>2</v>
      </c>
    </row>
    <row r="5" spans="23:23" x14ac:dyDescent="0.3">
      <c r="W5">
        <v>3</v>
      </c>
    </row>
    <row r="6" spans="23:23" x14ac:dyDescent="0.3">
      <c r="W6">
        <v>4</v>
      </c>
    </row>
    <row r="7" spans="23:23" x14ac:dyDescent="0.3">
      <c r="W7">
        <v>5</v>
      </c>
    </row>
    <row r="8" spans="23:23" x14ac:dyDescent="0.3">
      <c r="W8">
        <v>6</v>
      </c>
    </row>
    <row r="9" spans="23:23" x14ac:dyDescent="0.3">
      <c r="W9">
        <v>7</v>
      </c>
    </row>
    <row r="10" spans="23:23" x14ac:dyDescent="0.3">
      <c r="W10">
        <v>8</v>
      </c>
    </row>
    <row r="11" spans="23:23" x14ac:dyDescent="0.3">
      <c r="W11">
        <v>9</v>
      </c>
    </row>
    <row r="12" spans="23:23" x14ac:dyDescent="0.3">
      <c r="W12">
        <v>10</v>
      </c>
    </row>
    <row r="13" spans="23:23" x14ac:dyDescent="0.3">
      <c r="W13">
        <v>11</v>
      </c>
    </row>
    <row r="14" spans="23:23" x14ac:dyDescent="0.3">
      <c r="W14">
        <v>12</v>
      </c>
    </row>
    <row r="15" spans="23:23" x14ac:dyDescent="0.3">
      <c r="W15">
        <v>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55E2-6616-4A2C-A70C-82B1D0B06386}">
  <sheetPr codeName="Hoja1_HID1">
    <tabColor rgb="FF007800"/>
  </sheetPr>
  <dimension ref="W2:W15"/>
  <sheetViews>
    <sheetView workbookViewId="0"/>
  </sheetViews>
  <sheetFormatPr baseColWidth="10" defaultRowHeight="14.4" x14ac:dyDescent="0.3"/>
  <sheetData>
    <row r="2" spans="23:23" x14ac:dyDescent="0.3">
      <c r="W2">
        <v>0</v>
      </c>
    </row>
    <row r="3" spans="23:23" x14ac:dyDescent="0.3">
      <c r="W3">
        <v>1</v>
      </c>
    </row>
    <row r="4" spans="23:23" x14ac:dyDescent="0.3">
      <c r="W4">
        <v>2</v>
      </c>
    </row>
    <row r="5" spans="23:23" x14ac:dyDescent="0.3">
      <c r="W5">
        <v>3</v>
      </c>
    </row>
    <row r="6" spans="23:23" x14ac:dyDescent="0.3">
      <c r="W6">
        <v>4</v>
      </c>
    </row>
    <row r="7" spans="23:23" x14ac:dyDescent="0.3">
      <c r="W7">
        <v>5</v>
      </c>
    </row>
    <row r="8" spans="23:23" x14ac:dyDescent="0.3">
      <c r="W8">
        <v>6</v>
      </c>
    </row>
    <row r="9" spans="23:23" x14ac:dyDescent="0.3">
      <c r="W9">
        <v>7</v>
      </c>
    </row>
    <row r="10" spans="23:23" x14ac:dyDescent="0.3">
      <c r="W10">
        <v>8</v>
      </c>
    </row>
    <row r="11" spans="23:23" x14ac:dyDescent="0.3">
      <c r="W11">
        <v>9</v>
      </c>
    </row>
    <row r="12" spans="23:23" x14ac:dyDescent="0.3">
      <c r="W12">
        <v>10</v>
      </c>
    </row>
    <row r="13" spans="23:23" x14ac:dyDescent="0.3">
      <c r="W13">
        <v>11</v>
      </c>
    </row>
    <row r="14" spans="23:23" x14ac:dyDescent="0.3">
      <c r="W14">
        <v>12</v>
      </c>
    </row>
    <row r="15" spans="23:23" x14ac:dyDescent="0.3">
      <c r="W15">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440F8-67E6-4A83-BE93-D1A672451F77}">
  <sheetPr codeName="Hoja1_HID2">
    <tabColor rgb="FF007800"/>
  </sheetPr>
  <dimension ref="W2:W15"/>
  <sheetViews>
    <sheetView workbookViewId="0"/>
  </sheetViews>
  <sheetFormatPr baseColWidth="10" defaultRowHeight="14.4" x14ac:dyDescent="0.3"/>
  <sheetData>
    <row r="2" spans="23:23" x14ac:dyDescent="0.3">
      <c r="W2">
        <v>0</v>
      </c>
    </row>
    <row r="3" spans="23:23" x14ac:dyDescent="0.3">
      <c r="W3">
        <v>1</v>
      </c>
    </row>
    <row r="4" spans="23:23" x14ac:dyDescent="0.3">
      <c r="W4">
        <v>2</v>
      </c>
    </row>
    <row r="5" spans="23:23" x14ac:dyDescent="0.3">
      <c r="W5">
        <v>3</v>
      </c>
    </row>
    <row r="6" spans="23:23" x14ac:dyDescent="0.3">
      <c r="W6">
        <v>4</v>
      </c>
    </row>
    <row r="7" spans="23:23" x14ac:dyDescent="0.3">
      <c r="W7">
        <v>5</v>
      </c>
    </row>
    <row r="8" spans="23:23" x14ac:dyDescent="0.3">
      <c r="W8">
        <v>6</v>
      </c>
    </row>
    <row r="9" spans="23:23" x14ac:dyDescent="0.3">
      <c r="W9">
        <v>7</v>
      </c>
    </row>
    <row r="10" spans="23:23" x14ac:dyDescent="0.3">
      <c r="W10">
        <v>8</v>
      </c>
    </row>
    <row r="11" spans="23:23" x14ac:dyDescent="0.3">
      <c r="W11">
        <v>9</v>
      </c>
    </row>
    <row r="12" spans="23:23" x14ac:dyDescent="0.3">
      <c r="W12">
        <v>10</v>
      </c>
    </row>
    <row r="13" spans="23:23" x14ac:dyDescent="0.3">
      <c r="W13">
        <v>11</v>
      </c>
    </row>
    <row r="14" spans="23:23" x14ac:dyDescent="0.3">
      <c r="W14">
        <v>12</v>
      </c>
    </row>
    <row r="15" spans="23:23" x14ac:dyDescent="0.3">
      <c r="W15">
        <v>300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0284-F73F-42A0-B585-04399C3EC7A4}">
  <sheetPr codeName="XLSTAT_20200828_133451_1_HID">
    <tabColor rgb="FF007800"/>
  </sheetPr>
  <dimension ref="B1:E128"/>
  <sheetViews>
    <sheetView workbookViewId="0"/>
  </sheetViews>
  <sheetFormatPr baseColWidth="10" defaultRowHeight="14.4" x14ac:dyDescent="0.3"/>
  <sheetData>
    <row r="1" spans="2:5" x14ac:dyDescent="0.3">
      <c r="B1">
        <v>1</v>
      </c>
      <c r="C1">
        <v>0</v>
      </c>
      <c r="D1">
        <v>1</v>
      </c>
      <c r="E1">
        <v>0</v>
      </c>
    </row>
    <row r="2" spans="2:5" x14ac:dyDescent="0.3">
      <c r="B2">
        <v>1</v>
      </c>
      <c r="C2">
        <v>47</v>
      </c>
      <c r="D2">
        <v>1</v>
      </c>
      <c r="E2">
        <v>47</v>
      </c>
    </row>
    <row r="3" spans="2:5" x14ac:dyDescent="0.3">
      <c r="B3">
        <v>1.125</v>
      </c>
      <c r="C3">
        <v>47</v>
      </c>
      <c r="D3">
        <v>2</v>
      </c>
      <c r="E3">
        <v>47</v>
      </c>
    </row>
    <row r="4" spans="2:5" x14ac:dyDescent="0.3">
      <c r="B4">
        <v>1.125</v>
      </c>
      <c r="C4">
        <v>0</v>
      </c>
      <c r="D4">
        <v>2</v>
      </c>
      <c r="E4">
        <v>0</v>
      </c>
    </row>
    <row r="5" spans="2:5" x14ac:dyDescent="0.3">
      <c r="B5">
        <v>1.25</v>
      </c>
      <c r="C5">
        <v>0</v>
      </c>
      <c r="D5">
        <v>2</v>
      </c>
      <c r="E5">
        <v>39</v>
      </c>
    </row>
    <row r="6" spans="2:5" x14ac:dyDescent="0.3">
      <c r="B6">
        <v>1.25</v>
      </c>
      <c r="C6">
        <v>47</v>
      </c>
      <c r="D6">
        <v>3</v>
      </c>
      <c r="E6">
        <v>39</v>
      </c>
    </row>
    <row r="7" spans="2:5" x14ac:dyDescent="0.3">
      <c r="B7">
        <v>1.375</v>
      </c>
      <c r="C7">
        <v>47</v>
      </c>
      <c r="D7">
        <v>3</v>
      </c>
      <c r="E7">
        <v>0</v>
      </c>
    </row>
    <row r="8" spans="2:5" x14ac:dyDescent="0.3">
      <c r="B8">
        <v>1.375</v>
      </c>
      <c r="C8">
        <v>0</v>
      </c>
      <c r="D8">
        <v>3</v>
      </c>
      <c r="E8">
        <v>20</v>
      </c>
    </row>
    <row r="9" spans="2:5" x14ac:dyDescent="0.3">
      <c r="B9">
        <v>1.5</v>
      </c>
      <c r="C9">
        <v>0</v>
      </c>
      <c r="D9">
        <v>4</v>
      </c>
      <c r="E9">
        <v>20</v>
      </c>
    </row>
    <row r="10" spans="2:5" x14ac:dyDescent="0.3">
      <c r="B10">
        <v>1.5</v>
      </c>
      <c r="C10">
        <v>47</v>
      </c>
      <c r="D10">
        <v>4</v>
      </c>
      <c r="E10">
        <v>0</v>
      </c>
    </row>
    <row r="11" spans="2:5" x14ac:dyDescent="0.3">
      <c r="B11">
        <v>1.625</v>
      </c>
      <c r="C11">
        <v>47</v>
      </c>
      <c r="D11">
        <v>4</v>
      </c>
      <c r="E11">
        <v>11</v>
      </c>
    </row>
    <row r="12" spans="2:5" x14ac:dyDescent="0.3">
      <c r="B12">
        <v>1.625</v>
      </c>
      <c r="C12">
        <v>0</v>
      </c>
      <c r="D12">
        <v>5</v>
      </c>
      <c r="E12">
        <v>11</v>
      </c>
    </row>
    <row r="13" spans="2:5" x14ac:dyDescent="0.3">
      <c r="B13">
        <v>1.75</v>
      </c>
      <c r="C13">
        <v>0</v>
      </c>
      <c r="D13">
        <v>5</v>
      </c>
      <c r="E13">
        <v>0</v>
      </c>
    </row>
    <row r="14" spans="2:5" x14ac:dyDescent="0.3">
      <c r="B14">
        <v>1.75</v>
      </c>
      <c r="C14">
        <v>47</v>
      </c>
      <c r="D14">
        <v>5</v>
      </c>
      <c r="E14">
        <v>8</v>
      </c>
    </row>
    <row r="15" spans="2:5" x14ac:dyDescent="0.3">
      <c r="B15">
        <v>1.875</v>
      </c>
      <c r="C15">
        <v>47</v>
      </c>
      <c r="D15">
        <v>6</v>
      </c>
      <c r="E15">
        <v>8</v>
      </c>
    </row>
    <row r="16" spans="2:5" x14ac:dyDescent="0.3">
      <c r="B16">
        <v>1.875</v>
      </c>
      <c r="C16">
        <v>0</v>
      </c>
      <c r="D16">
        <v>6</v>
      </c>
      <c r="E16">
        <v>0</v>
      </c>
    </row>
    <row r="17" spans="2:5" x14ac:dyDescent="0.3">
      <c r="B17">
        <v>2</v>
      </c>
      <c r="C17">
        <v>0</v>
      </c>
      <c r="D17">
        <v>6</v>
      </c>
      <c r="E17">
        <v>7</v>
      </c>
    </row>
    <row r="18" spans="2:5" x14ac:dyDescent="0.3">
      <c r="B18">
        <v>2</v>
      </c>
      <c r="C18">
        <v>39</v>
      </c>
      <c r="D18">
        <v>7</v>
      </c>
      <c r="E18">
        <v>7</v>
      </c>
    </row>
    <row r="19" spans="2:5" x14ac:dyDescent="0.3">
      <c r="B19">
        <v>2.125</v>
      </c>
      <c r="C19">
        <v>39</v>
      </c>
      <c r="D19">
        <v>7</v>
      </c>
      <c r="E19">
        <v>0</v>
      </c>
    </row>
    <row r="20" spans="2:5" x14ac:dyDescent="0.3">
      <c r="B20">
        <v>2.125</v>
      </c>
      <c r="C20">
        <v>0</v>
      </c>
      <c r="D20">
        <v>7</v>
      </c>
      <c r="E20">
        <v>0</v>
      </c>
    </row>
    <row r="21" spans="2:5" x14ac:dyDescent="0.3">
      <c r="B21">
        <v>2.25</v>
      </c>
      <c r="C21">
        <v>0</v>
      </c>
      <c r="D21">
        <v>8</v>
      </c>
      <c r="E21">
        <v>0</v>
      </c>
    </row>
    <row r="22" spans="2:5" x14ac:dyDescent="0.3">
      <c r="B22">
        <v>2.25</v>
      </c>
      <c r="C22">
        <v>39</v>
      </c>
      <c r="D22">
        <v>8</v>
      </c>
      <c r="E22">
        <v>0</v>
      </c>
    </row>
    <row r="23" spans="2:5" x14ac:dyDescent="0.3">
      <c r="B23">
        <v>2.375</v>
      </c>
      <c r="C23">
        <v>39</v>
      </c>
      <c r="D23">
        <v>8</v>
      </c>
      <c r="E23">
        <v>1</v>
      </c>
    </row>
    <row r="24" spans="2:5" x14ac:dyDescent="0.3">
      <c r="B24">
        <v>2.375</v>
      </c>
      <c r="C24">
        <v>0</v>
      </c>
      <c r="D24">
        <v>9</v>
      </c>
      <c r="E24">
        <v>1</v>
      </c>
    </row>
    <row r="25" spans="2:5" x14ac:dyDescent="0.3">
      <c r="B25">
        <v>2.5</v>
      </c>
      <c r="C25">
        <v>0</v>
      </c>
      <c r="D25">
        <v>9</v>
      </c>
      <c r="E25">
        <v>0</v>
      </c>
    </row>
    <row r="26" spans="2:5" x14ac:dyDescent="0.3">
      <c r="B26">
        <v>2.5</v>
      </c>
      <c r="C26">
        <v>39</v>
      </c>
      <c r="D26">
        <v>9</v>
      </c>
      <c r="E26">
        <v>2</v>
      </c>
    </row>
    <row r="27" spans="2:5" x14ac:dyDescent="0.3">
      <c r="B27">
        <v>2.625</v>
      </c>
      <c r="C27">
        <v>39</v>
      </c>
      <c r="D27">
        <v>10</v>
      </c>
      <c r="E27">
        <v>2</v>
      </c>
    </row>
    <row r="28" spans="2:5" x14ac:dyDescent="0.3">
      <c r="B28">
        <v>2.625</v>
      </c>
      <c r="C28">
        <v>0</v>
      </c>
      <c r="D28">
        <v>10</v>
      </c>
      <c r="E28">
        <v>0</v>
      </c>
    </row>
    <row r="29" spans="2:5" x14ac:dyDescent="0.3">
      <c r="B29">
        <v>2.75</v>
      </c>
      <c r="C29">
        <v>0</v>
      </c>
      <c r="D29">
        <v>10</v>
      </c>
      <c r="E29">
        <v>0</v>
      </c>
    </row>
    <row r="30" spans="2:5" x14ac:dyDescent="0.3">
      <c r="B30">
        <v>2.75</v>
      </c>
      <c r="C30">
        <v>39</v>
      </c>
      <c r="D30">
        <v>11</v>
      </c>
      <c r="E30">
        <v>0</v>
      </c>
    </row>
    <row r="31" spans="2:5" x14ac:dyDescent="0.3">
      <c r="B31">
        <v>2.875</v>
      </c>
      <c r="C31">
        <v>39</v>
      </c>
      <c r="D31">
        <v>11</v>
      </c>
      <c r="E31">
        <v>0</v>
      </c>
    </row>
    <row r="32" spans="2:5" x14ac:dyDescent="0.3">
      <c r="B32">
        <v>2.875</v>
      </c>
      <c r="C32">
        <v>0</v>
      </c>
      <c r="D32">
        <v>11</v>
      </c>
      <c r="E32">
        <v>0</v>
      </c>
    </row>
    <row r="33" spans="2:5" x14ac:dyDescent="0.3">
      <c r="B33">
        <v>3</v>
      </c>
      <c r="C33">
        <v>0</v>
      </c>
      <c r="D33">
        <v>12</v>
      </c>
      <c r="E33">
        <v>0</v>
      </c>
    </row>
    <row r="34" spans="2:5" x14ac:dyDescent="0.3">
      <c r="B34">
        <v>3</v>
      </c>
      <c r="C34">
        <v>20</v>
      </c>
      <c r="D34">
        <v>12</v>
      </c>
      <c r="E34">
        <v>0</v>
      </c>
    </row>
    <row r="35" spans="2:5" x14ac:dyDescent="0.3">
      <c r="B35">
        <v>3.125</v>
      </c>
      <c r="C35">
        <v>20</v>
      </c>
      <c r="D35">
        <v>12</v>
      </c>
      <c r="E35">
        <v>0</v>
      </c>
    </row>
    <row r="36" spans="2:5" x14ac:dyDescent="0.3">
      <c r="B36">
        <v>3.125</v>
      </c>
      <c r="C36">
        <v>0</v>
      </c>
      <c r="D36">
        <v>300</v>
      </c>
      <c r="E36">
        <v>0</v>
      </c>
    </row>
    <row r="37" spans="2:5" x14ac:dyDescent="0.3">
      <c r="B37">
        <v>3.25</v>
      </c>
      <c r="C37">
        <v>0</v>
      </c>
      <c r="D37">
        <v>300</v>
      </c>
      <c r="E37">
        <v>0</v>
      </c>
    </row>
    <row r="38" spans="2:5" x14ac:dyDescent="0.3">
      <c r="B38">
        <v>3.25</v>
      </c>
      <c r="C38">
        <v>20</v>
      </c>
    </row>
    <row r="39" spans="2:5" x14ac:dyDescent="0.3">
      <c r="B39">
        <v>3.375</v>
      </c>
      <c r="C39">
        <v>20</v>
      </c>
    </row>
    <row r="40" spans="2:5" x14ac:dyDescent="0.3">
      <c r="B40">
        <v>3.375</v>
      </c>
      <c r="C40">
        <v>0</v>
      </c>
    </row>
    <row r="41" spans="2:5" x14ac:dyDescent="0.3">
      <c r="B41">
        <v>3.5</v>
      </c>
      <c r="C41">
        <v>0</v>
      </c>
    </row>
    <row r="42" spans="2:5" x14ac:dyDescent="0.3">
      <c r="B42">
        <v>3.5</v>
      </c>
      <c r="C42">
        <v>20</v>
      </c>
    </row>
    <row r="43" spans="2:5" x14ac:dyDescent="0.3">
      <c r="B43">
        <v>3.625</v>
      </c>
      <c r="C43">
        <v>20</v>
      </c>
    </row>
    <row r="44" spans="2:5" x14ac:dyDescent="0.3">
      <c r="B44">
        <v>3.625</v>
      </c>
      <c r="C44">
        <v>0</v>
      </c>
    </row>
    <row r="45" spans="2:5" x14ac:dyDescent="0.3">
      <c r="B45">
        <v>3.75</v>
      </c>
      <c r="C45">
        <v>0</v>
      </c>
    </row>
    <row r="46" spans="2:5" x14ac:dyDescent="0.3">
      <c r="B46">
        <v>3.75</v>
      </c>
      <c r="C46">
        <v>20</v>
      </c>
    </row>
    <row r="47" spans="2:5" x14ac:dyDescent="0.3">
      <c r="B47">
        <v>3.875</v>
      </c>
      <c r="C47">
        <v>20</v>
      </c>
    </row>
    <row r="48" spans="2:5" x14ac:dyDescent="0.3">
      <c r="B48">
        <v>3.875</v>
      </c>
      <c r="C48">
        <v>0</v>
      </c>
    </row>
    <row r="49" spans="2:3" x14ac:dyDescent="0.3">
      <c r="B49">
        <v>4</v>
      </c>
      <c r="C49">
        <v>0</v>
      </c>
    </row>
    <row r="50" spans="2:3" x14ac:dyDescent="0.3">
      <c r="B50">
        <v>4</v>
      </c>
      <c r="C50">
        <v>11</v>
      </c>
    </row>
    <row r="51" spans="2:3" x14ac:dyDescent="0.3">
      <c r="B51">
        <v>4.125</v>
      </c>
      <c r="C51">
        <v>11</v>
      </c>
    </row>
    <row r="52" spans="2:3" x14ac:dyDescent="0.3">
      <c r="B52">
        <v>4.125</v>
      </c>
      <c r="C52">
        <v>0</v>
      </c>
    </row>
    <row r="53" spans="2:3" x14ac:dyDescent="0.3">
      <c r="B53">
        <v>4.25</v>
      </c>
      <c r="C53">
        <v>0</v>
      </c>
    </row>
    <row r="54" spans="2:3" x14ac:dyDescent="0.3">
      <c r="B54">
        <v>4.25</v>
      </c>
      <c r="C54">
        <v>11</v>
      </c>
    </row>
    <row r="55" spans="2:3" x14ac:dyDescent="0.3">
      <c r="B55">
        <v>4.375</v>
      </c>
      <c r="C55">
        <v>11</v>
      </c>
    </row>
    <row r="56" spans="2:3" x14ac:dyDescent="0.3">
      <c r="B56">
        <v>4.375</v>
      </c>
      <c r="C56">
        <v>0</v>
      </c>
    </row>
    <row r="57" spans="2:3" x14ac:dyDescent="0.3">
      <c r="B57">
        <v>4.5</v>
      </c>
      <c r="C57">
        <v>0</v>
      </c>
    </row>
    <row r="58" spans="2:3" x14ac:dyDescent="0.3">
      <c r="B58">
        <v>4.5</v>
      </c>
      <c r="C58">
        <v>11</v>
      </c>
    </row>
    <row r="59" spans="2:3" x14ac:dyDescent="0.3">
      <c r="B59">
        <v>4.625</v>
      </c>
      <c r="C59">
        <v>11</v>
      </c>
    </row>
    <row r="60" spans="2:3" x14ac:dyDescent="0.3">
      <c r="B60">
        <v>4.625</v>
      </c>
      <c r="C60">
        <v>0</v>
      </c>
    </row>
    <row r="61" spans="2:3" x14ac:dyDescent="0.3">
      <c r="B61">
        <v>4.75</v>
      </c>
      <c r="C61">
        <v>0</v>
      </c>
    </row>
    <row r="62" spans="2:3" x14ac:dyDescent="0.3">
      <c r="B62">
        <v>4.75</v>
      </c>
      <c r="C62">
        <v>11</v>
      </c>
    </row>
    <row r="63" spans="2:3" x14ac:dyDescent="0.3">
      <c r="B63">
        <v>4.875</v>
      </c>
      <c r="C63">
        <v>11</v>
      </c>
    </row>
    <row r="64" spans="2:3" x14ac:dyDescent="0.3">
      <c r="B64">
        <v>4.875</v>
      </c>
      <c r="C64">
        <v>0</v>
      </c>
    </row>
    <row r="65" spans="2:3" x14ac:dyDescent="0.3">
      <c r="B65">
        <v>5</v>
      </c>
      <c r="C65">
        <v>0</v>
      </c>
    </row>
    <row r="66" spans="2:3" x14ac:dyDescent="0.3">
      <c r="B66">
        <v>5</v>
      </c>
      <c r="C66">
        <v>8</v>
      </c>
    </row>
    <row r="67" spans="2:3" x14ac:dyDescent="0.3">
      <c r="B67">
        <v>5.125</v>
      </c>
      <c r="C67">
        <v>8</v>
      </c>
    </row>
    <row r="68" spans="2:3" x14ac:dyDescent="0.3">
      <c r="B68">
        <v>5.125</v>
      </c>
      <c r="C68">
        <v>0</v>
      </c>
    </row>
    <row r="69" spans="2:3" x14ac:dyDescent="0.3">
      <c r="B69">
        <v>5.25</v>
      </c>
      <c r="C69">
        <v>0</v>
      </c>
    </row>
    <row r="70" spans="2:3" x14ac:dyDescent="0.3">
      <c r="B70">
        <v>5.25</v>
      </c>
      <c r="C70">
        <v>8</v>
      </c>
    </row>
    <row r="71" spans="2:3" x14ac:dyDescent="0.3">
      <c r="B71">
        <v>5.375</v>
      </c>
      <c r="C71">
        <v>8</v>
      </c>
    </row>
    <row r="72" spans="2:3" x14ac:dyDescent="0.3">
      <c r="B72">
        <v>5.375</v>
      </c>
      <c r="C72">
        <v>0</v>
      </c>
    </row>
    <row r="73" spans="2:3" x14ac:dyDescent="0.3">
      <c r="B73">
        <v>5.5</v>
      </c>
      <c r="C73">
        <v>0</v>
      </c>
    </row>
    <row r="74" spans="2:3" x14ac:dyDescent="0.3">
      <c r="B74">
        <v>5.5</v>
      </c>
      <c r="C74">
        <v>8</v>
      </c>
    </row>
    <row r="75" spans="2:3" x14ac:dyDescent="0.3">
      <c r="B75">
        <v>5.625</v>
      </c>
      <c r="C75">
        <v>8</v>
      </c>
    </row>
    <row r="76" spans="2:3" x14ac:dyDescent="0.3">
      <c r="B76">
        <v>5.625</v>
      </c>
      <c r="C76">
        <v>0</v>
      </c>
    </row>
    <row r="77" spans="2:3" x14ac:dyDescent="0.3">
      <c r="B77">
        <v>5.75</v>
      </c>
      <c r="C77">
        <v>0</v>
      </c>
    </row>
    <row r="78" spans="2:3" x14ac:dyDescent="0.3">
      <c r="B78">
        <v>5.75</v>
      </c>
      <c r="C78">
        <v>8</v>
      </c>
    </row>
    <row r="79" spans="2:3" x14ac:dyDescent="0.3">
      <c r="B79">
        <v>5.875</v>
      </c>
      <c r="C79">
        <v>8</v>
      </c>
    </row>
    <row r="80" spans="2:3" x14ac:dyDescent="0.3">
      <c r="B80">
        <v>5.875</v>
      </c>
      <c r="C80">
        <v>0</v>
      </c>
    </row>
    <row r="81" spans="2:3" x14ac:dyDescent="0.3">
      <c r="B81">
        <v>6</v>
      </c>
      <c r="C81">
        <v>0</v>
      </c>
    </row>
    <row r="82" spans="2:3" x14ac:dyDescent="0.3">
      <c r="B82">
        <v>6</v>
      </c>
      <c r="C82">
        <v>7</v>
      </c>
    </row>
    <row r="83" spans="2:3" x14ac:dyDescent="0.3">
      <c r="B83">
        <v>6.125</v>
      </c>
      <c r="C83">
        <v>7</v>
      </c>
    </row>
    <row r="84" spans="2:3" x14ac:dyDescent="0.3">
      <c r="B84">
        <v>6.125</v>
      </c>
      <c r="C84">
        <v>0</v>
      </c>
    </row>
    <row r="85" spans="2:3" x14ac:dyDescent="0.3">
      <c r="B85">
        <v>6.25</v>
      </c>
      <c r="C85">
        <v>0</v>
      </c>
    </row>
    <row r="86" spans="2:3" x14ac:dyDescent="0.3">
      <c r="B86">
        <v>6.25</v>
      </c>
      <c r="C86">
        <v>7</v>
      </c>
    </row>
    <row r="87" spans="2:3" x14ac:dyDescent="0.3">
      <c r="B87">
        <v>6.375</v>
      </c>
      <c r="C87">
        <v>7</v>
      </c>
    </row>
    <row r="88" spans="2:3" x14ac:dyDescent="0.3">
      <c r="B88">
        <v>6.375</v>
      </c>
      <c r="C88">
        <v>0</v>
      </c>
    </row>
    <row r="89" spans="2:3" x14ac:dyDescent="0.3">
      <c r="B89">
        <v>6.5</v>
      </c>
      <c r="C89">
        <v>0</v>
      </c>
    </row>
    <row r="90" spans="2:3" x14ac:dyDescent="0.3">
      <c r="B90">
        <v>6.5</v>
      </c>
      <c r="C90">
        <v>7</v>
      </c>
    </row>
    <row r="91" spans="2:3" x14ac:dyDescent="0.3">
      <c r="B91">
        <v>6.625</v>
      </c>
      <c r="C91">
        <v>7</v>
      </c>
    </row>
    <row r="92" spans="2:3" x14ac:dyDescent="0.3">
      <c r="B92">
        <v>6.625</v>
      </c>
      <c r="C92">
        <v>0</v>
      </c>
    </row>
    <row r="93" spans="2:3" x14ac:dyDescent="0.3">
      <c r="B93">
        <v>6.75</v>
      </c>
      <c r="C93">
        <v>0</v>
      </c>
    </row>
    <row r="94" spans="2:3" x14ac:dyDescent="0.3">
      <c r="B94">
        <v>6.75</v>
      </c>
      <c r="C94">
        <v>7</v>
      </c>
    </row>
    <row r="95" spans="2:3" x14ac:dyDescent="0.3">
      <c r="B95">
        <v>6.875</v>
      </c>
      <c r="C95">
        <v>7</v>
      </c>
    </row>
    <row r="96" spans="2:3" x14ac:dyDescent="0.3">
      <c r="B96">
        <v>6.875</v>
      </c>
      <c r="C96">
        <v>0</v>
      </c>
    </row>
    <row r="97" spans="2:3" x14ac:dyDescent="0.3">
      <c r="B97">
        <v>8</v>
      </c>
      <c r="C97">
        <v>0</v>
      </c>
    </row>
    <row r="98" spans="2:3" x14ac:dyDescent="0.3">
      <c r="B98">
        <v>8</v>
      </c>
      <c r="C98">
        <v>1</v>
      </c>
    </row>
    <row r="99" spans="2:3" x14ac:dyDescent="0.3">
      <c r="B99">
        <v>8.125</v>
      </c>
      <c r="C99">
        <v>1</v>
      </c>
    </row>
    <row r="100" spans="2:3" x14ac:dyDescent="0.3">
      <c r="B100">
        <v>8.125</v>
      </c>
      <c r="C100">
        <v>0</v>
      </c>
    </row>
    <row r="101" spans="2:3" x14ac:dyDescent="0.3">
      <c r="B101">
        <v>8.25</v>
      </c>
      <c r="C101">
        <v>0</v>
      </c>
    </row>
    <row r="102" spans="2:3" x14ac:dyDescent="0.3">
      <c r="B102">
        <v>8.25</v>
      </c>
      <c r="C102">
        <v>1</v>
      </c>
    </row>
    <row r="103" spans="2:3" x14ac:dyDescent="0.3">
      <c r="B103">
        <v>8.375</v>
      </c>
      <c r="C103">
        <v>1</v>
      </c>
    </row>
    <row r="104" spans="2:3" x14ac:dyDescent="0.3">
      <c r="B104">
        <v>8.375</v>
      </c>
      <c r="C104">
        <v>0</v>
      </c>
    </row>
    <row r="105" spans="2:3" x14ac:dyDescent="0.3">
      <c r="B105">
        <v>8.5</v>
      </c>
      <c r="C105">
        <v>0</v>
      </c>
    </row>
    <row r="106" spans="2:3" x14ac:dyDescent="0.3">
      <c r="B106">
        <v>8.5</v>
      </c>
      <c r="C106">
        <v>1</v>
      </c>
    </row>
    <row r="107" spans="2:3" x14ac:dyDescent="0.3">
      <c r="B107">
        <v>8.625</v>
      </c>
      <c r="C107">
        <v>1</v>
      </c>
    </row>
    <row r="108" spans="2:3" x14ac:dyDescent="0.3">
      <c r="B108">
        <v>8.625</v>
      </c>
      <c r="C108">
        <v>0</v>
      </c>
    </row>
    <row r="109" spans="2:3" x14ac:dyDescent="0.3">
      <c r="B109">
        <v>8.75</v>
      </c>
      <c r="C109">
        <v>0</v>
      </c>
    </row>
    <row r="110" spans="2:3" x14ac:dyDescent="0.3">
      <c r="B110">
        <v>8.75</v>
      </c>
      <c r="C110">
        <v>1</v>
      </c>
    </row>
    <row r="111" spans="2:3" x14ac:dyDescent="0.3">
      <c r="B111">
        <v>8.875</v>
      </c>
      <c r="C111">
        <v>1</v>
      </c>
    </row>
    <row r="112" spans="2:3" x14ac:dyDescent="0.3">
      <c r="B112">
        <v>8.875</v>
      </c>
      <c r="C112">
        <v>0</v>
      </c>
    </row>
    <row r="113" spans="2:3" x14ac:dyDescent="0.3">
      <c r="B113">
        <v>9</v>
      </c>
      <c r="C113">
        <v>0</v>
      </c>
    </row>
    <row r="114" spans="2:3" x14ac:dyDescent="0.3">
      <c r="B114">
        <v>9</v>
      </c>
      <c r="C114">
        <v>2</v>
      </c>
    </row>
    <row r="115" spans="2:3" x14ac:dyDescent="0.3">
      <c r="B115">
        <v>9.125</v>
      </c>
      <c r="C115">
        <v>2</v>
      </c>
    </row>
    <row r="116" spans="2:3" x14ac:dyDescent="0.3">
      <c r="B116">
        <v>9.125</v>
      </c>
      <c r="C116">
        <v>0</v>
      </c>
    </row>
    <row r="117" spans="2:3" x14ac:dyDescent="0.3">
      <c r="B117">
        <v>9.25</v>
      </c>
      <c r="C117">
        <v>0</v>
      </c>
    </row>
    <row r="118" spans="2:3" x14ac:dyDescent="0.3">
      <c r="B118">
        <v>9.25</v>
      </c>
      <c r="C118">
        <v>2</v>
      </c>
    </row>
    <row r="119" spans="2:3" x14ac:dyDescent="0.3">
      <c r="B119">
        <v>9.375</v>
      </c>
      <c r="C119">
        <v>2</v>
      </c>
    </row>
    <row r="120" spans="2:3" x14ac:dyDescent="0.3">
      <c r="B120">
        <v>9.375</v>
      </c>
      <c r="C120">
        <v>0</v>
      </c>
    </row>
    <row r="121" spans="2:3" x14ac:dyDescent="0.3">
      <c r="B121">
        <v>9.5</v>
      </c>
      <c r="C121">
        <v>0</v>
      </c>
    </row>
    <row r="122" spans="2:3" x14ac:dyDescent="0.3">
      <c r="B122">
        <v>9.5</v>
      </c>
      <c r="C122">
        <v>2</v>
      </c>
    </row>
    <row r="123" spans="2:3" x14ac:dyDescent="0.3">
      <c r="B123">
        <v>9.625</v>
      </c>
      <c r="C123">
        <v>2</v>
      </c>
    </row>
    <row r="124" spans="2:3" x14ac:dyDescent="0.3">
      <c r="B124">
        <v>9.625</v>
      </c>
      <c r="C124">
        <v>0</v>
      </c>
    </row>
    <row r="125" spans="2:3" x14ac:dyDescent="0.3">
      <c r="B125">
        <v>9.75</v>
      </c>
      <c r="C125">
        <v>0</v>
      </c>
    </row>
    <row r="126" spans="2:3" x14ac:dyDescent="0.3">
      <c r="B126">
        <v>9.75</v>
      </c>
      <c r="C126">
        <v>2</v>
      </c>
    </row>
    <row r="127" spans="2:3" x14ac:dyDescent="0.3">
      <c r="B127">
        <v>9.875</v>
      </c>
      <c r="C127">
        <v>2</v>
      </c>
    </row>
    <row r="128" spans="2:3" x14ac:dyDescent="0.3">
      <c r="B128">
        <v>9.875</v>
      </c>
      <c r="C128">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A170-B771-494F-8D72-C9E950FDD02D}">
  <sheetPr codeName="XLSTAT_20200803_142324_1_HID">
    <tabColor rgb="FF007800"/>
  </sheetPr>
  <dimension ref="B1:AG4016"/>
  <sheetViews>
    <sheetView workbookViewId="0"/>
  </sheetViews>
  <sheetFormatPr baseColWidth="10" defaultRowHeight="14.4" x14ac:dyDescent="0.3"/>
  <sheetData>
    <row r="1" spans="2:33" x14ac:dyDescent="0.3">
      <c r="B1">
        <v>0</v>
      </c>
      <c r="C1">
        <v>0</v>
      </c>
      <c r="D1">
        <v>0</v>
      </c>
      <c r="E1">
        <v>0</v>
      </c>
      <c r="F1">
        <v>0</v>
      </c>
      <c r="G1">
        <v>0</v>
      </c>
      <c r="H1">
        <v>0</v>
      </c>
      <c r="I1">
        <v>0</v>
      </c>
      <c r="J1">
        <v>0</v>
      </c>
      <c r="K1">
        <v>0</v>
      </c>
      <c r="L1">
        <v>0</v>
      </c>
      <c r="M1">
        <v>0</v>
      </c>
      <c r="N1">
        <v>3</v>
      </c>
      <c r="O1">
        <v>0</v>
      </c>
      <c r="P1">
        <v>0</v>
      </c>
      <c r="Q1">
        <v>0</v>
      </c>
      <c r="R1">
        <v>0</v>
      </c>
      <c r="S1">
        <v>0</v>
      </c>
      <c r="T1">
        <v>0</v>
      </c>
      <c r="U1">
        <v>0</v>
      </c>
      <c r="V1">
        <v>0</v>
      </c>
      <c r="W1">
        <v>0</v>
      </c>
      <c r="X1">
        <v>0</v>
      </c>
      <c r="Y1">
        <v>0</v>
      </c>
      <c r="Z1">
        <v>0</v>
      </c>
      <c r="AA1">
        <v>0</v>
      </c>
      <c r="AB1">
        <v>0</v>
      </c>
      <c r="AC1">
        <v>0</v>
      </c>
      <c r="AD1">
        <v>0</v>
      </c>
      <c r="AE1">
        <v>0</v>
      </c>
      <c r="AF1">
        <v>0</v>
      </c>
      <c r="AG1">
        <v>0</v>
      </c>
    </row>
    <row r="2" spans="2:33" x14ac:dyDescent="0.3">
      <c r="B2">
        <v>0</v>
      </c>
      <c r="C2">
        <v>16</v>
      </c>
      <c r="D2">
        <v>0</v>
      </c>
      <c r="E2">
        <v>16</v>
      </c>
      <c r="F2">
        <v>0</v>
      </c>
      <c r="G2">
        <v>2</v>
      </c>
      <c r="H2">
        <v>0</v>
      </c>
      <c r="I2">
        <v>2</v>
      </c>
      <c r="J2">
        <v>0</v>
      </c>
      <c r="K2">
        <v>2</v>
      </c>
      <c r="L2">
        <v>0</v>
      </c>
      <c r="M2">
        <v>2</v>
      </c>
      <c r="N2">
        <v>3</v>
      </c>
      <c r="O2">
        <v>1</v>
      </c>
      <c r="P2">
        <v>0</v>
      </c>
      <c r="Q2">
        <v>0</v>
      </c>
      <c r="R2">
        <v>0</v>
      </c>
      <c r="S2">
        <v>6</v>
      </c>
      <c r="T2">
        <v>0</v>
      </c>
      <c r="U2">
        <v>6</v>
      </c>
      <c r="V2">
        <v>0</v>
      </c>
      <c r="W2">
        <v>13</v>
      </c>
      <c r="X2">
        <v>0</v>
      </c>
      <c r="Y2">
        <v>13</v>
      </c>
      <c r="Z2">
        <v>0</v>
      </c>
      <c r="AA2">
        <v>1</v>
      </c>
      <c r="AB2">
        <v>0</v>
      </c>
      <c r="AC2">
        <v>1</v>
      </c>
      <c r="AD2">
        <v>0</v>
      </c>
      <c r="AE2">
        <v>7</v>
      </c>
      <c r="AF2">
        <v>0</v>
      </c>
      <c r="AG2">
        <v>7</v>
      </c>
    </row>
    <row r="3" spans="2:33" x14ac:dyDescent="0.3">
      <c r="B3">
        <v>4.8387096774193547E-2</v>
      </c>
      <c r="C3">
        <v>16</v>
      </c>
      <c r="D3">
        <v>3</v>
      </c>
      <c r="E3">
        <v>16</v>
      </c>
      <c r="F3">
        <v>4.8387096774193547E-2</v>
      </c>
      <c r="G3">
        <v>2</v>
      </c>
      <c r="H3">
        <v>3</v>
      </c>
      <c r="I3">
        <v>2</v>
      </c>
      <c r="J3">
        <v>4.8387096774193547E-2</v>
      </c>
      <c r="K3">
        <v>2</v>
      </c>
      <c r="L3">
        <v>3</v>
      </c>
      <c r="M3">
        <v>2</v>
      </c>
      <c r="N3">
        <v>3.0476190476190474</v>
      </c>
      <c r="O3">
        <v>1</v>
      </c>
      <c r="P3">
        <v>3</v>
      </c>
      <c r="Q3">
        <v>0</v>
      </c>
      <c r="R3">
        <v>4.8387096774193547E-2</v>
      </c>
      <c r="S3">
        <v>6</v>
      </c>
      <c r="T3">
        <v>3</v>
      </c>
      <c r="U3">
        <v>6</v>
      </c>
      <c r="V3">
        <v>4.8387096774193547E-2</v>
      </c>
      <c r="W3">
        <v>13</v>
      </c>
      <c r="X3">
        <v>3</v>
      </c>
      <c r="Y3">
        <v>13</v>
      </c>
      <c r="Z3">
        <v>4.8387096774193547E-2</v>
      </c>
      <c r="AA3">
        <v>1</v>
      </c>
      <c r="AB3">
        <v>3</v>
      </c>
      <c r="AC3">
        <v>1</v>
      </c>
      <c r="AD3">
        <v>4.8387096774193547E-2</v>
      </c>
      <c r="AE3">
        <v>7</v>
      </c>
      <c r="AF3">
        <v>3</v>
      </c>
      <c r="AG3">
        <v>7</v>
      </c>
    </row>
    <row r="4" spans="2:33" x14ac:dyDescent="0.3">
      <c r="B4">
        <v>4.8387096774193547E-2</v>
      </c>
      <c r="C4">
        <v>0</v>
      </c>
      <c r="D4">
        <v>3</v>
      </c>
      <c r="E4">
        <v>0</v>
      </c>
      <c r="F4">
        <v>4.8387096774193547E-2</v>
      </c>
      <c r="G4">
        <v>0</v>
      </c>
      <c r="H4">
        <v>3</v>
      </c>
      <c r="I4">
        <v>0</v>
      </c>
      <c r="J4">
        <v>4.8387096774193547E-2</v>
      </c>
      <c r="K4">
        <v>0</v>
      </c>
      <c r="L4">
        <v>3</v>
      </c>
      <c r="M4">
        <v>0</v>
      </c>
      <c r="N4">
        <v>3.0476190476190474</v>
      </c>
      <c r="O4">
        <v>0</v>
      </c>
      <c r="P4">
        <v>3</v>
      </c>
      <c r="Q4">
        <v>0</v>
      </c>
      <c r="R4">
        <v>4.8387096774193547E-2</v>
      </c>
      <c r="S4">
        <v>0</v>
      </c>
      <c r="T4">
        <v>3</v>
      </c>
      <c r="U4">
        <v>0</v>
      </c>
      <c r="V4">
        <v>4.8387096774193547E-2</v>
      </c>
      <c r="W4">
        <v>0</v>
      </c>
      <c r="X4">
        <v>3</v>
      </c>
      <c r="Y4">
        <v>0</v>
      </c>
      <c r="Z4">
        <v>4.8387096774193547E-2</v>
      </c>
      <c r="AA4">
        <v>0</v>
      </c>
      <c r="AB4">
        <v>3</v>
      </c>
      <c r="AC4">
        <v>0</v>
      </c>
      <c r="AD4">
        <v>4.8387096774193547E-2</v>
      </c>
      <c r="AE4">
        <v>0</v>
      </c>
      <c r="AF4">
        <v>3</v>
      </c>
      <c r="AG4">
        <v>0</v>
      </c>
    </row>
    <row r="5" spans="2:33" x14ac:dyDescent="0.3">
      <c r="B5">
        <v>9.6774193548387094E-2</v>
      </c>
      <c r="C5">
        <v>0</v>
      </c>
      <c r="D5">
        <v>3</v>
      </c>
      <c r="E5">
        <v>11</v>
      </c>
      <c r="F5">
        <v>9.6774193548387094E-2</v>
      </c>
      <c r="G5">
        <v>0</v>
      </c>
      <c r="H5">
        <v>3</v>
      </c>
      <c r="I5">
        <v>1</v>
      </c>
      <c r="J5">
        <v>9.6774193548387094E-2</v>
      </c>
      <c r="K5">
        <v>0</v>
      </c>
      <c r="L5">
        <v>3</v>
      </c>
      <c r="M5">
        <v>4</v>
      </c>
      <c r="N5">
        <v>3.0952380952380953</v>
      </c>
      <c r="O5">
        <v>0</v>
      </c>
      <c r="P5">
        <v>3</v>
      </c>
      <c r="Q5">
        <v>1</v>
      </c>
      <c r="R5">
        <v>9.6774193548387094E-2</v>
      </c>
      <c r="S5">
        <v>0</v>
      </c>
      <c r="T5">
        <v>3</v>
      </c>
      <c r="U5">
        <v>1</v>
      </c>
      <c r="V5">
        <v>9.6774193548387094E-2</v>
      </c>
      <c r="W5">
        <v>0</v>
      </c>
      <c r="X5">
        <v>3</v>
      </c>
      <c r="Y5">
        <v>0</v>
      </c>
      <c r="Z5">
        <v>9.6774193548387094E-2</v>
      </c>
      <c r="AA5">
        <v>0</v>
      </c>
      <c r="AB5">
        <v>3</v>
      </c>
      <c r="AC5">
        <v>2</v>
      </c>
      <c r="AD5">
        <v>9.6774193548387094E-2</v>
      </c>
      <c r="AE5">
        <v>0</v>
      </c>
      <c r="AF5">
        <v>3</v>
      </c>
      <c r="AG5">
        <v>6</v>
      </c>
    </row>
    <row r="6" spans="2:33" x14ac:dyDescent="0.3">
      <c r="B6">
        <v>9.6774193548387094E-2</v>
      </c>
      <c r="C6">
        <v>16</v>
      </c>
      <c r="D6">
        <v>5</v>
      </c>
      <c r="E6">
        <v>11</v>
      </c>
      <c r="F6">
        <v>9.6774193548387094E-2</v>
      </c>
      <c r="G6">
        <v>2</v>
      </c>
      <c r="H6">
        <v>5</v>
      </c>
      <c r="I6">
        <v>1</v>
      </c>
      <c r="J6">
        <v>9.6774193548387094E-2</v>
      </c>
      <c r="K6">
        <v>2</v>
      </c>
      <c r="L6">
        <v>5</v>
      </c>
      <c r="M6">
        <v>4</v>
      </c>
      <c r="N6">
        <v>3.0952380952380953</v>
      </c>
      <c r="O6">
        <v>1</v>
      </c>
      <c r="P6">
        <v>5</v>
      </c>
      <c r="Q6">
        <v>1</v>
      </c>
      <c r="R6">
        <v>9.6774193548387094E-2</v>
      </c>
      <c r="S6">
        <v>6</v>
      </c>
      <c r="T6">
        <v>5</v>
      </c>
      <c r="U6">
        <v>1</v>
      </c>
      <c r="V6">
        <v>9.6774193548387094E-2</v>
      </c>
      <c r="W6">
        <v>13</v>
      </c>
      <c r="X6">
        <v>5</v>
      </c>
      <c r="Y6">
        <v>0</v>
      </c>
      <c r="Z6">
        <v>9.6774193548387094E-2</v>
      </c>
      <c r="AA6">
        <v>1</v>
      </c>
      <c r="AB6">
        <v>5</v>
      </c>
      <c r="AC6">
        <v>2</v>
      </c>
      <c r="AD6">
        <v>9.6774193548387094E-2</v>
      </c>
      <c r="AE6">
        <v>7</v>
      </c>
      <c r="AF6">
        <v>5</v>
      </c>
      <c r="AG6">
        <v>6</v>
      </c>
    </row>
    <row r="7" spans="2:33" x14ac:dyDescent="0.3">
      <c r="B7">
        <v>0.14516129032258066</v>
      </c>
      <c r="C7">
        <v>16</v>
      </c>
      <c r="D7">
        <v>5</v>
      </c>
      <c r="E7">
        <v>0</v>
      </c>
      <c r="F7">
        <v>0.14516129032258066</v>
      </c>
      <c r="G7">
        <v>2</v>
      </c>
      <c r="H7">
        <v>5</v>
      </c>
      <c r="I7">
        <v>0</v>
      </c>
      <c r="J7">
        <v>0.14516129032258066</v>
      </c>
      <c r="K7">
        <v>2</v>
      </c>
      <c r="L7">
        <v>5</v>
      </c>
      <c r="M7">
        <v>0</v>
      </c>
      <c r="N7">
        <v>3.1428571428571428</v>
      </c>
      <c r="O7">
        <v>1</v>
      </c>
      <c r="P7">
        <v>5</v>
      </c>
      <c r="Q7">
        <v>0</v>
      </c>
      <c r="R7">
        <v>0.14516129032258066</v>
      </c>
      <c r="S7">
        <v>6</v>
      </c>
      <c r="T7">
        <v>5</v>
      </c>
      <c r="U7">
        <v>0</v>
      </c>
      <c r="V7">
        <v>0.14516129032258066</v>
      </c>
      <c r="W7">
        <v>13</v>
      </c>
      <c r="X7">
        <v>5</v>
      </c>
      <c r="Y7">
        <v>0</v>
      </c>
      <c r="Z7">
        <v>0.14516129032258066</v>
      </c>
      <c r="AA7">
        <v>1</v>
      </c>
      <c r="AB7">
        <v>5</v>
      </c>
      <c r="AC7">
        <v>0</v>
      </c>
      <c r="AD7">
        <v>0.14516129032258066</v>
      </c>
      <c r="AE7">
        <v>7</v>
      </c>
      <c r="AF7">
        <v>5</v>
      </c>
      <c r="AG7">
        <v>0</v>
      </c>
    </row>
    <row r="8" spans="2:33" x14ac:dyDescent="0.3">
      <c r="B8">
        <v>0.14516129032258066</v>
      </c>
      <c r="C8">
        <v>0</v>
      </c>
      <c r="D8">
        <v>5</v>
      </c>
      <c r="E8">
        <v>9</v>
      </c>
      <c r="F8">
        <v>0.14516129032258066</v>
      </c>
      <c r="G8">
        <v>0</v>
      </c>
      <c r="H8">
        <v>5</v>
      </c>
      <c r="I8">
        <v>0</v>
      </c>
      <c r="J8">
        <v>0.14516129032258066</v>
      </c>
      <c r="K8">
        <v>0</v>
      </c>
      <c r="L8">
        <v>5</v>
      </c>
      <c r="M8">
        <v>4</v>
      </c>
      <c r="N8">
        <v>3.1428571428571428</v>
      </c>
      <c r="O8">
        <v>0</v>
      </c>
      <c r="P8">
        <v>5</v>
      </c>
      <c r="Q8">
        <v>1</v>
      </c>
      <c r="R8">
        <v>0.14516129032258066</v>
      </c>
      <c r="S8">
        <v>0</v>
      </c>
      <c r="T8">
        <v>5</v>
      </c>
      <c r="U8">
        <v>0</v>
      </c>
      <c r="V8">
        <v>0.14516129032258066</v>
      </c>
      <c r="W8">
        <v>0</v>
      </c>
      <c r="X8">
        <v>5</v>
      </c>
      <c r="Y8">
        <v>0</v>
      </c>
      <c r="Z8">
        <v>0.14516129032258066</v>
      </c>
      <c r="AA8">
        <v>0</v>
      </c>
      <c r="AB8">
        <v>5</v>
      </c>
      <c r="AC8">
        <v>1</v>
      </c>
      <c r="AD8">
        <v>0.14516129032258066</v>
      </c>
      <c r="AE8">
        <v>0</v>
      </c>
      <c r="AF8">
        <v>5</v>
      </c>
      <c r="AG8">
        <v>3</v>
      </c>
    </row>
    <row r="9" spans="2:33" x14ac:dyDescent="0.3">
      <c r="B9">
        <v>0.19354838709677419</v>
      </c>
      <c r="C9">
        <v>0</v>
      </c>
      <c r="D9">
        <v>10</v>
      </c>
      <c r="E9">
        <v>9</v>
      </c>
      <c r="F9">
        <v>0.19354838709677419</v>
      </c>
      <c r="G9">
        <v>0</v>
      </c>
      <c r="H9">
        <v>10</v>
      </c>
      <c r="I9">
        <v>0</v>
      </c>
      <c r="J9">
        <v>0.19354838709677419</v>
      </c>
      <c r="K9">
        <v>0</v>
      </c>
      <c r="L9">
        <v>10</v>
      </c>
      <c r="M9">
        <v>4</v>
      </c>
      <c r="N9">
        <v>3.1904761904761907</v>
      </c>
      <c r="O9">
        <v>0</v>
      </c>
      <c r="P9">
        <v>10</v>
      </c>
      <c r="Q9">
        <v>1</v>
      </c>
      <c r="R9">
        <v>0.19354838709677419</v>
      </c>
      <c r="S9">
        <v>0</v>
      </c>
      <c r="T9">
        <v>10</v>
      </c>
      <c r="U9">
        <v>0</v>
      </c>
      <c r="V9">
        <v>0.19354838709677419</v>
      </c>
      <c r="W9">
        <v>0</v>
      </c>
      <c r="X9">
        <v>10</v>
      </c>
      <c r="Y9">
        <v>0</v>
      </c>
      <c r="Z9">
        <v>0.19354838709677419</v>
      </c>
      <c r="AA9">
        <v>0</v>
      </c>
      <c r="AB9">
        <v>10</v>
      </c>
      <c r="AC9">
        <v>1</v>
      </c>
      <c r="AD9">
        <v>0.19354838709677419</v>
      </c>
      <c r="AE9">
        <v>0</v>
      </c>
      <c r="AF9">
        <v>10</v>
      </c>
      <c r="AG9">
        <v>3</v>
      </c>
    </row>
    <row r="10" spans="2:33" x14ac:dyDescent="0.3">
      <c r="B10">
        <v>0.19354838709677419</v>
      </c>
      <c r="C10">
        <v>16</v>
      </c>
      <c r="D10">
        <v>10</v>
      </c>
      <c r="E10">
        <v>0</v>
      </c>
      <c r="F10">
        <v>0.19354838709677419</v>
      </c>
      <c r="G10">
        <v>2</v>
      </c>
      <c r="H10">
        <v>10</v>
      </c>
      <c r="I10">
        <v>0</v>
      </c>
      <c r="J10">
        <v>0.19354838709677419</v>
      </c>
      <c r="K10">
        <v>2</v>
      </c>
      <c r="L10">
        <v>10</v>
      </c>
      <c r="M10">
        <v>0</v>
      </c>
      <c r="N10">
        <v>3.1904761904761907</v>
      </c>
      <c r="O10">
        <v>1</v>
      </c>
      <c r="P10">
        <v>10</v>
      </c>
      <c r="Q10">
        <v>0</v>
      </c>
      <c r="R10">
        <v>0.19354838709677419</v>
      </c>
      <c r="S10">
        <v>6</v>
      </c>
      <c r="T10">
        <v>10</v>
      </c>
      <c r="U10">
        <v>0</v>
      </c>
      <c r="V10">
        <v>0.19354838709677419</v>
      </c>
      <c r="W10">
        <v>13</v>
      </c>
      <c r="X10">
        <v>10</v>
      </c>
      <c r="Y10">
        <v>0</v>
      </c>
      <c r="Z10">
        <v>0.19354838709677419</v>
      </c>
      <c r="AA10">
        <v>1</v>
      </c>
      <c r="AB10">
        <v>10</v>
      </c>
      <c r="AC10">
        <v>0</v>
      </c>
      <c r="AD10">
        <v>0.19354838709677419</v>
      </c>
      <c r="AE10">
        <v>7</v>
      </c>
      <c r="AF10">
        <v>10</v>
      </c>
      <c r="AG10">
        <v>0</v>
      </c>
    </row>
    <row r="11" spans="2:33" x14ac:dyDescent="0.3">
      <c r="B11">
        <v>0.24193548387096775</v>
      </c>
      <c r="C11">
        <v>16</v>
      </c>
      <c r="D11">
        <v>10</v>
      </c>
      <c r="E11">
        <v>12</v>
      </c>
      <c r="F11">
        <v>0.24193548387096775</v>
      </c>
      <c r="G11">
        <v>2</v>
      </c>
      <c r="H11">
        <v>10</v>
      </c>
      <c r="I11">
        <v>0</v>
      </c>
      <c r="J11">
        <v>0.24193548387096775</v>
      </c>
      <c r="K11">
        <v>2</v>
      </c>
      <c r="L11">
        <v>10</v>
      </c>
      <c r="M11">
        <v>0</v>
      </c>
      <c r="N11">
        <v>3.2380952380952381</v>
      </c>
      <c r="O11">
        <v>1</v>
      </c>
      <c r="P11">
        <v>10</v>
      </c>
      <c r="Q11">
        <v>0</v>
      </c>
      <c r="R11">
        <v>0.24193548387096775</v>
      </c>
      <c r="S11">
        <v>6</v>
      </c>
      <c r="T11">
        <v>10</v>
      </c>
      <c r="U11">
        <v>0</v>
      </c>
      <c r="V11">
        <v>0.24193548387096775</v>
      </c>
      <c r="W11">
        <v>13</v>
      </c>
      <c r="X11">
        <v>10</v>
      </c>
      <c r="Y11">
        <v>0</v>
      </c>
      <c r="Z11">
        <v>0.24193548387096775</v>
      </c>
      <c r="AA11">
        <v>1</v>
      </c>
      <c r="AB11">
        <v>10</v>
      </c>
      <c r="AC11">
        <v>0</v>
      </c>
      <c r="AD11">
        <v>0.24193548387096775</v>
      </c>
      <c r="AE11">
        <v>7</v>
      </c>
      <c r="AF11">
        <v>10</v>
      </c>
      <c r="AG11">
        <v>0</v>
      </c>
    </row>
    <row r="12" spans="2:33" x14ac:dyDescent="0.3">
      <c r="B12">
        <v>0.24193548387096775</v>
      </c>
      <c r="C12">
        <v>0</v>
      </c>
      <c r="D12">
        <v>100</v>
      </c>
      <c r="E12">
        <v>12</v>
      </c>
      <c r="F12">
        <v>0.24193548387096775</v>
      </c>
      <c r="G12">
        <v>0</v>
      </c>
      <c r="H12">
        <v>100</v>
      </c>
      <c r="I12">
        <v>0</v>
      </c>
      <c r="J12">
        <v>0.24193548387096775</v>
      </c>
      <c r="K12">
        <v>0</v>
      </c>
      <c r="L12">
        <v>100</v>
      </c>
      <c r="M12">
        <v>0</v>
      </c>
      <c r="N12">
        <v>3.2380952380952381</v>
      </c>
      <c r="O12">
        <v>0</v>
      </c>
      <c r="P12">
        <v>100</v>
      </c>
      <c r="Q12">
        <v>0</v>
      </c>
      <c r="R12">
        <v>0.24193548387096775</v>
      </c>
      <c r="S12">
        <v>0</v>
      </c>
      <c r="T12">
        <v>100</v>
      </c>
      <c r="U12">
        <v>0</v>
      </c>
      <c r="V12">
        <v>0.24193548387096775</v>
      </c>
      <c r="W12">
        <v>0</v>
      </c>
      <c r="X12">
        <v>100</v>
      </c>
      <c r="Y12">
        <v>0</v>
      </c>
      <c r="Z12">
        <v>0.24193548387096775</v>
      </c>
      <c r="AA12">
        <v>0</v>
      </c>
      <c r="AB12">
        <v>100</v>
      </c>
      <c r="AC12">
        <v>0</v>
      </c>
      <c r="AD12">
        <v>0.24193548387096775</v>
      </c>
      <c r="AE12">
        <v>0</v>
      </c>
      <c r="AF12">
        <v>100</v>
      </c>
      <c r="AG12">
        <v>0</v>
      </c>
    </row>
    <row r="13" spans="2:33" x14ac:dyDescent="0.3">
      <c r="B13">
        <v>0.29032258064516131</v>
      </c>
      <c r="C13">
        <v>0</v>
      </c>
      <c r="D13">
        <v>100</v>
      </c>
      <c r="E13">
        <v>0</v>
      </c>
      <c r="F13">
        <v>0.29032258064516131</v>
      </c>
      <c r="G13">
        <v>0</v>
      </c>
      <c r="H13">
        <v>100</v>
      </c>
      <c r="I13">
        <v>0</v>
      </c>
      <c r="J13">
        <v>0.29032258064516131</v>
      </c>
      <c r="K13">
        <v>0</v>
      </c>
      <c r="L13">
        <v>100</v>
      </c>
      <c r="M13">
        <v>0</v>
      </c>
      <c r="N13">
        <v>3.2857142857142856</v>
      </c>
      <c r="O13">
        <v>0</v>
      </c>
      <c r="P13">
        <v>100</v>
      </c>
      <c r="Q13">
        <v>0</v>
      </c>
      <c r="R13">
        <v>0.29032258064516131</v>
      </c>
      <c r="S13">
        <v>0</v>
      </c>
      <c r="T13">
        <v>100</v>
      </c>
      <c r="U13">
        <v>0</v>
      </c>
      <c r="V13">
        <v>0.29032258064516131</v>
      </c>
      <c r="W13">
        <v>0</v>
      </c>
      <c r="X13">
        <v>100</v>
      </c>
      <c r="Y13">
        <v>0</v>
      </c>
      <c r="Z13">
        <v>0.29032258064516131</v>
      </c>
      <c r="AA13">
        <v>0</v>
      </c>
      <c r="AB13">
        <v>100</v>
      </c>
      <c r="AC13">
        <v>0</v>
      </c>
      <c r="AD13">
        <v>0.29032258064516131</v>
      </c>
      <c r="AE13">
        <v>0</v>
      </c>
      <c r="AF13">
        <v>100</v>
      </c>
      <c r="AG13">
        <v>0</v>
      </c>
    </row>
    <row r="14" spans="2:33" x14ac:dyDescent="0.3">
      <c r="B14">
        <v>0.29032258064516131</v>
      </c>
      <c r="C14">
        <v>16</v>
      </c>
      <c r="F14">
        <v>0.29032258064516131</v>
      </c>
      <c r="G14">
        <v>2</v>
      </c>
      <c r="J14">
        <v>0.29032258064516131</v>
      </c>
      <c r="K14">
        <v>2</v>
      </c>
      <c r="N14">
        <v>3.2857142857142856</v>
      </c>
      <c r="O14">
        <v>1</v>
      </c>
      <c r="R14">
        <v>0.29032258064516131</v>
      </c>
      <c r="S14">
        <v>6</v>
      </c>
      <c r="V14">
        <v>0.29032258064516131</v>
      </c>
      <c r="W14">
        <v>13</v>
      </c>
      <c r="Z14">
        <v>0.29032258064516131</v>
      </c>
      <c r="AA14">
        <v>1</v>
      </c>
      <c r="AD14">
        <v>0.29032258064516131</v>
      </c>
      <c r="AE14">
        <v>7</v>
      </c>
    </row>
    <row r="15" spans="2:33" x14ac:dyDescent="0.3">
      <c r="B15">
        <v>0.33870967741935482</v>
      </c>
      <c r="C15">
        <v>16</v>
      </c>
      <c r="F15">
        <v>0.33870967741935482</v>
      </c>
      <c r="G15">
        <v>2</v>
      </c>
      <c r="J15">
        <v>0.33870967741935482</v>
      </c>
      <c r="K15">
        <v>2</v>
      </c>
      <c r="N15">
        <v>3.3333333333333335</v>
      </c>
      <c r="O15">
        <v>1</v>
      </c>
      <c r="R15">
        <v>0.33870967741935482</v>
      </c>
      <c r="S15">
        <v>6</v>
      </c>
      <c r="V15">
        <v>0.33870967741935482</v>
      </c>
      <c r="W15">
        <v>13</v>
      </c>
      <c r="Z15">
        <v>0.33870967741935482</v>
      </c>
      <c r="AA15">
        <v>1</v>
      </c>
      <c r="AD15">
        <v>0.33870967741935482</v>
      </c>
      <c r="AE15">
        <v>7</v>
      </c>
    </row>
    <row r="16" spans="2:33" x14ac:dyDescent="0.3">
      <c r="B16">
        <v>0.33870967741935482</v>
      </c>
      <c r="C16">
        <v>0</v>
      </c>
      <c r="F16">
        <v>0.33870967741935482</v>
      </c>
      <c r="G16">
        <v>0</v>
      </c>
      <c r="J16">
        <v>0.33870967741935482</v>
      </c>
      <c r="K16">
        <v>0</v>
      </c>
      <c r="N16">
        <v>3.3333333333333335</v>
      </c>
      <c r="O16">
        <v>0</v>
      </c>
      <c r="R16">
        <v>0.33870967741935482</v>
      </c>
      <c r="S16">
        <v>0</v>
      </c>
      <c r="V16">
        <v>0.33870967741935482</v>
      </c>
      <c r="W16">
        <v>0</v>
      </c>
      <c r="Z16">
        <v>0.33870967741935482</v>
      </c>
      <c r="AA16">
        <v>0</v>
      </c>
      <c r="AD16">
        <v>0.33870967741935482</v>
      </c>
      <c r="AE16">
        <v>0</v>
      </c>
    </row>
    <row r="17" spans="2:31" x14ac:dyDescent="0.3">
      <c r="B17">
        <v>0.38709677419354838</v>
      </c>
      <c r="C17">
        <v>0</v>
      </c>
      <c r="F17">
        <v>0.38709677419354838</v>
      </c>
      <c r="G17">
        <v>0</v>
      </c>
      <c r="J17">
        <v>0.38709677419354838</v>
      </c>
      <c r="K17">
        <v>0</v>
      </c>
      <c r="N17">
        <v>3.3809523809523809</v>
      </c>
      <c r="O17">
        <v>0</v>
      </c>
      <c r="R17">
        <v>0.38709677419354838</v>
      </c>
      <c r="S17">
        <v>0</v>
      </c>
      <c r="V17">
        <v>0.38709677419354838</v>
      </c>
      <c r="W17">
        <v>0</v>
      </c>
      <c r="Z17">
        <v>0.38709677419354838</v>
      </c>
      <c r="AA17">
        <v>0</v>
      </c>
      <c r="AD17">
        <v>0.38709677419354838</v>
      </c>
      <c r="AE17">
        <v>0</v>
      </c>
    </row>
    <row r="18" spans="2:31" x14ac:dyDescent="0.3">
      <c r="B18">
        <v>0.38709677419354838</v>
      </c>
      <c r="C18">
        <v>16</v>
      </c>
      <c r="F18">
        <v>0.38709677419354838</v>
      </c>
      <c r="G18">
        <v>2</v>
      </c>
      <c r="J18">
        <v>0.38709677419354838</v>
      </c>
      <c r="K18">
        <v>2</v>
      </c>
      <c r="N18">
        <v>3.3809523809523809</v>
      </c>
      <c r="O18">
        <v>1</v>
      </c>
      <c r="R18">
        <v>0.38709677419354838</v>
      </c>
      <c r="S18">
        <v>6</v>
      </c>
      <c r="V18">
        <v>0.38709677419354838</v>
      </c>
      <c r="W18">
        <v>13</v>
      </c>
      <c r="Z18">
        <v>0.38709677419354838</v>
      </c>
      <c r="AA18">
        <v>1</v>
      </c>
      <c r="AD18">
        <v>0.38709677419354838</v>
      </c>
      <c r="AE18">
        <v>7</v>
      </c>
    </row>
    <row r="19" spans="2:31" x14ac:dyDescent="0.3">
      <c r="B19">
        <v>0.43548387096774194</v>
      </c>
      <c r="C19">
        <v>16</v>
      </c>
      <c r="F19">
        <v>0.43548387096774194</v>
      </c>
      <c r="G19">
        <v>2</v>
      </c>
      <c r="J19">
        <v>0.43548387096774194</v>
      </c>
      <c r="K19">
        <v>2</v>
      </c>
      <c r="N19">
        <v>3.4285714285714284</v>
      </c>
      <c r="O19">
        <v>1</v>
      </c>
      <c r="R19">
        <v>0.43548387096774194</v>
      </c>
      <c r="S19">
        <v>6</v>
      </c>
      <c r="V19">
        <v>0.43548387096774194</v>
      </c>
      <c r="W19">
        <v>13</v>
      </c>
      <c r="Z19">
        <v>0.43548387096774194</v>
      </c>
      <c r="AA19">
        <v>1</v>
      </c>
      <c r="AD19">
        <v>0.43548387096774194</v>
      </c>
      <c r="AE19">
        <v>7</v>
      </c>
    </row>
    <row r="20" spans="2:31" x14ac:dyDescent="0.3">
      <c r="B20">
        <v>0.43548387096774194</v>
      </c>
      <c r="C20">
        <v>0</v>
      </c>
      <c r="F20">
        <v>0.43548387096774194</v>
      </c>
      <c r="G20">
        <v>0</v>
      </c>
      <c r="J20">
        <v>0.43548387096774194</v>
      </c>
      <c r="K20">
        <v>0</v>
      </c>
      <c r="N20">
        <v>3.4285714285714284</v>
      </c>
      <c r="O20">
        <v>0</v>
      </c>
      <c r="R20">
        <v>0.43548387096774194</v>
      </c>
      <c r="S20">
        <v>0</v>
      </c>
      <c r="V20">
        <v>0.43548387096774194</v>
      </c>
      <c r="W20">
        <v>0</v>
      </c>
      <c r="Z20">
        <v>0.43548387096774194</v>
      </c>
      <c r="AA20">
        <v>0</v>
      </c>
      <c r="AD20">
        <v>0.43548387096774194</v>
      </c>
      <c r="AE20">
        <v>0</v>
      </c>
    </row>
    <row r="21" spans="2:31" x14ac:dyDescent="0.3">
      <c r="B21">
        <v>0.4838709677419355</v>
      </c>
      <c r="C21">
        <v>0</v>
      </c>
      <c r="F21">
        <v>0.4838709677419355</v>
      </c>
      <c r="G21">
        <v>0</v>
      </c>
      <c r="J21">
        <v>0.4838709677419355</v>
      </c>
      <c r="K21">
        <v>0</v>
      </c>
      <c r="N21">
        <v>3.4761904761904763</v>
      </c>
      <c r="O21">
        <v>0</v>
      </c>
      <c r="R21">
        <v>0.4838709677419355</v>
      </c>
      <c r="S21">
        <v>0</v>
      </c>
      <c r="V21">
        <v>0.4838709677419355</v>
      </c>
      <c r="W21">
        <v>0</v>
      </c>
      <c r="Z21">
        <v>0.4838709677419355</v>
      </c>
      <c r="AA21">
        <v>0</v>
      </c>
      <c r="AD21">
        <v>0.4838709677419355</v>
      </c>
      <c r="AE21">
        <v>0</v>
      </c>
    </row>
    <row r="22" spans="2:31" x14ac:dyDescent="0.3">
      <c r="B22">
        <v>0.4838709677419355</v>
      </c>
      <c r="C22">
        <v>16</v>
      </c>
      <c r="F22">
        <v>0.4838709677419355</v>
      </c>
      <c r="G22">
        <v>2</v>
      </c>
      <c r="J22">
        <v>0.4838709677419355</v>
      </c>
      <c r="K22">
        <v>2</v>
      </c>
      <c r="N22">
        <v>3.4761904761904763</v>
      </c>
      <c r="O22">
        <v>1</v>
      </c>
      <c r="R22">
        <v>0.4838709677419355</v>
      </c>
      <c r="S22">
        <v>6</v>
      </c>
      <c r="V22">
        <v>0.4838709677419355</v>
      </c>
      <c r="W22">
        <v>13</v>
      </c>
      <c r="Z22">
        <v>0.4838709677419355</v>
      </c>
      <c r="AA22">
        <v>1</v>
      </c>
      <c r="AD22">
        <v>0.4838709677419355</v>
      </c>
      <c r="AE22">
        <v>7</v>
      </c>
    </row>
    <row r="23" spans="2:31" x14ac:dyDescent="0.3">
      <c r="B23">
        <v>0.532258064516129</v>
      </c>
      <c r="C23">
        <v>16</v>
      </c>
      <c r="F23">
        <v>0.532258064516129</v>
      </c>
      <c r="G23">
        <v>2</v>
      </c>
      <c r="J23">
        <v>0.532258064516129</v>
      </c>
      <c r="K23">
        <v>2</v>
      </c>
      <c r="N23">
        <v>3.5238095238095237</v>
      </c>
      <c r="O23">
        <v>1</v>
      </c>
      <c r="R23">
        <v>0.532258064516129</v>
      </c>
      <c r="S23">
        <v>6</v>
      </c>
      <c r="V23">
        <v>0.532258064516129</v>
      </c>
      <c r="W23">
        <v>13</v>
      </c>
      <c r="Z23">
        <v>0.532258064516129</v>
      </c>
      <c r="AA23">
        <v>1</v>
      </c>
      <c r="AD23">
        <v>0.532258064516129</v>
      </c>
      <c r="AE23">
        <v>7</v>
      </c>
    </row>
    <row r="24" spans="2:31" x14ac:dyDescent="0.3">
      <c r="B24">
        <v>0.532258064516129</v>
      </c>
      <c r="C24">
        <v>0</v>
      </c>
      <c r="F24">
        <v>0.532258064516129</v>
      </c>
      <c r="G24">
        <v>0</v>
      </c>
      <c r="J24">
        <v>0.532258064516129</v>
      </c>
      <c r="K24">
        <v>0</v>
      </c>
      <c r="N24">
        <v>3.5238095238095237</v>
      </c>
      <c r="O24">
        <v>0</v>
      </c>
      <c r="R24">
        <v>0.532258064516129</v>
      </c>
      <c r="S24">
        <v>0</v>
      </c>
      <c r="V24">
        <v>0.532258064516129</v>
      </c>
      <c r="W24">
        <v>0</v>
      </c>
      <c r="Z24">
        <v>0.532258064516129</v>
      </c>
      <c r="AA24">
        <v>0</v>
      </c>
      <c r="AD24">
        <v>0.532258064516129</v>
      </c>
      <c r="AE24">
        <v>0</v>
      </c>
    </row>
    <row r="25" spans="2:31" x14ac:dyDescent="0.3">
      <c r="B25">
        <v>0.58064516129032262</v>
      </c>
      <c r="C25">
        <v>0</v>
      </c>
      <c r="F25">
        <v>0.58064516129032262</v>
      </c>
      <c r="G25">
        <v>0</v>
      </c>
      <c r="J25">
        <v>0.58064516129032262</v>
      </c>
      <c r="K25">
        <v>0</v>
      </c>
      <c r="N25">
        <v>3.5714285714285712</v>
      </c>
      <c r="O25">
        <v>0</v>
      </c>
      <c r="R25">
        <v>0.58064516129032262</v>
      </c>
      <c r="S25">
        <v>0</v>
      </c>
      <c r="V25">
        <v>0.58064516129032262</v>
      </c>
      <c r="W25">
        <v>0</v>
      </c>
      <c r="Z25">
        <v>0.58064516129032262</v>
      </c>
      <c r="AA25">
        <v>0</v>
      </c>
      <c r="AD25">
        <v>0.58064516129032262</v>
      </c>
      <c r="AE25">
        <v>0</v>
      </c>
    </row>
    <row r="26" spans="2:31" x14ac:dyDescent="0.3">
      <c r="B26">
        <v>0.58064516129032262</v>
      </c>
      <c r="C26">
        <v>16</v>
      </c>
      <c r="F26">
        <v>0.58064516129032262</v>
      </c>
      <c r="G26">
        <v>2</v>
      </c>
      <c r="J26">
        <v>0.58064516129032262</v>
      </c>
      <c r="K26">
        <v>2</v>
      </c>
      <c r="N26">
        <v>3.5714285714285712</v>
      </c>
      <c r="O26">
        <v>1</v>
      </c>
      <c r="R26">
        <v>0.58064516129032262</v>
      </c>
      <c r="S26">
        <v>6</v>
      </c>
      <c r="V26">
        <v>0.58064516129032262</v>
      </c>
      <c r="W26">
        <v>13</v>
      </c>
      <c r="Z26">
        <v>0.58064516129032262</v>
      </c>
      <c r="AA26">
        <v>1</v>
      </c>
      <c r="AD26">
        <v>0.58064516129032262</v>
      </c>
      <c r="AE26">
        <v>7</v>
      </c>
    </row>
    <row r="27" spans="2:31" x14ac:dyDescent="0.3">
      <c r="B27">
        <v>0.62903225806451613</v>
      </c>
      <c r="C27">
        <v>16</v>
      </c>
      <c r="F27">
        <v>0.62903225806451613</v>
      </c>
      <c r="G27">
        <v>2</v>
      </c>
      <c r="J27">
        <v>0.62903225806451613</v>
      </c>
      <c r="K27">
        <v>2</v>
      </c>
      <c r="N27">
        <v>3.6190476190476191</v>
      </c>
      <c r="O27">
        <v>1</v>
      </c>
      <c r="R27">
        <v>0.62903225806451613</v>
      </c>
      <c r="S27">
        <v>6</v>
      </c>
      <c r="V27">
        <v>0.62903225806451613</v>
      </c>
      <c r="W27">
        <v>13</v>
      </c>
      <c r="Z27">
        <v>0.62903225806451613</v>
      </c>
      <c r="AA27">
        <v>1</v>
      </c>
      <c r="AD27">
        <v>0.62903225806451613</v>
      </c>
      <c r="AE27">
        <v>7</v>
      </c>
    </row>
    <row r="28" spans="2:31" x14ac:dyDescent="0.3">
      <c r="B28">
        <v>0.62903225806451613</v>
      </c>
      <c r="C28">
        <v>0</v>
      </c>
      <c r="F28">
        <v>0.62903225806451613</v>
      </c>
      <c r="G28">
        <v>0</v>
      </c>
      <c r="J28">
        <v>0.62903225806451613</v>
      </c>
      <c r="K28">
        <v>0</v>
      </c>
      <c r="N28">
        <v>3.6190476190476191</v>
      </c>
      <c r="O28">
        <v>0</v>
      </c>
      <c r="R28">
        <v>0.62903225806451613</v>
      </c>
      <c r="S28">
        <v>0</v>
      </c>
      <c r="V28">
        <v>0.62903225806451613</v>
      </c>
      <c r="W28">
        <v>0</v>
      </c>
      <c r="Z28">
        <v>0.62903225806451613</v>
      </c>
      <c r="AA28">
        <v>0</v>
      </c>
      <c r="AD28">
        <v>0.62903225806451613</v>
      </c>
      <c r="AE28">
        <v>0</v>
      </c>
    </row>
    <row r="29" spans="2:31" x14ac:dyDescent="0.3">
      <c r="B29">
        <v>0.67741935483870963</v>
      </c>
      <c r="C29">
        <v>0</v>
      </c>
      <c r="F29">
        <v>0.67741935483870963</v>
      </c>
      <c r="G29">
        <v>0</v>
      </c>
      <c r="J29">
        <v>0.67741935483870963</v>
      </c>
      <c r="K29">
        <v>0</v>
      </c>
      <c r="N29">
        <v>3.6666666666666665</v>
      </c>
      <c r="O29">
        <v>0</v>
      </c>
      <c r="R29">
        <v>0.67741935483870963</v>
      </c>
      <c r="S29">
        <v>0</v>
      </c>
      <c r="V29">
        <v>0.67741935483870963</v>
      </c>
      <c r="W29">
        <v>0</v>
      </c>
      <c r="Z29">
        <v>0.67741935483870963</v>
      </c>
      <c r="AA29">
        <v>0</v>
      </c>
      <c r="AD29">
        <v>0.67741935483870963</v>
      </c>
      <c r="AE29">
        <v>0</v>
      </c>
    </row>
    <row r="30" spans="2:31" x14ac:dyDescent="0.3">
      <c r="B30">
        <v>0.67741935483870963</v>
      </c>
      <c r="C30">
        <v>16</v>
      </c>
      <c r="F30">
        <v>0.67741935483870963</v>
      </c>
      <c r="G30">
        <v>2</v>
      </c>
      <c r="J30">
        <v>0.67741935483870963</v>
      </c>
      <c r="K30">
        <v>2</v>
      </c>
      <c r="N30">
        <v>3.6666666666666665</v>
      </c>
      <c r="O30">
        <v>1</v>
      </c>
      <c r="R30">
        <v>0.67741935483870963</v>
      </c>
      <c r="S30">
        <v>6</v>
      </c>
      <c r="V30">
        <v>0.67741935483870963</v>
      </c>
      <c r="W30">
        <v>13</v>
      </c>
      <c r="Z30">
        <v>0.67741935483870963</v>
      </c>
      <c r="AA30">
        <v>1</v>
      </c>
      <c r="AD30">
        <v>0.67741935483870963</v>
      </c>
      <c r="AE30">
        <v>7</v>
      </c>
    </row>
    <row r="31" spans="2:31" x14ac:dyDescent="0.3">
      <c r="B31">
        <v>0.72580645161290325</v>
      </c>
      <c r="C31">
        <v>16</v>
      </c>
      <c r="F31">
        <v>0.72580645161290325</v>
      </c>
      <c r="G31">
        <v>2</v>
      </c>
      <c r="J31">
        <v>0.72580645161290325</v>
      </c>
      <c r="K31">
        <v>2</v>
      </c>
      <c r="N31">
        <v>3.7142857142857144</v>
      </c>
      <c r="O31">
        <v>1</v>
      </c>
      <c r="R31">
        <v>0.72580645161290325</v>
      </c>
      <c r="S31">
        <v>6</v>
      </c>
      <c r="V31">
        <v>0.72580645161290325</v>
      </c>
      <c r="W31">
        <v>13</v>
      </c>
      <c r="Z31">
        <v>0.72580645161290325</v>
      </c>
      <c r="AA31">
        <v>1</v>
      </c>
      <c r="AD31">
        <v>0.72580645161290325</v>
      </c>
      <c r="AE31">
        <v>7</v>
      </c>
    </row>
    <row r="32" spans="2:31" x14ac:dyDescent="0.3">
      <c r="B32">
        <v>0.72580645161290325</v>
      </c>
      <c r="C32">
        <v>0</v>
      </c>
      <c r="F32">
        <v>0.72580645161290325</v>
      </c>
      <c r="G32">
        <v>0</v>
      </c>
      <c r="J32">
        <v>0.72580645161290325</v>
      </c>
      <c r="K32">
        <v>0</v>
      </c>
      <c r="N32">
        <v>3.7142857142857144</v>
      </c>
      <c r="O32">
        <v>0</v>
      </c>
      <c r="R32">
        <v>0.72580645161290325</v>
      </c>
      <c r="S32">
        <v>0</v>
      </c>
      <c r="V32">
        <v>0.72580645161290325</v>
      </c>
      <c r="W32">
        <v>0</v>
      </c>
      <c r="Z32">
        <v>0.72580645161290325</v>
      </c>
      <c r="AA32">
        <v>0</v>
      </c>
      <c r="AD32">
        <v>0.72580645161290325</v>
      </c>
      <c r="AE32">
        <v>0</v>
      </c>
    </row>
    <row r="33" spans="2:31" x14ac:dyDescent="0.3">
      <c r="B33">
        <v>0.77419354838709675</v>
      </c>
      <c r="C33">
        <v>0</v>
      </c>
      <c r="F33">
        <v>0.77419354838709675</v>
      </c>
      <c r="G33">
        <v>0</v>
      </c>
      <c r="J33">
        <v>0.77419354838709675</v>
      </c>
      <c r="K33">
        <v>0</v>
      </c>
      <c r="N33">
        <v>3.7619047619047619</v>
      </c>
      <c r="O33">
        <v>0</v>
      </c>
      <c r="R33">
        <v>0.77419354838709675</v>
      </c>
      <c r="S33">
        <v>0</v>
      </c>
      <c r="V33">
        <v>0.77419354838709675</v>
      </c>
      <c r="W33">
        <v>0</v>
      </c>
      <c r="Z33">
        <v>0.77419354838709675</v>
      </c>
      <c r="AA33">
        <v>0</v>
      </c>
      <c r="AD33">
        <v>0.77419354838709675</v>
      </c>
      <c r="AE33">
        <v>0</v>
      </c>
    </row>
    <row r="34" spans="2:31" x14ac:dyDescent="0.3">
      <c r="B34">
        <v>0.77419354838709675</v>
      </c>
      <c r="C34">
        <v>16</v>
      </c>
      <c r="F34">
        <v>0.77419354838709675</v>
      </c>
      <c r="G34">
        <v>2</v>
      </c>
      <c r="J34">
        <v>0.77419354838709675</v>
      </c>
      <c r="K34">
        <v>2</v>
      </c>
      <c r="N34">
        <v>3.7619047619047619</v>
      </c>
      <c r="O34">
        <v>1</v>
      </c>
      <c r="R34">
        <v>0.77419354838709675</v>
      </c>
      <c r="S34">
        <v>6</v>
      </c>
      <c r="V34">
        <v>0.77419354838709675</v>
      </c>
      <c r="W34">
        <v>13</v>
      </c>
      <c r="Z34">
        <v>0.77419354838709675</v>
      </c>
      <c r="AA34">
        <v>1</v>
      </c>
      <c r="AD34">
        <v>0.77419354838709675</v>
      </c>
      <c r="AE34">
        <v>7</v>
      </c>
    </row>
    <row r="35" spans="2:31" x14ac:dyDescent="0.3">
      <c r="B35">
        <v>0.82258064516129037</v>
      </c>
      <c r="C35">
        <v>16</v>
      </c>
      <c r="F35">
        <v>0.82258064516129037</v>
      </c>
      <c r="G35">
        <v>2</v>
      </c>
      <c r="J35">
        <v>0.82258064516129037</v>
      </c>
      <c r="K35">
        <v>2</v>
      </c>
      <c r="N35">
        <v>3.8095238095238093</v>
      </c>
      <c r="O35">
        <v>1</v>
      </c>
      <c r="R35">
        <v>0.82258064516129037</v>
      </c>
      <c r="S35">
        <v>6</v>
      </c>
      <c r="V35">
        <v>0.82258064516129037</v>
      </c>
      <c r="W35">
        <v>13</v>
      </c>
      <c r="Z35">
        <v>0.82258064516129037</v>
      </c>
      <c r="AA35">
        <v>1</v>
      </c>
      <c r="AD35">
        <v>0.82258064516129037</v>
      </c>
      <c r="AE35">
        <v>7</v>
      </c>
    </row>
    <row r="36" spans="2:31" x14ac:dyDescent="0.3">
      <c r="B36">
        <v>0.82258064516129037</v>
      </c>
      <c r="C36">
        <v>0</v>
      </c>
      <c r="F36">
        <v>0.82258064516129037</v>
      </c>
      <c r="G36">
        <v>0</v>
      </c>
      <c r="J36">
        <v>0.82258064516129037</v>
      </c>
      <c r="K36">
        <v>0</v>
      </c>
      <c r="N36">
        <v>3.8095238095238093</v>
      </c>
      <c r="O36">
        <v>0</v>
      </c>
      <c r="R36">
        <v>0.82258064516129037</v>
      </c>
      <c r="S36">
        <v>0</v>
      </c>
      <c r="V36">
        <v>0.82258064516129037</v>
      </c>
      <c r="W36">
        <v>0</v>
      </c>
      <c r="Z36">
        <v>0.82258064516129037</v>
      </c>
      <c r="AA36">
        <v>0</v>
      </c>
      <c r="AD36">
        <v>0.82258064516129037</v>
      </c>
      <c r="AE36">
        <v>0</v>
      </c>
    </row>
    <row r="37" spans="2:31" x14ac:dyDescent="0.3">
      <c r="B37">
        <v>0.87096774193548387</v>
      </c>
      <c r="C37">
        <v>0</v>
      </c>
      <c r="F37">
        <v>0.87096774193548387</v>
      </c>
      <c r="G37">
        <v>0</v>
      </c>
      <c r="J37">
        <v>0.87096774193548387</v>
      </c>
      <c r="K37">
        <v>0</v>
      </c>
      <c r="N37">
        <v>3.8571428571428572</v>
      </c>
      <c r="O37">
        <v>0</v>
      </c>
      <c r="R37">
        <v>0.87096774193548387</v>
      </c>
      <c r="S37">
        <v>0</v>
      </c>
      <c r="V37">
        <v>0.87096774193548387</v>
      </c>
      <c r="W37">
        <v>0</v>
      </c>
      <c r="Z37">
        <v>0.87096774193548387</v>
      </c>
      <c r="AA37">
        <v>0</v>
      </c>
      <c r="AD37">
        <v>0.87096774193548387</v>
      </c>
      <c r="AE37">
        <v>0</v>
      </c>
    </row>
    <row r="38" spans="2:31" x14ac:dyDescent="0.3">
      <c r="B38">
        <v>0.87096774193548387</v>
      </c>
      <c r="C38">
        <v>16</v>
      </c>
      <c r="F38">
        <v>0.87096774193548387</v>
      </c>
      <c r="G38">
        <v>2</v>
      </c>
      <c r="J38">
        <v>0.87096774193548387</v>
      </c>
      <c r="K38">
        <v>2</v>
      </c>
      <c r="N38">
        <v>3.8571428571428572</v>
      </c>
      <c r="O38">
        <v>1</v>
      </c>
      <c r="R38">
        <v>0.87096774193548387</v>
      </c>
      <c r="S38">
        <v>6</v>
      </c>
      <c r="V38">
        <v>0.87096774193548387</v>
      </c>
      <c r="W38">
        <v>13</v>
      </c>
      <c r="Z38">
        <v>0.87096774193548387</v>
      </c>
      <c r="AA38">
        <v>1</v>
      </c>
      <c r="AD38">
        <v>0.87096774193548387</v>
      </c>
      <c r="AE38">
        <v>7</v>
      </c>
    </row>
    <row r="39" spans="2:31" x14ac:dyDescent="0.3">
      <c r="B39">
        <v>0.91935483870967738</v>
      </c>
      <c r="C39">
        <v>16</v>
      </c>
      <c r="F39">
        <v>0.91935483870967738</v>
      </c>
      <c r="G39">
        <v>2</v>
      </c>
      <c r="J39">
        <v>0.91935483870967738</v>
      </c>
      <c r="K39">
        <v>2</v>
      </c>
      <c r="N39">
        <v>3.9047619047619047</v>
      </c>
      <c r="O39">
        <v>1</v>
      </c>
      <c r="R39">
        <v>0.91935483870967738</v>
      </c>
      <c r="S39">
        <v>6</v>
      </c>
      <c r="V39">
        <v>0.91935483870967738</v>
      </c>
      <c r="W39">
        <v>13</v>
      </c>
      <c r="Z39">
        <v>0.91935483870967738</v>
      </c>
      <c r="AA39">
        <v>1</v>
      </c>
      <c r="AD39">
        <v>0.91935483870967738</v>
      </c>
      <c r="AE39">
        <v>7</v>
      </c>
    </row>
    <row r="40" spans="2:31" x14ac:dyDescent="0.3">
      <c r="B40">
        <v>0.91935483870967738</v>
      </c>
      <c r="C40">
        <v>0</v>
      </c>
      <c r="F40">
        <v>0.91935483870967738</v>
      </c>
      <c r="G40">
        <v>0</v>
      </c>
      <c r="J40">
        <v>0.91935483870967738</v>
      </c>
      <c r="K40">
        <v>0</v>
      </c>
      <c r="N40">
        <v>3.9047619047619047</v>
      </c>
      <c r="O40">
        <v>0</v>
      </c>
      <c r="R40">
        <v>0.91935483870967738</v>
      </c>
      <c r="S40">
        <v>0</v>
      </c>
      <c r="V40">
        <v>0.91935483870967738</v>
      </c>
      <c r="W40">
        <v>0</v>
      </c>
      <c r="Z40">
        <v>0.91935483870967738</v>
      </c>
      <c r="AA40">
        <v>0</v>
      </c>
      <c r="AD40">
        <v>0.91935483870967738</v>
      </c>
      <c r="AE40">
        <v>0</v>
      </c>
    </row>
    <row r="41" spans="2:31" x14ac:dyDescent="0.3">
      <c r="B41">
        <v>0.967741935483871</v>
      </c>
      <c r="C41">
        <v>0</v>
      </c>
      <c r="F41">
        <v>0.967741935483871</v>
      </c>
      <c r="G41">
        <v>0</v>
      </c>
      <c r="J41">
        <v>0.967741935483871</v>
      </c>
      <c r="K41">
        <v>0</v>
      </c>
      <c r="N41">
        <v>3.9523809523809526</v>
      </c>
      <c r="O41">
        <v>0</v>
      </c>
      <c r="R41">
        <v>0.967741935483871</v>
      </c>
      <c r="S41">
        <v>0</v>
      </c>
      <c r="V41">
        <v>0.967741935483871</v>
      </c>
      <c r="W41">
        <v>0</v>
      </c>
      <c r="Z41">
        <v>0.967741935483871</v>
      </c>
      <c r="AA41">
        <v>0</v>
      </c>
      <c r="AD41">
        <v>0.967741935483871</v>
      </c>
      <c r="AE41">
        <v>0</v>
      </c>
    </row>
    <row r="42" spans="2:31" x14ac:dyDescent="0.3">
      <c r="B42">
        <v>0.967741935483871</v>
      </c>
      <c r="C42">
        <v>16</v>
      </c>
      <c r="F42">
        <v>0.967741935483871</v>
      </c>
      <c r="G42">
        <v>2</v>
      </c>
      <c r="J42">
        <v>0.967741935483871</v>
      </c>
      <c r="K42">
        <v>2</v>
      </c>
      <c r="N42">
        <v>3.9523809523809526</v>
      </c>
      <c r="O42">
        <v>1</v>
      </c>
      <c r="R42">
        <v>0.967741935483871</v>
      </c>
      <c r="S42">
        <v>6</v>
      </c>
      <c r="V42">
        <v>0.967741935483871</v>
      </c>
      <c r="W42">
        <v>13</v>
      </c>
      <c r="Z42">
        <v>0.967741935483871</v>
      </c>
      <c r="AA42">
        <v>1</v>
      </c>
      <c r="AD42">
        <v>0.967741935483871</v>
      </c>
      <c r="AE42">
        <v>7</v>
      </c>
    </row>
    <row r="43" spans="2:31" x14ac:dyDescent="0.3">
      <c r="B43">
        <v>1.0161290322580645</v>
      </c>
      <c r="C43">
        <v>16</v>
      </c>
      <c r="F43">
        <v>1.0161290322580645</v>
      </c>
      <c r="G43">
        <v>2</v>
      </c>
      <c r="J43">
        <v>1.0161290322580645</v>
      </c>
      <c r="K43">
        <v>2</v>
      </c>
      <c r="N43">
        <v>4</v>
      </c>
      <c r="O43">
        <v>1</v>
      </c>
      <c r="R43">
        <v>1.0161290322580645</v>
      </c>
      <c r="S43">
        <v>6</v>
      </c>
      <c r="V43">
        <v>1.0161290322580645</v>
      </c>
      <c r="W43">
        <v>13</v>
      </c>
      <c r="Z43">
        <v>1.0161290322580645</v>
      </c>
      <c r="AA43">
        <v>1</v>
      </c>
      <c r="AD43">
        <v>1.0161290322580645</v>
      </c>
      <c r="AE43">
        <v>7</v>
      </c>
    </row>
    <row r="44" spans="2:31" x14ac:dyDescent="0.3">
      <c r="B44">
        <v>1.0161290322580645</v>
      </c>
      <c r="C44">
        <v>0</v>
      </c>
      <c r="F44">
        <v>1.0161290322580645</v>
      </c>
      <c r="G44">
        <v>0</v>
      </c>
      <c r="J44">
        <v>1.0161290322580645</v>
      </c>
      <c r="K44">
        <v>0</v>
      </c>
      <c r="N44">
        <v>4</v>
      </c>
      <c r="O44">
        <v>0</v>
      </c>
      <c r="R44">
        <v>1.0161290322580645</v>
      </c>
      <c r="S44">
        <v>0</v>
      </c>
      <c r="V44">
        <v>1.0161290322580645</v>
      </c>
      <c r="W44">
        <v>0</v>
      </c>
      <c r="Z44">
        <v>1.0161290322580645</v>
      </c>
      <c r="AA44">
        <v>0</v>
      </c>
      <c r="AD44">
        <v>1.0161290322580645</v>
      </c>
      <c r="AE44">
        <v>0</v>
      </c>
    </row>
    <row r="45" spans="2:31" x14ac:dyDescent="0.3">
      <c r="B45">
        <v>1.064516129032258</v>
      </c>
      <c r="C45">
        <v>0</v>
      </c>
      <c r="F45">
        <v>1.064516129032258</v>
      </c>
      <c r="G45">
        <v>0</v>
      </c>
      <c r="J45">
        <v>1.064516129032258</v>
      </c>
      <c r="K45">
        <v>0</v>
      </c>
      <c r="N45">
        <v>4.0476190476190474</v>
      </c>
      <c r="O45">
        <v>0</v>
      </c>
      <c r="R45">
        <v>1.064516129032258</v>
      </c>
      <c r="S45">
        <v>0</v>
      </c>
      <c r="V45">
        <v>1.064516129032258</v>
      </c>
      <c r="W45">
        <v>0</v>
      </c>
      <c r="Z45">
        <v>1.064516129032258</v>
      </c>
      <c r="AA45">
        <v>0</v>
      </c>
      <c r="AD45">
        <v>1.064516129032258</v>
      </c>
      <c r="AE45">
        <v>0</v>
      </c>
    </row>
    <row r="46" spans="2:31" x14ac:dyDescent="0.3">
      <c r="B46">
        <v>1.064516129032258</v>
      </c>
      <c r="C46">
        <v>16</v>
      </c>
      <c r="F46">
        <v>1.064516129032258</v>
      </c>
      <c r="G46">
        <v>2</v>
      </c>
      <c r="J46">
        <v>1.064516129032258</v>
      </c>
      <c r="K46">
        <v>2</v>
      </c>
      <c r="N46">
        <v>4.0476190476190474</v>
      </c>
      <c r="O46">
        <v>1</v>
      </c>
      <c r="R46">
        <v>1.064516129032258</v>
      </c>
      <c r="S46">
        <v>6</v>
      </c>
      <c r="V46">
        <v>1.064516129032258</v>
      </c>
      <c r="W46">
        <v>13</v>
      </c>
      <c r="Z46">
        <v>1.064516129032258</v>
      </c>
      <c r="AA46">
        <v>1</v>
      </c>
      <c r="AD46">
        <v>1.064516129032258</v>
      </c>
      <c r="AE46">
        <v>7</v>
      </c>
    </row>
    <row r="47" spans="2:31" x14ac:dyDescent="0.3">
      <c r="B47">
        <v>1.1129032258064515</v>
      </c>
      <c r="C47">
        <v>16</v>
      </c>
      <c r="F47">
        <v>1.1129032258064515</v>
      </c>
      <c r="G47">
        <v>2</v>
      </c>
      <c r="J47">
        <v>1.1129032258064515</v>
      </c>
      <c r="K47">
        <v>2</v>
      </c>
      <c r="N47">
        <v>4.0952380952380949</v>
      </c>
      <c r="O47">
        <v>1</v>
      </c>
      <c r="R47">
        <v>1.1129032258064515</v>
      </c>
      <c r="S47">
        <v>6</v>
      </c>
      <c r="V47">
        <v>1.1129032258064515</v>
      </c>
      <c r="W47">
        <v>13</v>
      </c>
      <c r="Z47">
        <v>1.1129032258064515</v>
      </c>
      <c r="AA47">
        <v>1</v>
      </c>
      <c r="AD47">
        <v>1.1129032258064515</v>
      </c>
      <c r="AE47">
        <v>7</v>
      </c>
    </row>
    <row r="48" spans="2:31" x14ac:dyDescent="0.3">
      <c r="B48">
        <v>1.1129032258064515</v>
      </c>
      <c r="C48">
        <v>0</v>
      </c>
      <c r="F48">
        <v>1.1129032258064515</v>
      </c>
      <c r="G48">
        <v>0</v>
      </c>
      <c r="J48">
        <v>1.1129032258064515</v>
      </c>
      <c r="K48">
        <v>0</v>
      </c>
      <c r="N48">
        <v>4.0952380952380949</v>
      </c>
      <c r="O48">
        <v>0</v>
      </c>
      <c r="R48">
        <v>1.1129032258064515</v>
      </c>
      <c r="S48">
        <v>0</v>
      </c>
      <c r="V48">
        <v>1.1129032258064515</v>
      </c>
      <c r="W48">
        <v>0</v>
      </c>
      <c r="Z48">
        <v>1.1129032258064515</v>
      </c>
      <c r="AA48">
        <v>0</v>
      </c>
      <c r="AD48">
        <v>1.1129032258064515</v>
      </c>
      <c r="AE48">
        <v>0</v>
      </c>
    </row>
    <row r="49" spans="2:31" x14ac:dyDescent="0.3">
      <c r="B49">
        <v>1.1612903225806452</v>
      </c>
      <c r="C49">
        <v>0</v>
      </c>
      <c r="F49">
        <v>1.1612903225806452</v>
      </c>
      <c r="G49">
        <v>0</v>
      </c>
      <c r="J49">
        <v>1.1612903225806452</v>
      </c>
      <c r="K49">
        <v>0</v>
      </c>
      <c r="N49">
        <v>4.1428571428571423</v>
      </c>
      <c r="O49">
        <v>0</v>
      </c>
      <c r="R49">
        <v>1.1612903225806452</v>
      </c>
      <c r="S49">
        <v>0</v>
      </c>
      <c r="V49">
        <v>1.1612903225806452</v>
      </c>
      <c r="W49">
        <v>0</v>
      </c>
      <c r="Z49">
        <v>1.1612903225806452</v>
      </c>
      <c r="AA49">
        <v>0</v>
      </c>
      <c r="AD49">
        <v>1.1612903225806452</v>
      </c>
      <c r="AE49">
        <v>0</v>
      </c>
    </row>
    <row r="50" spans="2:31" x14ac:dyDescent="0.3">
      <c r="B50">
        <v>1.1612903225806452</v>
      </c>
      <c r="C50">
        <v>16</v>
      </c>
      <c r="F50">
        <v>1.1612903225806452</v>
      </c>
      <c r="G50">
        <v>2</v>
      </c>
      <c r="J50">
        <v>1.1612903225806452</v>
      </c>
      <c r="K50">
        <v>2</v>
      </c>
      <c r="N50">
        <v>4.1428571428571423</v>
      </c>
      <c r="O50">
        <v>1</v>
      </c>
      <c r="R50">
        <v>1.1612903225806452</v>
      </c>
      <c r="S50">
        <v>6</v>
      </c>
      <c r="V50">
        <v>1.1612903225806452</v>
      </c>
      <c r="W50">
        <v>13</v>
      </c>
      <c r="Z50">
        <v>1.1612903225806452</v>
      </c>
      <c r="AA50">
        <v>1</v>
      </c>
      <c r="AD50">
        <v>1.1612903225806452</v>
      </c>
      <c r="AE50">
        <v>7</v>
      </c>
    </row>
    <row r="51" spans="2:31" x14ac:dyDescent="0.3">
      <c r="B51">
        <v>1.2096774193548387</v>
      </c>
      <c r="C51">
        <v>16</v>
      </c>
      <c r="F51">
        <v>1.2096774193548387</v>
      </c>
      <c r="G51">
        <v>2</v>
      </c>
      <c r="J51">
        <v>1.2096774193548387</v>
      </c>
      <c r="K51">
        <v>2</v>
      </c>
      <c r="N51">
        <v>4.1904761904761907</v>
      </c>
      <c r="O51">
        <v>1</v>
      </c>
      <c r="R51">
        <v>1.2096774193548387</v>
      </c>
      <c r="S51">
        <v>6</v>
      </c>
      <c r="V51">
        <v>1.2096774193548387</v>
      </c>
      <c r="W51">
        <v>13</v>
      </c>
      <c r="Z51">
        <v>1.2096774193548387</v>
      </c>
      <c r="AA51">
        <v>1</v>
      </c>
      <c r="AD51">
        <v>1.2096774193548387</v>
      </c>
      <c r="AE51">
        <v>7</v>
      </c>
    </row>
    <row r="52" spans="2:31" x14ac:dyDescent="0.3">
      <c r="B52">
        <v>1.2096774193548387</v>
      </c>
      <c r="C52">
        <v>0</v>
      </c>
      <c r="F52">
        <v>1.2096774193548387</v>
      </c>
      <c r="G52">
        <v>0</v>
      </c>
      <c r="J52">
        <v>1.2096774193548387</v>
      </c>
      <c r="K52">
        <v>0</v>
      </c>
      <c r="N52">
        <v>4.1904761904761907</v>
      </c>
      <c r="O52">
        <v>0</v>
      </c>
      <c r="R52">
        <v>1.2096774193548387</v>
      </c>
      <c r="S52">
        <v>0</v>
      </c>
      <c r="V52">
        <v>1.2096774193548387</v>
      </c>
      <c r="W52">
        <v>0</v>
      </c>
      <c r="Z52">
        <v>1.2096774193548387</v>
      </c>
      <c r="AA52">
        <v>0</v>
      </c>
      <c r="AD52">
        <v>1.2096774193548387</v>
      </c>
      <c r="AE52">
        <v>0</v>
      </c>
    </row>
    <row r="53" spans="2:31" x14ac:dyDescent="0.3">
      <c r="B53">
        <v>1.2580645161290323</v>
      </c>
      <c r="C53">
        <v>0</v>
      </c>
      <c r="F53">
        <v>1.2580645161290323</v>
      </c>
      <c r="G53">
        <v>0</v>
      </c>
      <c r="J53">
        <v>1.2580645161290323</v>
      </c>
      <c r="K53">
        <v>0</v>
      </c>
      <c r="N53">
        <v>4.2380952380952381</v>
      </c>
      <c r="O53">
        <v>0</v>
      </c>
      <c r="R53">
        <v>1.2580645161290323</v>
      </c>
      <c r="S53">
        <v>0</v>
      </c>
      <c r="V53">
        <v>1.2580645161290323</v>
      </c>
      <c r="W53">
        <v>0</v>
      </c>
      <c r="Z53">
        <v>1.2580645161290323</v>
      </c>
      <c r="AA53">
        <v>0</v>
      </c>
      <c r="AD53">
        <v>1.2580645161290323</v>
      </c>
      <c r="AE53">
        <v>0</v>
      </c>
    </row>
    <row r="54" spans="2:31" x14ac:dyDescent="0.3">
      <c r="B54">
        <v>1.2580645161290323</v>
      </c>
      <c r="C54">
        <v>16</v>
      </c>
      <c r="F54">
        <v>1.2580645161290323</v>
      </c>
      <c r="G54">
        <v>2</v>
      </c>
      <c r="J54">
        <v>1.2580645161290323</v>
      </c>
      <c r="K54">
        <v>2</v>
      </c>
      <c r="N54">
        <v>4.2380952380952381</v>
      </c>
      <c r="O54">
        <v>1</v>
      </c>
      <c r="R54">
        <v>1.2580645161290323</v>
      </c>
      <c r="S54">
        <v>6</v>
      </c>
      <c r="V54">
        <v>1.2580645161290323</v>
      </c>
      <c r="W54">
        <v>13</v>
      </c>
      <c r="Z54">
        <v>1.2580645161290323</v>
      </c>
      <c r="AA54">
        <v>1</v>
      </c>
      <c r="AD54">
        <v>1.2580645161290323</v>
      </c>
      <c r="AE54">
        <v>7</v>
      </c>
    </row>
    <row r="55" spans="2:31" x14ac:dyDescent="0.3">
      <c r="B55">
        <v>1.3064516129032258</v>
      </c>
      <c r="C55">
        <v>16</v>
      </c>
      <c r="F55">
        <v>1.3064516129032258</v>
      </c>
      <c r="G55">
        <v>2</v>
      </c>
      <c r="J55">
        <v>1.3064516129032258</v>
      </c>
      <c r="K55">
        <v>2</v>
      </c>
      <c r="N55">
        <v>4.2857142857142856</v>
      </c>
      <c r="O55">
        <v>1</v>
      </c>
      <c r="R55">
        <v>1.3064516129032258</v>
      </c>
      <c r="S55">
        <v>6</v>
      </c>
      <c r="V55">
        <v>1.3064516129032258</v>
      </c>
      <c r="W55">
        <v>13</v>
      </c>
      <c r="Z55">
        <v>1.3064516129032258</v>
      </c>
      <c r="AA55">
        <v>1</v>
      </c>
      <c r="AD55">
        <v>1.3064516129032258</v>
      </c>
      <c r="AE55">
        <v>7</v>
      </c>
    </row>
    <row r="56" spans="2:31" x14ac:dyDescent="0.3">
      <c r="B56">
        <v>1.3064516129032258</v>
      </c>
      <c r="C56">
        <v>0</v>
      </c>
      <c r="F56">
        <v>1.3064516129032258</v>
      </c>
      <c r="G56">
        <v>0</v>
      </c>
      <c r="J56">
        <v>1.3064516129032258</v>
      </c>
      <c r="K56">
        <v>0</v>
      </c>
      <c r="N56">
        <v>4.2857142857142856</v>
      </c>
      <c r="O56">
        <v>0</v>
      </c>
      <c r="R56">
        <v>1.3064516129032258</v>
      </c>
      <c r="S56">
        <v>0</v>
      </c>
      <c r="V56">
        <v>1.3064516129032258</v>
      </c>
      <c r="W56">
        <v>0</v>
      </c>
      <c r="Z56">
        <v>1.3064516129032258</v>
      </c>
      <c r="AA56">
        <v>0</v>
      </c>
      <c r="AD56">
        <v>1.3064516129032258</v>
      </c>
      <c r="AE56">
        <v>0</v>
      </c>
    </row>
    <row r="57" spans="2:31" x14ac:dyDescent="0.3">
      <c r="B57">
        <v>1.3548387096774193</v>
      </c>
      <c r="C57">
        <v>0</v>
      </c>
      <c r="F57">
        <v>1.3548387096774193</v>
      </c>
      <c r="G57">
        <v>0</v>
      </c>
      <c r="J57">
        <v>1.3548387096774193</v>
      </c>
      <c r="K57">
        <v>0</v>
      </c>
      <c r="N57">
        <v>4.333333333333333</v>
      </c>
      <c r="O57">
        <v>0</v>
      </c>
      <c r="R57">
        <v>1.3548387096774193</v>
      </c>
      <c r="S57">
        <v>0</v>
      </c>
      <c r="V57">
        <v>1.3548387096774193</v>
      </c>
      <c r="W57">
        <v>0</v>
      </c>
      <c r="Z57">
        <v>1.3548387096774193</v>
      </c>
      <c r="AA57">
        <v>0</v>
      </c>
      <c r="AD57">
        <v>1.3548387096774193</v>
      </c>
      <c r="AE57">
        <v>0</v>
      </c>
    </row>
    <row r="58" spans="2:31" x14ac:dyDescent="0.3">
      <c r="B58">
        <v>1.3548387096774193</v>
      </c>
      <c r="C58">
        <v>16</v>
      </c>
      <c r="F58">
        <v>1.3548387096774193</v>
      </c>
      <c r="G58">
        <v>2</v>
      </c>
      <c r="J58">
        <v>1.3548387096774193</v>
      </c>
      <c r="K58">
        <v>2</v>
      </c>
      <c r="N58">
        <v>4.333333333333333</v>
      </c>
      <c r="O58">
        <v>1</v>
      </c>
      <c r="R58">
        <v>1.3548387096774193</v>
      </c>
      <c r="S58">
        <v>6</v>
      </c>
      <c r="V58">
        <v>1.3548387096774193</v>
      </c>
      <c r="W58">
        <v>13</v>
      </c>
      <c r="Z58">
        <v>1.3548387096774193</v>
      </c>
      <c r="AA58">
        <v>1</v>
      </c>
      <c r="AD58">
        <v>1.3548387096774193</v>
      </c>
      <c r="AE58">
        <v>7</v>
      </c>
    </row>
    <row r="59" spans="2:31" x14ac:dyDescent="0.3">
      <c r="B59">
        <v>1.403225806451613</v>
      </c>
      <c r="C59">
        <v>16</v>
      </c>
      <c r="F59">
        <v>1.403225806451613</v>
      </c>
      <c r="G59">
        <v>2</v>
      </c>
      <c r="J59">
        <v>1.403225806451613</v>
      </c>
      <c r="K59">
        <v>2</v>
      </c>
      <c r="N59">
        <v>4.3809523809523814</v>
      </c>
      <c r="O59">
        <v>1</v>
      </c>
      <c r="R59">
        <v>1.403225806451613</v>
      </c>
      <c r="S59">
        <v>6</v>
      </c>
      <c r="V59">
        <v>1.403225806451613</v>
      </c>
      <c r="W59">
        <v>13</v>
      </c>
      <c r="Z59">
        <v>1.403225806451613</v>
      </c>
      <c r="AA59">
        <v>1</v>
      </c>
      <c r="AD59">
        <v>1.403225806451613</v>
      </c>
      <c r="AE59">
        <v>7</v>
      </c>
    </row>
    <row r="60" spans="2:31" x14ac:dyDescent="0.3">
      <c r="B60">
        <v>1.403225806451613</v>
      </c>
      <c r="C60">
        <v>0</v>
      </c>
      <c r="F60">
        <v>1.403225806451613</v>
      </c>
      <c r="G60">
        <v>0</v>
      </c>
      <c r="J60">
        <v>1.403225806451613</v>
      </c>
      <c r="K60">
        <v>0</v>
      </c>
      <c r="N60">
        <v>4.3809523809523814</v>
      </c>
      <c r="O60">
        <v>0</v>
      </c>
      <c r="R60">
        <v>1.403225806451613</v>
      </c>
      <c r="S60">
        <v>0</v>
      </c>
      <c r="V60">
        <v>1.403225806451613</v>
      </c>
      <c r="W60">
        <v>0</v>
      </c>
      <c r="Z60">
        <v>1.403225806451613</v>
      </c>
      <c r="AA60">
        <v>0</v>
      </c>
      <c r="AD60">
        <v>1.403225806451613</v>
      </c>
      <c r="AE60">
        <v>0</v>
      </c>
    </row>
    <row r="61" spans="2:31" x14ac:dyDescent="0.3">
      <c r="B61">
        <v>1.4516129032258065</v>
      </c>
      <c r="C61">
        <v>0</v>
      </c>
      <c r="F61">
        <v>1.4516129032258065</v>
      </c>
      <c r="G61">
        <v>0</v>
      </c>
      <c r="J61">
        <v>1.4516129032258065</v>
      </c>
      <c r="K61">
        <v>0</v>
      </c>
      <c r="N61">
        <v>4.4285714285714288</v>
      </c>
      <c r="O61">
        <v>0</v>
      </c>
      <c r="R61">
        <v>1.4516129032258065</v>
      </c>
      <c r="S61">
        <v>0</v>
      </c>
      <c r="V61">
        <v>1.4516129032258065</v>
      </c>
      <c r="W61">
        <v>0</v>
      </c>
      <c r="Z61">
        <v>1.4516129032258065</v>
      </c>
      <c r="AA61">
        <v>0</v>
      </c>
      <c r="AD61">
        <v>1.4516129032258065</v>
      </c>
      <c r="AE61">
        <v>0</v>
      </c>
    </row>
    <row r="62" spans="2:31" x14ac:dyDescent="0.3">
      <c r="B62">
        <v>1.4516129032258065</v>
      </c>
      <c r="C62">
        <v>16</v>
      </c>
      <c r="F62">
        <v>1.4516129032258065</v>
      </c>
      <c r="G62">
        <v>2</v>
      </c>
      <c r="J62">
        <v>1.4516129032258065</v>
      </c>
      <c r="K62">
        <v>2</v>
      </c>
      <c r="N62">
        <v>4.4285714285714288</v>
      </c>
      <c r="O62">
        <v>1</v>
      </c>
      <c r="R62">
        <v>1.4516129032258065</v>
      </c>
      <c r="S62">
        <v>6</v>
      </c>
      <c r="V62">
        <v>1.4516129032258065</v>
      </c>
      <c r="W62">
        <v>13</v>
      </c>
      <c r="Z62">
        <v>1.4516129032258065</v>
      </c>
      <c r="AA62">
        <v>1</v>
      </c>
      <c r="AD62">
        <v>1.4516129032258065</v>
      </c>
      <c r="AE62">
        <v>7</v>
      </c>
    </row>
    <row r="63" spans="2:31" x14ac:dyDescent="0.3">
      <c r="B63">
        <v>1.5</v>
      </c>
      <c r="C63">
        <v>16</v>
      </c>
      <c r="F63">
        <v>1.5</v>
      </c>
      <c r="G63">
        <v>2</v>
      </c>
      <c r="J63">
        <v>1.5</v>
      </c>
      <c r="K63">
        <v>2</v>
      </c>
      <c r="N63">
        <v>4.4761904761904763</v>
      </c>
      <c r="O63">
        <v>1</v>
      </c>
      <c r="R63">
        <v>1.5</v>
      </c>
      <c r="S63">
        <v>6</v>
      </c>
      <c r="V63">
        <v>1.5</v>
      </c>
      <c r="W63">
        <v>13</v>
      </c>
      <c r="Z63">
        <v>1.5</v>
      </c>
      <c r="AA63">
        <v>1</v>
      </c>
      <c r="AD63">
        <v>1.5</v>
      </c>
      <c r="AE63">
        <v>7</v>
      </c>
    </row>
    <row r="64" spans="2:31" x14ac:dyDescent="0.3">
      <c r="B64">
        <v>1.5</v>
      </c>
      <c r="C64">
        <v>0</v>
      </c>
      <c r="F64">
        <v>1.5</v>
      </c>
      <c r="G64">
        <v>0</v>
      </c>
      <c r="J64">
        <v>1.5</v>
      </c>
      <c r="K64">
        <v>0</v>
      </c>
      <c r="N64">
        <v>4.4761904761904763</v>
      </c>
      <c r="O64">
        <v>0</v>
      </c>
      <c r="R64">
        <v>1.5</v>
      </c>
      <c r="S64">
        <v>0</v>
      </c>
      <c r="V64">
        <v>1.5</v>
      </c>
      <c r="W64">
        <v>0</v>
      </c>
      <c r="Z64">
        <v>1.5</v>
      </c>
      <c r="AA64">
        <v>0</v>
      </c>
      <c r="AD64">
        <v>1.5</v>
      </c>
      <c r="AE64">
        <v>0</v>
      </c>
    </row>
    <row r="65" spans="2:31" x14ac:dyDescent="0.3">
      <c r="B65">
        <v>1.5483870967741935</v>
      </c>
      <c r="C65">
        <v>0</v>
      </c>
      <c r="F65">
        <v>1.5483870967741935</v>
      </c>
      <c r="G65">
        <v>0</v>
      </c>
      <c r="J65">
        <v>1.5483870967741935</v>
      </c>
      <c r="K65">
        <v>0</v>
      </c>
      <c r="N65">
        <v>4.5238095238095237</v>
      </c>
      <c r="O65">
        <v>0</v>
      </c>
      <c r="R65">
        <v>1.5483870967741935</v>
      </c>
      <c r="S65">
        <v>0</v>
      </c>
      <c r="V65">
        <v>1.5483870967741935</v>
      </c>
      <c r="W65">
        <v>0</v>
      </c>
      <c r="Z65">
        <v>1.5483870967741935</v>
      </c>
      <c r="AA65">
        <v>0</v>
      </c>
      <c r="AD65">
        <v>1.5483870967741935</v>
      </c>
      <c r="AE65">
        <v>0</v>
      </c>
    </row>
    <row r="66" spans="2:31" x14ac:dyDescent="0.3">
      <c r="B66">
        <v>1.5483870967741935</v>
      </c>
      <c r="C66">
        <v>16</v>
      </c>
      <c r="F66">
        <v>1.5483870967741935</v>
      </c>
      <c r="G66">
        <v>2</v>
      </c>
      <c r="J66">
        <v>1.5483870967741935</v>
      </c>
      <c r="K66">
        <v>2</v>
      </c>
      <c r="N66">
        <v>4.5238095238095237</v>
      </c>
      <c r="O66">
        <v>1</v>
      </c>
      <c r="R66">
        <v>1.5483870967741935</v>
      </c>
      <c r="S66">
        <v>6</v>
      </c>
      <c r="V66">
        <v>1.5483870967741935</v>
      </c>
      <c r="W66">
        <v>13</v>
      </c>
      <c r="Z66">
        <v>1.5483870967741935</v>
      </c>
      <c r="AA66">
        <v>1</v>
      </c>
      <c r="AD66">
        <v>1.5483870967741935</v>
      </c>
      <c r="AE66">
        <v>7</v>
      </c>
    </row>
    <row r="67" spans="2:31" x14ac:dyDescent="0.3">
      <c r="B67">
        <v>1.596774193548387</v>
      </c>
      <c r="C67">
        <v>16</v>
      </c>
      <c r="F67">
        <v>1.596774193548387</v>
      </c>
      <c r="G67">
        <v>2</v>
      </c>
      <c r="J67">
        <v>1.596774193548387</v>
      </c>
      <c r="K67">
        <v>2</v>
      </c>
      <c r="N67">
        <v>4.5714285714285712</v>
      </c>
      <c r="O67">
        <v>1</v>
      </c>
      <c r="R67">
        <v>1.596774193548387</v>
      </c>
      <c r="S67">
        <v>6</v>
      </c>
      <c r="V67">
        <v>1.596774193548387</v>
      </c>
      <c r="W67">
        <v>13</v>
      </c>
      <c r="Z67">
        <v>1.596774193548387</v>
      </c>
      <c r="AA67">
        <v>1</v>
      </c>
      <c r="AD67">
        <v>1.596774193548387</v>
      </c>
      <c r="AE67">
        <v>7</v>
      </c>
    </row>
    <row r="68" spans="2:31" x14ac:dyDescent="0.3">
      <c r="B68">
        <v>1.596774193548387</v>
      </c>
      <c r="C68">
        <v>0</v>
      </c>
      <c r="F68">
        <v>1.596774193548387</v>
      </c>
      <c r="G68">
        <v>0</v>
      </c>
      <c r="J68">
        <v>1.596774193548387</v>
      </c>
      <c r="K68">
        <v>0</v>
      </c>
      <c r="N68">
        <v>4.5714285714285712</v>
      </c>
      <c r="O68">
        <v>0</v>
      </c>
      <c r="R68">
        <v>1.596774193548387</v>
      </c>
      <c r="S68">
        <v>0</v>
      </c>
      <c r="V68">
        <v>1.596774193548387</v>
      </c>
      <c r="W68">
        <v>0</v>
      </c>
      <c r="Z68">
        <v>1.596774193548387</v>
      </c>
      <c r="AA68">
        <v>0</v>
      </c>
      <c r="AD68">
        <v>1.596774193548387</v>
      </c>
      <c r="AE68">
        <v>0</v>
      </c>
    </row>
    <row r="69" spans="2:31" x14ac:dyDescent="0.3">
      <c r="B69">
        <v>1.6451612903225807</v>
      </c>
      <c r="C69">
        <v>0</v>
      </c>
      <c r="F69">
        <v>1.6451612903225807</v>
      </c>
      <c r="G69">
        <v>0</v>
      </c>
      <c r="J69">
        <v>1.6451612903225807</v>
      </c>
      <c r="K69">
        <v>0</v>
      </c>
      <c r="N69">
        <v>4.6190476190476186</v>
      </c>
      <c r="O69">
        <v>0</v>
      </c>
      <c r="R69">
        <v>1.6451612903225807</v>
      </c>
      <c r="S69">
        <v>0</v>
      </c>
      <c r="V69">
        <v>1.6451612903225807</v>
      </c>
      <c r="W69">
        <v>0</v>
      </c>
      <c r="Z69">
        <v>1.6451612903225807</v>
      </c>
      <c r="AA69">
        <v>0</v>
      </c>
      <c r="AD69">
        <v>1.6451612903225807</v>
      </c>
      <c r="AE69">
        <v>0</v>
      </c>
    </row>
    <row r="70" spans="2:31" x14ac:dyDescent="0.3">
      <c r="B70">
        <v>1.6451612903225807</v>
      </c>
      <c r="C70">
        <v>16</v>
      </c>
      <c r="F70">
        <v>1.6451612903225807</v>
      </c>
      <c r="G70">
        <v>2</v>
      </c>
      <c r="J70">
        <v>1.6451612903225807</v>
      </c>
      <c r="K70">
        <v>2</v>
      </c>
      <c r="N70">
        <v>4.6190476190476186</v>
      </c>
      <c r="O70">
        <v>1</v>
      </c>
      <c r="R70">
        <v>1.6451612903225807</v>
      </c>
      <c r="S70">
        <v>6</v>
      </c>
      <c r="V70">
        <v>1.6451612903225807</v>
      </c>
      <c r="W70">
        <v>13</v>
      </c>
      <c r="Z70">
        <v>1.6451612903225807</v>
      </c>
      <c r="AA70">
        <v>1</v>
      </c>
      <c r="AD70">
        <v>1.6451612903225807</v>
      </c>
      <c r="AE70">
        <v>7</v>
      </c>
    </row>
    <row r="71" spans="2:31" x14ac:dyDescent="0.3">
      <c r="B71">
        <v>1.6935483870967742</v>
      </c>
      <c r="C71">
        <v>16</v>
      </c>
      <c r="F71">
        <v>1.6935483870967742</v>
      </c>
      <c r="G71">
        <v>2</v>
      </c>
      <c r="J71">
        <v>1.6935483870967742</v>
      </c>
      <c r="K71">
        <v>2</v>
      </c>
      <c r="N71">
        <v>4.666666666666667</v>
      </c>
      <c r="O71">
        <v>1</v>
      </c>
      <c r="R71">
        <v>1.6935483870967742</v>
      </c>
      <c r="S71">
        <v>6</v>
      </c>
      <c r="V71">
        <v>1.6935483870967742</v>
      </c>
      <c r="W71">
        <v>13</v>
      </c>
      <c r="Z71">
        <v>1.6935483870967742</v>
      </c>
      <c r="AA71">
        <v>1</v>
      </c>
      <c r="AD71">
        <v>1.6935483870967742</v>
      </c>
      <c r="AE71">
        <v>7</v>
      </c>
    </row>
    <row r="72" spans="2:31" x14ac:dyDescent="0.3">
      <c r="B72">
        <v>1.6935483870967742</v>
      </c>
      <c r="C72">
        <v>0</v>
      </c>
      <c r="F72">
        <v>1.6935483870967742</v>
      </c>
      <c r="G72">
        <v>0</v>
      </c>
      <c r="J72">
        <v>1.6935483870967742</v>
      </c>
      <c r="K72">
        <v>0</v>
      </c>
      <c r="N72">
        <v>4.666666666666667</v>
      </c>
      <c r="O72">
        <v>0</v>
      </c>
      <c r="R72">
        <v>1.6935483870967742</v>
      </c>
      <c r="S72">
        <v>0</v>
      </c>
      <c r="V72">
        <v>1.6935483870967742</v>
      </c>
      <c r="W72">
        <v>0</v>
      </c>
      <c r="Z72">
        <v>1.6935483870967742</v>
      </c>
      <c r="AA72">
        <v>0</v>
      </c>
      <c r="AD72">
        <v>1.6935483870967742</v>
      </c>
      <c r="AE72">
        <v>0</v>
      </c>
    </row>
    <row r="73" spans="2:31" x14ac:dyDescent="0.3">
      <c r="B73">
        <v>1.7419354838709677</v>
      </c>
      <c r="C73">
        <v>0</v>
      </c>
      <c r="F73">
        <v>1.7419354838709677</v>
      </c>
      <c r="G73">
        <v>0</v>
      </c>
      <c r="J73">
        <v>1.7419354838709677</v>
      </c>
      <c r="K73">
        <v>0</v>
      </c>
      <c r="N73">
        <v>4.7142857142857144</v>
      </c>
      <c r="O73">
        <v>0</v>
      </c>
      <c r="R73">
        <v>1.7419354838709677</v>
      </c>
      <c r="S73">
        <v>0</v>
      </c>
      <c r="V73">
        <v>1.7419354838709677</v>
      </c>
      <c r="W73">
        <v>0</v>
      </c>
      <c r="Z73">
        <v>1.7419354838709677</v>
      </c>
      <c r="AA73">
        <v>0</v>
      </c>
      <c r="AD73">
        <v>1.7419354838709677</v>
      </c>
      <c r="AE73">
        <v>0</v>
      </c>
    </row>
    <row r="74" spans="2:31" x14ac:dyDescent="0.3">
      <c r="B74">
        <v>1.7419354838709677</v>
      </c>
      <c r="C74">
        <v>16</v>
      </c>
      <c r="F74">
        <v>1.7419354838709677</v>
      </c>
      <c r="G74">
        <v>2</v>
      </c>
      <c r="J74">
        <v>1.7419354838709677</v>
      </c>
      <c r="K74">
        <v>2</v>
      </c>
      <c r="N74">
        <v>4.7142857142857144</v>
      </c>
      <c r="O74">
        <v>1</v>
      </c>
      <c r="R74">
        <v>1.7419354838709677</v>
      </c>
      <c r="S74">
        <v>6</v>
      </c>
      <c r="V74">
        <v>1.7419354838709677</v>
      </c>
      <c r="W74">
        <v>13</v>
      </c>
      <c r="Z74">
        <v>1.7419354838709677</v>
      </c>
      <c r="AA74">
        <v>1</v>
      </c>
      <c r="AD74">
        <v>1.7419354838709677</v>
      </c>
      <c r="AE74">
        <v>7</v>
      </c>
    </row>
    <row r="75" spans="2:31" x14ac:dyDescent="0.3">
      <c r="B75">
        <v>1.7903225806451613</v>
      </c>
      <c r="C75">
        <v>16</v>
      </c>
      <c r="F75">
        <v>1.7903225806451613</v>
      </c>
      <c r="G75">
        <v>2</v>
      </c>
      <c r="J75">
        <v>1.7903225806451613</v>
      </c>
      <c r="K75">
        <v>2</v>
      </c>
      <c r="N75">
        <v>4.7619047619047619</v>
      </c>
      <c r="O75">
        <v>1</v>
      </c>
      <c r="R75">
        <v>1.7903225806451613</v>
      </c>
      <c r="S75">
        <v>6</v>
      </c>
      <c r="V75">
        <v>1.7903225806451613</v>
      </c>
      <c r="W75">
        <v>13</v>
      </c>
      <c r="Z75">
        <v>1.7903225806451613</v>
      </c>
      <c r="AA75">
        <v>1</v>
      </c>
      <c r="AD75">
        <v>1.7903225806451613</v>
      </c>
      <c r="AE75">
        <v>7</v>
      </c>
    </row>
    <row r="76" spans="2:31" x14ac:dyDescent="0.3">
      <c r="B76">
        <v>1.7903225806451613</v>
      </c>
      <c r="C76">
        <v>0</v>
      </c>
      <c r="F76">
        <v>1.7903225806451613</v>
      </c>
      <c r="G76">
        <v>0</v>
      </c>
      <c r="J76">
        <v>1.7903225806451613</v>
      </c>
      <c r="K76">
        <v>0</v>
      </c>
      <c r="N76">
        <v>4.7619047619047619</v>
      </c>
      <c r="O76">
        <v>0</v>
      </c>
      <c r="R76">
        <v>1.7903225806451613</v>
      </c>
      <c r="S76">
        <v>0</v>
      </c>
      <c r="V76">
        <v>1.7903225806451613</v>
      </c>
      <c r="W76">
        <v>0</v>
      </c>
      <c r="Z76">
        <v>1.7903225806451613</v>
      </c>
      <c r="AA76">
        <v>0</v>
      </c>
      <c r="AD76">
        <v>1.7903225806451613</v>
      </c>
      <c r="AE76">
        <v>0</v>
      </c>
    </row>
    <row r="77" spans="2:31" x14ac:dyDescent="0.3">
      <c r="B77">
        <v>1.8387096774193548</v>
      </c>
      <c r="C77">
        <v>0</v>
      </c>
      <c r="F77">
        <v>1.8387096774193548</v>
      </c>
      <c r="G77">
        <v>0</v>
      </c>
      <c r="J77">
        <v>1.8387096774193548</v>
      </c>
      <c r="K77">
        <v>0</v>
      </c>
      <c r="N77">
        <v>4.8095238095238093</v>
      </c>
      <c r="O77">
        <v>0</v>
      </c>
      <c r="R77">
        <v>1.8387096774193548</v>
      </c>
      <c r="S77">
        <v>0</v>
      </c>
      <c r="V77">
        <v>1.8387096774193548</v>
      </c>
      <c r="W77">
        <v>0</v>
      </c>
      <c r="Z77">
        <v>1.8387096774193548</v>
      </c>
      <c r="AA77">
        <v>0</v>
      </c>
      <c r="AD77">
        <v>1.8387096774193548</v>
      </c>
      <c r="AE77">
        <v>0</v>
      </c>
    </row>
    <row r="78" spans="2:31" x14ac:dyDescent="0.3">
      <c r="B78">
        <v>1.8387096774193548</v>
      </c>
      <c r="C78">
        <v>16</v>
      </c>
      <c r="F78">
        <v>1.8387096774193548</v>
      </c>
      <c r="G78">
        <v>2</v>
      </c>
      <c r="J78">
        <v>1.8387096774193548</v>
      </c>
      <c r="K78">
        <v>2</v>
      </c>
      <c r="N78">
        <v>4.8095238095238093</v>
      </c>
      <c r="O78">
        <v>1</v>
      </c>
      <c r="R78">
        <v>1.8387096774193548</v>
      </c>
      <c r="S78">
        <v>6</v>
      </c>
      <c r="V78">
        <v>1.8387096774193548</v>
      </c>
      <c r="W78">
        <v>13</v>
      </c>
      <c r="Z78">
        <v>1.8387096774193548</v>
      </c>
      <c r="AA78">
        <v>1</v>
      </c>
      <c r="AD78">
        <v>1.8387096774193548</v>
      </c>
      <c r="AE78">
        <v>7</v>
      </c>
    </row>
    <row r="79" spans="2:31" x14ac:dyDescent="0.3">
      <c r="B79">
        <v>1.8870967741935485</v>
      </c>
      <c r="C79">
        <v>16</v>
      </c>
      <c r="F79">
        <v>1.8870967741935485</v>
      </c>
      <c r="G79">
        <v>2</v>
      </c>
      <c r="J79">
        <v>1.8870967741935485</v>
      </c>
      <c r="K79">
        <v>2</v>
      </c>
      <c r="N79">
        <v>4.8571428571428577</v>
      </c>
      <c r="O79">
        <v>1</v>
      </c>
      <c r="R79">
        <v>1.8870967741935485</v>
      </c>
      <c r="S79">
        <v>6</v>
      </c>
      <c r="V79">
        <v>1.8870967741935485</v>
      </c>
      <c r="W79">
        <v>13</v>
      </c>
      <c r="Z79">
        <v>1.8870967741935485</v>
      </c>
      <c r="AA79">
        <v>1</v>
      </c>
      <c r="AD79">
        <v>1.8870967741935485</v>
      </c>
      <c r="AE79">
        <v>7</v>
      </c>
    </row>
    <row r="80" spans="2:31" x14ac:dyDescent="0.3">
      <c r="B80">
        <v>1.8870967741935485</v>
      </c>
      <c r="C80">
        <v>0</v>
      </c>
      <c r="F80">
        <v>1.8870967741935485</v>
      </c>
      <c r="G80">
        <v>0</v>
      </c>
      <c r="J80">
        <v>1.8870967741935485</v>
      </c>
      <c r="K80">
        <v>0</v>
      </c>
      <c r="N80">
        <v>4.8571428571428577</v>
      </c>
      <c r="O80">
        <v>0</v>
      </c>
      <c r="R80">
        <v>1.8870967741935485</v>
      </c>
      <c r="S80">
        <v>0</v>
      </c>
      <c r="V80">
        <v>1.8870967741935485</v>
      </c>
      <c r="W80">
        <v>0</v>
      </c>
      <c r="Z80">
        <v>1.8870967741935485</v>
      </c>
      <c r="AA80">
        <v>0</v>
      </c>
      <c r="AD80">
        <v>1.8870967741935485</v>
      </c>
      <c r="AE80">
        <v>0</v>
      </c>
    </row>
    <row r="81" spans="2:31" x14ac:dyDescent="0.3">
      <c r="B81">
        <v>1.935483870967742</v>
      </c>
      <c r="C81">
        <v>0</v>
      </c>
      <c r="F81">
        <v>1.935483870967742</v>
      </c>
      <c r="G81">
        <v>0</v>
      </c>
      <c r="J81">
        <v>1.935483870967742</v>
      </c>
      <c r="K81">
        <v>0</v>
      </c>
      <c r="N81">
        <v>4.9047619047619051</v>
      </c>
      <c r="O81">
        <v>0</v>
      </c>
      <c r="R81">
        <v>1.935483870967742</v>
      </c>
      <c r="S81">
        <v>0</v>
      </c>
      <c r="V81">
        <v>1.935483870967742</v>
      </c>
      <c r="W81">
        <v>0</v>
      </c>
      <c r="Z81">
        <v>1.935483870967742</v>
      </c>
      <c r="AA81">
        <v>0</v>
      </c>
      <c r="AD81">
        <v>1.935483870967742</v>
      </c>
      <c r="AE81">
        <v>0</v>
      </c>
    </row>
    <row r="82" spans="2:31" x14ac:dyDescent="0.3">
      <c r="B82">
        <v>1.935483870967742</v>
      </c>
      <c r="C82">
        <v>16</v>
      </c>
      <c r="F82">
        <v>1.935483870967742</v>
      </c>
      <c r="G82">
        <v>2</v>
      </c>
      <c r="J82">
        <v>1.935483870967742</v>
      </c>
      <c r="K82">
        <v>2</v>
      </c>
      <c r="N82">
        <v>4.9047619047619051</v>
      </c>
      <c r="O82">
        <v>1</v>
      </c>
      <c r="R82">
        <v>1.935483870967742</v>
      </c>
      <c r="S82">
        <v>6</v>
      </c>
      <c r="V82">
        <v>1.935483870967742</v>
      </c>
      <c r="W82">
        <v>13</v>
      </c>
      <c r="Z82">
        <v>1.935483870967742</v>
      </c>
      <c r="AA82">
        <v>1</v>
      </c>
      <c r="AD82">
        <v>1.935483870967742</v>
      </c>
      <c r="AE82">
        <v>7</v>
      </c>
    </row>
    <row r="83" spans="2:31" x14ac:dyDescent="0.3">
      <c r="B83">
        <v>1.9838709677419355</v>
      </c>
      <c r="C83">
        <v>16</v>
      </c>
      <c r="F83">
        <v>1.9838709677419355</v>
      </c>
      <c r="G83">
        <v>2</v>
      </c>
      <c r="J83">
        <v>1.9838709677419355</v>
      </c>
      <c r="K83">
        <v>2</v>
      </c>
      <c r="N83">
        <v>4.9523809523809526</v>
      </c>
      <c r="O83">
        <v>1</v>
      </c>
      <c r="R83">
        <v>1.9838709677419355</v>
      </c>
      <c r="S83">
        <v>6</v>
      </c>
      <c r="V83">
        <v>1.9838709677419355</v>
      </c>
      <c r="W83">
        <v>13</v>
      </c>
      <c r="Z83">
        <v>1.9838709677419355</v>
      </c>
      <c r="AA83">
        <v>1</v>
      </c>
      <c r="AD83">
        <v>1.9838709677419355</v>
      </c>
      <c r="AE83">
        <v>7</v>
      </c>
    </row>
    <row r="84" spans="2:31" x14ac:dyDescent="0.3">
      <c r="B84">
        <v>1.9838709677419355</v>
      </c>
      <c r="C84">
        <v>0</v>
      </c>
      <c r="F84">
        <v>1.9838709677419355</v>
      </c>
      <c r="G84">
        <v>0</v>
      </c>
      <c r="J84">
        <v>1.9838709677419355</v>
      </c>
      <c r="K84">
        <v>0</v>
      </c>
      <c r="N84">
        <v>4.9523809523809526</v>
      </c>
      <c r="O84">
        <v>0</v>
      </c>
      <c r="R84">
        <v>1.9838709677419355</v>
      </c>
      <c r="S84">
        <v>0</v>
      </c>
      <c r="V84">
        <v>1.9838709677419355</v>
      </c>
      <c r="W84">
        <v>0</v>
      </c>
      <c r="Z84">
        <v>1.9838709677419355</v>
      </c>
      <c r="AA84">
        <v>0</v>
      </c>
      <c r="AD84">
        <v>1.9838709677419355</v>
      </c>
      <c r="AE84">
        <v>0</v>
      </c>
    </row>
    <row r="85" spans="2:31" x14ac:dyDescent="0.3">
      <c r="B85">
        <v>2.032258064516129</v>
      </c>
      <c r="C85">
        <v>0</v>
      </c>
      <c r="F85">
        <v>2.032258064516129</v>
      </c>
      <c r="G85">
        <v>0</v>
      </c>
      <c r="J85">
        <v>2.032258064516129</v>
      </c>
      <c r="K85">
        <v>0</v>
      </c>
      <c r="N85">
        <v>5</v>
      </c>
      <c r="O85">
        <v>0</v>
      </c>
      <c r="R85">
        <v>2.032258064516129</v>
      </c>
      <c r="S85">
        <v>0</v>
      </c>
      <c r="V85">
        <v>2.032258064516129</v>
      </c>
      <c r="W85">
        <v>0</v>
      </c>
      <c r="Z85">
        <v>2.032258064516129</v>
      </c>
      <c r="AA85">
        <v>0</v>
      </c>
      <c r="AD85">
        <v>2.032258064516129</v>
      </c>
      <c r="AE85">
        <v>0</v>
      </c>
    </row>
    <row r="86" spans="2:31" x14ac:dyDescent="0.3">
      <c r="B86">
        <v>2.032258064516129</v>
      </c>
      <c r="C86">
        <v>16</v>
      </c>
      <c r="F86">
        <v>2.032258064516129</v>
      </c>
      <c r="G86">
        <v>2</v>
      </c>
      <c r="J86">
        <v>2.032258064516129</v>
      </c>
      <c r="K86">
        <v>2</v>
      </c>
      <c r="N86">
        <v>5</v>
      </c>
      <c r="O86">
        <v>1</v>
      </c>
      <c r="R86">
        <v>2.032258064516129</v>
      </c>
      <c r="S86">
        <v>6</v>
      </c>
      <c r="V86">
        <v>2.032258064516129</v>
      </c>
      <c r="W86">
        <v>13</v>
      </c>
      <c r="Z86">
        <v>2.032258064516129</v>
      </c>
      <c r="AA86">
        <v>1</v>
      </c>
      <c r="AD86">
        <v>2.032258064516129</v>
      </c>
      <c r="AE86">
        <v>7</v>
      </c>
    </row>
    <row r="87" spans="2:31" x14ac:dyDescent="0.3">
      <c r="B87">
        <v>2.0806451612903225</v>
      </c>
      <c r="C87">
        <v>16</v>
      </c>
      <c r="F87">
        <v>2.0806451612903225</v>
      </c>
      <c r="G87">
        <v>2</v>
      </c>
      <c r="J87">
        <v>2.0806451612903225</v>
      </c>
      <c r="K87">
        <v>2</v>
      </c>
      <c r="N87">
        <v>5.0490196078431371</v>
      </c>
      <c r="O87">
        <v>1</v>
      </c>
      <c r="R87">
        <v>2.0806451612903225</v>
      </c>
      <c r="S87">
        <v>6</v>
      </c>
      <c r="V87">
        <v>2.0806451612903225</v>
      </c>
      <c r="W87">
        <v>13</v>
      </c>
      <c r="Z87">
        <v>2.0806451612903225</v>
      </c>
      <c r="AA87">
        <v>1</v>
      </c>
      <c r="AD87">
        <v>2.0806451612903225</v>
      </c>
      <c r="AE87">
        <v>7</v>
      </c>
    </row>
    <row r="88" spans="2:31" x14ac:dyDescent="0.3">
      <c r="B88">
        <v>2.0806451612903225</v>
      </c>
      <c r="C88">
        <v>0</v>
      </c>
      <c r="F88">
        <v>2.0806451612903225</v>
      </c>
      <c r="G88">
        <v>0</v>
      </c>
      <c r="J88">
        <v>2.0806451612903225</v>
      </c>
      <c r="K88">
        <v>0</v>
      </c>
      <c r="N88">
        <v>5.0490196078431371</v>
      </c>
      <c r="O88">
        <v>0</v>
      </c>
      <c r="R88">
        <v>2.0806451612903225</v>
      </c>
      <c r="S88">
        <v>0</v>
      </c>
      <c r="V88">
        <v>2.0806451612903225</v>
      </c>
      <c r="W88">
        <v>0</v>
      </c>
      <c r="Z88">
        <v>2.0806451612903225</v>
      </c>
      <c r="AA88">
        <v>0</v>
      </c>
      <c r="AD88">
        <v>2.0806451612903225</v>
      </c>
      <c r="AE88">
        <v>0</v>
      </c>
    </row>
    <row r="89" spans="2:31" x14ac:dyDescent="0.3">
      <c r="B89">
        <v>2.129032258064516</v>
      </c>
      <c r="C89">
        <v>0</v>
      </c>
      <c r="F89">
        <v>2.129032258064516</v>
      </c>
      <c r="G89">
        <v>0</v>
      </c>
      <c r="J89">
        <v>2.129032258064516</v>
      </c>
      <c r="K89">
        <v>0</v>
      </c>
      <c r="N89">
        <v>5.0980392156862742</v>
      </c>
      <c r="O89">
        <v>0</v>
      </c>
      <c r="R89">
        <v>2.129032258064516</v>
      </c>
      <c r="S89">
        <v>0</v>
      </c>
      <c r="V89">
        <v>2.129032258064516</v>
      </c>
      <c r="W89">
        <v>0</v>
      </c>
      <c r="Z89">
        <v>2.129032258064516</v>
      </c>
      <c r="AA89">
        <v>0</v>
      </c>
      <c r="AD89">
        <v>2.129032258064516</v>
      </c>
      <c r="AE89">
        <v>0</v>
      </c>
    </row>
    <row r="90" spans="2:31" x14ac:dyDescent="0.3">
      <c r="B90">
        <v>2.129032258064516</v>
      </c>
      <c r="C90">
        <v>16</v>
      </c>
      <c r="F90">
        <v>2.129032258064516</v>
      </c>
      <c r="G90">
        <v>2</v>
      </c>
      <c r="J90">
        <v>2.129032258064516</v>
      </c>
      <c r="K90">
        <v>2</v>
      </c>
      <c r="N90">
        <v>5.0980392156862742</v>
      </c>
      <c r="O90">
        <v>1</v>
      </c>
      <c r="R90">
        <v>2.129032258064516</v>
      </c>
      <c r="S90">
        <v>6</v>
      </c>
      <c r="V90">
        <v>2.129032258064516</v>
      </c>
      <c r="W90">
        <v>13</v>
      </c>
      <c r="Z90">
        <v>2.129032258064516</v>
      </c>
      <c r="AA90">
        <v>1</v>
      </c>
      <c r="AD90">
        <v>2.129032258064516</v>
      </c>
      <c r="AE90">
        <v>7</v>
      </c>
    </row>
    <row r="91" spans="2:31" x14ac:dyDescent="0.3">
      <c r="B91">
        <v>2.1774193548387095</v>
      </c>
      <c r="C91">
        <v>16</v>
      </c>
      <c r="F91">
        <v>2.1774193548387095</v>
      </c>
      <c r="G91">
        <v>2</v>
      </c>
      <c r="J91">
        <v>2.1774193548387095</v>
      </c>
      <c r="K91">
        <v>2</v>
      </c>
      <c r="N91">
        <v>5.1470588235294121</v>
      </c>
      <c r="O91">
        <v>1</v>
      </c>
      <c r="R91">
        <v>2.1774193548387095</v>
      </c>
      <c r="S91">
        <v>6</v>
      </c>
      <c r="V91">
        <v>2.1774193548387095</v>
      </c>
      <c r="W91">
        <v>13</v>
      </c>
      <c r="Z91">
        <v>2.1774193548387095</v>
      </c>
      <c r="AA91">
        <v>1</v>
      </c>
      <c r="AD91">
        <v>2.1774193548387095</v>
      </c>
      <c r="AE91">
        <v>7</v>
      </c>
    </row>
    <row r="92" spans="2:31" x14ac:dyDescent="0.3">
      <c r="B92">
        <v>2.1774193548387095</v>
      </c>
      <c r="C92">
        <v>0</v>
      </c>
      <c r="F92">
        <v>2.1774193548387095</v>
      </c>
      <c r="G92">
        <v>0</v>
      </c>
      <c r="J92">
        <v>2.1774193548387095</v>
      </c>
      <c r="K92">
        <v>0</v>
      </c>
      <c r="N92">
        <v>5.1470588235294121</v>
      </c>
      <c r="O92">
        <v>0</v>
      </c>
      <c r="R92">
        <v>2.1774193548387095</v>
      </c>
      <c r="S92">
        <v>0</v>
      </c>
      <c r="V92">
        <v>2.1774193548387095</v>
      </c>
      <c r="W92">
        <v>0</v>
      </c>
      <c r="Z92">
        <v>2.1774193548387095</v>
      </c>
      <c r="AA92">
        <v>0</v>
      </c>
      <c r="AD92">
        <v>2.1774193548387095</v>
      </c>
      <c r="AE92">
        <v>0</v>
      </c>
    </row>
    <row r="93" spans="2:31" x14ac:dyDescent="0.3">
      <c r="B93">
        <v>2.225806451612903</v>
      </c>
      <c r="C93">
        <v>0</v>
      </c>
      <c r="F93">
        <v>2.225806451612903</v>
      </c>
      <c r="G93">
        <v>0</v>
      </c>
      <c r="J93">
        <v>2.225806451612903</v>
      </c>
      <c r="K93">
        <v>0</v>
      </c>
      <c r="N93">
        <v>5.1960784313725492</v>
      </c>
      <c r="O93">
        <v>0</v>
      </c>
      <c r="R93">
        <v>2.225806451612903</v>
      </c>
      <c r="S93">
        <v>0</v>
      </c>
      <c r="V93">
        <v>2.225806451612903</v>
      </c>
      <c r="W93">
        <v>0</v>
      </c>
      <c r="Z93">
        <v>2.225806451612903</v>
      </c>
      <c r="AA93">
        <v>0</v>
      </c>
      <c r="AD93">
        <v>2.225806451612903</v>
      </c>
      <c r="AE93">
        <v>0</v>
      </c>
    </row>
    <row r="94" spans="2:31" x14ac:dyDescent="0.3">
      <c r="B94">
        <v>2.225806451612903</v>
      </c>
      <c r="C94">
        <v>16</v>
      </c>
      <c r="F94">
        <v>2.225806451612903</v>
      </c>
      <c r="G94">
        <v>2</v>
      </c>
      <c r="J94">
        <v>2.225806451612903</v>
      </c>
      <c r="K94">
        <v>2</v>
      </c>
      <c r="N94">
        <v>5.1960784313725492</v>
      </c>
      <c r="O94">
        <v>1</v>
      </c>
      <c r="R94">
        <v>2.225806451612903</v>
      </c>
      <c r="S94">
        <v>6</v>
      </c>
      <c r="V94">
        <v>2.225806451612903</v>
      </c>
      <c r="W94">
        <v>13</v>
      </c>
      <c r="Z94">
        <v>2.225806451612903</v>
      </c>
      <c r="AA94">
        <v>1</v>
      </c>
      <c r="AD94">
        <v>2.225806451612903</v>
      </c>
      <c r="AE94">
        <v>7</v>
      </c>
    </row>
    <row r="95" spans="2:31" x14ac:dyDescent="0.3">
      <c r="B95">
        <v>2.274193548387097</v>
      </c>
      <c r="C95">
        <v>16</v>
      </c>
      <c r="F95">
        <v>2.274193548387097</v>
      </c>
      <c r="G95">
        <v>2</v>
      </c>
      <c r="J95">
        <v>2.274193548387097</v>
      </c>
      <c r="K95">
        <v>2</v>
      </c>
      <c r="N95">
        <v>5.2450980392156863</v>
      </c>
      <c r="O95">
        <v>1</v>
      </c>
      <c r="R95">
        <v>2.274193548387097</v>
      </c>
      <c r="S95">
        <v>6</v>
      </c>
      <c r="V95">
        <v>2.274193548387097</v>
      </c>
      <c r="W95">
        <v>13</v>
      </c>
      <c r="Z95">
        <v>2.274193548387097</v>
      </c>
      <c r="AA95">
        <v>1</v>
      </c>
      <c r="AD95">
        <v>2.274193548387097</v>
      </c>
      <c r="AE95">
        <v>7</v>
      </c>
    </row>
    <row r="96" spans="2:31" x14ac:dyDescent="0.3">
      <c r="B96">
        <v>2.274193548387097</v>
      </c>
      <c r="C96">
        <v>0</v>
      </c>
      <c r="F96">
        <v>2.274193548387097</v>
      </c>
      <c r="G96">
        <v>0</v>
      </c>
      <c r="J96">
        <v>2.274193548387097</v>
      </c>
      <c r="K96">
        <v>0</v>
      </c>
      <c r="N96">
        <v>5.2450980392156863</v>
      </c>
      <c r="O96">
        <v>0</v>
      </c>
      <c r="R96">
        <v>2.274193548387097</v>
      </c>
      <c r="S96">
        <v>0</v>
      </c>
      <c r="V96">
        <v>2.274193548387097</v>
      </c>
      <c r="W96">
        <v>0</v>
      </c>
      <c r="Z96">
        <v>2.274193548387097</v>
      </c>
      <c r="AA96">
        <v>0</v>
      </c>
      <c r="AD96">
        <v>2.274193548387097</v>
      </c>
      <c r="AE96">
        <v>0</v>
      </c>
    </row>
    <row r="97" spans="2:31" x14ac:dyDescent="0.3">
      <c r="B97">
        <v>2.3225806451612905</v>
      </c>
      <c r="C97">
        <v>0</v>
      </c>
      <c r="F97">
        <v>2.3225806451612905</v>
      </c>
      <c r="G97">
        <v>0</v>
      </c>
      <c r="J97">
        <v>2.3225806451612905</v>
      </c>
      <c r="K97">
        <v>0</v>
      </c>
      <c r="N97">
        <v>5.2941176470588234</v>
      </c>
      <c r="O97">
        <v>0</v>
      </c>
      <c r="R97">
        <v>2.3225806451612905</v>
      </c>
      <c r="S97">
        <v>0</v>
      </c>
      <c r="V97">
        <v>2.3225806451612905</v>
      </c>
      <c r="W97">
        <v>0</v>
      </c>
      <c r="Z97">
        <v>2.3225806451612905</v>
      </c>
      <c r="AA97">
        <v>0</v>
      </c>
      <c r="AD97">
        <v>2.3225806451612905</v>
      </c>
      <c r="AE97">
        <v>0</v>
      </c>
    </row>
    <row r="98" spans="2:31" x14ac:dyDescent="0.3">
      <c r="B98">
        <v>2.3225806451612905</v>
      </c>
      <c r="C98">
        <v>16</v>
      </c>
      <c r="F98">
        <v>2.3225806451612905</v>
      </c>
      <c r="G98">
        <v>2</v>
      </c>
      <c r="J98">
        <v>2.3225806451612905</v>
      </c>
      <c r="K98">
        <v>2</v>
      </c>
      <c r="N98">
        <v>5.2941176470588234</v>
      </c>
      <c r="O98">
        <v>1</v>
      </c>
      <c r="R98">
        <v>2.3225806451612905</v>
      </c>
      <c r="S98">
        <v>6</v>
      </c>
      <c r="V98">
        <v>2.3225806451612905</v>
      </c>
      <c r="W98">
        <v>13</v>
      </c>
      <c r="Z98">
        <v>2.3225806451612905</v>
      </c>
      <c r="AA98">
        <v>1</v>
      </c>
      <c r="AD98">
        <v>2.3225806451612905</v>
      </c>
      <c r="AE98">
        <v>7</v>
      </c>
    </row>
    <row r="99" spans="2:31" x14ac:dyDescent="0.3">
      <c r="B99">
        <v>2.370967741935484</v>
      </c>
      <c r="C99">
        <v>16</v>
      </c>
      <c r="F99">
        <v>2.370967741935484</v>
      </c>
      <c r="G99">
        <v>2</v>
      </c>
      <c r="J99">
        <v>2.370967741935484</v>
      </c>
      <c r="K99">
        <v>2</v>
      </c>
      <c r="N99">
        <v>5.3431372549019605</v>
      </c>
      <c r="O99">
        <v>1</v>
      </c>
      <c r="R99">
        <v>2.370967741935484</v>
      </c>
      <c r="S99">
        <v>6</v>
      </c>
      <c r="V99">
        <v>2.370967741935484</v>
      </c>
      <c r="W99">
        <v>13</v>
      </c>
      <c r="Z99">
        <v>2.370967741935484</v>
      </c>
      <c r="AA99">
        <v>1</v>
      </c>
      <c r="AD99">
        <v>2.370967741935484</v>
      </c>
      <c r="AE99">
        <v>7</v>
      </c>
    </row>
    <row r="100" spans="2:31" x14ac:dyDescent="0.3">
      <c r="B100">
        <v>2.370967741935484</v>
      </c>
      <c r="C100">
        <v>0</v>
      </c>
      <c r="F100">
        <v>2.370967741935484</v>
      </c>
      <c r="G100">
        <v>0</v>
      </c>
      <c r="J100">
        <v>2.370967741935484</v>
      </c>
      <c r="K100">
        <v>0</v>
      </c>
      <c r="N100">
        <v>5.3431372549019605</v>
      </c>
      <c r="O100">
        <v>0</v>
      </c>
      <c r="R100">
        <v>2.370967741935484</v>
      </c>
      <c r="S100">
        <v>0</v>
      </c>
      <c r="V100">
        <v>2.370967741935484</v>
      </c>
      <c r="W100">
        <v>0</v>
      </c>
      <c r="Z100">
        <v>2.370967741935484</v>
      </c>
      <c r="AA100">
        <v>0</v>
      </c>
      <c r="AD100">
        <v>2.370967741935484</v>
      </c>
      <c r="AE100">
        <v>0</v>
      </c>
    </row>
    <row r="101" spans="2:31" x14ac:dyDescent="0.3">
      <c r="B101">
        <v>2.4193548387096775</v>
      </c>
      <c r="C101">
        <v>0</v>
      </c>
      <c r="F101">
        <v>2.4193548387096775</v>
      </c>
      <c r="G101">
        <v>0</v>
      </c>
      <c r="J101">
        <v>2.4193548387096775</v>
      </c>
      <c r="K101">
        <v>0</v>
      </c>
      <c r="N101">
        <v>5.3921568627450984</v>
      </c>
      <c r="O101">
        <v>0</v>
      </c>
      <c r="R101">
        <v>2.4193548387096775</v>
      </c>
      <c r="S101">
        <v>0</v>
      </c>
      <c r="V101">
        <v>2.4193548387096775</v>
      </c>
      <c r="W101">
        <v>0</v>
      </c>
      <c r="Z101">
        <v>2.4193548387096775</v>
      </c>
      <c r="AA101">
        <v>0</v>
      </c>
      <c r="AD101">
        <v>2.4193548387096775</v>
      </c>
      <c r="AE101">
        <v>0</v>
      </c>
    </row>
    <row r="102" spans="2:31" x14ac:dyDescent="0.3">
      <c r="B102">
        <v>2.4193548387096775</v>
      </c>
      <c r="C102">
        <v>16</v>
      </c>
      <c r="F102">
        <v>2.4193548387096775</v>
      </c>
      <c r="G102">
        <v>2</v>
      </c>
      <c r="J102">
        <v>2.4193548387096775</v>
      </c>
      <c r="K102">
        <v>2</v>
      </c>
      <c r="N102">
        <v>5.3921568627450984</v>
      </c>
      <c r="O102">
        <v>1</v>
      </c>
      <c r="R102">
        <v>2.4193548387096775</v>
      </c>
      <c r="S102">
        <v>6</v>
      </c>
      <c r="V102">
        <v>2.4193548387096775</v>
      </c>
      <c r="W102">
        <v>13</v>
      </c>
      <c r="Z102">
        <v>2.4193548387096775</v>
      </c>
      <c r="AA102">
        <v>1</v>
      </c>
      <c r="AD102">
        <v>2.4193548387096775</v>
      </c>
      <c r="AE102">
        <v>7</v>
      </c>
    </row>
    <row r="103" spans="2:31" x14ac:dyDescent="0.3">
      <c r="B103">
        <v>2.467741935483871</v>
      </c>
      <c r="C103">
        <v>16</v>
      </c>
      <c r="F103">
        <v>2.467741935483871</v>
      </c>
      <c r="G103">
        <v>2</v>
      </c>
      <c r="J103">
        <v>2.467741935483871</v>
      </c>
      <c r="K103">
        <v>2</v>
      </c>
      <c r="N103">
        <v>5.4411764705882355</v>
      </c>
      <c r="O103">
        <v>1</v>
      </c>
      <c r="R103">
        <v>2.467741935483871</v>
      </c>
      <c r="S103">
        <v>6</v>
      </c>
      <c r="V103">
        <v>2.467741935483871</v>
      </c>
      <c r="W103">
        <v>13</v>
      </c>
      <c r="Z103">
        <v>2.467741935483871</v>
      </c>
      <c r="AA103">
        <v>1</v>
      </c>
      <c r="AD103">
        <v>2.467741935483871</v>
      </c>
      <c r="AE103">
        <v>7</v>
      </c>
    </row>
    <row r="104" spans="2:31" x14ac:dyDescent="0.3">
      <c r="B104">
        <v>2.467741935483871</v>
      </c>
      <c r="C104">
        <v>0</v>
      </c>
      <c r="F104">
        <v>2.467741935483871</v>
      </c>
      <c r="G104">
        <v>0</v>
      </c>
      <c r="J104">
        <v>2.467741935483871</v>
      </c>
      <c r="K104">
        <v>0</v>
      </c>
      <c r="N104">
        <v>5.4411764705882355</v>
      </c>
      <c r="O104">
        <v>0</v>
      </c>
      <c r="R104">
        <v>2.467741935483871</v>
      </c>
      <c r="S104">
        <v>0</v>
      </c>
      <c r="V104">
        <v>2.467741935483871</v>
      </c>
      <c r="W104">
        <v>0</v>
      </c>
      <c r="Z104">
        <v>2.467741935483871</v>
      </c>
      <c r="AA104">
        <v>0</v>
      </c>
      <c r="AD104">
        <v>2.467741935483871</v>
      </c>
      <c r="AE104">
        <v>0</v>
      </c>
    </row>
    <row r="105" spans="2:31" x14ac:dyDescent="0.3">
      <c r="B105">
        <v>2.5161290322580645</v>
      </c>
      <c r="C105">
        <v>0</v>
      </c>
      <c r="F105">
        <v>2.5161290322580645</v>
      </c>
      <c r="G105">
        <v>0</v>
      </c>
      <c r="J105">
        <v>2.5161290322580645</v>
      </c>
      <c r="K105">
        <v>0</v>
      </c>
      <c r="N105">
        <v>5.4901960784313726</v>
      </c>
      <c r="O105">
        <v>0</v>
      </c>
      <c r="R105">
        <v>2.5161290322580645</v>
      </c>
      <c r="S105">
        <v>0</v>
      </c>
      <c r="V105">
        <v>2.5161290322580645</v>
      </c>
      <c r="W105">
        <v>0</v>
      </c>
      <c r="Z105">
        <v>2.5161290322580645</v>
      </c>
      <c r="AA105">
        <v>0</v>
      </c>
      <c r="AD105">
        <v>2.5161290322580645</v>
      </c>
      <c r="AE105">
        <v>0</v>
      </c>
    </row>
    <row r="106" spans="2:31" x14ac:dyDescent="0.3">
      <c r="B106">
        <v>2.5161290322580645</v>
      </c>
      <c r="C106">
        <v>16</v>
      </c>
      <c r="F106">
        <v>2.5161290322580645</v>
      </c>
      <c r="G106">
        <v>2</v>
      </c>
      <c r="J106">
        <v>2.5161290322580645</v>
      </c>
      <c r="K106">
        <v>2</v>
      </c>
      <c r="N106">
        <v>5.4901960784313726</v>
      </c>
      <c r="O106">
        <v>1</v>
      </c>
      <c r="R106">
        <v>2.5161290322580645</v>
      </c>
      <c r="S106">
        <v>6</v>
      </c>
      <c r="V106">
        <v>2.5161290322580645</v>
      </c>
      <c r="W106">
        <v>13</v>
      </c>
      <c r="Z106">
        <v>2.5161290322580645</v>
      </c>
      <c r="AA106">
        <v>1</v>
      </c>
      <c r="AD106">
        <v>2.5161290322580645</v>
      </c>
      <c r="AE106">
        <v>7</v>
      </c>
    </row>
    <row r="107" spans="2:31" x14ac:dyDescent="0.3">
      <c r="B107">
        <v>2.564516129032258</v>
      </c>
      <c r="C107">
        <v>16</v>
      </c>
      <c r="F107">
        <v>2.564516129032258</v>
      </c>
      <c r="G107">
        <v>2</v>
      </c>
      <c r="J107">
        <v>2.564516129032258</v>
      </c>
      <c r="K107">
        <v>2</v>
      </c>
      <c r="N107">
        <v>5.5392156862745097</v>
      </c>
      <c r="O107">
        <v>1</v>
      </c>
      <c r="R107">
        <v>2.564516129032258</v>
      </c>
      <c r="S107">
        <v>6</v>
      </c>
      <c r="V107">
        <v>2.564516129032258</v>
      </c>
      <c r="W107">
        <v>13</v>
      </c>
      <c r="Z107">
        <v>2.564516129032258</v>
      </c>
      <c r="AA107">
        <v>1</v>
      </c>
      <c r="AD107">
        <v>2.564516129032258</v>
      </c>
      <c r="AE107">
        <v>7</v>
      </c>
    </row>
    <row r="108" spans="2:31" x14ac:dyDescent="0.3">
      <c r="B108">
        <v>2.564516129032258</v>
      </c>
      <c r="C108">
        <v>0</v>
      </c>
      <c r="F108">
        <v>2.564516129032258</v>
      </c>
      <c r="G108">
        <v>0</v>
      </c>
      <c r="J108">
        <v>2.564516129032258</v>
      </c>
      <c r="K108">
        <v>0</v>
      </c>
      <c r="N108">
        <v>5.5392156862745097</v>
      </c>
      <c r="O108">
        <v>0</v>
      </c>
      <c r="R108">
        <v>2.564516129032258</v>
      </c>
      <c r="S108">
        <v>0</v>
      </c>
      <c r="V108">
        <v>2.564516129032258</v>
      </c>
      <c r="W108">
        <v>0</v>
      </c>
      <c r="Z108">
        <v>2.564516129032258</v>
      </c>
      <c r="AA108">
        <v>0</v>
      </c>
      <c r="AD108">
        <v>2.564516129032258</v>
      </c>
      <c r="AE108">
        <v>0</v>
      </c>
    </row>
    <row r="109" spans="2:31" x14ac:dyDescent="0.3">
      <c r="B109">
        <v>2.6129032258064515</v>
      </c>
      <c r="C109">
        <v>0</v>
      </c>
      <c r="F109">
        <v>2.6129032258064515</v>
      </c>
      <c r="G109">
        <v>0</v>
      </c>
      <c r="J109">
        <v>2.6129032258064515</v>
      </c>
      <c r="K109">
        <v>0</v>
      </c>
      <c r="N109">
        <v>5.5882352941176467</v>
      </c>
      <c r="O109">
        <v>0</v>
      </c>
      <c r="R109">
        <v>2.6129032258064515</v>
      </c>
      <c r="S109">
        <v>0</v>
      </c>
      <c r="V109">
        <v>2.6129032258064515</v>
      </c>
      <c r="W109">
        <v>0</v>
      </c>
      <c r="Z109">
        <v>2.6129032258064515</v>
      </c>
      <c r="AA109">
        <v>0</v>
      </c>
      <c r="AD109">
        <v>2.6129032258064515</v>
      </c>
      <c r="AE109">
        <v>0</v>
      </c>
    </row>
    <row r="110" spans="2:31" x14ac:dyDescent="0.3">
      <c r="B110">
        <v>2.6129032258064515</v>
      </c>
      <c r="C110">
        <v>16</v>
      </c>
      <c r="F110">
        <v>2.6129032258064515</v>
      </c>
      <c r="G110">
        <v>2</v>
      </c>
      <c r="J110">
        <v>2.6129032258064515</v>
      </c>
      <c r="K110">
        <v>2</v>
      </c>
      <c r="N110">
        <v>5.5882352941176467</v>
      </c>
      <c r="O110">
        <v>1</v>
      </c>
      <c r="R110">
        <v>2.6129032258064515</v>
      </c>
      <c r="S110">
        <v>6</v>
      </c>
      <c r="V110">
        <v>2.6129032258064515</v>
      </c>
      <c r="W110">
        <v>13</v>
      </c>
      <c r="Z110">
        <v>2.6129032258064515</v>
      </c>
      <c r="AA110">
        <v>1</v>
      </c>
      <c r="AD110">
        <v>2.6129032258064515</v>
      </c>
      <c r="AE110">
        <v>7</v>
      </c>
    </row>
    <row r="111" spans="2:31" x14ac:dyDescent="0.3">
      <c r="B111">
        <v>2.661290322580645</v>
      </c>
      <c r="C111">
        <v>16</v>
      </c>
      <c r="F111">
        <v>2.661290322580645</v>
      </c>
      <c r="G111">
        <v>2</v>
      </c>
      <c r="J111">
        <v>2.661290322580645</v>
      </c>
      <c r="K111">
        <v>2</v>
      </c>
      <c r="N111">
        <v>5.6372549019607838</v>
      </c>
      <c r="O111">
        <v>1</v>
      </c>
      <c r="R111">
        <v>2.661290322580645</v>
      </c>
      <c r="S111">
        <v>6</v>
      </c>
      <c r="V111">
        <v>2.661290322580645</v>
      </c>
      <c r="W111">
        <v>13</v>
      </c>
      <c r="Z111">
        <v>2.661290322580645</v>
      </c>
      <c r="AA111">
        <v>1</v>
      </c>
      <c r="AD111">
        <v>2.661290322580645</v>
      </c>
      <c r="AE111">
        <v>7</v>
      </c>
    </row>
    <row r="112" spans="2:31" x14ac:dyDescent="0.3">
      <c r="B112">
        <v>2.661290322580645</v>
      </c>
      <c r="C112">
        <v>0</v>
      </c>
      <c r="F112">
        <v>2.661290322580645</v>
      </c>
      <c r="G112">
        <v>0</v>
      </c>
      <c r="J112">
        <v>2.661290322580645</v>
      </c>
      <c r="K112">
        <v>0</v>
      </c>
      <c r="N112">
        <v>5.6372549019607838</v>
      </c>
      <c r="O112">
        <v>0</v>
      </c>
      <c r="R112">
        <v>2.661290322580645</v>
      </c>
      <c r="S112">
        <v>0</v>
      </c>
      <c r="V112">
        <v>2.661290322580645</v>
      </c>
      <c r="W112">
        <v>0</v>
      </c>
      <c r="Z112">
        <v>2.661290322580645</v>
      </c>
      <c r="AA112">
        <v>0</v>
      </c>
      <c r="AD112">
        <v>2.661290322580645</v>
      </c>
      <c r="AE112">
        <v>0</v>
      </c>
    </row>
    <row r="113" spans="2:31" x14ac:dyDescent="0.3">
      <c r="B113">
        <v>2.7096774193548385</v>
      </c>
      <c r="C113">
        <v>0</v>
      </c>
      <c r="F113">
        <v>2.7096774193548385</v>
      </c>
      <c r="G113">
        <v>0</v>
      </c>
      <c r="J113">
        <v>2.7096774193548385</v>
      </c>
      <c r="K113">
        <v>0</v>
      </c>
      <c r="N113">
        <v>5.6862745098039218</v>
      </c>
      <c r="O113">
        <v>0</v>
      </c>
      <c r="R113">
        <v>2.7096774193548385</v>
      </c>
      <c r="S113">
        <v>0</v>
      </c>
      <c r="V113">
        <v>2.7096774193548385</v>
      </c>
      <c r="W113">
        <v>0</v>
      </c>
      <c r="Z113">
        <v>2.7096774193548385</v>
      </c>
      <c r="AA113">
        <v>0</v>
      </c>
      <c r="AD113">
        <v>2.7096774193548385</v>
      </c>
      <c r="AE113">
        <v>0</v>
      </c>
    </row>
    <row r="114" spans="2:31" x14ac:dyDescent="0.3">
      <c r="B114">
        <v>2.7096774193548385</v>
      </c>
      <c r="C114">
        <v>16</v>
      </c>
      <c r="F114">
        <v>2.7096774193548385</v>
      </c>
      <c r="G114">
        <v>2</v>
      </c>
      <c r="J114">
        <v>2.7096774193548385</v>
      </c>
      <c r="K114">
        <v>2</v>
      </c>
      <c r="N114">
        <v>5.6862745098039218</v>
      </c>
      <c r="O114">
        <v>1</v>
      </c>
      <c r="R114">
        <v>2.7096774193548385</v>
      </c>
      <c r="S114">
        <v>6</v>
      </c>
      <c r="V114">
        <v>2.7096774193548385</v>
      </c>
      <c r="W114">
        <v>13</v>
      </c>
      <c r="Z114">
        <v>2.7096774193548385</v>
      </c>
      <c r="AA114">
        <v>1</v>
      </c>
      <c r="AD114">
        <v>2.7096774193548385</v>
      </c>
      <c r="AE114">
        <v>7</v>
      </c>
    </row>
    <row r="115" spans="2:31" x14ac:dyDescent="0.3">
      <c r="B115">
        <v>2.7580645161290325</v>
      </c>
      <c r="C115">
        <v>16</v>
      </c>
      <c r="F115">
        <v>2.7580645161290325</v>
      </c>
      <c r="G115">
        <v>2</v>
      </c>
      <c r="J115">
        <v>2.7580645161290325</v>
      </c>
      <c r="K115">
        <v>2</v>
      </c>
      <c r="N115">
        <v>5.7352941176470589</v>
      </c>
      <c r="O115">
        <v>1</v>
      </c>
      <c r="R115">
        <v>2.7580645161290325</v>
      </c>
      <c r="S115">
        <v>6</v>
      </c>
      <c r="V115">
        <v>2.7580645161290325</v>
      </c>
      <c r="W115">
        <v>13</v>
      </c>
      <c r="Z115">
        <v>2.7580645161290325</v>
      </c>
      <c r="AA115">
        <v>1</v>
      </c>
      <c r="AD115">
        <v>2.7580645161290325</v>
      </c>
      <c r="AE115">
        <v>7</v>
      </c>
    </row>
    <row r="116" spans="2:31" x14ac:dyDescent="0.3">
      <c r="B116">
        <v>2.7580645161290325</v>
      </c>
      <c r="C116">
        <v>0</v>
      </c>
      <c r="F116">
        <v>2.7580645161290325</v>
      </c>
      <c r="G116">
        <v>0</v>
      </c>
      <c r="J116">
        <v>2.7580645161290325</v>
      </c>
      <c r="K116">
        <v>0</v>
      </c>
      <c r="N116">
        <v>5.7352941176470589</v>
      </c>
      <c r="O116">
        <v>0</v>
      </c>
      <c r="R116">
        <v>2.7580645161290325</v>
      </c>
      <c r="S116">
        <v>0</v>
      </c>
      <c r="V116">
        <v>2.7580645161290325</v>
      </c>
      <c r="W116">
        <v>0</v>
      </c>
      <c r="Z116">
        <v>2.7580645161290325</v>
      </c>
      <c r="AA116">
        <v>0</v>
      </c>
      <c r="AD116">
        <v>2.7580645161290325</v>
      </c>
      <c r="AE116">
        <v>0</v>
      </c>
    </row>
    <row r="117" spans="2:31" x14ac:dyDescent="0.3">
      <c r="B117">
        <v>2.806451612903226</v>
      </c>
      <c r="C117">
        <v>0</v>
      </c>
      <c r="F117">
        <v>2.806451612903226</v>
      </c>
      <c r="G117">
        <v>0</v>
      </c>
      <c r="J117">
        <v>2.806451612903226</v>
      </c>
      <c r="K117">
        <v>0</v>
      </c>
      <c r="N117">
        <v>5.784313725490196</v>
      </c>
      <c r="O117">
        <v>0</v>
      </c>
      <c r="R117">
        <v>2.806451612903226</v>
      </c>
      <c r="S117">
        <v>0</v>
      </c>
      <c r="V117">
        <v>2.806451612903226</v>
      </c>
      <c r="W117">
        <v>0</v>
      </c>
      <c r="Z117">
        <v>2.806451612903226</v>
      </c>
      <c r="AA117">
        <v>0</v>
      </c>
      <c r="AD117">
        <v>2.806451612903226</v>
      </c>
      <c r="AE117">
        <v>0</v>
      </c>
    </row>
    <row r="118" spans="2:31" x14ac:dyDescent="0.3">
      <c r="B118">
        <v>2.806451612903226</v>
      </c>
      <c r="C118">
        <v>16</v>
      </c>
      <c r="F118">
        <v>2.806451612903226</v>
      </c>
      <c r="G118">
        <v>2</v>
      </c>
      <c r="J118">
        <v>2.806451612903226</v>
      </c>
      <c r="K118">
        <v>2</v>
      </c>
      <c r="N118">
        <v>5.784313725490196</v>
      </c>
      <c r="O118">
        <v>1</v>
      </c>
      <c r="R118">
        <v>2.806451612903226</v>
      </c>
      <c r="S118">
        <v>6</v>
      </c>
      <c r="V118">
        <v>2.806451612903226</v>
      </c>
      <c r="W118">
        <v>13</v>
      </c>
      <c r="Z118">
        <v>2.806451612903226</v>
      </c>
      <c r="AA118">
        <v>1</v>
      </c>
      <c r="AD118">
        <v>2.806451612903226</v>
      </c>
      <c r="AE118">
        <v>7</v>
      </c>
    </row>
    <row r="119" spans="2:31" x14ac:dyDescent="0.3">
      <c r="B119">
        <v>2.8548387096774195</v>
      </c>
      <c r="C119">
        <v>16</v>
      </c>
      <c r="F119">
        <v>2.8548387096774195</v>
      </c>
      <c r="G119">
        <v>2</v>
      </c>
      <c r="J119">
        <v>2.8548387096774195</v>
      </c>
      <c r="K119">
        <v>2</v>
      </c>
      <c r="N119">
        <v>5.833333333333333</v>
      </c>
      <c r="O119">
        <v>1</v>
      </c>
      <c r="R119">
        <v>2.8548387096774195</v>
      </c>
      <c r="S119">
        <v>6</v>
      </c>
      <c r="V119">
        <v>2.8548387096774195</v>
      </c>
      <c r="W119">
        <v>13</v>
      </c>
      <c r="Z119">
        <v>2.8548387096774195</v>
      </c>
      <c r="AA119">
        <v>1</v>
      </c>
      <c r="AD119">
        <v>2.8548387096774195</v>
      </c>
      <c r="AE119">
        <v>7</v>
      </c>
    </row>
    <row r="120" spans="2:31" x14ac:dyDescent="0.3">
      <c r="B120">
        <v>2.8548387096774195</v>
      </c>
      <c r="C120">
        <v>0</v>
      </c>
      <c r="F120">
        <v>2.8548387096774195</v>
      </c>
      <c r="G120">
        <v>0</v>
      </c>
      <c r="J120">
        <v>2.8548387096774195</v>
      </c>
      <c r="K120">
        <v>0</v>
      </c>
      <c r="N120">
        <v>5.833333333333333</v>
      </c>
      <c r="O120">
        <v>0</v>
      </c>
      <c r="R120">
        <v>2.8548387096774195</v>
      </c>
      <c r="S120">
        <v>0</v>
      </c>
      <c r="V120">
        <v>2.8548387096774195</v>
      </c>
      <c r="W120">
        <v>0</v>
      </c>
      <c r="Z120">
        <v>2.8548387096774195</v>
      </c>
      <c r="AA120">
        <v>0</v>
      </c>
      <c r="AD120">
        <v>2.8548387096774195</v>
      </c>
      <c r="AE120">
        <v>0</v>
      </c>
    </row>
    <row r="121" spans="2:31" x14ac:dyDescent="0.3">
      <c r="B121">
        <v>2.903225806451613</v>
      </c>
      <c r="C121">
        <v>0</v>
      </c>
      <c r="F121">
        <v>2.903225806451613</v>
      </c>
      <c r="G121">
        <v>0</v>
      </c>
      <c r="J121">
        <v>2.903225806451613</v>
      </c>
      <c r="K121">
        <v>0</v>
      </c>
      <c r="N121">
        <v>5.882352941176471</v>
      </c>
      <c r="O121">
        <v>0</v>
      </c>
      <c r="R121">
        <v>2.903225806451613</v>
      </c>
      <c r="S121">
        <v>0</v>
      </c>
      <c r="V121">
        <v>2.903225806451613</v>
      </c>
      <c r="W121">
        <v>0</v>
      </c>
      <c r="Z121">
        <v>2.903225806451613</v>
      </c>
      <c r="AA121">
        <v>0</v>
      </c>
      <c r="AD121">
        <v>2.903225806451613</v>
      </c>
      <c r="AE121">
        <v>0</v>
      </c>
    </row>
    <row r="122" spans="2:31" x14ac:dyDescent="0.3">
      <c r="B122">
        <v>2.903225806451613</v>
      </c>
      <c r="C122">
        <v>16</v>
      </c>
      <c r="F122">
        <v>2.903225806451613</v>
      </c>
      <c r="G122">
        <v>2</v>
      </c>
      <c r="J122">
        <v>2.903225806451613</v>
      </c>
      <c r="K122">
        <v>2</v>
      </c>
      <c r="N122">
        <v>5.882352941176471</v>
      </c>
      <c r="O122">
        <v>1</v>
      </c>
      <c r="R122">
        <v>2.903225806451613</v>
      </c>
      <c r="S122">
        <v>6</v>
      </c>
      <c r="V122">
        <v>2.903225806451613</v>
      </c>
      <c r="W122">
        <v>13</v>
      </c>
      <c r="Z122">
        <v>2.903225806451613</v>
      </c>
      <c r="AA122">
        <v>1</v>
      </c>
      <c r="AD122">
        <v>2.903225806451613</v>
      </c>
      <c r="AE122">
        <v>7</v>
      </c>
    </row>
    <row r="123" spans="2:31" x14ac:dyDescent="0.3">
      <c r="B123">
        <v>2.9516129032258065</v>
      </c>
      <c r="C123">
        <v>16</v>
      </c>
      <c r="F123">
        <v>2.9516129032258065</v>
      </c>
      <c r="G123">
        <v>2</v>
      </c>
      <c r="J123">
        <v>2.9516129032258065</v>
      </c>
      <c r="K123">
        <v>2</v>
      </c>
      <c r="N123">
        <v>5.9313725490196081</v>
      </c>
      <c r="O123">
        <v>1</v>
      </c>
      <c r="R123">
        <v>2.9516129032258065</v>
      </c>
      <c r="S123">
        <v>6</v>
      </c>
      <c r="V123">
        <v>2.9516129032258065</v>
      </c>
      <c r="W123">
        <v>13</v>
      </c>
      <c r="Z123">
        <v>2.9516129032258065</v>
      </c>
      <c r="AA123">
        <v>1</v>
      </c>
      <c r="AD123">
        <v>2.9516129032258065</v>
      </c>
      <c r="AE123">
        <v>7</v>
      </c>
    </row>
    <row r="124" spans="2:31" x14ac:dyDescent="0.3">
      <c r="B124">
        <v>2.9516129032258065</v>
      </c>
      <c r="C124">
        <v>0</v>
      </c>
      <c r="F124">
        <v>2.9516129032258065</v>
      </c>
      <c r="G124">
        <v>0</v>
      </c>
      <c r="J124">
        <v>2.9516129032258065</v>
      </c>
      <c r="K124">
        <v>0</v>
      </c>
      <c r="N124">
        <v>5.9313725490196081</v>
      </c>
      <c r="O124">
        <v>0</v>
      </c>
      <c r="R124">
        <v>2.9516129032258065</v>
      </c>
      <c r="S124">
        <v>0</v>
      </c>
      <c r="V124">
        <v>2.9516129032258065</v>
      </c>
      <c r="W124">
        <v>0</v>
      </c>
      <c r="Z124">
        <v>2.9516129032258065</v>
      </c>
      <c r="AA124">
        <v>0</v>
      </c>
      <c r="AD124">
        <v>2.9516129032258065</v>
      </c>
      <c r="AE124">
        <v>0</v>
      </c>
    </row>
    <row r="125" spans="2:31" x14ac:dyDescent="0.3">
      <c r="B125">
        <v>3</v>
      </c>
      <c r="C125">
        <v>0</v>
      </c>
      <c r="F125">
        <v>3</v>
      </c>
      <c r="G125">
        <v>0</v>
      </c>
      <c r="J125">
        <v>3</v>
      </c>
      <c r="K125">
        <v>0</v>
      </c>
      <c r="N125">
        <v>5.9803921568627452</v>
      </c>
      <c r="O125">
        <v>0</v>
      </c>
      <c r="R125">
        <v>3</v>
      </c>
      <c r="S125">
        <v>0</v>
      </c>
      <c r="Z125">
        <v>3</v>
      </c>
      <c r="AA125">
        <v>0</v>
      </c>
      <c r="AD125">
        <v>3</v>
      </c>
      <c r="AE125">
        <v>0</v>
      </c>
    </row>
    <row r="126" spans="2:31" x14ac:dyDescent="0.3">
      <c r="B126">
        <v>3</v>
      </c>
      <c r="C126">
        <v>11</v>
      </c>
      <c r="F126">
        <v>3</v>
      </c>
      <c r="G126">
        <v>1</v>
      </c>
      <c r="J126">
        <v>3</v>
      </c>
      <c r="K126">
        <v>4</v>
      </c>
      <c r="N126">
        <v>5.9803921568627452</v>
      </c>
      <c r="O126">
        <v>1</v>
      </c>
      <c r="R126">
        <v>3</v>
      </c>
      <c r="S126">
        <v>1</v>
      </c>
      <c r="Z126">
        <v>3</v>
      </c>
      <c r="AA126">
        <v>2</v>
      </c>
      <c r="AD126">
        <v>3</v>
      </c>
      <c r="AE126">
        <v>6</v>
      </c>
    </row>
    <row r="127" spans="2:31" x14ac:dyDescent="0.3">
      <c r="B127">
        <v>3.0476190476190474</v>
      </c>
      <c r="C127">
        <v>11</v>
      </c>
      <c r="F127">
        <v>3.0476190476190474</v>
      </c>
      <c r="G127">
        <v>1</v>
      </c>
      <c r="J127">
        <v>3.0476190476190474</v>
      </c>
      <c r="K127">
        <v>4</v>
      </c>
      <c r="N127">
        <v>6.0294117647058822</v>
      </c>
      <c r="O127">
        <v>1</v>
      </c>
      <c r="R127">
        <v>3.0476190476190474</v>
      </c>
      <c r="S127">
        <v>1</v>
      </c>
      <c r="Z127">
        <v>3.0476190476190474</v>
      </c>
      <c r="AA127">
        <v>2</v>
      </c>
      <c r="AD127">
        <v>3.0476190476190474</v>
      </c>
      <c r="AE127">
        <v>6</v>
      </c>
    </row>
    <row r="128" spans="2:31" x14ac:dyDescent="0.3">
      <c r="B128">
        <v>3.0476190476190474</v>
      </c>
      <c r="C128">
        <v>0</v>
      </c>
      <c r="F128">
        <v>3.0476190476190474</v>
      </c>
      <c r="G128">
        <v>0</v>
      </c>
      <c r="J128">
        <v>3.0476190476190474</v>
      </c>
      <c r="K128">
        <v>0</v>
      </c>
      <c r="N128">
        <v>6.0294117647058822</v>
      </c>
      <c r="O128">
        <v>0</v>
      </c>
      <c r="R128">
        <v>3.0476190476190474</v>
      </c>
      <c r="S128">
        <v>0</v>
      </c>
      <c r="Z128">
        <v>3.0476190476190474</v>
      </c>
      <c r="AA128">
        <v>0</v>
      </c>
      <c r="AD128">
        <v>3.0476190476190474</v>
      </c>
      <c r="AE128">
        <v>0</v>
      </c>
    </row>
    <row r="129" spans="2:31" x14ac:dyDescent="0.3">
      <c r="B129">
        <v>3.0952380952380953</v>
      </c>
      <c r="C129">
        <v>0</v>
      </c>
      <c r="F129">
        <v>3.0952380952380953</v>
      </c>
      <c r="G129">
        <v>0</v>
      </c>
      <c r="J129">
        <v>3.0952380952380953</v>
      </c>
      <c r="K129">
        <v>0</v>
      </c>
      <c r="N129">
        <v>6.0784313725490193</v>
      </c>
      <c r="O129">
        <v>0</v>
      </c>
      <c r="R129">
        <v>3.0952380952380953</v>
      </c>
      <c r="S129">
        <v>0</v>
      </c>
      <c r="Z129">
        <v>3.0952380952380953</v>
      </c>
      <c r="AA129">
        <v>0</v>
      </c>
      <c r="AD129">
        <v>3.0952380952380953</v>
      </c>
      <c r="AE129">
        <v>0</v>
      </c>
    </row>
    <row r="130" spans="2:31" x14ac:dyDescent="0.3">
      <c r="B130">
        <v>3.0952380952380953</v>
      </c>
      <c r="C130">
        <v>11</v>
      </c>
      <c r="F130">
        <v>3.0952380952380953</v>
      </c>
      <c r="G130">
        <v>1</v>
      </c>
      <c r="J130">
        <v>3.0952380952380953</v>
      </c>
      <c r="K130">
        <v>4</v>
      </c>
      <c r="N130">
        <v>6.0784313725490193</v>
      </c>
      <c r="O130">
        <v>1</v>
      </c>
      <c r="R130">
        <v>3.0952380952380953</v>
      </c>
      <c r="S130">
        <v>1</v>
      </c>
      <c r="Z130">
        <v>3.0952380952380953</v>
      </c>
      <c r="AA130">
        <v>2</v>
      </c>
      <c r="AD130">
        <v>3.0952380952380953</v>
      </c>
      <c r="AE130">
        <v>6</v>
      </c>
    </row>
    <row r="131" spans="2:31" x14ac:dyDescent="0.3">
      <c r="B131">
        <v>3.1428571428571428</v>
      </c>
      <c r="C131">
        <v>11</v>
      </c>
      <c r="F131">
        <v>3.1428571428571428</v>
      </c>
      <c r="G131">
        <v>1</v>
      </c>
      <c r="J131">
        <v>3.1428571428571428</v>
      </c>
      <c r="K131">
        <v>4</v>
      </c>
      <c r="N131">
        <v>6.1274509803921564</v>
      </c>
      <c r="O131">
        <v>1</v>
      </c>
      <c r="R131">
        <v>3.1428571428571428</v>
      </c>
      <c r="S131">
        <v>1</v>
      </c>
      <c r="Z131">
        <v>3.1428571428571428</v>
      </c>
      <c r="AA131">
        <v>2</v>
      </c>
      <c r="AD131">
        <v>3.1428571428571428</v>
      </c>
      <c r="AE131">
        <v>6</v>
      </c>
    </row>
    <row r="132" spans="2:31" x14ac:dyDescent="0.3">
      <c r="B132">
        <v>3.1428571428571428</v>
      </c>
      <c r="C132">
        <v>0</v>
      </c>
      <c r="F132">
        <v>3.1428571428571428</v>
      </c>
      <c r="G132">
        <v>0</v>
      </c>
      <c r="J132">
        <v>3.1428571428571428</v>
      </c>
      <c r="K132">
        <v>0</v>
      </c>
      <c r="N132">
        <v>6.1274509803921564</v>
      </c>
      <c r="O132">
        <v>0</v>
      </c>
      <c r="R132">
        <v>3.1428571428571428</v>
      </c>
      <c r="S132">
        <v>0</v>
      </c>
      <c r="Z132">
        <v>3.1428571428571428</v>
      </c>
      <c r="AA132">
        <v>0</v>
      </c>
      <c r="AD132">
        <v>3.1428571428571428</v>
      </c>
      <c r="AE132">
        <v>0</v>
      </c>
    </row>
    <row r="133" spans="2:31" x14ac:dyDescent="0.3">
      <c r="B133">
        <v>3.1904761904761907</v>
      </c>
      <c r="C133">
        <v>0</v>
      </c>
      <c r="F133">
        <v>3.1904761904761907</v>
      </c>
      <c r="G133">
        <v>0</v>
      </c>
      <c r="J133">
        <v>3.1904761904761907</v>
      </c>
      <c r="K133">
        <v>0</v>
      </c>
      <c r="N133">
        <v>6.1764705882352944</v>
      </c>
      <c r="O133">
        <v>0</v>
      </c>
      <c r="R133">
        <v>3.1904761904761907</v>
      </c>
      <c r="S133">
        <v>0</v>
      </c>
      <c r="Z133">
        <v>3.1904761904761907</v>
      </c>
      <c r="AA133">
        <v>0</v>
      </c>
      <c r="AD133">
        <v>3.1904761904761907</v>
      </c>
      <c r="AE133">
        <v>0</v>
      </c>
    </row>
    <row r="134" spans="2:31" x14ac:dyDescent="0.3">
      <c r="B134">
        <v>3.1904761904761907</v>
      </c>
      <c r="C134">
        <v>11</v>
      </c>
      <c r="F134">
        <v>3.1904761904761907</v>
      </c>
      <c r="G134">
        <v>1</v>
      </c>
      <c r="J134">
        <v>3.1904761904761907</v>
      </c>
      <c r="K134">
        <v>4</v>
      </c>
      <c r="N134">
        <v>6.1764705882352944</v>
      </c>
      <c r="O134">
        <v>1</v>
      </c>
      <c r="R134">
        <v>3.1904761904761907</v>
      </c>
      <c r="S134">
        <v>1</v>
      </c>
      <c r="Z134">
        <v>3.1904761904761907</v>
      </c>
      <c r="AA134">
        <v>2</v>
      </c>
      <c r="AD134">
        <v>3.1904761904761907</v>
      </c>
      <c r="AE134">
        <v>6</v>
      </c>
    </row>
    <row r="135" spans="2:31" x14ac:dyDescent="0.3">
      <c r="B135">
        <v>3.2380952380952381</v>
      </c>
      <c r="C135">
        <v>11</v>
      </c>
      <c r="F135">
        <v>3.2380952380952381</v>
      </c>
      <c r="G135">
        <v>1</v>
      </c>
      <c r="J135">
        <v>3.2380952380952381</v>
      </c>
      <c r="K135">
        <v>4</v>
      </c>
      <c r="N135">
        <v>6.2254901960784315</v>
      </c>
      <c r="O135">
        <v>1</v>
      </c>
      <c r="R135">
        <v>3.2380952380952381</v>
      </c>
      <c r="S135">
        <v>1</v>
      </c>
      <c r="Z135">
        <v>3.2380952380952381</v>
      </c>
      <c r="AA135">
        <v>2</v>
      </c>
      <c r="AD135">
        <v>3.2380952380952381</v>
      </c>
      <c r="AE135">
        <v>6</v>
      </c>
    </row>
    <row r="136" spans="2:31" x14ac:dyDescent="0.3">
      <c r="B136">
        <v>3.2380952380952381</v>
      </c>
      <c r="C136">
        <v>0</v>
      </c>
      <c r="F136">
        <v>3.2380952380952381</v>
      </c>
      <c r="G136">
        <v>0</v>
      </c>
      <c r="J136">
        <v>3.2380952380952381</v>
      </c>
      <c r="K136">
        <v>0</v>
      </c>
      <c r="N136">
        <v>6.2254901960784315</v>
      </c>
      <c r="O136">
        <v>0</v>
      </c>
      <c r="R136">
        <v>3.2380952380952381</v>
      </c>
      <c r="S136">
        <v>0</v>
      </c>
      <c r="Z136">
        <v>3.2380952380952381</v>
      </c>
      <c r="AA136">
        <v>0</v>
      </c>
      <c r="AD136">
        <v>3.2380952380952381</v>
      </c>
      <c r="AE136">
        <v>0</v>
      </c>
    </row>
    <row r="137" spans="2:31" x14ac:dyDescent="0.3">
      <c r="B137">
        <v>3.2857142857142856</v>
      </c>
      <c r="C137">
        <v>0</v>
      </c>
      <c r="F137">
        <v>3.2857142857142856</v>
      </c>
      <c r="G137">
        <v>0</v>
      </c>
      <c r="J137">
        <v>3.2857142857142856</v>
      </c>
      <c r="K137">
        <v>0</v>
      </c>
      <c r="N137">
        <v>6.2745098039215685</v>
      </c>
      <c r="O137">
        <v>0</v>
      </c>
      <c r="R137">
        <v>3.2857142857142856</v>
      </c>
      <c r="S137">
        <v>0</v>
      </c>
      <c r="Z137">
        <v>3.2857142857142856</v>
      </c>
      <c r="AA137">
        <v>0</v>
      </c>
      <c r="AD137">
        <v>3.2857142857142856</v>
      </c>
      <c r="AE137">
        <v>0</v>
      </c>
    </row>
    <row r="138" spans="2:31" x14ac:dyDescent="0.3">
      <c r="B138">
        <v>3.2857142857142856</v>
      </c>
      <c r="C138">
        <v>11</v>
      </c>
      <c r="F138">
        <v>3.2857142857142856</v>
      </c>
      <c r="G138">
        <v>1</v>
      </c>
      <c r="J138">
        <v>3.2857142857142856</v>
      </c>
      <c r="K138">
        <v>4</v>
      </c>
      <c r="N138">
        <v>6.2745098039215685</v>
      </c>
      <c r="O138">
        <v>1</v>
      </c>
      <c r="R138">
        <v>3.2857142857142856</v>
      </c>
      <c r="S138">
        <v>1</v>
      </c>
      <c r="Z138">
        <v>3.2857142857142856</v>
      </c>
      <c r="AA138">
        <v>2</v>
      </c>
      <c r="AD138">
        <v>3.2857142857142856</v>
      </c>
      <c r="AE138">
        <v>6</v>
      </c>
    </row>
    <row r="139" spans="2:31" x14ac:dyDescent="0.3">
      <c r="B139">
        <v>3.3333333333333335</v>
      </c>
      <c r="C139">
        <v>11</v>
      </c>
      <c r="F139">
        <v>3.3333333333333335</v>
      </c>
      <c r="G139">
        <v>1</v>
      </c>
      <c r="J139">
        <v>3.3333333333333335</v>
      </c>
      <c r="K139">
        <v>4</v>
      </c>
      <c r="N139">
        <v>6.3235294117647056</v>
      </c>
      <c r="O139">
        <v>1</v>
      </c>
      <c r="R139">
        <v>3.3333333333333335</v>
      </c>
      <c r="S139">
        <v>1</v>
      </c>
      <c r="Z139">
        <v>3.3333333333333335</v>
      </c>
      <c r="AA139">
        <v>2</v>
      </c>
      <c r="AD139">
        <v>3.3333333333333335</v>
      </c>
      <c r="AE139">
        <v>6</v>
      </c>
    </row>
    <row r="140" spans="2:31" x14ac:dyDescent="0.3">
      <c r="B140">
        <v>3.3333333333333335</v>
      </c>
      <c r="C140">
        <v>0</v>
      </c>
      <c r="F140">
        <v>3.3333333333333335</v>
      </c>
      <c r="G140">
        <v>0</v>
      </c>
      <c r="J140">
        <v>3.3333333333333335</v>
      </c>
      <c r="K140">
        <v>0</v>
      </c>
      <c r="N140">
        <v>6.3235294117647056</v>
      </c>
      <c r="O140">
        <v>0</v>
      </c>
      <c r="R140">
        <v>3.3333333333333335</v>
      </c>
      <c r="S140">
        <v>0</v>
      </c>
      <c r="Z140">
        <v>3.3333333333333335</v>
      </c>
      <c r="AA140">
        <v>0</v>
      </c>
      <c r="AD140">
        <v>3.3333333333333335</v>
      </c>
      <c r="AE140">
        <v>0</v>
      </c>
    </row>
    <row r="141" spans="2:31" x14ac:dyDescent="0.3">
      <c r="B141">
        <v>3.3809523809523809</v>
      </c>
      <c r="C141">
        <v>0</v>
      </c>
      <c r="F141">
        <v>3.3809523809523809</v>
      </c>
      <c r="G141">
        <v>0</v>
      </c>
      <c r="J141">
        <v>3.3809523809523809</v>
      </c>
      <c r="K141">
        <v>0</v>
      </c>
      <c r="N141">
        <v>6.3725490196078436</v>
      </c>
      <c r="O141">
        <v>0</v>
      </c>
      <c r="R141">
        <v>3.3809523809523809</v>
      </c>
      <c r="S141">
        <v>0</v>
      </c>
      <c r="Z141">
        <v>3.3809523809523809</v>
      </c>
      <c r="AA141">
        <v>0</v>
      </c>
      <c r="AD141">
        <v>3.3809523809523809</v>
      </c>
      <c r="AE141">
        <v>0</v>
      </c>
    </row>
    <row r="142" spans="2:31" x14ac:dyDescent="0.3">
      <c r="B142">
        <v>3.3809523809523809</v>
      </c>
      <c r="C142">
        <v>11</v>
      </c>
      <c r="F142">
        <v>3.3809523809523809</v>
      </c>
      <c r="G142">
        <v>1</v>
      </c>
      <c r="J142">
        <v>3.3809523809523809</v>
      </c>
      <c r="K142">
        <v>4</v>
      </c>
      <c r="N142">
        <v>6.3725490196078436</v>
      </c>
      <c r="O142">
        <v>1</v>
      </c>
      <c r="R142">
        <v>3.3809523809523809</v>
      </c>
      <c r="S142">
        <v>1</v>
      </c>
      <c r="Z142">
        <v>3.3809523809523809</v>
      </c>
      <c r="AA142">
        <v>2</v>
      </c>
      <c r="AD142">
        <v>3.3809523809523809</v>
      </c>
      <c r="AE142">
        <v>6</v>
      </c>
    </row>
    <row r="143" spans="2:31" x14ac:dyDescent="0.3">
      <c r="B143">
        <v>3.4285714285714284</v>
      </c>
      <c r="C143">
        <v>11</v>
      </c>
      <c r="F143">
        <v>3.4285714285714284</v>
      </c>
      <c r="G143">
        <v>1</v>
      </c>
      <c r="J143">
        <v>3.4285714285714284</v>
      </c>
      <c r="K143">
        <v>4</v>
      </c>
      <c r="N143">
        <v>6.4215686274509807</v>
      </c>
      <c r="O143">
        <v>1</v>
      </c>
      <c r="R143">
        <v>3.4285714285714284</v>
      </c>
      <c r="S143">
        <v>1</v>
      </c>
      <c r="Z143">
        <v>3.4285714285714284</v>
      </c>
      <c r="AA143">
        <v>2</v>
      </c>
      <c r="AD143">
        <v>3.4285714285714284</v>
      </c>
      <c r="AE143">
        <v>6</v>
      </c>
    </row>
    <row r="144" spans="2:31" x14ac:dyDescent="0.3">
      <c r="B144">
        <v>3.4285714285714284</v>
      </c>
      <c r="C144">
        <v>0</v>
      </c>
      <c r="F144">
        <v>3.4285714285714284</v>
      </c>
      <c r="G144">
        <v>0</v>
      </c>
      <c r="J144">
        <v>3.4285714285714284</v>
      </c>
      <c r="K144">
        <v>0</v>
      </c>
      <c r="N144">
        <v>6.4215686274509807</v>
      </c>
      <c r="O144">
        <v>0</v>
      </c>
      <c r="R144">
        <v>3.4285714285714284</v>
      </c>
      <c r="S144">
        <v>0</v>
      </c>
      <c r="Z144">
        <v>3.4285714285714284</v>
      </c>
      <c r="AA144">
        <v>0</v>
      </c>
      <c r="AD144">
        <v>3.4285714285714284</v>
      </c>
      <c r="AE144">
        <v>0</v>
      </c>
    </row>
    <row r="145" spans="2:31" x14ac:dyDescent="0.3">
      <c r="B145">
        <v>3.4761904761904763</v>
      </c>
      <c r="C145">
        <v>0</v>
      </c>
      <c r="F145">
        <v>3.4761904761904763</v>
      </c>
      <c r="G145">
        <v>0</v>
      </c>
      <c r="J145">
        <v>3.4761904761904763</v>
      </c>
      <c r="K145">
        <v>0</v>
      </c>
      <c r="N145">
        <v>6.4705882352941178</v>
      </c>
      <c r="O145">
        <v>0</v>
      </c>
      <c r="R145">
        <v>3.4761904761904763</v>
      </c>
      <c r="S145">
        <v>0</v>
      </c>
      <c r="Z145">
        <v>3.4761904761904763</v>
      </c>
      <c r="AA145">
        <v>0</v>
      </c>
      <c r="AD145">
        <v>3.4761904761904763</v>
      </c>
      <c r="AE145">
        <v>0</v>
      </c>
    </row>
    <row r="146" spans="2:31" x14ac:dyDescent="0.3">
      <c r="B146">
        <v>3.4761904761904763</v>
      </c>
      <c r="C146">
        <v>11</v>
      </c>
      <c r="F146">
        <v>3.4761904761904763</v>
      </c>
      <c r="G146">
        <v>1</v>
      </c>
      <c r="J146">
        <v>3.4761904761904763</v>
      </c>
      <c r="K146">
        <v>4</v>
      </c>
      <c r="N146">
        <v>6.4705882352941178</v>
      </c>
      <c r="O146">
        <v>1</v>
      </c>
      <c r="R146">
        <v>3.4761904761904763</v>
      </c>
      <c r="S146">
        <v>1</v>
      </c>
      <c r="Z146">
        <v>3.4761904761904763</v>
      </c>
      <c r="AA146">
        <v>2</v>
      </c>
      <c r="AD146">
        <v>3.4761904761904763</v>
      </c>
      <c r="AE146">
        <v>6</v>
      </c>
    </row>
    <row r="147" spans="2:31" x14ac:dyDescent="0.3">
      <c r="B147">
        <v>3.5238095238095237</v>
      </c>
      <c r="C147">
        <v>11</v>
      </c>
      <c r="F147">
        <v>3.5238095238095237</v>
      </c>
      <c r="G147">
        <v>1</v>
      </c>
      <c r="J147">
        <v>3.5238095238095237</v>
      </c>
      <c r="K147">
        <v>4</v>
      </c>
      <c r="N147">
        <v>6.5196078431372548</v>
      </c>
      <c r="O147">
        <v>1</v>
      </c>
      <c r="R147">
        <v>3.5238095238095237</v>
      </c>
      <c r="S147">
        <v>1</v>
      </c>
      <c r="Z147">
        <v>3.5238095238095237</v>
      </c>
      <c r="AA147">
        <v>2</v>
      </c>
      <c r="AD147">
        <v>3.5238095238095237</v>
      </c>
      <c r="AE147">
        <v>6</v>
      </c>
    </row>
    <row r="148" spans="2:31" x14ac:dyDescent="0.3">
      <c r="B148">
        <v>3.5238095238095237</v>
      </c>
      <c r="C148">
        <v>0</v>
      </c>
      <c r="F148">
        <v>3.5238095238095237</v>
      </c>
      <c r="G148">
        <v>0</v>
      </c>
      <c r="J148">
        <v>3.5238095238095237</v>
      </c>
      <c r="K148">
        <v>0</v>
      </c>
      <c r="N148">
        <v>6.5196078431372548</v>
      </c>
      <c r="O148">
        <v>0</v>
      </c>
      <c r="R148">
        <v>3.5238095238095237</v>
      </c>
      <c r="S148">
        <v>0</v>
      </c>
      <c r="Z148">
        <v>3.5238095238095237</v>
      </c>
      <c r="AA148">
        <v>0</v>
      </c>
      <c r="AD148">
        <v>3.5238095238095237</v>
      </c>
      <c r="AE148">
        <v>0</v>
      </c>
    </row>
    <row r="149" spans="2:31" x14ac:dyDescent="0.3">
      <c r="B149">
        <v>3.5714285714285712</v>
      </c>
      <c r="C149">
        <v>0</v>
      </c>
      <c r="F149">
        <v>3.5714285714285712</v>
      </c>
      <c r="G149">
        <v>0</v>
      </c>
      <c r="J149">
        <v>3.5714285714285712</v>
      </c>
      <c r="K149">
        <v>0</v>
      </c>
      <c r="N149">
        <v>6.5686274509803919</v>
      </c>
      <c r="O149">
        <v>0</v>
      </c>
      <c r="R149">
        <v>3.5714285714285712</v>
      </c>
      <c r="S149">
        <v>0</v>
      </c>
      <c r="Z149">
        <v>3.5714285714285712</v>
      </c>
      <c r="AA149">
        <v>0</v>
      </c>
      <c r="AD149">
        <v>3.5714285714285712</v>
      </c>
      <c r="AE149">
        <v>0</v>
      </c>
    </row>
    <row r="150" spans="2:31" x14ac:dyDescent="0.3">
      <c r="B150">
        <v>3.5714285714285712</v>
      </c>
      <c r="C150">
        <v>11</v>
      </c>
      <c r="F150">
        <v>3.5714285714285712</v>
      </c>
      <c r="G150">
        <v>1</v>
      </c>
      <c r="J150">
        <v>3.5714285714285712</v>
      </c>
      <c r="K150">
        <v>4</v>
      </c>
      <c r="N150">
        <v>6.5686274509803919</v>
      </c>
      <c r="O150">
        <v>1</v>
      </c>
      <c r="R150">
        <v>3.5714285714285712</v>
      </c>
      <c r="S150">
        <v>1</v>
      </c>
      <c r="Z150">
        <v>3.5714285714285712</v>
      </c>
      <c r="AA150">
        <v>2</v>
      </c>
      <c r="AD150">
        <v>3.5714285714285712</v>
      </c>
      <c r="AE150">
        <v>6</v>
      </c>
    </row>
    <row r="151" spans="2:31" x14ac:dyDescent="0.3">
      <c r="B151">
        <v>3.6190476190476191</v>
      </c>
      <c r="C151">
        <v>11</v>
      </c>
      <c r="F151">
        <v>3.6190476190476191</v>
      </c>
      <c r="G151">
        <v>1</v>
      </c>
      <c r="J151">
        <v>3.6190476190476191</v>
      </c>
      <c r="K151">
        <v>4</v>
      </c>
      <c r="N151">
        <v>6.617647058823529</v>
      </c>
      <c r="O151">
        <v>1</v>
      </c>
      <c r="R151">
        <v>3.6190476190476191</v>
      </c>
      <c r="S151">
        <v>1</v>
      </c>
      <c r="Z151">
        <v>3.6190476190476191</v>
      </c>
      <c r="AA151">
        <v>2</v>
      </c>
      <c r="AD151">
        <v>3.6190476190476191</v>
      </c>
      <c r="AE151">
        <v>6</v>
      </c>
    </row>
    <row r="152" spans="2:31" x14ac:dyDescent="0.3">
      <c r="B152">
        <v>3.6190476190476191</v>
      </c>
      <c r="C152">
        <v>0</v>
      </c>
      <c r="F152">
        <v>3.6190476190476191</v>
      </c>
      <c r="G152">
        <v>0</v>
      </c>
      <c r="J152">
        <v>3.6190476190476191</v>
      </c>
      <c r="K152">
        <v>0</v>
      </c>
      <c r="N152">
        <v>6.617647058823529</v>
      </c>
      <c r="O152">
        <v>0</v>
      </c>
      <c r="R152">
        <v>3.6190476190476191</v>
      </c>
      <c r="S152">
        <v>0</v>
      </c>
      <c r="Z152">
        <v>3.6190476190476191</v>
      </c>
      <c r="AA152">
        <v>0</v>
      </c>
      <c r="AD152">
        <v>3.6190476190476191</v>
      </c>
      <c r="AE152">
        <v>0</v>
      </c>
    </row>
    <row r="153" spans="2:31" x14ac:dyDescent="0.3">
      <c r="B153">
        <v>3.6666666666666665</v>
      </c>
      <c r="C153">
        <v>0</v>
      </c>
      <c r="F153">
        <v>3.6666666666666665</v>
      </c>
      <c r="G153">
        <v>0</v>
      </c>
      <c r="J153">
        <v>3.6666666666666665</v>
      </c>
      <c r="K153">
        <v>0</v>
      </c>
      <c r="N153">
        <v>6.666666666666667</v>
      </c>
      <c r="O153">
        <v>0</v>
      </c>
      <c r="R153">
        <v>3.6666666666666665</v>
      </c>
      <c r="S153">
        <v>0</v>
      </c>
      <c r="Z153">
        <v>3.6666666666666665</v>
      </c>
      <c r="AA153">
        <v>0</v>
      </c>
      <c r="AD153">
        <v>3.6666666666666665</v>
      </c>
      <c r="AE153">
        <v>0</v>
      </c>
    </row>
    <row r="154" spans="2:31" x14ac:dyDescent="0.3">
      <c r="B154">
        <v>3.6666666666666665</v>
      </c>
      <c r="C154">
        <v>11</v>
      </c>
      <c r="F154">
        <v>3.6666666666666665</v>
      </c>
      <c r="G154">
        <v>1</v>
      </c>
      <c r="J154">
        <v>3.6666666666666665</v>
      </c>
      <c r="K154">
        <v>4</v>
      </c>
      <c r="N154">
        <v>6.666666666666667</v>
      </c>
      <c r="O154">
        <v>1</v>
      </c>
      <c r="R154">
        <v>3.6666666666666665</v>
      </c>
      <c r="S154">
        <v>1</v>
      </c>
      <c r="Z154">
        <v>3.6666666666666665</v>
      </c>
      <c r="AA154">
        <v>2</v>
      </c>
      <c r="AD154">
        <v>3.6666666666666665</v>
      </c>
      <c r="AE154">
        <v>6</v>
      </c>
    </row>
    <row r="155" spans="2:31" x14ac:dyDescent="0.3">
      <c r="B155">
        <v>3.7142857142857144</v>
      </c>
      <c r="C155">
        <v>11</v>
      </c>
      <c r="F155">
        <v>3.7142857142857144</v>
      </c>
      <c r="G155">
        <v>1</v>
      </c>
      <c r="J155">
        <v>3.7142857142857144</v>
      </c>
      <c r="K155">
        <v>4</v>
      </c>
      <c r="N155">
        <v>6.715686274509804</v>
      </c>
      <c r="O155">
        <v>1</v>
      </c>
      <c r="R155">
        <v>3.7142857142857144</v>
      </c>
      <c r="S155">
        <v>1</v>
      </c>
      <c r="Z155">
        <v>3.7142857142857144</v>
      </c>
      <c r="AA155">
        <v>2</v>
      </c>
      <c r="AD155">
        <v>3.7142857142857144</v>
      </c>
      <c r="AE155">
        <v>6</v>
      </c>
    </row>
    <row r="156" spans="2:31" x14ac:dyDescent="0.3">
      <c r="B156">
        <v>3.7142857142857144</v>
      </c>
      <c r="C156">
        <v>0</v>
      </c>
      <c r="F156">
        <v>3.7142857142857144</v>
      </c>
      <c r="G156">
        <v>0</v>
      </c>
      <c r="J156">
        <v>3.7142857142857144</v>
      </c>
      <c r="K156">
        <v>0</v>
      </c>
      <c r="N156">
        <v>6.715686274509804</v>
      </c>
      <c r="O156">
        <v>0</v>
      </c>
      <c r="R156">
        <v>3.7142857142857144</v>
      </c>
      <c r="S156">
        <v>0</v>
      </c>
      <c r="Z156">
        <v>3.7142857142857144</v>
      </c>
      <c r="AA156">
        <v>0</v>
      </c>
      <c r="AD156">
        <v>3.7142857142857144</v>
      </c>
      <c r="AE156">
        <v>0</v>
      </c>
    </row>
    <row r="157" spans="2:31" x14ac:dyDescent="0.3">
      <c r="B157">
        <v>3.7619047619047619</v>
      </c>
      <c r="C157">
        <v>0</v>
      </c>
      <c r="F157">
        <v>3.7619047619047619</v>
      </c>
      <c r="G157">
        <v>0</v>
      </c>
      <c r="J157">
        <v>3.7619047619047619</v>
      </c>
      <c r="K157">
        <v>0</v>
      </c>
      <c r="N157">
        <v>6.7647058823529411</v>
      </c>
      <c r="O157">
        <v>0</v>
      </c>
      <c r="R157">
        <v>3.7619047619047619</v>
      </c>
      <c r="S157">
        <v>0</v>
      </c>
      <c r="Z157">
        <v>3.7619047619047619</v>
      </c>
      <c r="AA157">
        <v>0</v>
      </c>
      <c r="AD157">
        <v>3.7619047619047619</v>
      </c>
      <c r="AE157">
        <v>0</v>
      </c>
    </row>
    <row r="158" spans="2:31" x14ac:dyDescent="0.3">
      <c r="B158">
        <v>3.7619047619047619</v>
      </c>
      <c r="C158">
        <v>11</v>
      </c>
      <c r="F158">
        <v>3.7619047619047619</v>
      </c>
      <c r="G158">
        <v>1</v>
      </c>
      <c r="J158">
        <v>3.7619047619047619</v>
      </c>
      <c r="K158">
        <v>4</v>
      </c>
      <c r="N158">
        <v>6.7647058823529411</v>
      </c>
      <c r="O158">
        <v>1</v>
      </c>
      <c r="R158">
        <v>3.7619047619047619</v>
      </c>
      <c r="S158">
        <v>1</v>
      </c>
      <c r="Z158">
        <v>3.7619047619047619</v>
      </c>
      <c r="AA158">
        <v>2</v>
      </c>
      <c r="AD158">
        <v>3.7619047619047619</v>
      </c>
      <c r="AE158">
        <v>6</v>
      </c>
    </row>
    <row r="159" spans="2:31" x14ac:dyDescent="0.3">
      <c r="B159">
        <v>3.8095238095238093</v>
      </c>
      <c r="C159">
        <v>11</v>
      </c>
      <c r="F159">
        <v>3.8095238095238093</v>
      </c>
      <c r="G159">
        <v>1</v>
      </c>
      <c r="J159">
        <v>3.8095238095238093</v>
      </c>
      <c r="K159">
        <v>4</v>
      </c>
      <c r="N159">
        <v>6.8137254901960782</v>
      </c>
      <c r="O159">
        <v>1</v>
      </c>
      <c r="R159">
        <v>3.8095238095238093</v>
      </c>
      <c r="S159">
        <v>1</v>
      </c>
      <c r="Z159">
        <v>3.8095238095238093</v>
      </c>
      <c r="AA159">
        <v>2</v>
      </c>
      <c r="AD159">
        <v>3.8095238095238093</v>
      </c>
      <c r="AE159">
        <v>6</v>
      </c>
    </row>
    <row r="160" spans="2:31" x14ac:dyDescent="0.3">
      <c r="B160">
        <v>3.8095238095238093</v>
      </c>
      <c r="C160">
        <v>0</v>
      </c>
      <c r="F160">
        <v>3.8095238095238093</v>
      </c>
      <c r="G160">
        <v>0</v>
      </c>
      <c r="J160">
        <v>3.8095238095238093</v>
      </c>
      <c r="K160">
        <v>0</v>
      </c>
      <c r="N160">
        <v>6.8137254901960782</v>
      </c>
      <c r="O160">
        <v>0</v>
      </c>
      <c r="R160">
        <v>3.8095238095238093</v>
      </c>
      <c r="S160">
        <v>0</v>
      </c>
      <c r="Z160">
        <v>3.8095238095238093</v>
      </c>
      <c r="AA160">
        <v>0</v>
      </c>
      <c r="AD160">
        <v>3.8095238095238093</v>
      </c>
      <c r="AE160">
        <v>0</v>
      </c>
    </row>
    <row r="161" spans="2:31" x14ac:dyDescent="0.3">
      <c r="B161">
        <v>3.8571428571428572</v>
      </c>
      <c r="C161">
        <v>0</v>
      </c>
      <c r="F161">
        <v>3.8571428571428572</v>
      </c>
      <c r="G161">
        <v>0</v>
      </c>
      <c r="J161">
        <v>3.8571428571428572</v>
      </c>
      <c r="K161">
        <v>0</v>
      </c>
      <c r="N161">
        <v>6.8627450980392162</v>
      </c>
      <c r="O161">
        <v>0</v>
      </c>
      <c r="R161">
        <v>3.8571428571428572</v>
      </c>
      <c r="S161">
        <v>0</v>
      </c>
      <c r="Z161">
        <v>3.8571428571428572</v>
      </c>
      <c r="AA161">
        <v>0</v>
      </c>
      <c r="AD161">
        <v>3.8571428571428572</v>
      </c>
      <c r="AE161">
        <v>0</v>
      </c>
    </row>
    <row r="162" spans="2:31" x14ac:dyDescent="0.3">
      <c r="B162">
        <v>3.8571428571428572</v>
      </c>
      <c r="C162">
        <v>11</v>
      </c>
      <c r="F162">
        <v>3.8571428571428572</v>
      </c>
      <c r="G162">
        <v>1</v>
      </c>
      <c r="J162">
        <v>3.8571428571428572</v>
      </c>
      <c r="K162">
        <v>4</v>
      </c>
      <c r="N162">
        <v>6.8627450980392162</v>
      </c>
      <c r="O162">
        <v>1</v>
      </c>
      <c r="R162">
        <v>3.8571428571428572</v>
      </c>
      <c r="S162">
        <v>1</v>
      </c>
      <c r="Z162">
        <v>3.8571428571428572</v>
      </c>
      <c r="AA162">
        <v>2</v>
      </c>
      <c r="AD162">
        <v>3.8571428571428572</v>
      </c>
      <c r="AE162">
        <v>6</v>
      </c>
    </row>
    <row r="163" spans="2:31" x14ac:dyDescent="0.3">
      <c r="B163">
        <v>3.9047619047619047</v>
      </c>
      <c r="C163">
        <v>11</v>
      </c>
      <c r="F163">
        <v>3.9047619047619047</v>
      </c>
      <c r="G163">
        <v>1</v>
      </c>
      <c r="J163">
        <v>3.9047619047619047</v>
      </c>
      <c r="K163">
        <v>4</v>
      </c>
      <c r="N163">
        <v>6.9117647058823533</v>
      </c>
      <c r="O163">
        <v>1</v>
      </c>
      <c r="R163">
        <v>3.9047619047619047</v>
      </c>
      <c r="S163">
        <v>1</v>
      </c>
      <c r="Z163">
        <v>3.9047619047619047</v>
      </c>
      <c r="AA163">
        <v>2</v>
      </c>
      <c r="AD163">
        <v>3.9047619047619047</v>
      </c>
      <c r="AE163">
        <v>6</v>
      </c>
    </row>
    <row r="164" spans="2:31" x14ac:dyDescent="0.3">
      <c r="B164">
        <v>3.9047619047619047</v>
      </c>
      <c r="C164">
        <v>0</v>
      </c>
      <c r="F164">
        <v>3.9047619047619047</v>
      </c>
      <c r="G164">
        <v>0</v>
      </c>
      <c r="J164">
        <v>3.9047619047619047</v>
      </c>
      <c r="K164">
        <v>0</v>
      </c>
      <c r="N164">
        <v>6.9117647058823533</v>
      </c>
      <c r="O164">
        <v>0</v>
      </c>
      <c r="R164">
        <v>3.9047619047619047</v>
      </c>
      <c r="S164">
        <v>0</v>
      </c>
      <c r="Z164">
        <v>3.9047619047619047</v>
      </c>
      <c r="AA164">
        <v>0</v>
      </c>
      <c r="AD164">
        <v>3.9047619047619047</v>
      </c>
      <c r="AE164">
        <v>0</v>
      </c>
    </row>
    <row r="165" spans="2:31" x14ac:dyDescent="0.3">
      <c r="B165">
        <v>3.9523809523809526</v>
      </c>
      <c r="C165">
        <v>0</v>
      </c>
      <c r="F165">
        <v>3.9523809523809526</v>
      </c>
      <c r="G165">
        <v>0</v>
      </c>
      <c r="J165">
        <v>3.9523809523809526</v>
      </c>
      <c r="K165">
        <v>0</v>
      </c>
      <c r="N165">
        <v>6.9607843137254903</v>
      </c>
      <c r="O165">
        <v>0</v>
      </c>
      <c r="R165">
        <v>3.9523809523809526</v>
      </c>
      <c r="S165">
        <v>0</v>
      </c>
      <c r="Z165">
        <v>3.9523809523809526</v>
      </c>
      <c r="AA165">
        <v>0</v>
      </c>
      <c r="AD165">
        <v>3.9523809523809526</v>
      </c>
      <c r="AE165">
        <v>0</v>
      </c>
    </row>
    <row r="166" spans="2:31" x14ac:dyDescent="0.3">
      <c r="B166">
        <v>3.9523809523809526</v>
      </c>
      <c r="C166">
        <v>11</v>
      </c>
      <c r="F166">
        <v>3.9523809523809526</v>
      </c>
      <c r="G166">
        <v>1</v>
      </c>
      <c r="J166">
        <v>3.9523809523809526</v>
      </c>
      <c r="K166">
        <v>4</v>
      </c>
      <c r="N166">
        <v>6.9607843137254903</v>
      </c>
      <c r="O166">
        <v>1</v>
      </c>
      <c r="R166">
        <v>3.9523809523809526</v>
      </c>
      <c r="S166">
        <v>1</v>
      </c>
      <c r="Z166">
        <v>3.9523809523809526</v>
      </c>
      <c r="AA166">
        <v>2</v>
      </c>
      <c r="AD166">
        <v>3.9523809523809526</v>
      </c>
      <c r="AE166">
        <v>6</v>
      </c>
    </row>
    <row r="167" spans="2:31" x14ac:dyDescent="0.3">
      <c r="B167">
        <v>4</v>
      </c>
      <c r="C167">
        <v>11</v>
      </c>
      <c r="F167">
        <v>4</v>
      </c>
      <c r="G167">
        <v>1</v>
      </c>
      <c r="J167">
        <v>4</v>
      </c>
      <c r="K167">
        <v>4</v>
      </c>
      <c r="N167">
        <v>7.0098039215686274</v>
      </c>
      <c r="O167">
        <v>1</v>
      </c>
      <c r="R167">
        <v>4</v>
      </c>
      <c r="S167">
        <v>1</v>
      </c>
      <c r="Z167">
        <v>4</v>
      </c>
      <c r="AA167">
        <v>2</v>
      </c>
      <c r="AD167">
        <v>4</v>
      </c>
      <c r="AE167">
        <v>6</v>
      </c>
    </row>
    <row r="168" spans="2:31" x14ac:dyDescent="0.3">
      <c r="B168">
        <v>4</v>
      </c>
      <c r="C168">
        <v>0</v>
      </c>
      <c r="F168">
        <v>4</v>
      </c>
      <c r="G168">
        <v>0</v>
      </c>
      <c r="J168">
        <v>4</v>
      </c>
      <c r="K168">
        <v>0</v>
      </c>
      <c r="N168">
        <v>7.0098039215686274</v>
      </c>
      <c r="O168">
        <v>0</v>
      </c>
      <c r="R168">
        <v>4</v>
      </c>
      <c r="S168">
        <v>0</v>
      </c>
      <c r="Z168">
        <v>4</v>
      </c>
      <c r="AA168">
        <v>0</v>
      </c>
      <c r="AD168">
        <v>4</v>
      </c>
      <c r="AE168">
        <v>0</v>
      </c>
    </row>
    <row r="169" spans="2:31" x14ac:dyDescent="0.3">
      <c r="B169">
        <v>4.0476190476190474</v>
      </c>
      <c r="C169">
        <v>0</v>
      </c>
      <c r="F169">
        <v>4.0476190476190474</v>
      </c>
      <c r="G169">
        <v>0</v>
      </c>
      <c r="J169">
        <v>4.0476190476190474</v>
      </c>
      <c r="K169">
        <v>0</v>
      </c>
      <c r="N169">
        <v>7.0588235294117645</v>
      </c>
      <c r="O169">
        <v>0</v>
      </c>
      <c r="R169">
        <v>4.0476190476190474</v>
      </c>
      <c r="S169">
        <v>0</v>
      </c>
      <c r="Z169">
        <v>4.0476190476190474</v>
      </c>
      <c r="AA169">
        <v>0</v>
      </c>
      <c r="AD169">
        <v>4.0476190476190474</v>
      </c>
      <c r="AE169">
        <v>0</v>
      </c>
    </row>
    <row r="170" spans="2:31" x14ac:dyDescent="0.3">
      <c r="B170">
        <v>4.0476190476190474</v>
      </c>
      <c r="C170">
        <v>11</v>
      </c>
      <c r="F170">
        <v>4.0476190476190474</v>
      </c>
      <c r="G170">
        <v>1</v>
      </c>
      <c r="J170">
        <v>4.0476190476190474</v>
      </c>
      <c r="K170">
        <v>4</v>
      </c>
      <c r="N170">
        <v>7.0588235294117645</v>
      </c>
      <c r="O170">
        <v>1</v>
      </c>
      <c r="R170">
        <v>4.0476190476190474</v>
      </c>
      <c r="S170">
        <v>1</v>
      </c>
      <c r="Z170">
        <v>4.0476190476190474</v>
      </c>
      <c r="AA170">
        <v>2</v>
      </c>
      <c r="AD170">
        <v>4.0476190476190474</v>
      </c>
      <c r="AE170">
        <v>6</v>
      </c>
    </row>
    <row r="171" spans="2:31" x14ac:dyDescent="0.3">
      <c r="B171">
        <v>4.0952380952380949</v>
      </c>
      <c r="C171">
        <v>11</v>
      </c>
      <c r="F171">
        <v>4.0952380952380949</v>
      </c>
      <c r="G171">
        <v>1</v>
      </c>
      <c r="J171">
        <v>4.0952380952380949</v>
      </c>
      <c r="K171">
        <v>4</v>
      </c>
      <c r="N171">
        <v>7.1078431372549016</v>
      </c>
      <c r="O171">
        <v>1</v>
      </c>
      <c r="R171">
        <v>4.0952380952380949</v>
      </c>
      <c r="S171">
        <v>1</v>
      </c>
      <c r="Z171">
        <v>4.0952380952380949</v>
      </c>
      <c r="AA171">
        <v>2</v>
      </c>
      <c r="AD171">
        <v>4.0952380952380949</v>
      </c>
      <c r="AE171">
        <v>6</v>
      </c>
    </row>
    <row r="172" spans="2:31" x14ac:dyDescent="0.3">
      <c r="B172">
        <v>4.0952380952380949</v>
      </c>
      <c r="C172">
        <v>0</v>
      </c>
      <c r="F172">
        <v>4.0952380952380949</v>
      </c>
      <c r="G172">
        <v>0</v>
      </c>
      <c r="J172">
        <v>4.0952380952380949</v>
      </c>
      <c r="K172">
        <v>0</v>
      </c>
      <c r="N172">
        <v>7.1078431372549016</v>
      </c>
      <c r="O172">
        <v>0</v>
      </c>
      <c r="R172">
        <v>4.0952380952380949</v>
      </c>
      <c r="S172">
        <v>0</v>
      </c>
      <c r="Z172">
        <v>4.0952380952380949</v>
      </c>
      <c r="AA172">
        <v>0</v>
      </c>
      <c r="AD172">
        <v>4.0952380952380949</v>
      </c>
      <c r="AE172">
        <v>0</v>
      </c>
    </row>
    <row r="173" spans="2:31" x14ac:dyDescent="0.3">
      <c r="B173">
        <v>4.1428571428571423</v>
      </c>
      <c r="C173">
        <v>0</v>
      </c>
      <c r="F173">
        <v>4.1428571428571423</v>
      </c>
      <c r="G173">
        <v>0</v>
      </c>
      <c r="J173">
        <v>4.1428571428571423</v>
      </c>
      <c r="K173">
        <v>0</v>
      </c>
      <c r="N173">
        <v>7.1568627450980387</v>
      </c>
      <c r="O173">
        <v>0</v>
      </c>
      <c r="R173">
        <v>4.1428571428571423</v>
      </c>
      <c r="S173">
        <v>0</v>
      </c>
      <c r="Z173">
        <v>4.1428571428571423</v>
      </c>
      <c r="AA173">
        <v>0</v>
      </c>
      <c r="AD173">
        <v>4.1428571428571423</v>
      </c>
      <c r="AE173">
        <v>0</v>
      </c>
    </row>
    <row r="174" spans="2:31" x14ac:dyDescent="0.3">
      <c r="B174">
        <v>4.1428571428571423</v>
      </c>
      <c r="C174">
        <v>11</v>
      </c>
      <c r="F174">
        <v>4.1428571428571423</v>
      </c>
      <c r="G174">
        <v>1</v>
      </c>
      <c r="J174">
        <v>4.1428571428571423</v>
      </c>
      <c r="K174">
        <v>4</v>
      </c>
      <c r="N174">
        <v>7.1568627450980387</v>
      </c>
      <c r="O174">
        <v>1</v>
      </c>
      <c r="R174">
        <v>4.1428571428571423</v>
      </c>
      <c r="S174">
        <v>1</v>
      </c>
      <c r="Z174">
        <v>4.1428571428571423</v>
      </c>
      <c r="AA174">
        <v>2</v>
      </c>
      <c r="AD174">
        <v>4.1428571428571423</v>
      </c>
      <c r="AE174">
        <v>6</v>
      </c>
    </row>
    <row r="175" spans="2:31" x14ac:dyDescent="0.3">
      <c r="B175">
        <v>4.1904761904761907</v>
      </c>
      <c r="C175">
        <v>11</v>
      </c>
      <c r="F175">
        <v>4.1904761904761907</v>
      </c>
      <c r="G175">
        <v>1</v>
      </c>
      <c r="J175">
        <v>4.1904761904761907</v>
      </c>
      <c r="K175">
        <v>4</v>
      </c>
      <c r="N175">
        <v>7.2058823529411766</v>
      </c>
      <c r="O175">
        <v>1</v>
      </c>
      <c r="R175">
        <v>4.1904761904761907</v>
      </c>
      <c r="S175">
        <v>1</v>
      </c>
      <c r="Z175">
        <v>4.1904761904761907</v>
      </c>
      <c r="AA175">
        <v>2</v>
      </c>
      <c r="AD175">
        <v>4.1904761904761907</v>
      </c>
      <c r="AE175">
        <v>6</v>
      </c>
    </row>
    <row r="176" spans="2:31" x14ac:dyDescent="0.3">
      <c r="B176">
        <v>4.1904761904761907</v>
      </c>
      <c r="C176">
        <v>0</v>
      </c>
      <c r="F176">
        <v>4.1904761904761907</v>
      </c>
      <c r="G176">
        <v>0</v>
      </c>
      <c r="J176">
        <v>4.1904761904761907</v>
      </c>
      <c r="K176">
        <v>0</v>
      </c>
      <c r="N176">
        <v>7.2058823529411766</v>
      </c>
      <c r="O176">
        <v>0</v>
      </c>
      <c r="R176">
        <v>4.1904761904761907</v>
      </c>
      <c r="S176">
        <v>0</v>
      </c>
      <c r="Z176">
        <v>4.1904761904761907</v>
      </c>
      <c r="AA176">
        <v>0</v>
      </c>
      <c r="AD176">
        <v>4.1904761904761907</v>
      </c>
      <c r="AE176">
        <v>0</v>
      </c>
    </row>
    <row r="177" spans="2:31" x14ac:dyDescent="0.3">
      <c r="B177">
        <v>4.2380952380952381</v>
      </c>
      <c r="C177">
        <v>0</v>
      </c>
      <c r="F177">
        <v>4.2380952380952381</v>
      </c>
      <c r="G177">
        <v>0</v>
      </c>
      <c r="J177">
        <v>4.2380952380952381</v>
      </c>
      <c r="K177">
        <v>0</v>
      </c>
      <c r="N177">
        <v>7.2549019607843137</v>
      </c>
      <c r="O177">
        <v>0</v>
      </c>
      <c r="R177">
        <v>4.2380952380952381</v>
      </c>
      <c r="S177">
        <v>0</v>
      </c>
      <c r="Z177">
        <v>4.2380952380952381</v>
      </c>
      <c r="AA177">
        <v>0</v>
      </c>
      <c r="AD177">
        <v>4.2380952380952381</v>
      </c>
      <c r="AE177">
        <v>0</v>
      </c>
    </row>
    <row r="178" spans="2:31" x14ac:dyDescent="0.3">
      <c r="B178">
        <v>4.2380952380952381</v>
      </c>
      <c r="C178">
        <v>11</v>
      </c>
      <c r="F178">
        <v>4.2380952380952381</v>
      </c>
      <c r="G178">
        <v>1</v>
      </c>
      <c r="J178">
        <v>4.2380952380952381</v>
      </c>
      <c r="K178">
        <v>4</v>
      </c>
      <c r="N178">
        <v>7.2549019607843137</v>
      </c>
      <c r="O178">
        <v>1</v>
      </c>
      <c r="R178">
        <v>4.2380952380952381</v>
      </c>
      <c r="S178">
        <v>1</v>
      </c>
      <c r="Z178">
        <v>4.2380952380952381</v>
      </c>
      <c r="AA178">
        <v>2</v>
      </c>
      <c r="AD178">
        <v>4.2380952380952381</v>
      </c>
      <c r="AE178">
        <v>6</v>
      </c>
    </row>
    <row r="179" spans="2:31" x14ac:dyDescent="0.3">
      <c r="B179">
        <v>4.2857142857142856</v>
      </c>
      <c r="C179">
        <v>11</v>
      </c>
      <c r="F179">
        <v>4.2857142857142856</v>
      </c>
      <c r="G179">
        <v>1</v>
      </c>
      <c r="J179">
        <v>4.2857142857142856</v>
      </c>
      <c r="K179">
        <v>4</v>
      </c>
      <c r="N179">
        <v>7.3039215686274508</v>
      </c>
      <c r="O179">
        <v>1</v>
      </c>
      <c r="R179">
        <v>4.2857142857142856</v>
      </c>
      <c r="S179">
        <v>1</v>
      </c>
      <c r="Z179">
        <v>4.2857142857142856</v>
      </c>
      <c r="AA179">
        <v>2</v>
      </c>
      <c r="AD179">
        <v>4.2857142857142856</v>
      </c>
      <c r="AE179">
        <v>6</v>
      </c>
    </row>
    <row r="180" spans="2:31" x14ac:dyDescent="0.3">
      <c r="B180">
        <v>4.2857142857142856</v>
      </c>
      <c r="C180">
        <v>0</v>
      </c>
      <c r="F180">
        <v>4.2857142857142856</v>
      </c>
      <c r="G180">
        <v>0</v>
      </c>
      <c r="J180">
        <v>4.2857142857142856</v>
      </c>
      <c r="K180">
        <v>0</v>
      </c>
      <c r="N180">
        <v>7.3039215686274508</v>
      </c>
      <c r="O180">
        <v>0</v>
      </c>
      <c r="R180">
        <v>4.2857142857142856</v>
      </c>
      <c r="S180">
        <v>0</v>
      </c>
      <c r="Z180">
        <v>4.2857142857142856</v>
      </c>
      <c r="AA180">
        <v>0</v>
      </c>
      <c r="AD180">
        <v>4.2857142857142856</v>
      </c>
      <c r="AE180">
        <v>0</v>
      </c>
    </row>
    <row r="181" spans="2:31" x14ac:dyDescent="0.3">
      <c r="B181">
        <v>4.333333333333333</v>
      </c>
      <c r="C181">
        <v>0</v>
      </c>
      <c r="F181">
        <v>4.333333333333333</v>
      </c>
      <c r="G181">
        <v>0</v>
      </c>
      <c r="J181">
        <v>4.333333333333333</v>
      </c>
      <c r="K181">
        <v>0</v>
      </c>
      <c r="N181">
        <v>7.3529411764705888</v>
      </c>
      <c r="O181">
        <v>0</v>
      </c>
      <c r="R181">
        <v>4.333333333333333</v>
      </c>
      <c r="S181">
        <v>0</v>
      </c>
      <c r="Z181">
        <v>4.333333333333333</v>
      </c>
      <c r="AA181">
        <v>0</v>
      </c>
      <c r="AD181">
        <v>4.333333333333333</v>
      </c>
      <c r="AE181">
        <v>0</v>
      </c>
    </row>
    <row r="182" spans="2:31" x14ac:dyDescent="0.3">
      <c r="B182">
        <v>4.333333333333333</v>
      </c>
      <c r="C182">
        <v>11</v>
      </c>
      <c r="F182">
        <v>4.333333333333333</v>
      </c>
      <c r="G182">
        <v>1</v>
      </c>
      <c r="J182">
        <v>4.333333333333333</v>
      </c>
      <c r="K182">
        <v>4</v>
      </c>
      <c r="N182">
        <v>7.3529411764705888</v>
      </c>
      <c r="O182">
        <v>1</v>
      </c>
      <c r="R182">
        <v>4.333333333333333</v>
      </c>
      <c r="S182">
        <v>1</v>
      </c>
      <c r="Z182">
        <v>4.333333333333333</v>
      </c>
      <c r="AA182">
        <v>2</v>
      </c>
      <c r="AD182">
        <v>4.333333333333333</v>
      </c>
      <c r="AE182">
        <v>6</v>
      </c>
    </row>
    <row r="183" spans="2:31" x14ac:dyDescent="0.3">
      <c r="B183">
        <v>4.3809523809523814</v>
      </c>
      <c r="C183">
        <v>11</v>
      </c>
      <c r="F183">
        <v>4.3809523809523814</v>
      </c>
      <c r="G183">
        <v>1</v>
      </c>
      <c r="J183">
        <v>4.3809523809523814</v>
      </c>
      <c r="K183">
        <v>4</v>
      </c>
      <c r="N183">
        <v>7.4019607843137258</v>
      </c>
      <c r="O183">
        <v>1</v>
      </c>
      <c r="R183">
        <v>4.3809523809523814</v>
      </c>
      <c r="S183">
        <v>1</v>
      </c>
      <c r="Z183">
        <v>4.3809523809523814</v>
      </c>
      <c r="AA183">
        <v>2</v>
      </c>
      <c r="AD183">
        <v>4.3809523809523814</v>
      </c>
      <c r="AE183">
        <v>6</v>
      </c>
    </row>
    <row r="184" spans="2:31" x14ac:dyDescent="0.3">
      <c r="B184">
        <v>4.3809523809523814</v>
      </c>
      <c r="C184">
        <v>0</v>
      </c>
      <c r="F184">
        <v>4.3809523809523814</v>
      </c>
      <c r="G184">
        <v>0</v>
      </c>
      <c r="J184">
        <v>4.3809523809523814</v>
      </c>
      <c r="K184">
        <v>0</v>
      </c>
      <c r="N184">
        <v>7.4019607843137258</v>
      </c>
      <c r="O184">
        <v>0</v>
      </c>
      <c r="R184">
        <v>4.3809523809523814</v>
      </c>
      <c r="S184">
        <v>0</v>
      </c>
      <c r="Z184">
        <v>4.3809523809523814</v>
      </c>
      <c r="AA184">
        <v>0</v>
      </c>
      <c r="AD184">
        <v>4.3809523809523814</v>
      </c>
      <c r="AE184">
        <v>0</v>
      </c>
    </row>
    <row r="185" spans="2:31" x14ac:dyDescent="0.3">
      <c r="B185">
        <v>4.4285714285714288</v>
      </c>
      <c r="C185">
        <v>0</v>
      </c>
      <c r="F185">
        <v>4.4285714285714288</v>
      </c>
      <c r="G185">
        <v>0</v>
      </c>
      <c r="J185">
        <v>4.4285714285714288</v>
      </c>
      <c r="K185">
        <v>0</v>
      </c>
      <c r="N185">
        <v>7.4509803921568629</v>
      </c>
      <c r="O185">
        <v>0</v>
      </c>
      <c r="R185">
        <v>4.4285714285714288</v>
      </c>
      <c r="S185">
        <v>0</v>
      </c>
      <c r="Z185">
        <v>4.4285714285714288</v>
      </c>
      <c r="AA185">
        <v>0</v>
      </c>
      <c r="AD185">
        <v>4.4285714285714288</v>
      </c>
      <c r="AE185">
        <v>0</v>
      </c>
    </row>
    <row r="186" spans="2:31" x14ac:dyDescent="0.3">
      <c r="B186">
        <v>4.4285714285714288</v>
      </c>
      <c r="C186">
        <v>11</v>
      </c>
      <c r="F186">
        <v>4.4285714285714288</v>
      </c>
      <c r="G186">
        <v>1</v>
      </c>
      <c r="J186">
        <v>4.4285714285714288</v>
      </c>
      <c r="K186">
        <v>4</v>
      </c>
      <c r="N186">
        <v>7.4509803921568629</v>
      </c>
      <c r="O186">
        <v>1</v>
      </c>
      <c r="R186">
        <v>4.4285714285714288</v>
      </c>
      <c r="S186">
        <v>1</v>
      </c>
      <c r="Z186">
        <v>4.4285714285714288</v>
      </c>
      <c r="AA186">
        <v>2</v>
      </c>
      <c r="AD186">
        <v>4.4285714285714288</v>
      </c>
      <c r="AE186">
        <v>6</v>
      </c>
    </row>
    <row r="187" spans="2:31" x14ac:dyDescent="0.3">
      <c r="B187">
        <v>4.4761904761904763</v>
      </c>
      <c r="C187">
        <v>11</v>
      </c>
      <c r="F187">
        <v>4.4761904761904763</v>
      </c>
      <c r="G187">
        <v>1</v>
      </c>
      <c r="J187">
        <v>4.4761904761904763</v>
      </c>
      <c r="K187">
        <v>4</v>
      </c>
      <c r="N187">
        <v>7.5</v>
      </c>
      <c r="O187">
        <v>1</v>
      </c>
      <c r="R187">
        <v>4.4761904761904763</v>
      </c>
      <c r="S187">
        <v>1</v>
      </c>
      <c r="Z187">
        <v>4.4761904761904763</v>
      </c>
      <c r="AA187">
        <v>2</v>
      </c>
      <c r="AD187">
        <v>4.4761904761904763</v>
      </c>
      <c r="AE187">
        <v>6</v>
      </c>
    </row>
    <row r="188" spans="2:31" x14ac:dyDescent="0.3">
      <c r="B188">
        <v>4.4761904761904763</v>
      </c>
      <c r="C188">
        <v>0</v>
      </c>
      <c r="F188">
        <v>4.4761904761904763</v>
      </c>
      <c r="G188">
        <v>0</v>
      </c>
      <c r="J188">
        <v>4.4761904761904763</v>
      </c>
      <c r="K188">
        <v>0</v>
      </c>
      <c r="N188">
        <v>7.5</v>
      </c>
      <c r="O188">
        <v>0</v>
      </c>
      <c r="R188">
        <v>4.4761904761904763</v>
      </c>
      <c r="S188">
        <v>0</v>
      </c>
      <c r="Z188">
        <v>4.4761904761904763</v>
      </c>
      <c r="AA188">
        <v>0</v>
      </c>
      <c r="AD188">
        <v>4.4761904761904763</v>
      </c>
      <c r="AE188">
        <v>0</v>
      </c>
    </row>
    <row r="189" spans="2:31" x14ac:dyDescent="0.3">
      <c r="B189">
        <v>4.5238095238095237</v>
      </c>
      <c r="C189">
        <v>0</v>
      </c>
      <c r="F189">
        <v>4.5238095238095237</v>
      </c>
      <c r="G189">
        <v>0</v>
      </c>
      <c r="J189">
        <v>4.5238095238095237</v>
      </c>
      <c r="K189">
        <v>0</v>
      </c>
      <c r="N189">
        <v>7.5490196078431371</v>
      </c>
      <c r="O189">
        <v>0</v>
      </c>
      <c r="R189">
        <v>4.5238095238095237</v>
      </c>
      <c r="S189">
        <v>0</v>
      </c>
      <c r="Z189">
        <v>4.5238095238095237</v>
      </c>
      <c r="AA189">
        <v>0</v>
      </c>
      <c r="AD189">
        <v>4.5238095238095237</v>
      </c>
      <c r="AE189">
        <v>0</v>
      </c>
    </row>
    <row r="190" spans="2:31" x14ac:dyDescent="0.3">
      <c r="B190">
        <v>4.5238095238095237</v>
      </c>
      <c r="C190">
        <v>11</v>
      </c>
      <c r="F190">
        <v>4.5238095238095237</v>
      </c>
      <c r="G190">
        <v>1</v>
      </c>
      <c r="J190">
        <v>4.5238095238095237</v>
      </c>
      <c r="K190">
        <v>4</v>
      </c>
      <c r="N190">
        <v>7.5490196078431371</v>
      </c>
      <c r="O190">
        <v>1</v>
      </c>
      <c r="R190">
        <v>4.5238095238095237</v>
      </c>
      <c r="S190">
        <v>1</v>
      </c>
      <c r="Z190">
        <v>4.5238095238095237</v>
      </c>
      <c r="AA190">
        <v>2</v>
      </c>
      <c r="AD190">
        <v>4.5238095238095237</v>
      </c>
      <c r="AE190">
        <v>6</v>
      </c>
    </row>
    <row r="191" spans="2:31" x14ac:dyDescent="0.3">
      <c r="B191">
        <v>4.5714285714285712</v>
      </c>
      <c r="C191">
        <v>11</v>
      </c>
      <c r="F191">
        <v>4.5714285714285712</v>
      </c>
      <c r="G191">
        <v>1</v>
      </c>
      <c r="J191">
        <v>4.5714285714285712</v>
      </c>
      <c r="K191">
        <v>4</v>
      </c>
      <c r="N191">
        <v>7.5980392156862742</v>
      </c>
      <c r="O191">
        <v>1</v>
      </c>
      <c r="R191">
        <v>4.5714285714285712</v>
      </c>
      <c r="S191">
        <v>1</v>
      </c>
      <c r="Z191">
        <v>4.5714285714285712</v>
      </c>
      <c r="AA191">
        <v>2</v>
      </c>
      <c r="AD191">
        <v>4.5714285714285712</v>
      </c>
      <c r="AE191">
        <v>6</v>
      </c>
    </row>
    <row r="192" spans="2:31" x14ac:dyDescent="0.3">
      <c r="B192">
        <v>4.5714285714285712</v>
      </c>
      <c r="C192">
        <v>0</v>
      </c>
      <c r="F192">
        <v>4.5714285714285712</v>
      </c>
      <c r="G192">
        <v>0</v>
      </c>
      <c r="J192">
        <v>4.5714285714285712</v>
      </c>
      <c r="K192">
        <v>0</v>
      </c>
      <c r="N192">
        <v>7.5980392156862742</v>
      </c>
      <c r="O192">
        <v>0</v>
      </c>
      <c r="R192">
        <v>4.5714285714285712</v>
      </c>
      <c r="S192">
        <v>0</v>
      </c>
      <c r="Z192">
        <v>4.5714285714285712</v>
      </c>
      <c r="AA192">
        <v>0</v>
      </c>
      <c r="AD192">
        <v>4.5714285714285712</v>
      </c>
      <c r="AE192">
        <v>0</v>
      </c>
    </row>
    <row r="193" spans="2:31" x14ac:dyDescent="0.3">
      <c r="B193">
        <v>4.6190476190476186</v>
      </c>
      <c r="C193">
        <v>0</v>
      </c>
      <c r="F193">
        <v>4.6190476190476186</v>
      </c>
      <c r="G193">
        <v>0</v>
      </c>
      <c r="J193">
        <v>4.6190476190476186</v>
      </c>
      <c r="K193">
        <v>0</v>
      </c>
      <c r="N193">
        <v>7.6470588235294112</v>
      </c>
      <c r="O193">
        <v>0</v>
      </c>
      <c r="R193">
        <v>4.6190476190476186</v>
      </c>
      <c r="S193">
        <v>0</v>
      </c>
      <c r="Z193">
        <v>4.6190476190476186</v>
      </c>
      <c r="AA193">
        <v>0</v>
      </c>
      <c r="AD193">
        <v>4.6190476190476186</v>
      </c>
      <c r="AE193">
        <v>0</v>
      </c>
    </row>
    <row r="194" spans="2:31" x14ac:dyDescent="0.3">
      <c r="B194">
        <v>4.6190476190476186</v>
      </c>
      <c r="C194">
        <v>11</v>
      </c>
      <c r="F194">
        <v>4.6190476190476186</v>
      </c>
      <c r="G194">
        <v>1</v>
      </c>
      <c r="J194">
        <v>4.6190476190476186</v>
      </c>
      <c r="K194">
        <v>4</v>
      </c>
      <c r="N194">
        <v>7.6470588235294112</v>
      </c>
      <c r="O194">
        <v>1</v>
      </c>
      <c r="R194">
        <v>4.6190476190476186</v>
      </c>
      <c r="S194">
        <v>1</v>
      </c>
      <c r="Z194">
        <v>4.6190476190476186</v>
      </c>
      <c r="AA194">
        <v>2</v>
      </c>
      <c r="AD194">
        <v>4.6190476190476186</v>
      </c>
      <c r="AE194">
        <v>6</v>
      </c>
    </row>
    <row r="195" spans="2:31" x14ac:dyDescent="0.3">
      <c r="B195">
        <v>4.666666666666667</v>
      </c>
      <c r="C195">
        <v>11</v>
      </c>
      <c r="F195">
        <v>4.666666666666667</v>
      </c>
      <c r="G195">
        <v>1</v>
      </c>
      <c r="J195">
        <v>4.666666666666667</v>
      </c>
      <c r="K195">
        <v>4</v>
      </c>
      <c r="N195">
        <v>7.6960784313725492</v>
      </c>
      <c r="O195">
        <v>1</v>
      </c>
      <c r="R195">
        <v>4.666666666666667</v>
      </c>
      <c r="S195">
        <v>1</v>
      </c>
      <c r="Z195">
        <v>4.666666666666667</v>
      </c>
      <c r="AA195">
        <v>2</v>
      </c>
      <c r="AD195">
        <v>4.666666666666667</v>
      </c>
      <c r="AE195">
        <v>6</v>
      </c>
    </row>
    <row r="196" spans="2:31" x14ac:dyDescent="0.3">
      <c r="B196">
        <v>4.666666666666667</v>
      </c>
      <c r="C196">
        <v>0</v>
      </c>
      <c r="F196">
        <v>4.666666666666667</v>
      </c>
      <c r="G196">
        <v>0</v>
      </c>
      <c r="J196">
        <v>4.666666666666667</v>
      </c>
      <c r="K196">
        <v>0</v>
      </c>
      <c r="N196">
        <v>7.6960784313725492</v>
      </c>
      <c r="O196">
        <v>0</v>
      </c>
      <c r="R196">
        <v>4.666666666666667</v>
      </c>
      <c r="S196">
        <v>0</v>
      </c>
      <c r="Z196">
        <v>4.666666666666667</v>
      </c>
      <c r="AA196">
        <v>0</v>
      </c>
      <c r="AD196">
        <v>4.666666666666667</v>
      </c>
      <c r="AE196">
        <v>0</v>
      </c>
    </row>
    <row r="197" spans="2:31" x14ac:dyDescent="0.3">
      <c r="B197">
        <v>4.7142857142857144</v>
      </c>
      <c r="C197">
        <v>0</v>
      </c>
      <c r="F197">
        <v>4.7142857142857144</v>
      </c>
      <c r="G197">
        <v>0</v>
      </c>
      <c r="J197">
        <v>4.7142857142857144</v>
      </c>
      <c r="K197">
        <v>0</v>
      </c>
      <c r="N197">
        <v>7.7450980392156863</v>
      </c>
      <c r="O197">
        <v>0</v>
      </c>
      <c r="R197">
        <v>4.7142857142857144</v>
      </c>
      <c r="S197">
        <v>0</v>
      </c>
      <c r="Z197">
        <v>4.7142857142857144</v>
      </c>
      <c r="AA197">
        <v>0</v>
      </c>
      <c r="AD197">
        <v>4.7142857142857144</v>
      </c>
      <c r="AE197">
        <v>0</v>
      </c>
    </row>
    <row r="198" spans="2:31" x14ac:dyDescent="0.3">
      <c r="B198">
        <v>4.7142857142857144</v>
      </c>
      <c r="C198">
        <v>11</v>
      </c>
      <c r="F198">
        <v>4.7142857142857144</v>
      </c>
      <c r="G198">
        <v>1</v>
      </c>
      <c r="J198">
        <v>4.7142857142857144</v>
      </c>
      <c r="K198">
        <v>4</v>
      </c>
      <c r="N198">
        <v>7.7450980392156863</v>
      </c>
      <c r="O198">
        <v>1</v>
      </c>
      <c r="R198">
        <v>4.7142857142857144</v>
      </c>
      <c r="S198">
        <v>1</v>
      </c>
      <c r="Z198">
        <v>4.7142857142857144</v>
      </c>
      <c r="AA198">
        <v>2</v>
      </c>
      <c r="AD198">
        <v>4.7142857142857144</v>
      </c>
      <c r="AE198">
        <v>6</v>
      </c>
    </row>
    <row r="199" spans="2:31" x14ac:dyDescent="0.3">
      <c r="B199">
        <v>4.7619047619047619</v>
      </c>
      <c r="C199">
        <v>11</v>
      </c>
      <c r="F199">
        <v>4.7619047619047619</v>
      </c>
      <c r="G199">
        <v>1</v>
      </c>
      <c r="J199">
        <v>4.7619047619047619</v>
      </c>
      <c r="K199">
        <v>4</v>
      </c>
      <c r="N199">
        <v>7.7941176470588234</v>
      </c>
      <c r="O199">
        <v>1</v>
      </c>
      <c r="R199">
        <v>4.7619047619047619</v>
      </c>
      <c r="S199">
        <v>1</v>
      </c>
      <c r="Z199">
        <v>4.7619047619047619</v>
      </c>
      <c r="AA199">
        <v>2</v>
      </c>
      <c r="AD199">
        <v>4.7619047619047619</v>
      </c>
      <c r="AE199">
        <v>6</v>
      </c>
    </row>
    <row r="200" spans="2:31" x14ac:dyDescent="0.3">
      <c r="B200">
        <v>4.7619047619047619</v>
      </c>
      <c r="C200">
        <v>0</v>
      </c>
      <c r="F200">
        <v>4.7619047619047619</v>
      </c>
      <c r="G200">
        <v>0</v>
      </c>
      <c r="J200">
        <v>4.7619047619047619</v>
      </c>
      <c r="K200">
        <v>0</v>
      </c>
      <c r="N200">
        <v>7.7941176470588234</v>
      </c>
      <c r="O200">
        <v>0</v>
      </c>
      <c r="R200">
        <v>4.7619047619047619</v>
      </c>
      <c r="S200">
        <v>0</v>
      </c>
      <c r="Z200">
        <v>4.7619047619047619</v>
      </c>
      <c r="AA200">
        <v>0</v>
      </c>
      <c r="AD200">
        <v>4.7619047619047619</v>
      </c>
      <c r="AE200">
        <v>0</v>
      </c>
    </row>
    <row r="201" spans="2:31" x14ac:dyDescent="0.3">
      <c r="B201">
        <v>4.8095238095238093</v>
      </c>
      <c r="C201">
        <v>0</v>
      </c>
      <c r="F201">
        <v>4.8095238095238093</v>
      </c>
      <c r="G201">
        <v>0</v>
      </c>
      <c r="J201">
        <v>4.8095238095238093</v>
      </c>
      <c r="K201">
        <v>0</v>
      </c>
      <c r="N201">
        <v>7.8431372549019613</v>
      </c>
      <c r="O201">
        <v>0</v>
      </c>
      <c r="R201">
        <v>4.8095238095238093</v>
      </c>
      <c r="S201">
        <v>0</v>
      </c>
      <c r="Z201">
        <v>4.8095238095238093</v>
      </c>
      <c r="AA201">
        <v>0</v>
      </c>
      <c r="AD201">
        <v>4.8095238095238093</v>
      </c>
      <c r="AE201">
        <v>0</v>
      </c>
    </row>
    <row r="202" spans="2:31" x14ac:dyDescent="0.3">
      <c r="B202">
        <v>4.8095238095238093</v>
      </c>
      <c r="C202">
        <v>11</v>
      </c>
      <c r="F202">
        <v>4.8095238095238093</v>
      </c>
      <c r="G202">
        <v>1</v>
      </c>
      <c r="J202">
        <v>4.8095238095238093</v>
      </c>
      <c r="K202">
        <v>4</v>
      </c>
      <c r="N202">
        <v>7.8431372549019613</v>
      </c>
      <c r="O202">
        <v>1</v>
      </c>
      <c r="R202">
        <v>4.8095238095238093</v>
      </c>
      <c r="S202">
        <v>1</v>
      </c>
      <c r="Z202">
        <v>4.8095238095238093</v>
      </c>
      <c r="AA202">
        <v>2</v>
      </c>
      <c r="AD202">
        <v>4.8095238095238093</v>
      </c>
      <c r="AE202">
        <v>6</v>
      </c>
    </row>
    <row r="203" spans="2:31" x14ac:dyDescent="0.3">
      <c r="B203">
        <v>4.8571428571428577</v>
      </c>
      <c r="C203">
        <v>11</v>
      </c>
      <c r="F203">
        <v>4.8571428571428577</v>
      </c>
      <c r="G203">
        <v>1</v>
      </c>
      <c r="J203">
        <v>4.8571428571428577</v>
      </c>
      <c r="K203">
        <v>4</v>
      </c>
      <c r="N203">
        <v>7.8921568627450984</v>
      </c>
      <c r="O203">
        <v>1</v>
      </c>
      <c r="R203">
        <v>4.8571428571428577</v>
      </c>
      <c r="S203">
        <v>1</v>
      </c>
      <c r="Z203">
        <v>4.8571428571428577</v>
      </c>
      <c r="AA203">
        <v>2</v>
      </c>
      <c r="AD203">
        <v>4.8571428571428577</v>
      </c>
      <c r="AE203">
        <v>6</v>
      </c>
    </row>
    <row r="204" spans="2:31" x14ac:dyDescent="0.3">
      <c r="B204">
        <v>4.8571428571428577</v>
      </c>
      <c r="C204">
        <v>0</v>
      </c>
      <c r="F204">
        <v>4.8571428571428577</v>
      </c>
      <c r="G204">
        <v>0</v>
      </c>
      <c r="J204">
        <v>4.8571428571428577</v>
      </c>
      <c r="K204">
        <v>0</v>
      </c>
      <c r="N204">
        <v>7.8921568627450984</v>
      </c>
      <c r="O204">
        <v>0</v>
      </c>
      <c r="R204">
        <v>4.8571428571428577</v>
      </c>
      <c r="S204">
        <v>0</v>
      </c>
      <c r="Z204">
        <v>4.8571428571428577</v>
      </c>
      <c r="AA204">
        <v>0</v>
      </c>
      <c r="AD204">
        <v>4.8571428571428577</v>
      </c>
      <c r="AE204">
        <v>0</v>
      </c>
    </row>
    <row r="205" spans="2:31" x14ac:dyDescent="0.3">
      <c r="B205">
        <v>4.9047619047619051</v>
      </c>
      <c r="C205">
        <v>0</v>
      </c>
      <c r="F205">
        <v>4.9047619047619051</v>
      </c>
      <c r="G205">
        <v>0</v>
      </c>
      <c r="J205">
        <v>4.9047619047619051</v>
      </c>
      <c r="K205">
        <v>0</v>
      </c>
      <c r="N205">
        <v>7.9411764705882355</v>
      </c>
      <c r="O205">
        <v>0</v>
      </c>
      <c r="R205">
        <v>4.9047619047619051</v>
      </c>
      <c r="S205">
        <v>0</v>
      </c>
      <c r="Z205">
        <v>4.9047619047619051</v>
      </c>
      <c r="AA205">
        <v>0</v>
      </c>
      <c r="AD205">
        <v>4.9047619047619051</v>
      </c>
      <c r="AE205">
        <v>0</v>
      </c>
    </row>
    <row r="206" spans="2:31" x14ac:dyDescent="0.3">
      <c r="B206">
        <v>4.9047619047619051</v>
      </c>
      <c r="C206">
        <v>11</v>
      </c>
      <c r="F206">
        <v>4.9047619047619051</v>
      </c>
      <c r="G206">
        <v>1</v>
      </c>
      <c r="J206">
        <v>4.9047619047619051</v>
      </c>
      <c r="K206">
        <v>4</v>
      </c>
      <c r="N206">
        <v>7.9411764705882355</v>
      </c>
      <c r="O206">
        <v>1</v>
      </c>
      <c r="R206">
        <v>4.9047619047619051</v>
      </c>
      <c r="S206">
        <v>1</v>
      </c>
      <c r="Z206">
        <v>4.9047619047619051</v>
      </c>
      <c r="AA206">
        <v>2</v>
      </c>
      <c r="AD206">
        <v>4.9047619047619051</v>
      </c>
      <c r="AE206">
        <v>6</v>
      </c>
    </row>
    <row r="207" spans="2:31" x14ac:dyDescent="0.3">
      <c r="B207">
        <v>4.9523809523809526</v>
      </c>
      <c r="C207">
        <v>11</v>
      </c>
      <c r="F207">
        <v>4.9523809523809526</v>
      </c>
      <c r="G207">
        <v>1</v>
      </c>
      <c r="J207">
        <v>4.9523809523809526</v>
      </c>
      <c r="K207">
        <v>4</v>
      </c>
      <c r="N207">
        <v>7.9901960784313726</v>
      </c>
      <c r="O207">
        <v>1</v>
      </c>
      <c r="R207">
        <v>4.9523809523809526</v>
      </c>
      <c r="S207">
        <v>1</v>
      </c>
      <c r="Z207">
        <v>4.9523809523809526</v>
      </c>
      <c r="AA207">
        <v>2</v>
      </c>
      <c r="AD207">
        <v>4.9523809523809526</v>
      </c>
      <c r="AE207">
        <v>6</v>
      </c>
    </row>
    <row r="208" spans="2:31" x14ac:dyDescent="0.3">
      <c r="B208">
        <v>4.9523809523809526</v>
      </c>
      <c r="C208">
        <v>0</v>
      </c>
      <c r="F208">
        <v>4.9523809523809526</v>
      </c>
      <c r="G208">
        <v>0</v>
      </c>
      <c r="J208">
        <v>4.9523809523809526</v>
      </c>
      <c r="K208">
        <v>0</v>
      </c>
      <c r="N208">
        <v>7.9901960784313726</v>
      </c>
      <c r="O208">
        <v>0</v>
      </c>
      <c r="R208">
        <v>4.9523809523809526</v>
      </c>
      <c r="S208">
        <v>0</v>
      </c>
      <c r="Z208">
        <v>4.9523809523809526</v>
      </c>
      <c r="AA208">
        <v>0</v>
      </c>
      <c r="AD208">
        <v>4.9523809523809526</v>
      </c>
      <c r="AE208">
        <v>0</v>
      </c>
    </row>
    <row r="209" spans="2:31" x14ac:dyDescent="0.3">
      <c r="B209">
        <v>5</v>
      </c>
      <c r="C209">
        <v>0</v>
      </c>
      <c r="J209">
        <v>5</v>
      </c>
      <c r="K209">
        <v>0</v>
      </c>
      <c r="N209">
        <v>8.0392156862745097</v>
      </c>
      <c r="O209">
        <v>0</v>
      </c>
      <c r="Z209">
        <v>5</v>
      </c>
      <c r="AA209">
        <v>0</v>
      </c>
      <c r="AD209">
        <v>5</v>
      </c>
      <c r="AE209">
        <v>0</v>
      </c>
    </row>
    <row r="210" spans="2:31" x14ac:dyDescent="0.3">
      <c r="B210">
        <v>5</v>
      </c>
      <c r="C210">
        <v>9</v>
      </c>
      <c r="J210">
        <v>5</v>
      </c>
      <c r="K210">
        <v>4</v>
      </c>
      <c r="N210">
        <v>8.0392156862745097</v>
      </c>
      <c r="O210">
        <v>1</v>
      </c>
      <c r="Z210">
        <v>5</v>
      </c>
      <c r="AA210">
        <v>1</v>
      </c>
      <c r="AD210">
        <v>5</v>
      </c>
      <c r="AE210">
        <v>3</v>
      </c>
    </row>
    <row r="211" spans="2:31" x14ac:dyDescent="0.3">
      <c r="B211">
        <v>5.0490196078431371</v>
      </c>
      <c r="C211">
        <v>9</v>
      </c>
      <c r="J211">
        <v>5.0490196078431371</v>
      </c>
      <c r="K211">
        <v>4</v>
      </c>
      <c r="N211">
        <v>8.0882352941176467</v>
      </c>
      <c r="O211">
        <v>1</v>
      </c>
      <c r="Z211">
        <v>5.0490196078431371</v>
      </c>
      <c r="AA211">
        <v>1</v>
      </c>
      <c r="AD211">
        <v>5.0490196078431371</v>
      </c>
      <c r="AE211">
        <v>3</v>
      </c>
    </row>
    <row r="212" spans="2:31" x14ac:dyDescent="0.3">
      <c r="B212">
        <v>5.0490196078431371</v>
      </c>
      <c r="C212">
        <v>0</v>
      </c>
      <c r="J212">
        <v>5.0490196078431371</v>
      </c>
      <c r="K212">
        <v>0</v>
      </c>
      <c r="N212">
        <v>8.0882352941176467</v>
      </c>
      <c r="O212">
        <v>0</v>
      </c>
      <c r="Z212">
        <v>5.0490196078431371</v>
      </c>
      <c r="AA212">
        <v>0</v>
      </c>
      <c r="AD212">
        <v>5.0490196078431371</v>
      </c>
      <c r="AE212">
        <v>0</v>
      </c>
    </row>
    <row r="213" spans="2:31" x14ac:dyDescent="0.3">
      <c r="B213">
        <v>5.0980392156862742</v>
      </c>
      <c r="C213">
        <v>0</v>
      </c>
      <c r="J213">
        <v>5.0980392156862742</v>
      </c>
      <c r="K213">
        <v>0</v>
      </c>
      <c r="N213">
        <v>8.1372549019607838</v>
      </c>
      <c r="O213">
        <v>0</v>
      </c>
      <c r="Z213">
        <v>5.0980392156862742</v>
      </c>
      <c r="AA213">
        <v>0</v>
      </c>
      <c r="AD213">
        <v>5.0980392156862742</v>
      </c>
      <c r="AE213">
        <v>0</v>
      </c>
    </row>
    <row r="214" spans="2:31" x14ac:dyDescent="0.3">
      <c r="B214">
        <v>5.0980392156862742</v>
      </c>
      <c r="C214">
        <v>9</v>
      </c>
      <c r="J214">
        <v>5.0980392156862742</v>
      </c>
      <c r="K214">
        <v>4</v>
      </c>
      <c r="N214">
        <v>8.1372549019607838</v>
      </c>
      <c r="O214">
        <v>1</v>
      </c>
      <c r="Z214">
        <v>5.0980392156862742</v>
      </c>
      <c r="AA214">
        <v>1</v>
      </c>
      <c r="AD214">
        <v>5.0980392156862742</v>
      </c>
      <c r="AE214">
        <v>3</v>
      </c>
    </row>
    <row r="215" spans="2:31" x14ac:dyDescent="0.3">
      <c r="B215">
        <v>5.1470588235294121</v>
      </c>
      <c r="C215">
        <v>9</v>
      </c>
      <c r="J215">
        <v>5.1470588235294121</v>
      </c>
      <c r="K215">
        <v>4</v>
      </c>
      <c r="N215">
        <v>8.1862745098039209</v>
      </c>
      <c r="O215">
        <v>1</v>
      </c>
      <c r="Z215">
        <v>5.1470588235294121</v>
      </c>
      <c r="AA215">
        <v>1</v>
      </c>
      <c r="AD215">
        <v>5.1470588235294121</v>
      </c>
      <c r="AE215">
        <v>3</v>
      </c>
    </row>
    <row r="216" spans="2:31" x14ac:dyDescent="0.3">
      <c r="B216">
        <v>5.1470588235294121</v>
      </c>
      <c r="C216">
        <v>0</v>
      </c>
      <c r="J216">
        <v>5.1470588235294121</v>
      </c>
      <c r="K216">
        <v>0</v>
      </c>
      <c r="N216">
        <v>8.1862745098039209</v>
      </c>
      <c r="O216">
        <v>0</v>
      </c>
      <c r="Z216">
        <v>5.1470588235294121</v>
      </c>
      <c r="AA216">
        <v>0</v>
      </c>
      <c r="AD216">
        <v>5.1470588235294121</v>
      </c>
      <c r="AE216">
        <v>0</v>
      </c>
    </row>
    <row r="217" spans="2:31" x14ac:dyDescent="0.3">
      <c r="B217">
        <v>5.1960784313725492</v>
      </c>
      <c r="C217">
        <v>0</v>
      </c>
      <c r="J217">
        <v>5.1960784313725492</v>
      </c>
      <c r="K217">
        <v>0</v>
      </c>
      <c r="N217">
        <v>8.235294117647058</v>
      </c>
      <c r="O217">
        <v>0</v>
      </c>
      <c r="Z217">
        <v>5.1960784313725492</v>
      </c>
      <c r="AA217">
        <v>0</v>
      </c>
      <c r="AD217">
        <v>5.1960784313725492</v>
      </c>
      <c r="AE217">
        <v>0</v>
      </c>
    </row>
    <row r="218" spans="2:31" x14ac:dyDescent="0.3">
      <c r="B218">
        <v>5.1960784313725492</v>
      </c>
      <c r="C218">
        <v>9</v>
      </c>
      <c r="J218">
        <v>5.1960784313725492</v>
      </c>
      <c r="K218">
        <v>4</v>
      </c>
      <c r="N218">
        <v>8.235294117647058</v>
      </c>
      <c r="O218">
        <v>1</v>
      </c>
      <c r="Z218">
        <v>5.1960784313725492</v>
      </c>
      <c r="AA218">
        <v>1</v>
      </c>
      <c r="AD218">
        <v>5.1960784313725492</v>
      </c>
      <c r="AE218">
        <v>3</v>
      </c>
    </row>
    <row r="219" spans="2:31" x14ac:dyDescent="0.3">
      <c r="B219">
        <v>5.2450980392156863</v>
      </c>
      <c r="C219">
        <v>9</v>
      </c>
      <c r="J219">
        <v>5.2450980392156863</v>
      </c>
      <c r="K219">
        <v>4</v>
      </c>
      <c r="N219">
        <v>8.2843137254901968</v>
      </c>
      <c r="O219">
        <v>1</v>
      </c>
      <c r="Z219">
        <v>5.2450980392156863</v>
      </c>
      <c r="AA219">
        <v>1</v>
      </c>
      <c r="AD219">
        <v>5.2450980392156863</v>
      </c>
      <c r="AE219">
        <v>3</v>
      </c>
    </row>
    <row r="220" spans="2:31" x14ac:dyDescent="0.3">
      <c r="B220">
        <v>5.2450980392156863</v>
      </c>
      <c r="C220">
        <v>0</v>
      </c>
      <c r="J220">
        <v>5.2450980392156863</v>
      </c>
      <c r="K220">
        <v>0</v>
      </c>
      <c r="N220">
        <v>8.2843137254901968</v>
      </c>
      <c r="O220">
        <v>0</v>
      </c>
      <c r="Z220">
        <v>5.2450980392156863</v>
      </c>
      <c r="AA220">
        <v>0</v>
      </c>
      <c r="AD220">
        <v>5.2450980392156863</v>
      </c>
      <c r="AE220">
        <v>0</v>
      </c>
    </row>
    <row r="221" spans="2:31" x14ac:dyDescent="0.3">
      <c r="B221">
        <v>5.2941176470588234</v>
      </c>
      <c r="C221">
        <v>0</v>
      </c>
      <c r="J221">
        <v>5.2941176470588234</v>
      </c>
      <c r="K221">
        <v>0</v>
      </c>
      <c r="N221">
        <v>8.3333333333333339</v>
      </c>
      <c r="O221">
        <v>0</v>
      </c>
      <c r="Z221">
        <v>5.2941176470588234</v>
      </c>
      <c r="AA221">
        <v>0</v>
      </c>
      <c r="AD221">
        <v>5.2941176470588234</v>
      </c>
      <c r="AE221">
        <v>0</v>
      </c>
    </row>
    <row r="222" spans="2:31" x14ac:dyDescent="0.3">
      <c r="B222">
        <v>5.2941176470588234</v>
      </c>
      <c r="C222">
        <v>9</v>
      </c>
      <c r="J222">
        <v>5.2941176470588234</v>
      </c>
      <c r="K222">
        <v>4</v>
      </c>
      <c r="N222">
        <v>8.3333333333333339</v>
      </c>
      <c r="O222">
        <v>1</v>
      </c>
      <c r="Z222">
        <v>5.2941176470588234</v>
      </c>
      <c r="AA222">
        <v>1</v>
      </c>
      <c r="AD222">
        <v>5.2941176470588234</v>
      </c>
      <c r="AE222">
        <v>3</v>
      </c>
    </row>
    <row r="223" spans="2:31" x14ac:dyDescent="0.3">
      <c r="B223">
        <v>5.3431372549019605</v>
      </c>
      <c r="C223">
        <v>9</v>
      </c>
      <c r="J223">
        <v>5.3431372549019605</v>
      </c>
      <c r="K223">
        <v>4</v>
      </c>
      <c r="N223">
        <v>8.382352941176471</v>
      </c>
      <c r="O223">
        <v>1</v>
      </c>
      <c r="Z223">
        <v>5.3431372549019605</v>
      </c>
      <c r="AA223">
        <v>1</v>
      </c>
      <c r="AD223">
        <v>5.3431372549019605</v>
      </c>
      <c r="AE223">
        <v>3</v>
      </c>
    </row>
    <row r="224" spans="2:31" x14ac:dyDescent="0.3">
      <c r="B224">
        <v>5.3431372549019605</v>
      </c>
      <c r="C224">
        <v>0</v>
      </c>
      <c r="J224">
        <v>5.3431372549019605</v>
      </c>
      <c r="K224">
        <v>0</v>
      </c>
      <c r="N224">
        <v>8.382352941176471</v>
      </c>
      <c r="O224">
        <v>0</v>
      </c>
      <c r="Z224">
        <v>5.3431372549019605</v>
      </c>
      <c r="AA224">
        <v>0</v>
      </c>
      <c r="AD224">
        <v>5.3431372549019605</v>
      </c>
      <c r="AE224">
        <v>0</v>
      </c>
    </row>
    <row r="225" spans="2:31" x14ac:dyDescent="0.3">
      <c r="B225">
        <v>5.3921568627450984</v>
      </c>
      <c r="C225">
        <v>0</v>
      </c>
      <c r="J225">
        <v>5.3921568627450984</v>
      </c>
      <c r="K225">
        <v>0</v>
      </c>
      <c r="N225">
        <v>8.4313725490196081</v>
      </c>
      <c r="O225">
        <v>0</v>
      </c>
      <c r="Z225">
        <v>5.3921568627450984</v>
      </c>
      <c r="AA225">
        <v>0</v>
      </c>
      <c r="AD225">
        <v>5.3921568627450984</v>
      </c>
      <c r="AE225">
        <v>0</v>
      </c>
    </row>
    <row r="226" spans="2:31" x14ac:dyDescent="0.3">
      <c r="B226">
        <v>5.3921568627450984</v>
      </c>
      <c r="C226">
        <v>9</v>
      </c>
      <c r="J226">
        <v>5.3921568627450984</v>
      </c>
      <c r="K226">
        <v>4</v>
      </c>
      <c r="N226">
        <v>8.4313725490196081</v>
      </c>
      <c r="O226">
        <v>1</v>
      </c>
      <c r="Z226">
        <v>5.3921568627450984</v>
      </c>
      <c r="AA226">
        <v>1</v>
      </c>
      <c r="AD226">
        <v>5.3921568627450984</v>
      </c>
      <c r="AE226">
        <v>3</v>
      </c>
    </row>
    <row r="227" spans="2:31" x14ac:dyDescent="0.3">
      <c r="B227">
        <v>5.4411764705882355</v>
      </c>
      <c r="C227">
        <v>9</v>
      </c>
      <c r="J227">
        <v>5.4411764705882355</v>
      </c>
      <c r="K227">
        <v>4</v>
      </c>
      <c r="N227">
        <v>8.4803921568627452</v>
      </c>
      <c r="O227">
        <v>1</v>
      </c>
      <c r="Z227">
        <v>5.4411764705882355</v>
      </c>
      <c r="AA227">
        <v>1</v>
      </c>
      <c r="AD227">
        <v>5.4411764705882355</v>
      </c>
      <c r="AE227">
        <v>3</v>
      </c>
    </row>
    <row r="228" spans="2:31" x14ac:dyDescent="0.3">
      <c r="B228">
        <v>5.4411764705882355</v>
      </c>
      <c r="C228">
        <v>0</v>
      </c>
      <c r="J228">
        <v>5.4411764705882355</v>
      </c>
      <c r="K228">
        <v>0</v>
      </c>
      <c r="N228">
        <v>8.4803921568627452</v>
      </c>
      <c r="O228">
        <v>0</v>
      </c>
      <c r="Z228">
        <v>5.4411764705882355</v>
      </c>
      <c r="AA228">
        <v>0</v>
      </c>
      <c r="AD228">
        <v>5.4411764705882355</v>
      </c>
      <c r="AE228">
        <v>0</v>
      </c>
    </row>
    <row r="229" spans="2:31" x14ac:dyDescent="0.3">
      <c r="B229">
        <v>5.4901960784313726</v>
      </c>
      <c r="C229">
        <v>0</v>
      </c>
      <c r="J229">
        <v>5.4901960784313726</v>
      </c>
      <c r="K229">
        <v>0</v>
      </c>
      <c r="N229">
        <v>8.5294117647058822</v>
      </c>
      <c r="O229">
        <v>0</v>
      </c>
      <c r="Z229">
        <v>5.4901960784313726</v>
      </c>
      <c r="AA229">
        <v>0</v>
      </c>
      <c r="AD229">
        <v>5.4901960784313726</v>
      </c>
      <c r="AE229">
        <v>0</v>
      </c>
    </row>
    <row r="230" spans="2:31" x14ac:dyDescent="0.3">
      <c r="B230">
        <v>5.4901960784313726</v>
      </c>
      <c r="C230">
        <v>9</v>
      </c>
      <c r="J230">
        <v>5.4901960784313726</v>
      </c>
      <c r="K230">
        <v>4</v>
      </c>
      <c r="N230">
        <v>8.5294117647058822</v>
      </c>
      <c r="O230">
        <v>1</v>
      </c>
      <c r="Z230">
        <v>5.4901960784313726</v>
      </c>
      <c r="AA230">
        <v>1</v>
      </c>
      <c r="AD230">
        <v>5.4901960784313726</v>
      </c>
      <c r="AE230">
        <v>3</v>
      </c>
    </row>
    <row r="231" spans="2:31" x14ac:dyDescent="0.3">
      <c r="B231">
        <v>5.5392156862745097</v>
      </c>
      <c r="C231">
        <v>9</v>
      </c>
      <c r="J231">
        <v>5.5392156862745097</v>
      </c>
      <c r="K231">
        <v>4</v>
      </c>
      <c r="N231">
        <v>8.5784313725490193</v>
      </c>
      <c r="O231">
        <v>1</v>
      </c>
      <c r="Z231">
        <v>5.5392156862745097</v>
      </c>
      <c r="AA231">
        <v>1</v>
      </c>
      <c r="AD231">
        <v>5.5392156862745097</v>
      </c>
      <c r="AE231">
        <v>3</v>
      </c>
    </row>
    <row r="232" spans="2:31" x14ac:dyDescent="0.3">
      <c r="B232">
        <v>5.5392156862745097</v>
      </c>
      <c r="C232">
        <v>0</v>
      </c>
      <c r="J232">
        <v>5.5392156862745097</v>
      </c>
      <c r="K232">
        <v>0</v>
      </c>
      <c r="N232">
        <v>8.5784313725490193</v>
      </c>
      <c r="O232">
        <v>0</v>
      </c>
      <c r="Z232">
        <v>5.5392156862745097</v>
      </c>
      <c r="AA232">
        <v>0</v>
      </c>
      <c r="AD232">
        <v>5.5392156862745097</v>
      </c>
      <c r="AE232">
        <v>0</v>
      </c>
    </row>
    <row r="233" spans="2:31" x14ac:dyDescent="0.3">
      <c r="B233">
        <v>5.5882352941176467</v>
      </c>
      <c r="C233">
        <v>0</v>
      </c>
      <c r="J233">
        <v>5.5882352941176467</v>
      </c>
      <c r="K233">
        <v>0</v>
      </c>
      <c r="N233">
        <v>8.6274509803921564</v>
      </c>
      <c r="O233">
        <v>0</v>
      </c>
      <c r="Z233">
        <v>5.5882352941176467</v>
      </c>
      <c r="AA233">
        <v>0</v>
      </c>
      <c r="AD233">
        <v>5.5882352941176467</v>
      </c>
      <c r="AE233">
        <v>0</v>
      </c>
    </row>
    <row r="234" spans="2:31" x14ac:dyDescent="0.3">
      <c r="B234">
        <v>5.5882352941176467</v>
      </c>
      <c r="C234">
        <v>9</v>
      </c>
      <c r="J234">
        <v>5.5882352941176467</v>
      </c>
      <c r="K234">
        <v>4</v>
      </c>
      <c r="N234">
        <v>8.6274509803921564</v>
      </c>
      <c r="O234">
        <v>1</v>
      </c>
      <c r="Z234">
        <v>5.5882352941176467</v>
      </c>
      <c r="AA234">
        <v>1</v>
      </c>
      <c r="AD234">
        <v>5.5882352941176467</v>
      </c>
      <c r="AE234">
        <v>3</v>
      </c>
    </row>
    <row r="235" spans="2:31" x14ac:dyDescent="0.3">
      <c r="B235">
        <v>5.6372549019607838</v>
      </c>
      <c r="C235">
        <v>9</v>
      </c>
      <c r="J235">
        <v>5.6372549019607838</v>
      </c>
      <c r="K235">
        <v>4</v>
      </c>
      <c r="N235">
        <v>8.6764705882352935</v>
      </c>
      <c r="O235">
        <v>1</v>
      </c>
      <c r="Z235">
        <v>5.6372549019607838</v>
      </c>
      <c r="AA235">
        <v>1</v>
      </c>
      <c r="AD235">
        <v>5.6372549019607838</v>
      </c>
      <c r="AE235">
        <v>3</v>
      </c>
    </row>
    <row r="236" spans="2:31" x14ac:dyDescent="0.3">
      <c r="B236">
        <v>5.6372549019607838</v>
      </c>
      <c r="C236">
        <v>0</v>
      </c>
      <c r="J236">
        <v>5.6372549019607838</v>
      </c>
      <c r="K236">
        <v>0</v>
      </c>
      <c r="N236">
        <v>8.6764705882352935</v>
      </c>
      <c r="O236">
        <v>0</v>
      </c>
      <c r="Z236">
        <v>5.6372549019607838</v>
      </c>
      <c r="AA236">
        <v>0</v>
      </c>
      <c r="AD236">
        <v>5.6372549019607838</v>
      </c>
      <c r="AE236">
        <v>0</v>
      </c>
    </row>
    <row r="237" spans="2:31" x14ac:dyDescent="0.3">
      <c r="B237">
        <v>5.6862745098039218</v>
      </c>
      <c r="C237">
        <v>0</v>
      </c>
      <c r="J237">
        <v>5.6862745098039218</v>
      </c>
      <c r="K237">
        <v>0</v>
      </c>
      <c r="N237">
        <v>8.7254901960784323</v>
      </c>
      <c r="O237">
        <v>0</v>
      </c>
      <c r="Z237">
        <v>5.6862745098039218</v>
      </c>
      <c r="AA237">
        <v>0</v>
      </c>
      <c r="AD237">
        <v>5.6862745098039218</v>
      </c>
      <c r="AE237">
        <v>0</v>
      </c>
    </row>
    <row r="238" spans="2:31" x14ac:dyDescent="0.3">
      <c r="B238">
        <v>5.6862745098039218</v>
      </c>
      <c r="C238">
        <v>9</v>
      </c>
      <c r="J238">
        <v>5.6862745098039218</v>
      </c>
      <c r="K238">
        <v>4</v>
      </c>
      <c r="N238">
        <v>8.7254901960784323</v>
      </c>
      <c r="O238">
        <v>1</v>
      </c>
      <c r="Z238">
        <v>5.6862745098039218</v>
      </c>
      <c r="AA238">
        <v>1</v>
      </c>
      <c r="AD238">
        <v>5.6862745098039218</v>
      </c>
      <c r="AE238">
        <v>3</v>
      </c>
    </row>
    <row r="239" spans="2:31" x14ac:dyDescent="0.3">
      <c r="B239">
        <v>5.7352941176470589</v>
      </c>
      <c r="C239">
        <v>9</v>
      </c>
      <c r="J239">
        <v>5.7352941176470589</v>
      </c>
      <c r="K239">
        <v>4</v>
      </c>
      <c r="N239">
        <v>8.7745098039215677</v>
      </c>
      <c r="O239">
        <v>1</v>
      </c>
      <c r="Z239">
        <v>5.7352941176470589</v>
      </c>
      <c r="AA239">
        <v>1</v>
      </c>
      <c r="AD239">
        <v>5.7352941176470589</v>
      </c>
      <c r="AE239">
        <v>3</v>
      </c>
    </row>
    <row r="240" spans="2:31" x14ac:dyDescent="0.3">
      <c r="B240">
        <v>5.7352941176470589</v>
      </c>
      <c r="C240">
        <v>0</v>
      </c>
      <c r="J240">
        <v>5.7352941176470589</v>
      </c>
      <c r="K240">
        <v>0</v>
      </c>
      <c r="N240">
        <v>8.7745098039215677</v>
      </c>
      <c r="O240">
        <v>0</v>
      </c>
      <c r="Z240">
        <v>5.7352941176470589</v>
      </c>
      <c r="AA240">
        <v>0</v>
      </c>
      <c r="AD240">
        <v>5.7352941176470589</v>
      </c>
      <c r="AE240">
        <v>0</v>
      </c>
    </row>
    <row r="241" spans="2:31" x14ac:dyDescent="0.3">
      <c r="B241">
        <v>5.784313725490196</v>
      </c>
      <c r="C241">
        <v>0</v>
      </c>
      <c r="J241">
        <v>5.784313725490196</v>
      </c>
      <c r="K241">
        <v>0</v>
      </c>
      <c r="N241">
        <v>8.8235294117647065</v>
      </c>
      <c r="O241">
        <v>0</v>
      </c>
      <c r="Z241">
        <v>5.784313725490196</v>
      </c>
      <c r="AA241">
        <v>0</v>
      </c>
      <c r="AD241">
        <v>5.784313725490196</v>
      </c>
      <c r="AE241">
        <v>0</v>
      </c>
    </row>
    <row r="242" spans="2:31" x14ac:dyDescent="0.3">
      <c r="B242">
        <v>5.784313725490196</v>
      </c>
      <c r="C242">
        <v>9</v>
      </c>
      <c r="J242">
        <v>5.784313725490196</v>
      </c>
      <c r="K242">
        <v>4</v>
      </c>
      <c r="N242">
        <v>8.8235294117647065</v>
      </c>
      <c r="O242">
        <v>1</v>
      </c>
      <c r="Z242">
        <v>5.784313725490196</v>
      </c>
      <c r="AA242">
        <v>1</v>
      </c>
      <c r="AD242">
        <v>5.784313725490196</v>
      </c>
      <c r="AE242">
        <v>3</v>
      </c>
    </row>
    <row r="243" spans="2:31" x14ac:dyDescent="0.3">
      <c r="B243">
        <v>5.833333333333333</v>
      </c>
      <c r="C243">
        <v>9</v>
      </c>
      <c r="J243">
        <v>5.833333333333333</v>
      </c>
      <c r="K243">
        <v>4</v>
      </c>
      <c r="N243">
        <v>8.8725490196078436</v>
      </c>
      <c r="O243">
        <v>1</v>
      </c>
      <c r="Z243">
        <v>5.833333333333333</v>
      </c>
      <c r="AA243">
        <v>1</v>
      </c>
      <c r="AD243">
        <v>5.833333333333333</v>
      </c>
      <c r="AE243">
        <v>3</v>
      </c>
    </row>
    <row r="244" spans="2:31" x14ac:dyDescent="0.3">
      <c r="B244">
        <v>5.833333333333333</v>
      </c>
      <c r="C244">
        <v>0</v>
      </c>
      <c r="J244">
        <v>5.833333333333333</v>
      </c>
      <c r="K244">
        <v>0</v>
      </c>
      <c r="N244">
        <v>8.8725490196078436</v>
      </c>
      <c r="O244">
        <v>0</v>
      </c>
      <c r="Z244">
        <v>5.833333333333333</v>
      </c>
      <c r="AA244">
        <v>0</v>
      </c>
      <c r="AD244">
        <v>5.833333333333333</v>
      </c>
      <c r="AE244">
        <v>0</v>
      </c>
    </row>
    <row r="245" spans="2:31" x14ac:dyDescent="0.3">
      <c r="B245">
        <v>5.882352941176471</v>
      </c>
      <c r="C245">
        <v>0</v>
      </c>
      <c r="J245">
        <v>5.882352941176471</v>
      </c>
      <c r="K245">
        <v>0</v>
      </c>
      <c r="N245">
        <v>8.9215686274509807</v>
      </c>
      <c r="O245">
        <v>0</v>
      </c>
      <c r="Z245">
        <v>5.882352941176471</v>
      </c>
      <c r="AA245">
        <v>0</v>
      </c>
      <c r="AD245">
        <v>5.882352941176471</v>
      </c>
      <c r="AE245">
        <v>0</v>
      </c>
    </row>
    <row r="246" spans="2:31" x14ac:dyDescent="0.3">
      <c r="B246">
        <v>5.882352941176471</v>
      </c>
      <c r="C246">
        <v>9</v>
      </c>
      <c r="J246">
        <v>5.882352941176471</v>
      </c>
      <c r="K246">
        <v>4</v>
      </c>
      <c r="N246">
        <v>8.9215686274509807</v>
      </c>
      <c r="O246">
        <v>1</v>
      </c>
      <c r="Z246">
        <v>5.882352941176471</v>
      </c>
      <c r="AA246">
        <v>1</v>
      </c>
      <c r="AD246">
        <v>5.882352941176471</v>
      </c>
      <c r="AE246">
        <v>3</v>
      </c>
    </row>
    <row r="247" spans="2:31" x14ac:dyDescent="0.3">
      <c r="B247">
        <v>5.9313725490196081</v>
      </c>
      <c r="C247">
        <v>9</v>
      </c>
      <c r="J247">
        <v>5.9313725490196081</v>
      </c>
      <c r="K247">
        <v>4</v>
      </c>
      <c r="N247">
        <v>8.9705882352941178</v>
      </c>
      <c r="O247">
        <v>1</v>
      </c>
      <c r="Z247">
        <v>5.9313725490196081</v>
      </c>
      <c r="AA247">
        <v>1</v>
      </c>
      <c r="AD247">
        <v>5.9313725490196081</v>
      </c>
      <c r="AE247">
        <v>3</v>
      </c>
    </row>
    <row r="248" spans="2:31" x14ac:dyDescent="0.3">
      <c r="B248">
        <v>5.9313725490196081</v>
      </c>
      <c r="C248">
        <v>0</v>
      </c>
      <c r="J248">
        <v>5.9313725490196081</v>
      </c>
      <c r="K248">
        <v>0</v>
      </c>
      <c r="N248">
        <v>8.9705882352941178</v>
      </c>
      <c r="O248">
        <v>0</v>
      </c>
      <c r="Z248">
        <v>5.9313725490196081</v>
      </c>
      <c r="AA248">
        <v>0</v>
      </c>
      <c r="AD248">
        <v>5.9313725490196081</v>
      </c>
      <c r="AE248">
        <v>0</v>
      </c>
    </row>
    <row r="249" spans="2:31" x14ac:dyDescent="0.3">
      <c r="B249">
        <v>5.9803921568627452</v>
      </c>
      <c r="C249">
        <v>0</v>
      </c>
      <c r="J249">
        <v>5.9803921568627452</v>
      </c>
      <c r="K249">
        <v>0</v>
      </c>
      <c r="N249">
        <v>9.0196078431372548</v>
      </c>
      <c r="O249">
        <v>0</v>
      </c>
      <c r="Z249">
        <v>5.9803921568627452</v>
      </c>
      <c r="AA249">
        <v>0</v>
      </c>
      <c r="AD249">
        <v>5.9803921568627452</v>
      </c>
      <c r="AE249">
        <v>0</v>
      </c>
    </row>
    <row r="250" spans="2:31" x14ac:dyDescent="0.3">
      <c r="B250">
        <v>5.9803921568627452</v>
      </c>
      <c r="C250">
        <v>9</v>
      </c>
      <c r="J250">
        <v>5.9803921568627452</v>
      </c>
      <c r="K250">
        <v>4</v>
      </c>
      <c r="N250">
        <v>9.0196078431372548</v>
      </c>
      <c r="O250">
        <v>1</v>
      </c>
      <c r="Z250">
        <v>5.9803921568627452</v>
      </c>
      <c r="AA250">
        <v>1</v>
      </c>
      <c r="AD250">
        <v>5.9803921568627452</v>
      </c>
      <c r="AE250">
        <v>3</v>
      </c>
    </row>
    <row r="251" spans="2:31" x14ac:dyDescent="0.3">
      <c r="B251">
        <v>6.0294117647058822</v>
      </c>
      <c r="C251">
        <v>9</v>
      </c>
      <c r="J251">
        <v>6.0294117647058822</v>
      </c>
      <c r="K251">
        <v>4</v>
      </c>
      <c r="N251">
        <v>9.0686274509803919</v>
      </c>
      <c r="O251">
        <v>1</v>
      </c>
      <c r="Z251">
        <v>6.0294117647058822</v>
      </c>
      <c r="AA251">
        <v>1</v>
      </c>
      <c r="AD251">
        <v>6.0294117647058822</v>
      </c>
      <c r="AE251">
        <v>3</v>
      </c>
    </row>
    <row r="252" spans="2:31" x14ac:dyDescent="0.3">
      <c r="B252">
        <v>6.0294117647058822</v>
      </c>
      <c r="C252">
        <v>0</v>
      </c>
      <c r="J252">
        <v>6.0294117647058822</v>
      </c>
      <c r="K252">
        <v>0</v>
      </c>
      <c r="N252">
        <v>9.0686274509803919</v>
      </c>
      <c r="O252">
        <v>0</v>
      </c>
      <c r="Z252">
        <v>6.0294117647058822</v>
      </c>
      <c r="AA252">
        <v>0</v>
      </c>
      <c r="AD252">
        <v>6.0294117647058822</v>
      </c>
      <c r="AE252">
        <v>0</v>
      </c>
    </row>
    <row r="253" spans="2:31" x14ac:dyDescent="0.3">
      <c r="B253">
        <v>6.0784313725490193</v>
      </c>
      <c r="C253">
        <v>0</v>
      </c>
      <c r="J253">
        <v>6.0784313725490193</v>
      </c>
      <c r="K253">
        <v>0</v>
      </c>
      <c r="N253">
        <v>9.117647058823529</v>
      </c>
      <c r="O253">
        <v>0</v>
      </c>
      <c r="Z253">
        <v>6.0784313725490193</v>
      </c>
      <c r="AA253">
        <v>0</v>
      </c>
      <c r="AD253">
        <v>6.0784313725490193</v>
      </c>
      <c r="AE253">
        <v>0</v>
      </c>
    </row>
    <row r="254" spans="2:31" x14ac:dyDescent="0.3">
      <c r="B254">
        <v>6.0784313725490193</v>
      </c>
      <c r="C254">
        <v>9</v>
      </c>
      <c r="J254">
        <v>6.0784313725490193</v>
      </c>
      <c r="K254">
        <v>4</v>
      </c>
      <c r="N254">
        <v>9.117647058823529</v>
      </c>
      <c r="O254">
        <v>1</v>
      </c>
      <c r="Z254">
        <v>6.0784313725490193</v>
      </c>
      <c r="AA254">
        <v>1</v>
      </c>
      <c r="AD254">
        <v>6.0784313725490193</v>
      </c>
      <c r="AE254">
        <v>3</v>
      </c>
    </row>
    <row r="255" spans="2:31" x14ac:dyDescent="0.3">
      <c r="B255">
        <v>6.1274509803921564</v>
      </c>
      <c r="C255">
        <v>9</v>
      </c>
      <c r="J255">
        <v>6.1274509803921564</v>
      </c>
      <c r="K255">
        <v>4</v>
      </c>
      <c r="N255">
        <v>9.1666666666666679</v>
      </c>
      <c r="O255">
        <v>1</v>
      </c>
      <c r="Z255">
        <v>6.1274509803921564</v>
      </c>
      <c r="AA255">
        <v>1</v>
      </c>
      <c r="AD255">
        <v>6.1274509803921564</v>
      </c>
      <c r="AE255">
        <v>3</v>
      </c>
    </row>
    <row r="256" spans="2:31" x14ac:dyDescent="0.3">
      <c r="B256">
        <v>6.1274509803921564</v>
      </c>
      <c r="C256">
        <v>0</v>
      </c>
      <c r="J256">
        <v>6.1274509803921564</v>
      </c>
      <c r="K256">
        <v>0</v>
      </c>
      <c r="N256">
        <v>9.1666666666666679</v>
      </c>
      <c r="O256">
        <v>0</v>
      </c>
      <c r="Z256">
        <v>6.1274509803921564</v>
      </c>
      <c r="AA256">
        <v>0</v>
      </c>
      <c r="AD256">
        <v>6.1274509803921564</v>
      </c>
      <c r="AE256">
        <v>0</v>
      </c>
    </row>
    <row r="257" spans="2:31" x14ac:dyDescent="0.3">
      <c r="B257">
        <v>6.1764705882352944</v>
      </c>
      <c r="C257">
        <v>0</v>
      </c>
      <c r="J257">
        <v>6.1764705882352944</v>
      </c>
      <c r="K257">
        <v>0</v>
      </c>
      <c r="N257">
        <v>9.2156862745098032</v>
      </c>
      <c r="O257">
        <v>0</v>
      </c>
      <c r="Z257">
        <v>6.1764705882352944</v>
      </c>
      <c r="AA257">
        <v>0</v>
      </c>
      <c r="AD257">
        <v>6.1764705882352944</v>
      </c>
      <c r="AE257">
        <v>0</v>
      </c>
    </row>
    <row r="258" spans="2:31" x14ac:dyDescent="0.3">
      <c r="B258">
        <v>6.1764705882352944</v>
      </c>
      <c r="C258">
        <v>9</v>
      </c>
      <c r="J258">
        <v>6.1764705882352944</v>
      </c>
      <c r="K258">
        <v>4</v>
      </c>
      <c r="N258">
        <v>9.2156862745098032</v>
      </c>
      <c r="O258">
        <v>1</v>
      </c>
      <c r="Z258">
        <v>6.1764705882352944</v>
      </c>
      <c r="AA258">
        <v>1</v>
      </c>
      <c r="AD258">
        <v>6.1764705882352944</v>
      </c>
      <c r="AE258">
        <v>3</v>
      </c>
    </row>
    <row r="259" spans="2:31" x14ac:dyDescent="0.3">
      <c r="B259">
        <v>6.2254901960784315</v>
      </c>
      <c r="C259">
        <v>9</v>
      </c>
      <c r="J259">
        <v>6.2254901960784315</v>
      </c>
      <c r="K259">
        <v>4</v>
      </c>
      <c r="N259">
        <v>9.264705882352942</v>
      </c>
      <c r="O259">
        <v>1</v>
      </c>
      <c r="Z259">
        <v>6.2254901960784315</v>
      </c>
      <c r="AA259">
        <v>1</v>
      </c>
      <c r="AD259">
        <v>6.2254901960784315</v>
      </c>
      <c r="AE259">
        <v>3</v>
      </c>
    </row>
    <row r="260" spans="2:31" x14ac:dyDescent="0.3">
      <c r="B260">
        <v>6.2254901960784315</v>
      </c>
      <c r="C260">
        <v>0</v>
      </c>
      <c r="J260">
        <v>6.2254901960784315</v>
      </c>
      <c r="K260">
        <v>0</v>
      </c>
      <c r="N260">
        <v>9.264705882352942</v>
      </c>
      <c r="O260">
        <v>0</v>
      </c>
      <c r="Z260">
        <v>6.2254901960784315</v>
      </c>
      <c r="AA260">
        <v>0</v>
      </c>
      <c r="AD260">
        <v>6.2254901960784315</v>
      </c>
      <c r="AE260">
        <v>0</v>
      </c>
    </row>
    <row r="261" spans="2:31" x14ac:dyDescent="0.3">
      <c r="B261">
        <v>6.2745098039215685</v>
      </c>
      <c r="C261">
        <v>0</v>
      </c>
      <c r="J261">
        <v>6.2745098039215685</v>
      </c>
      <c r="K261">
        <v>0</v>
      </c>
      <c r="N261">
        <v>9.3137254901960773</v>
      </c>
      <c r="O261">
        <v>0</v>
      </c>
      <c r="Z261">
        <v>6.2745098039215685</v>
      </c>
      <c r="AA261">
        <v>0</v>
      </c>
      <c r="AD261">
        <v>6.2745098039215685</v>
      </c>
      <c r="AE261">
        <v>0</v>
      </c>
    </row>
    <row r="262" spans="2:31" x14ac:dyDescent="0.3">
      <c r="B262">
        <v>6.2745098039215685</v>
      </c>
      <c r="C262">
        <v>9</v>
      </c>
      <c r="J262">
        <v>6.2745098039215685</v>
      </c>
      <c r="K262">
        <v>4</v>
      </c>
      <c r="N262">
        <v>9.3137254901960773</v>
      </c>
      <c r="O262">
        <v>1</v>
      </c>
      <c r="Z262">
        <v>6.2745098039215685</v>
      </c>
      <c r="AA262">
        <v>1</v>
      </c>
      <c r="AD262">
        <v>6.2745098039215685</v>
      </c>
      <c r="AE262">
        <v>3</v>
      </c>
    </row>
    <row r="263" spans="2:31" x14ac:dyDescent="0.3">
      <c r="B263">
        <v>6.3235294117647056</v>
      </c>
      <c r="C263">
        <v>9</v>
      </c>
      <c r="J263">
        <v>6.3235294117647056</v>
      </c>
      <c r="K263">
        <v>4</v>
      </c>
      <c r="N263">
        <v>9.3627450980392162</v>
      </c>
      <c r="O263">
        <v>1</v>
      </c>
      <c r="Z263">
        <v>6.3235294117647056</v>
      </c>
      <c r="AA263">
        <v>1</v>
      </c>
      <c r="AD263">
        <v>6.3235294117647056</v>
      </c>
      <c r="AE263">
        <v>3</v>
      </c>
    </row>
    <row r="264" spans="2:31" x14ac:dyDescent="0.3">
      <c r="B264">
        <v>6.3235294117647056</v>
      </c>
      <c r="C264">
        <v>0</v>
      </c>
      <c r="J264">
        <v>6.3235294117647056</v>
      </c>
      <c r="K264">
        <v>0</v>
      </c>
      <c r="N264">
        <v>9.3627450980392162</v>
      </c>
      <c r="O264">
        <v>0</v>
      </c>
      <c r="Z264">
        <v>6.3235294117647056</v>
      </c>
      <c r="AA264">
        <v>0</v>
      </c>
      <c r="AD264">
        <v>6.3235294117647056</v>
      </c>
      <c r="AE264">
        <v>0</v>
      </c>
    </row>
    <row r="265" spans="2:31" x14ac:dyDescent="0.3">
      <c r="B265">
        <v>6.3725490196078436</v>
      </c>
      <c r="C265">
        <v>0</v>
      </c>
      <c r="J265">
        <v>6.3725490196078436</v>
      </c>
      <c r="K265">
        <v>0</v>
      </c>
      <c r="N265">
        <v>9.4117647058823533</v>
      </c>
      <c r="O265">
        <v>0</v>
      </c>
      <c r="Z265">
        <v>6.3725490196078436</v>
      </c>
      <c r="AA265">
        <v>0</v>
      </c>
      <c r="AD265">
        <v>6.3725490196078436</v>
      </c>
      <c r="AE265">
        <v>0</v>
      </c>
    </row>
    <row r="266" spans="2:31" x14ac:dyDescent="0.3">
      <c r="B266">
        <v>6.3725490196078436</v>
      </c>
      <c r="C266">
        <v>9</v>
      </c>
      <c r="J266">
        <v>6.3725490196078436</v>
      </c>
      <c r="K266">
        <v>4</v>
      </c>
      <c r="N266">
        <v>9.4117647058823533</v>
      </c>
      <c r="O266">
        <v>1</v>
      </c>
      <c r="Z266">
        <v>6.3725490196078436</v>
      </c>
      <c r="AA266">
        <v>1</v>
      </c>
      <c r="AD266">
        <v>6.3725490196078436</v>
      </c>
      <c r="AE266">
        <v>3</v>
      </c>
    </row>
    <row r="267" spans="2:31" x14ac:dyDescent="0.3">
      <c r="B267">
        <v>6.4215686274509807</v>
      </c>
      <c r="C267">
        <v>9</v>
      </c>
      <c r="J267">
        <v>6.4215686274509807</v>
      </c>
      <c r="K267">
        <v>4</v>
      </c>
      <c r="N267">
        <v>9.4607843137254903</v>
      </c>
      <c r="O267">
        <v>1</v>
      </c>
      <c r="Z267">
        <v>6.4215686274509807</v>
      </c>
      <c r="AA267">
        <v>1</v>
      </c>
      <c r="AD267">
        <v>6.4215686274509807</v>
      </c>
      <c r="AE267">
        <v>3</v>
      </c>
    </row>
    <row r="268" spans="2:31" x14ac:dyDescent="0.3">
      <c r="B268">
        <v>6.4215686274509807</v>
      </c>
      <c r="C268">
        <v>0</v>
      </c>
      <c r="J268">
        <v>6.4215686274509807</v>
      </c>
      <c r="K268">
        <v>0</v>
      </c>
      <c r="N268">
        <v>9.4607843137254903</v>
      </c>
      <c r="O268">
        <v>0</v>
      </c>
      <c r="Z268">
        <v>6.4215686274509807</v>
      </c>
      <c r="AA268">
        <v>0</v>
      </c>
      <c r="AD268">
        <v>6.4215686274509807</v>
      </c>
      <c r="AE268">
        <v>0</v>
      </c>
    </row>
    <row r="269" spans="2:31" x14ac:dyDescent="0.3">
      <c r="B269">
        <v>6.4705882352941178</v>
      </c>
      <c r="C269">
        <v>0</v>
      </c>
      <c r="J269">
        <v>6.4705882352941178</v>
      </c>
      <c r="K269">
        <v>0</v>
      </c>
      <c r="N269">
        <v>9.5098039215686274</v>
      </c>
      <c r="O269">
        <v>0</v>
      </c>
      <c r="Z269">
        <v>6.4705882352941178</v>
      </c>
      <c r="AA269">
        <v>0</v>
      </c>
      <c r="AD269">
        <v>6.4705882352941178</v>
      </c>
      <c r="AE269">
        <v>0</v>
      </c>
    </row>
    <row r="270" spans="2:31" x14ac:dyDescent="0.3">
      <c r="B270">
        <v>6.4705882352941178</v>
      </c>
      <c r="C270">
        <v>9</v>
      </c>
      <c r="J270">
        <v>6.4705882352941178</v>
      </c>
      <c r="K270">
        <v>4</v>
      </c>
      <c r="N270">
        <v>9.5098039215686274</v>
      </c>
      <c r="O270">
        <v>1</v>
      </c>
      <c r="Z270">
        <v>6.4705882352941178</v>
      </c>
      <c r="AA270">
        <v>1</v>
      </c>
      <c r="AD270">
        <v>6.4705882352941178</v>
      </c>
      <c r="AE270">
        <v>3</v>
      </c>
    </row>
    <row r="271" spans="2:31" x14ac:dyDescent="0.3">
      <c r="B271">
        <v>6.5196078431372548</v>
      </c>
      <c r="C271">
        <v>9</v>
      </c>
      <c r="J271">
        <v>6.5196078431372548</v>
      </c>
      <c r="K271">
        <v>4</v>
      </c>
      <c r="N271">
        <v>9.5588235294117645</v>
      </c>
      <c r="O271">
        <v>1</v>
      </c>
      <c r="Z271">
        <v>6.5196078431372548</v>
      </c>
      <c r="AA271">
        <v>1</v>
      </c>
      <c r="AD271">
        <v>6.5196078431372548</v>
      </c>
      <c r="AE271">
        <v>3</v>
      </c>
    </row>
    <row r="272" spans="2:31" x14ac:dyDescent="0.3">
      <c r="B272">
        <v>6.5196078431372548</v>
      </c>
      <c r="C272">
        <v>0</v>
      </c>
      <c r="J272">
        <v>6.5196078431372548</v>
      </c>
      <c r="K272">
        <v>0</v>
      </c>
      <c r="N272">
        <v>9.5588235294117645</v>
      </c>
      <c r="O272">
        <v>0</v>
      </c>
      <c r="Z272">
        <v>6.5196078431372548</v>
      </c>
      <c r="AA272">
        <v>0</v>
      </c>
      <c r="AD272">
        <v>6.5196078431372548</v>
      </c>
      <c r="AE272">
        <v>0</v>
      </c>
    </row>
    <row r="273" spans="2:31" x14ac:dyDescent="0.3">
      <c r="B273">
        <v>6.5686274509803919</v>
      </c>
      <c r="C273">
        <v>0</v>
      </c>
      <c r="J273">
        <v>6.5686274509803919</v>
      </c>
      <c r="K273">
        <v>0</v>
      </c>
      <c r="N273">
        <v>9.6078431372549016</v>
      </c>
      <c r="O273">
        <v>0</v>
      </c>
      <c r="Z273">
        <v>6.5686274509803919</v>
      </c>
      <c r="AA273">
        <v>0</v>
      </c>
      <c r="AD273">
        <v>6.5686274509803919</v>
      </c>
      <c r="AE273">
        <v>0</v>
      </c>
    </row>
    <row r="274" spans="2:31" x14ac:dyDescent="0.3">
      <c r="B274">
        <v>6.5686274509803919</v>
      </c>
      <c r="C274">
        <v>9</v>
      </c>
      <c r="J274">
        <v>6.5686274509803919</v>
      </c>
      <c r="K274">
        <v>4</v>
      </c>
      <c r="N274">
        <v>9.6078431372549016</v>
      </c>
      <c r="O274">
        <v>1</v>
      </c>
      <c r="Z274">
        <v>6.5686274509803919</v>
      </c>
      <c r="AA274">
        <v>1</v>
      </c>
      <c r="AD274">
        <v>6.5686274509803919</v>
      </c>
      <c r="AE274">
        <v>3</v>
      </c>
    </row>
    <row r="275" spans="2:31" x14ac:dyDescent="0.3">
      <c r="B275">
        <v>6.617647058823529</v>
      </c>
      <c r="C275">
        <v>9</v>
      </c>
      <c r="J275">
        <v>6.617647058823529</v>
      </c>
      <c r="K275">
        <v>4</v>
      </c>
      <c r="N275">
        <v>9.6568627450980387</v>
      </c>
      <c r="O275">
        <v>1</v>
      </c>
      <c r="Z275">
        <v>6.617647058823529</v>
      </c>
      <c r="AA275">
        <v>1</v>
      </c>
      <c r="AD275">
        <v>6.617647058823529</v>
      </c>
      <c r="AE275">
        <v>3</v>
      </c>
    </row>
    <row r="276" spans="2:31" x14ac:dyDescent="0.3">
      <c r="B276">
        <v>6.617647058823529</v>
      </c>
      <c r="C276">
        <v>0</v>
      </c>
      <c r="J276">
        <v>6.617647058823529</v>
      </c>
      <c r="K276">
        <v>0</v>
      </c>
      <c r="N276">
        <v>9.6568627450980387</v>
      </c>
      <c r="O276">
        <v>0</v>
      </c>
      <c r="Z276">
        <v>6.617647058823529</v>
      </c>
      <c r="AA276">
        <v>0</v>
      </c>
      <c r="AD276">
        <v>6.617647058823529</v>
      </c>
      <c r="AE276">
        <v>0</v>
      </c>
    </row>
    <row r="277" spans="2:31" x14ac:dyDescent="0.3">
      <c r="B277">
        <v>6.666666666666667</v>
      </c>
      <c r="C277">
        <v>0</v>
      </c>
      <c r="J277">
        <v>6.666666666666667</v>
      </c>
      <c r="K277">
        <v>0</v>
      </c>
      <c r="N277">
        <v>9.7058823529411775</v>
      </c>
      <c r="O277">
        <v>0</v>
      </c>
      <c r="Z277">
        <v>6.666666666666667</v>
      </c>
      <c r="AA277">
        <v>0</v>
      </c>
      <c r="AD277">
        <v>6.666666666666667</v>
      </c>
      <c r="AE277">
        <v>0</v>
      </c>
    </row>
    <row r="278" spans="2:31" x14ac:dyDescent="0.3">
      <c r="B278">
        <v>6.666666666666667</v>
      </c>
      <c r="C278">
        <v>9</v>
      </c>
      <c r="J278">
        <v>6.666666666666667</v>
      </c>
      <c r="K278">
        <v>4</v>
      </c>
      <c r="N278">
        <v>9.7058823529411775</v>
      </c>
      <c r="O278">
        <v>1</v>
      </c>
      <c r="Z278">
        <v>6.666666666666667</v>
      </c>
      <c r="AA278">
        <v>1</v>
      </c>
      <c r="AD278">
        <v>6.666666666666667</v>
      </c>
      <c r="AE278">
        <v>3</v>
      </c>
    </row>
    <row r="279" spans="2:31" x14ac:dyDescent="0.3">
      <c r="B279">
        <v>6.715686274509804</v>
      </c>
      <c r="C279">
        <v>9</v>
      </c>
      <c r="J279">
        <v>6.715686274509804</v>
      </c>
      <c r="K279">
        <v>4</v>
      </c>
      <c r="N279">
        <v>9.7549019607843128</v>
      </c>
      <c r="O279">
        <v>1</v>
      </c>
      <c r="Z279">
        <v>6.715686274509804</v>
      </c>
      <c r="AA279">
        <v>1</v>
      </c>
      <c r="AD279">
        <v>6.715686274509804</v>
      </c>
      <c r="AE279">
        <v>3</v>
      </c>
    </row>
    <row r="280" spans="2:31" x14ac:dyDescent="0.3">
      <c r="B280">
        <v>6.715686274509804</v>
      </c>
      <c r="C280">
        <v>0</v>
      </c>
      <c r="J280">
        <v>6.715686274509804</v>
      </c>
      <c r="K280">
        <v>0</v>
      </c>
      <c r="N280">
        <v>9.7549019607843128</v>
      </c>
      <c r="O280">
        <v>0</v>
      </c>
      <c r="Z280">
        <v>6.715686274509804</v>
      </c>
      <c r="AA280">
        <v>0</v>
      </c>
      <c r="AD280">
        <v>6.715686274509804</v>
      </c>
      <c r="AE280">
        <v>0</v>
      </c>
    </row>
    <row r="281" spans="2:31" x14ac:dyDescent="0.3">
      <c r="B281">
        <v>6.7647058823529411</v>
      </c>
      <c r="C281">
        <v>0</v>
      </c>
      <c r="J281">
        <v>6.7647058823529411</v>
      </c>
      <c r="K281">
        <v>0</v>
      </c>
      <c r="N281">
        <v>9.8039215686274517</v>
      </c>
      <c r="O281">
        <v>0</v>
      </c>
      <c r="Z281">
        <v>6.7647058823529411</v>
      </c>
      <c r="AA281">
        <v>0</v>
      </c>
      <c r="AD281">
        <v>6.7647058823529411</v>
      </c>
      <c r="AE281">
        <v>0</v>
      </c>
    </row>
    <row r="282" spans="2:31" x14ac:dyDescent="0.3">
      <c r="B282">
        <v>6.7647058823529411</v>
      </c>
      <c r="C282">
        <v>9</v>
      </c>
      <c r="J282">
        <v>6.7647058823529411</v>
      </c>
      <c r="K282">
        <v>4</v>
      </c>
      <c r="N282">
        <v>9.8039215686274517</v>
      </c>
      <c r="O282">
        <v>1</v>
      </c>
      <c r="Z282">
        <v>6.7647058823529411</v>
      </c>
      <c r="AA282">
        <v>1</v>
      </c>
      <c r="AD282">
        <v>6.7647058823529411</v>
      </c>
      <c r="AE282">
        <v>3</v>
      </c>
    </row>
    <row r="283" spans="2:31" x14ac:dyDescent="0.3">
      <c r="B283">
        <v>6.8137254901960782</v>
      </c>
      <c r="C283">
        <v>9</v>
      </c>
      <c r="J283">
        <v>6.8137254901960782</v>
      </c>
      <c r="K283">
        <v>4</v>
      </c>
      <c r="N283">
        <v>9.852941176470587</v>
      </c>
      <c r="O283">
        <v>1</v>
      </c>
      <c r="Z283">
        <v>6.8137254901960782</v>
      </c>
      <c r="AA283">
        <v>1</v>
      </c>
      <c r="AD283">
        <v>6.8137254901960782</v>
      </c>
      <c r="AE283">
        <v>3</v>
      </c>
    </row>
    <row r="284" spans="2:31" x14ac:dyDescent="0.3">
      <c r="B284">
        <v>6.8137254901960782</v>
      </c>
      <c r="C284">
        <v>0</v>
      </c>
      <c r="J284">
        <v>6.8137254901960782</v>
      </c>
      <c r="K284">
        <v>0</v>
      </c>
      <c r="N284">
        <v>9.852941176470587</v>
      </c>
      <c r="O284">
        <v>0</v>
      </c>
      <c r="Z284">
        <v>6.8137254901960782</v>
      </c>
      <c r="AA284">
        <v>0</v>
      </c>
      <c r="AD284">
        <v>6.8137254901960782</v>
      </c>
      <c r="AE284">
        <v>0</v>
      </c>
    </row>
    <row r="285" spans="2:31" x14ac:dyDescent="0.3">
      <c r="B285">
        <v>6.8627450980392162</v>
      </c>
      <c r="C285">
        <v>0</v>
      </c>
      <c r="J285">
        <v>6.8627450980392162</v>
      </c>
      <c r="K285">
        <v>0</v>
      </c>
      <c r="N285">
        <v>9.9019607843137258</v>
      </c>
      <c r="O285">
        <v>0</v>
      </c>
      <c r="Z285">
        <v>6.8627450980392162</v>
      </c>
      <c r="AA285">
        <v>0</v>
      </c>
      <c r="AD285">
        <v>6.8627450980392162</v>
      </c>
      <c r="AE285">
        <v>0</v>
      </c>
    </row>
    <row r="286" spans="2:31" x14ac:dyDescent="0.3">
      <c r="B286">
        <v>6.8627450980392162</v>
      </c>
      <c r="C286">
        <v>9</v>
      </c>
      <c r="J286">
        <v>6.8627450980392162</v>
      </c>
      <c r="K286">
        <v>4</v>
      </c>
      <c r="N286">
        <v>9.9019607843137258</v>
      </c>
      <c r="O286">
        <v>1</v>
      </c>
      <c r="Z286">
        <v>6.8627450980392162</v>
      </c>
      <c r="AA286">
        <v>1</v>
      </c>
      <c r="AD286">
        <v>6.8627450980392162</v>
      </c>
      <c r="AE286">
        <v>3</v>
      </c>
    </row>
    <row r="287" spans="2:31" x14ac:dyDescent="0.3">
      <c r="B287">
        <v>6.9117647058823533</v>
      </c>
      <c r="C287">
        <v>9</v>
      </c>
      <c r="J287">
        <v>6.9117647058823533</v>
      </c>
      <c r="K287">
        <v>4</v>
      </c>
      <c r="N287">
        <v>9.9509803921568629</v>
      </c>
      <c r="O287">
        <v>1</v>
      </c>
      <c r="Z287">
        <v>6.9117647058823533</v>
      </c>
      <c r="AA287">
        <v>1</v>
      </c>
      <c r="AD287">
        <v>6.9117647058823533</v>
      </c>
      <c r="AE287">
        <v>3</v>
      </c>
    </row>
    <row r="288" spans="2:31" x14ac:dyDescent="0.3">
      <c r="B288">
        <v>6.9117647058823533</v>
      </c>
      <c r="C288">
        <v>0</v>
      </c>
      <c r="J288">
        <v>6.9117647058823533</v>
      </c>
      <c r="K288">
        <v>0</v>
      </c>
      <c r="N288">
        <v>9.9509803921568629</v>
      </c>
      <c r="O288">
        <v>0</v>
      </c>
      <c r="Z288">
        <v>6.9117647058823533</v>
      </c>
      <c r="AA288">
        <v>0</v>
      </c>
      <c r="AD288">
        <v>6.9117647058823533</v>
      </c>
      <c r="AE288">
        <v>0</v>
      </c>
    </row>
    <row r="289" spans="2:31" x14ac:dyDescent="0.3">
      <c r="B289">
        <v>6.9607843137254903</v>
      </c>
      <c r="C289">
        <v>0</v>
      </c>
      <c r="J289">
        <v>6.9607843137254903</v>
      </c>
      <c r="K289">
        <v>0</v>
      </c>
      <c r="Z289">
        <v>6.9607843137254903</v>
      </c>
      <c r="AA289">
        <v>0</v>
      </c>
      <c r="AD289">
        <v>6.9607843137254903</v>
      </c>
      <c r="AE289">
        <v>0</v>
      </c>
    </row>
    <row r="290" spans="2:31" x14ac:dyDescent="0.3">
      <c r="B290">
        <v>6.9607843137254903</v>
      </c>
      <c r="C290">
        <v>9</v>
      </c>
      <c r="J290">
        <v>6.9607843137254903</v>
      </c>
      <c r="K290">
        <v>4</v>
      </c>
      <c r="Z290">
        <v>6.9607843137254903</v>
      </c>
      <c r="AA290">
        <v>1</v>
      </c>
      <c r="AD290">
        <v>6.9607843137254903</v>
      </c>
      <c r="AE290">
        <v>3</v>
      </c>
    </row>
    <row r="291" spans="2:31" x14ac:dyDescent="0.3">
      <c r="B291">
        <v>7.0098039215686274</v>
      </c>
      <c r="C291">
        <v>9</v>
      </c>
      <c r="J291">
        <v>7.0098039215686274</v>
      </c>
      <c r="K291">
        <v>4</v>
      </c>
      <c r="Z291">
        <v>7.0098039215686274</v>
      </c>
      <c r="AA291">
        <v>1</v>
      </c>
      <c r="AD291">
        <v>7.0098039215686274</v>
      </c>
      <c r="AE291">
        <v>3</v>
      </c>
    </row>
    <row r="292" spans="2:31" x14ac:dyDescent="0.3">
      <c r="B292">
        <v>7.0098039215686274</v>
      </c>
      <c r="C292">
        <v>0</v>
      </c>
      <c r="J292">
        <v>7.0098039215686274</v>
      </c>
      <c r="K292">
        <v>0</v>
      </c>
      <c r="Z292">
        <v>7.0098039215686274</v>
      </c>
      <c r="AA292">
        <v>0</v>
      </c>
      <c r="AD292">
        <v>7.0098039215686274</v>
      </c>
      <c r="AE292">
        <v>0</v>
      </c>
    </row>
    <row r="293" spans="2:31" x14ac:dyDescent="0.3">
      <c r="B293">
        <v>7.0588235294117645</v>
      </c>
      <c r="C293">
        <v>0</v>
      </c>
      <c r="J293">
        <v>7.0588235294117645</v>
      </c>
      <c r="K293">
        <v>0</v>
      </c>
      <c r="Z293">
        <v>7.0588235294117645</v>
      </c>
      <c r="AA293">
        <v>0</v>
      </c>
      <c r="AD293">
        <v>7.0588235294117645</v>
      </c>
      <c r="AE293">
        <v>0</v>
      </c>
    </row>
    <row r="294" spans="2:31" x14ac:dyDescent="0.3">
      <c r="B294">
        <v>7.0588235294117645</v>
      </c>
      <c r="C294">
        <v>9</v>
      </c>
      <c r="J294">
        <v>7.0588235294117645</v>
      </c>
      <c r="K294">
        <v>4</v>
      </c>
      <c r="Z294">
        <v>7.0588235294117645</v>
      </c>
      <c r="AA294">
        <v>1</v>
      </c>
      <c r="AD294">
        <v>7.0588235294117645</v>
      </c>
      <c r="AE294">
        <v>3</v>
      </c>
    </row>
    <row r="295" spans="2:31" x14ac:dyDescent="0.3">
      <c r="B295">
        <v>7.1078431372549016</v>
      </c>
      <c r="C295">
        <v>9</v>
      </c>
      <c r="J295">
        <v>7.1078431372549016</v>
      </c>
      <c r="K295">
        <v>4</v>
      </c>
      <c r="Z295">
        <v>7.1078431372549016</v>
      </c>
      <c r="AA295">
        <v>1</v>
      </c>
      <c r="AD295">
        <v>7.1078431372549016</v>
      </c>
      <c r="AE295">
        <v>3</v>
      </c>
    </row>
    <row r="296" spans="2:31" x14ac:dyDescent="0.3">
      <c r="B296">
        <v>7.1078431372549016</v>
      </c>
      <c r="C296">
        <v>0</v>
      </c>
      <c r="J296">
        <v>7.1078431372549016</v>
      </c>
      <c r="K296">
        <v>0</v>
      </c>
      <c r="Z296">
        <v>7.1078431372549016</v>
      </c>
      <c r="AA296">
        <v>0</v>
      </c>
      <c r="AD296">
        <v>7.1078431372549016</v>
      </c>
      <c r="AE296">
        <v>0</v>
      </c>
    </row>
    <row r="297" spans="2:31" x14ac:dyDescent="0.3">
      <c r="B297">
        <v>7.1568627450980387</v>
      </c>
      <c r="C297">
        <v>0</v>
      </c>
      <c r="J297">
        <v>7.1568627450980387</v>
      </c>
      <c r="K297">
        <v>0</v>
      </c>
      <c r="Z297">
        <v>7.1568627450980387</v>
      </c>
      <c r="AA297">
        <v>0</v>
      </c>
      <c r="AD297">
        <v>7.1568627450980387</v>
      </c>
      <c r="AE297">
        <v>0</v>
      </c>
    </row>
    <row r="298" spans="2:31" x14ac:dyDescent="0.3">
      <c r="B298">
        <v>7.1568627450980387</v>
      </c>
      <c r="C298">
        <v>9</v>
      </c>
      <c r="J298">
        <v>7.1568627450980387</v>
      </c>
      <c r="K298">
        <v>4</v>
      </c>
      <c r="Z298">
        <v>7.1568627450980387</v>
      </c>
      <c r="AA298">
        <v>1</v>
      </c>
      <c r="AD298">
        <v>7.1568627450980387</v>
      </c>
      <c r="AE298">
        <v>3</v>
      </c>
    </row>
    <row r="299" spans="2:31" x14ac:dyDescent="0.3">
      <c r="B299">
        <v>7.2058823529411766</v>
      </c>
      <c r="C299">
        <v>9</v>
      </c>
      <c r="J299">
        <v>7.2058823529411766</v>
      </c>
      <c r="K299">
        <v>4</v>
      </c>
      <c r="Z299">
        <v>7.2058823529411766</v>
      </c>
      <c r="AA299">
        <v>1</v>
      </c>
      <c r="AD299">
        <v>7.2058823529411766</v>
      </c>
      <c r="AE299">
        <v>3</v>
      </c>
    </row>
    <row r="300" spans="2:31" x14ac:dyDescent="0.3">
      <c r="B300">
        <v>7.2058823529411766</v>
      </c>
      <c r="C300">
        <v>0</v>
      </c>
      <c r="J300">
        <v>7.2058823529411766</v>
      </c>
      <c r="K300">
        <v>0</v>
      </c>
      <c r="Z300">
        <v>7.2058823529411766</v>
      </c>
      <c r="AA300">
        <v>0</v>
      </c>
      <c r="AD300">
        <v>7.2058823529411766</v>
      </c>
      <c r="AE300">
        <v>0</v>
      </c>
    </row>
    <row r="301" spans="2:31" x14ac:dyDescent="0.3">
      <c r="B301">
        <v>7.2549019607843137</v>
      </c>
      <c r="C301">
        <v>0</v>
      </c>
      <c r="J301">
        <v>7.2549019607843137</v>
      </c>
      <c r="K301">
        <v>0</v>
      </c>
      <c r="Z301">
        <v>7.2549019607843137</v>
      </c>
      <c r="AA301">
        <v>0</v>
      </c>
      <c r="AD301">
        <v>7.2549019607843137</v>
      </c>
      <c r="AE301">
        <v>0</v>
      </c>
    </row>
    <row r="302" spans="2:31" x14ac:dyDescent="0.3">
      <c r="B302">
        <v>7.2549019607843137</v>
      </c>
      <c r="C302">
        <v>9</v>
      </c>
      <c r="J302">
        <v>7.2549019607843137</v>
      </c>
      <c r="K302">
        <v>4</v>
      </c>
      <c r="Z302">
        <v>7.2549019607843137</v>
      </c>
      <c r="AA302">
        <v>1</v>
      </c>
      <c r="AD302">
        <v>7.2549019607843137</v>
      </c>
      <c r="AE302">
        <v>3</v>
      </c>
    </row>
    <row r="303" spans="2:31" x14ac:dyDescent="0.3">
      <c r="B303">
        <v>7.3039215686274508</v>
      </c>
      <c r="C303">
        <v>9</v>
      </c>
      <c r="J303">
        <v>7.3039215686274508</v>
      </c>
      <c r="K303">
        <v>4</v>
      </c>
      <c r="Z303">
        <v>7.3039215686274508</v>
      </c>
      <c r="AA303">
        <v>1</v>
      </c>
      <c r="AD303">
        <v>7.3039215686274508</v>
      </c>
      <c r="AE303">
        <v>3</v>
      </c>
    </row>
    <row r="304" spans="2:31" x14ac:dyDescent="0.3">
      <c r="B304">
        <v>7.3039215686274508</v>
      </c>
      <c r="C304">
        <v>0</v>
      </c>
      <c r="J304">
        <v>7.3039215686274508</v>
      </c>
      <c r="K304">
        <v>0</v>
      </c>
      <c r="Z304">
        <v>7.3039215686274508</v>
      </c>
      <c r="AA304">
        <v>0</v>
      </c>
      <c r="AD304">
        <v>7.3039215686274508</v>
      </c>
      <c r="AE304">
        <v>0</v>
      </c>
    </row>
    <row r="305" spans="2:31" x14ac:dyDescent="0.3">
      <c r="B305">
        <v>7.3529411764705888</v>
      </c>
      <c r="C305">
        <v>0</v>
      </c>
      <c r="J305">
        <v>7.3529411764705888</v>
      </c>
      <c r="K305">
        <v>0</v>
      </c>
      <c r="Z305">
        <v>7.3529411764705888</v>
      </c>
      <c r="AA305">
        <v>0</v>
      </c>
      <c r="AD305">
        <v>7.3529411764705888</v>
      </c>
      <c r="AE305">
        <v>0</v>
      </c>
    </row>
    <row r="306" spans="2:31" x14ac:dyDescent="0.3">
      <c r="B306">
        <v>7.3529411764705888</v>
      </c>
      <c r="C306">
        <v>9</v>
      </c>
      <c r="J306">
        <v>7.3529411764705888</v>
      </c>
      <c r="K306">
        <v>4</v>
      </c>
      <c r="Z306">
        <v>7.3529411764705888</v>
      </c>
      <c r="AA306">
        <v>1</v>
      </c>
      <c r="AD306">
        <v>7.3529411764705888</v>
      </c>
      <c r="AE306">
        <v>3</v>
      </c>
    </row>
    <row r="307" spans="2:31" x14ac:dyDescent="0.3">
      <c r="B307">
        <v>7.4019607843137258</v>
      </c>
      <c r="C307">
        <v>9</v>
      </c>
      <c r="J307">
        <v>7.4019607843137258</v>
      </c>
      <c r="K307">
        <v>4</v>
      </c>
      <c r="Z307">
        <v>7.4019607843137258</v>
      </c>
      <c r="AA307">
        <v>1</v>
      </c>
      <c r="AD307">
        <v>7.4019607843137258</v>
      </c>
      <c r="AE307">
        <v>3</v>
      </c>
    </row>
    <row r="308" spans="2:31" x14ac:dyDescent="0.3">
      <c r="B308">
        <v>7.4019607843137258</v>
      </c>
      <c r="C308">
        <v>0</v>
      </c>
      <c r="J308">
        <v>7.4019607843137258</v>
      </c>
      <c r="K308">
        <v>0</v>
      </c>
      <c r="Z308">
        <v>7.4019607843137258</v>
      </c>
      <c r="AA308">
        <v>0</v>
      </c>
      <c r="AD308">
        <v>7.4019607843137258</v>
      </c>
      <c r="AE308">
        <v>0</v>
      </c>
    </row>
    <row r="309" spans="2:31" x14ac:dyDescent="0.3">
      <c r="B309">
        <v>7.4509803921568629</v>
      </c>
      <c r="C309">
        <v>0</v>
      </c>
      <c r="J309">
        <v>7.4509803921568629</v>
      </c>
      <c r="K309">
        <v>0</v>
      </c>
      <c r="Z309">
        <v>7.4509803921568629</v>
      </c>
      <c r="AA309">
        <v>0</v>
      </c>
      <c r="AD309">
        <v>7.4509803921568629</v>
      </c>
      <c r="AE309">
        <v>0</v>
      </c>
    </row>
    <row r="310" spans="2:31" x14ac:dyDescent="0.3">
      <c r="B310">
        <v>7.4509803921568629</v>
      </c>
      <c r="C310">
        <v>9</v>
      </c>
      <c r="J310">
        <v>7.4509803921568629</v>
      </c>
      <c r="K310">
        <v>4</v>
      </c>
      <c r="Z310">
        <v>7.4509803921568629</v>
      </c>
      <c r="AA310">
        <v>1</v>
      </c>
      <c r="AD310">
        <v>7.4509803921568629</v>
      </c>
      <c r="AE310">
        <v>3</v>
      </c>
    </row>
    <row r="311" spans="2:31" x14ac:dyDescent="0.3">
      <c r="B311">
        <v>7.5</v>
      </c>
      <c r="C311">
        <v>9</v>
      </c>
      <c r="J311">
        <v>7.5</v>
      </c>
      <c r="K311">
        <v>4</v>
      </c>
      <c r="Z311">
        <v>7.5</v>
      </c>
      <c r="AA311">
        <v>1</v>
      </c>
      <c r="AD311">
        <v>7.5</v>
      </c>
      <c r="AE311">
        <v>3</v>
      </c>
    </row>
    <row r="312" spans="2:31" x14ac:dyDescent="0.3">
      <c r="B312">
        <v>7.5</v>
      </c>
      <c r="C312">
        <v>0</v>
      </c>
      <c r="J312">
        <v>7.5</v>
      </c>
      <c r="K312">
        <v>0</v>
      </c>
      <c r="Z312">
        <v>7.5</v>
      </c>
      <c r="AA312">
        <v>0</v>
      </c>
      <c r="AD312">
        <v>7.5</v>
      </c>
      <c r="AE312">
        <v>0</v>
      </c>
    </row>
    <row r="313" spans="2:31" x14ac:dyDescent="0.3">
      <c r="B313">
        <v>7.5490196078431371</v>
      </c>
      <c r="C313">
        <v>0</v>
      </c>
      <c r="J313">
        <v>7.5490196078431371</v>
      </c>
      <c r="K313">
        <v>0</v>
      </c>
      <c r="Z313">
        <v>7.5490196078431371</v>
      </c>
      <c r="AA313">
        <v>0</v>
      </c>
      <c r="AD313">
        <v>7.5490196078431371</v>
      </c>
      <c r="AE313">
        <v>0</v>
      </c>
    </row>
    <row r="314" spans="2:31" x14ac:dyDescent="0.3">
      <c r="B314">
        <v>7.5490196078431371</v>
      </c>
      <c r="C314">
        <v>9</v>
      </c>
      <c r="J314">
        <v>7.5490196078431371</v>
      </c>
      <c r="K314">
        <v>4</v>
      </c>
      <c r="Z314">
        <v>7.5490196078431371</v>
      </c>
      <c r="AA314">
        <v>1</v>
      </c>
      <c r="AD314">
        <v>7.5490196078431371</v>
      </c>
      <c r="AE314">
        <v>3</v>
      </c>
    </row>
    <row r="315" spans="2:31" x14ac:dyDescent="0.3">
      <c r="B315">
        <v>7.5980392156862742</v>
      </c>
      <c r="C315">
        <v>9</v>
      </c>
      <c r="J315">
        <v>7.5980392156862742</v>
      </c>
      <c r="K315">
        <v>4</v>
      </c>
      <c r="Z315">
        <v>7.5980392156862742</v>
      </c>
      <c r="AA315">
        <v>1</v>
      </c>
      <c r="AD315">
        <v>7.5980392156862742</v>
      </c>
      <c r="AE315">
        <v>3</v>
      </c>
    </row>
    <row r="316" spans="2:31" x14ac:dyDescent="0.3">
      <c r="B316">
        <v>7.5980392156862742</v>
      </c>
      <c r="C316">
        <v>0</v>
      </c>
      <c r="J316">
        <v>7.5980392156862742</v>
      </c>
      <c r="K316">
        <v>0</v>
      </c>
      <c r="Z316">
        <v>7.5980392156862742</v>
      </c>
      <c r="AA316">
        <v>0</v>
      </c>
      <c r="AD316">
        <v>7.5980392156862742</v>
      </c>
      <c r="AE316">
        <v>0</v>
      </c>
    </row>
    <row r="317" spans="2:31" x14ac:dyDescent="0.3">
      <c r="B317">
        <v>7.6470588235294112</v>
      </c>
      <c r="C317">
        <v>0</v>
      </c>
      <c r="J317">
        <v>7.6470588235294112</v>
      </c>
      <c r="K317">
        <v>0</v>
      </c>
      <c r="Z317">
        <v>7.6470588235294112</v>
      </c>
      <c r="AA317">
        <v>0</v>
      </c>
      <c r="AD317">
        <v>7.6470588235294112</v>
      </c>
      <c r="AE317">
        <v>0</v>
      </c>
    </row>
    <row r="318" spans="2:31" x14ac:dyDescent="0.3">
      <c r="B318">
        <v>7.6470588235294112</v>
      </c>
      <c r="C318">
        <v>9</v>
      </c>
      <c r="J318">
        <v>7.6470588235294112</v>
      </c>
      <c r="K318">
        <v>4</v>
      </c>
      <c r="Z318">
        <v>7.6470588235294112</v>
      </c>
      <c r="AA318">
        <v>1</v>
      </c>
      <c r="AD318">
        <v>7.6470588235294112</v>
      </c>
      <c r="AE318">
        <v>3</v>
      </c>
    </row>
    <row r="319" spans="2:31" x14ac:dyDescent="0.3">
      <c r="B319">
        <v>7.6960784313725492</v>
      </c>
      <c r="C319">
        <v>9</v>
      </c>
      <c r="J319">
        <v>7.6960784313725492</v>
      </c>
      <c r="K319">
        <v>4</v>
      </c>
      <c r="Z319">
        <v>7.6960784313725492</v>
      </c>
      <c r="AA319">
        <v>1</v>
      </c>
      <c r="AD319">
        <v>7.6960784313725492</v>
      </c>
      <c r="AE319">
        <v>3</v>
      </c>
    </row>
    <row r="320" spans="2:31" x14ac:dyDescent="0.3">
      <c r="B320">
        <v>7.6960784313725492</v>
      </c>
      <c r="C320">
        <v>0</v>
      </c>
      <c r="J320">
        <v>7.6960784313725492</v>
      </c>
      <c r="K320">
        <v>0</v>
      </c>
      <c r="Z320">
        <v>7.6960784313725492</v>
      </c>
      <c r="AA320">
        <v>0</v>
      </c>
      <c r="AD320">
        <v>7.6960784313725492</v>
      </c>
      <c r="AE320">
        <v>0</v>
      </c>
    </row>
    <row r="321" spans="2:31" x14ac:dyDescent="0.3">
      <c r="B321">
        <v>7.7450980392156863</v>
      </c>
      <c r="C321">
        <v>0</v>
      </c>
      <c r="J321">
        <v>7.7450980392156863</v>
      </c>
      <c r="K321">
        <v>0</v>
      </c>
      <c r="Z321">
        <v>7.7450980392156863</v>
      </c>
      <c r="AA321">
        <v>0</v>
      </c>
      <c r="AD321">
        <v>7.7450980392156863</v>
      </c>
      <c r="AE321">
        <v>0</v>
      </c>
    </row>
    <row r="322" spans="2:31" x14ac:dyDescent="0.3">
      <c r="B322">
        <v>7.7450980392156863</v>
      </c>
      <c r="C322">
        <v>9</v>
      </c>
      <c r="J322">
        <v>7.7450980392156863</v>
      </c>
      <c r="K322">
        <v>4</v>
      </c>
      <c r="Z322">
        <v>7.7450980392156863</v>
      </c>
      <c r="AA322">
        <v>1</v>
      </c>
      <c r="AD322">
        <v>7.7450980392156863</v>
      </c>
      <c r="AE322">
        <v>3</v>
      </c>
    </row>
    <row r="323" spans="2:31" x14ac:dyDescent="0.3">
      <c r="B323">
        <v>7.7941176470588234</v>
      </c>
      <c r="C323">
        <v>9</v>
      </c>
      <c r="J323">
        <v>7.7941176470588234</v>
      </c>
      <c r="K323">
        <v>4</v>
      </c>
      <c r="Z323">
        <v>7.7941176470588234</v>
      </c>
      <c r="AA323">
        <v>1</v>
      </c>
      <c r="AD323">
        <v>7.7941176470588234</v>
      </c>
      <c r="AE323">
        <v>3</v>
      </c>
    </row>
    <row r="324" spans="2:31" x14ac:dyDescent="0.3">
      <c r="B324">
        <v>7.7941176470588234</v>
      </c>
      <c r="C324">
        <v>0</v>
      </c>
      <c r="J324">
        <v>7.7941176470588234</v>
      </c>
      <c r="K324">
        <v>0</v>
      </c>
      <c r="Z324">
        <v>7.7941176470588234</v>
      </c>
      <c r="AA324">
        <v>0</v>
      </c>
      <c r="AD324">
        <v>7.7941176470588234</v>
      </c>
      <c r="AE324">
        <v>0</v>
      </c>
    </row>
    <row r="325" spans="2:31" x14ac:dyDescent="0.3">
      <c r="B325">
        <v>7.8431372549019613</v>
      </c>
      <c r="C325">
        <v>0</v>
      </c>
      <c r="J325">
        <v>7.8431372549019613</v>
      </c>
      <c r="K325">
        <v>0</v>
      </c>
      <c r="Z325">
        <v>7.8431372549019613</v>
      </c>
      <c r="AA325">
        <v>0</v>
      </c>
      <c r="AD325">
        <v>7.8431372549019613</v>
      </c>
      <c r="AE325">
        <v>0</v>
      </c>
    </row>
    <row r="326" spans="2:31" x14ac:dyDescent="0.3">
      <c r="B326">
        <v>7.8431372549019613</v>
      </c>
      <c r="C326">
        <v>9</v>
      </c>
      <c r="J326">
        <v>7.8431372549019613</v>
      </c>
      <c r="K326">
        <v>4</v>
      </c>
      <c r="Z326">
        <v>7.8431372549019613</v>
      </c>
      <c r="AA326">
        <v>1</v>
      </c>
      <c r="AD326">
        <v>7.8431372549019613</v>
      </c>
      <c r="AE326">
        <v>3</v>
      </c>
    </row>
    <row r="327" spans="2:31" x14ac:dyDescent="0.3">
      <c r="B327">
        <v>7.8921568627450984</v>
      </c>
      <c r="C327">
        <v>9</v>
      </c>
      <c r="J327">
        <v>7.8921568627450984</v>
      </c>
      <c r="K327">
        <v>4</v>
      </c>
      <c r="Z327">
        <v>7.8921568627450984</v>
      </c>
      <c r="AA327">
        <v>1</v>
      </c>
      <c r="AD327">
        <v>7.8921568627450984</v>
      </c>
      <c r="AE327">
        <v>3</v>
      </c>
    </row>
    <row r="328" spans="2:31" x14ac:dyDescent="0.3">
      <c r="B328">
        <v>7.8921568627450984</v>
      </c>
      <c r="C328">
        <v>0</v>
      </c>
      <c r="J328">
        <v>7.8921568627450984</v>
      </c>
      <c r="K328">
        <v>0</v>
      </c>
      <c r="Z328">
        <v>7.8921568627450984</v>
      </c>
      <c r="AA328">
        <v>0</v>
      </c>
      <c r="AD328">
        <v>7.8921568627450984</v>
      </c>
      <c r="AE328">
        <v>0</v>
      </c>
    </row>
    <row r="329" spans="2:31" x14ac:dyDescent="0.3">
      <c r="B329">
        <v>7.9411764705882355</v>
      </c>
      <c r="C329">
        <v>0</v>
      </c>
      <c r="J329">
        <v>7.9411764705882355</v>
      </c>
      <c r="K329">
        <v>0</v>
      </c>
      <c r="Z329">
        <v>7.9411764705882355</v>
      </c>
      <c r="AA329">
        <v>0</v>
      </c>
      <c r="AD329">
        <v>7.9411764705882355</v>
      </c>
      <c r="AE329">
        <v>0</v>
      </c>
    </row>
    <row r="330" spans="2:31" x14ac:dyDescent="0.3">
      <c r="B330">
        <v>7.9411764705882355</v>
      </c>
      <c r="C330">
        <v>9</v>
      </c>
      <c r="J330">
        <v>7.9411764705882355</v>
      </c>
      <c r="K330">
        <v>4</v>
      </c>
      <c r="Z330">
        <v>7.9411764705882355</v>
      </c>
      <c r="AA330">
        <v>1</v>
      </c>
      <c r="AD330">
        <v>7.9411764705882355</v>
      </c>
      <c r="AE330">
        <v>3</v>
      </c>
    </row>
    <row r="331" spans="2:31" x14ac:dyDescent="0.3">
      <c r="B331">
        <v>7.9901960784313726</v>
      </c>
      <c r="C331">
        <v>9</v>
      </c>
      <c r="J331">
        <v>7.9901960784313726</v>
      </c>
      <c r="K331">
        <v>4</v>
      </c>
      <c r="Z331">
        <v>7.9901960784313726</v>
      </c>
      <c r="AA331">
        <v>1</v>
      </c>
      <c r="AD331">
        <v>7.9901960784313726</v>
      </c>
      <c r="AE331">
        <v>3</v>
      </c>
    </row>
    <row r="332" spans="2:31" x14ac:dyDescent="0.3">
      <c r="B332">
        <v>7.9901960784313726</v>
      </c>
      <c r="C332">
        <v>0</v>
      </c>
      <c r="J332">
        <v>7.9901960784313726</v>
      </c>
      <c r="K332">
        <v>0</v>
      </c>
      <c r="Z332">
        <v>7.9901960784313726</v>
      </c>
      <c r="AA332">
        <v>0</v>
      </c>
      <c r="AD332">
        <v>7.9901960784313726</v>
      </c>
      <c r="AE332">
        <v>0</v>
      </c>
    </row>
    <row r="333" spans="2:31" x14ac:dyDescent="0.3">
      <c r="B333">
        <v>8.0392156862745097</v>
      </c>
      <c r="C333">
        <v>0</v>
      </c>
      <c r="J333">
        <v>8.0392156862745097</v>
      </c>
      <c r="K333">
        <v>0</v>
      </c>
      <c r="Z333">
        <v>8.0392156862745097</v>
      </c>
      <c r="AA333">
        <v>0</v>
      </c>
      <c r="AD333">
        <v>8.0392156862745097</v>
      </c>
      <c r="AE333">
        <v>0</v>
      </c>
    </row>
    <row r="334" spans="2:31" x14ac:dyDescent="0.3">
      <c r="B334">
        <v>8.0392156862745097</v>
      </c>
      <c r="C334">
        <v>9</v>
      </c>
      <c r="J334">
        <v>8.0392156862745097</v>
      </c>
      <c r="K334">
        <v>4</v>
      </c>
      <c r="Z334">
        <v>8.0392156862745097</v>
      </c>
      <c r="AA334">
        <v>1</v>
      </c>
      <c r="AD334">
        <v>8.0392156862745097</v>
      </c>
      <c r="AE334">
        <v>3</v>
      </c>
    </row>
    <row r="335" spans="2:31" x14ac:dyDescent="0.3">
      <c r="B335">
        <v>8.0882352941176467</v>
      </c>
      <c r="C335">
        <v>9</v>
      </c>
      <c r="J335">
        <v>8.0882352941176467</v>
      </c>
      <c r="K335">
        <v>4</v>
      </c>
      <c r="Z335">
        <v>8.0882352941176467</v>
      </c>
      <c r="AA335">
        <v>1</v>
      </c>
      <c r="AD335">
        <v>8.0882352941176467</v>
      </c>
      <c r="AE335">
        <v>3</v>
      </c>
    </row>
    <row r="336" spans="2:31" x14ac:dyDescent="0.3">
      <c r="B336">
        <v>8.0882352941176467</v>
      </c>
      <c r="C336">
        <v>0</v>
      </c>
      <c r="J336">
        <v>8.0882352941176467</v>
      </c>
      <c r="K336">
        <v>0</v>
      </c>
      <c r="Z336">
        <v>8.0882352941176467</v>
      </c>
      <c r="AA336">
        <v>0</v>
      </c>
      <c r="AD336">
        <v>8.0882352941176467</v>
      </c>
      <c r="AE336">
        <v>0</v>
      </c>
    </row>
    <row r="337" spans="2:31" x14ac:dyDescent="0.3">
      <c r="B337">
        <v>8.1372549019607838</v>
      </c>
      <c r="C337">
        <v>0</v>
      </c>
      <c r="J337">
        <v>8.1372549019607838</v>
      </c>
      <c r="K337">
        <v>0</v>
      </c>
      <c r="Z337">
        <v>8.1372549019607838</v>
      </c>
      <c r="AA337">
        <v>0</v>
      </c>
      <c r="AD337">
        <v>8.1372549019607838</v>
      </c>
      <c r="AE337">
        <v>0</v>
      </c>
    </row>
    <row r="338" spans="2:31" x14ac:dyDescent="0.3">
      <c r="B338">
        <v>8.1372549019607838</v>
      </c>
      <c r="C338">
        <v>9</v>
      </c>
      <c r="J338">
        <v>8.1372549019607838</v>
      </c>
      <c r="K338">
        <v>4</v>
      </c>
      <c r="Z338">
        <v>8.1372549019607838</v>
      </c>
      <c r="AA338">
        <v>1</v>
      </c>
      <c r="AD338">
        <v>8.1372549019607838</v>
      </c>
      <c r="AE338">
        <v>3</v>
      </c>
    </row>
    <row r="339" spans="2:31" x14ac:dyDescent="0.3">
      <c r="B339">
        <v>8.1862745098039209</v>
      </c>
      <c r="C339">
        <v>9</v>
      </c>
      <c r="J339">
        <v>8.1862745098039209</v>
      </c>
      <c r="K339">
        <v>4</v>
      </c>
      <c r="Z339">
        <v>8.1862745098039209</v>
      </c>
      <c r="AA339">
        <v>1</v>
      </c>
      <c r="AD339">
        <v>8.1862745098039209</v>
      </c>
      <c r="AE339">
        <v>3</v>
      </c>
    </row>
    <row r="340" spans="2:31" x14ac:dyDescent="0.3">
      <c r="B340">
        <v>8.1862745098039209</v>
      </c>
      <c r="C340">
        <v>0</v>
      </c>
      <c r="J340">
        <v>8.1862745098039209</v>
      </c>
      <c r="K340">
        <v>0</v>
      </c>
      <c r="Z340">
        <v>8.1862745098039209</v>
      </c>
      <c r="AA340">
        <v>0</v>
      </c>
      <c r="AD340">
        <v>8.1862745098039209</v>
      </c>
      <c r="AE340">
        <v>0</v>
      </c>
    </row>
    <row r="341" spans="2:31" x14ac:dyDescent="0.3">
      <c r="B341">
        <v>8.235294117647058</v>
      </c>
      <c r="C341">
        <v>0</v>
      </c>
      <c r="J341">
        <v>8.235294117647058</v>
      </c>
      <c r="K341">
        <v>0</v>
      </c>
      <c r="Z341">
        <v>8.235294117647058</v>
      </c>
      <c r="AA341">
        <v>0</v>
      </c>
      <c r="AD341">
        <v>8.235294117647058</v>
      </c>
      <c r="AE341">
        <v>0</v>
      </c>
    </row>
    <row r="342" spans="2:31" x14ac:dyDescent="0.3">
      <c r="B342">
        <v>8.235294117647058</v>
      </c>
      <c r="C342">
        <v>9</v>
      </c>
      <c r="J342">
        <v>8.235294117647058</v>
      </c>
      <c r="K342">
        <v>4</v>
      </c>
      <c r="Z342">
        <v>8.235294117647058</v>
      </c>
      <c r="AA342">
        <v>1</v>
      </c>
      <c r="AD342">
        <v>8.235294117647058</v>
      </c>
      <c r="AE342">
        <v>3</v>
      </c>
    </row>
    <row r="343" spans="2:31" x14ac:dyDescent="0.3">
      <c r="B343">
        <v>8.2843137254901968</v>
      </c>
      <c r="C343">
        <v>9</v>
      </c>
      <c r="J343">
        <v>8.2843137254901968</v>
      </c>
      <c r="K343">
        <v>4</v>
      </c>
      <c r="Z343">
        <v>8.2843137254901968</v>
      </c>
      <c r="AA343">
        <v>1</v>
      </c>
      <c r="AD343">
        <v>8.2843137254901968</v>
      </c>
      <c r="AE343">
        <v>3</v>
      </c>
    </row>
    <row r="344" spans="2:31" x14ac:dyDescent="0.3">
      <c r="B344">
        <v>8.2843137254901968</v>
      </c>
      <c r="C344">
        <v>0</v>
      </c>
      <c r="J344">
        <v>8.2843137254901968</v>
      </c>
      <c r="K344">
        <v>0</v>
      </c>
      <c r="Z344">
        <v>8.2843137254901968</v>
      </c>
      <c r="AA344">
        <v>0</v>
      </c>
      <c r="AD344">
        <v>8.2843137254901968</v>
      </c>
      <c r="AE344">
        <v>0</v>
      </c>
    </row>
    <row r="345" spans="2:31" x14ac:dyDescent="0.3">
      <c r="B345">
        <v>8.3333333333333339</v>
      </c>
      <c r="C345">
        <v>0</v>
      </c>
      <c r="J345">
        <v>8.3333333333333339</v>
      </c>
      <c r="K345">
        <v>0</v>
      </c>
      <c r="Z345">
        <v>8.3333333333333339</v>
      </c>
      <c r="AA345">
        <v>0</v>
      </c>
      <c r="AD345">
        <v>8.3333333333333339</v>
      </c>
      <c r="AE345">
        <v>0</v>
      </c>
    </row>
    <row r="346" spans="2:31" x14ac:dyDescent="0.3">
      <c r="B346">
        <v>8.3333333333333339</v>
      </c>
      <c r="C346">
        <v>9</v>
      </c>
      <c r="J346">
        <v>8.3333333333333339</v>
      </c>
      <c r="K346">
        <v>4</v>
      </c>
      <c r="Z346">
        <v>8.3333333333333339</v>
      </c>
      <c r="AA346">
        <v>1</v>
      </c>
      <c r="AD346">
        <v>8.3333333333333339</v>
      </c>
      <c r="AE346">
        <v>3</v>
      </c>
    </row>
    <row r="347" spans="2:31" x14ac:dyDescent="0.3">
      <c r="B347">
        <v>8.382352941176471</v>
      </c>
      <c r="C347">
        <v>9</v>
      </c>
      <c r="J347">
        <v>8.382352941176471</v>
      </c>
      <c r="K347">
        <v>4</v>
      </c>
      <c r="Z347">
        <v>8.382352941176471</v>
      </c>
      <c r="AA347">
        <v>1</v>
      </c>
      <c r="AD347">
        <v>8.382352941176471</v>
      </c>
      <c r="AE347">
        <v>3</v>
      </c>
    </row>
    <row r="348" spans="2:31" x14ac:dyDescent="0.3">
      <c r="B348">
        <v>8.382352941176471</v>
      </c>
      <c r="C348">
        <v>0</v>
      </c>
      <c r="J348">
        <v>8.382352941176471</v>
      </c>
      <c r="K348">
        <v>0</v>
      </c>
      <c r="Z348">
        <v>8.382352941176471</v>
      </c>
      <c r="AA348">
        <v>0</v>
      </c>
      <c r="AD348">
        <v>8.382352941176471</v>
      </c>
      <c r="AE348">
        <v>0</v>
      </c>
    </row>
    <row r="349" spans="2:31" x14ac:dyDescent="0.3">
      <c r="B349">
        <v>8.4313725490196081</v>
      </c>
      <c r="C349">
        <v>0</v>
      </c>
      <c r="J349">
        <v>8.4313725490196081</v>
      </c>
      <c r="K349">
        <v>0</v>
      </c>
      <c r="Z349">
        <v>8.4313725490196081</v>
      </c>
      <c r="AA349">
        <v>0</v>
      </c>
      <c r="AD349">
        <v>8.4313725490196081</v>
      </c>
      <c r="AE349">
        <v>0</v>
      </c>
    </row>
    <row r="350" spans="2:31" x14ac:dyDescent="0.3">
      <c r="B350">
        <v>8.4313725490196081</v>
      </c>
      <c r="C350">
        <v>9</v>
      </c>
      <c r="J350">
        <v>8.4313725490196081</v>
      </c>
      <c r="K350">
        <v>4</v>
      </c>
      <c r="Z350">
        <v>8.4313725490196081</v>
      </c>
      <c r="AA350">
        <v>1</v>
      </c>
      <c r="AD350">
        <v>8.4313725490196081</v>
      </c>
      <c r="AE350">
        <v>3</v>
      </c>
    </row>
    <row r="351" spans="2:31" x14ac:dyDescent="0.3">
      <c r="B351">
        <v>8.4803921568627452</v>
      </c>
      <c r="C351">
        <v>9</v>
      </c>
      <c r="J351">
        <v>8.4803921568627452</v>
      </c>
      <c r="K351">
        <v>4</v>
      </c>
      <c r="Z351">
        <v>8.4803921568627452</v>
      </c>
      <c r="AA351">
        <v>1</v>
      </c>
      <c r="AD351">
        <v>8.4803921568627452</v>
      </c>
      <c r="AE351">
        <v>3</v>
      </c>
    </row>
    <row r="352" spans="2:31" x14ac:dyDescent="0.3">
      <c r="B352">
        <v>8.4803921568627452</v>
      </c>
      <c r="C352">
        <v>0</v>
      </c>
      <c r="J352">
        <v>8.4803921568627452</v>
      </c>
      <c r="K352">
        <v>0</v>
      </c>
      <c r="Z352">
        <v>8.4803921568627452</v>
      </c>
      <c r="AA352">
        <v>0</v>
      </c>
      <c r="AD352">
        <v>8.4803921568627452</v>
      </c>
      <c r="AE352">
        <v>0</v>
      </c>
    </row>
    <row r="353" spans="2:31" x14ac:dyDescent="0.3">
      <c r="B353">
        <v>8.5294117647058822</v>
      </c>
      <c r="C353">
        <v>0</v>
      </c>
      <c r="J353">
        <v>8.5294117647058822</v>
      </c>
      <c r="K353">
        <v>0</v>
      </c>
      <c r="Z353">
        <v>8.5294117647058822</v>
      </c>
      <c r="AA353">
        <v>0</v>
      </c>
      <c r="AD353">
        <v>8.5294117647058822</v>
      </c>
      <c r="AE353">
        <v>0</v>
      </c>
    </row>
    <row r="354" spans="2:31" x14ac:dyDescent="0.3">
      <c r="B354">
        <v>8.5294117647058822</v>
      </c>
      <c r="C354">
        <v>9</v>
      </c>
      <c r="J354">
        <v>8.5294117647058822</v>
      </c>
      <c r="K354">
        <v>4</v>
      </c>
      <c r="Z354">
        <v>8.5294117647058822</v>
      </c>
      <c r="AA354">
        <v>1</v>
      </c>
      <c r="AD354">
        <v>8.5294117647058822</v>
      </c>
      <c r="AE354">
        <v>3</v>
      </c>
    </row>
    <row r="355" spans="2:31" x14ac:dyDescent="0.3">
      <c r="B355">
        <v>8.5784313725490193</v>
      </c>
      <c r="C355">
        <v>9</v>
      </c>
      <c r="J355">
        <v>8.5784313725490193</v>
      </c>
      <c r="K355">
        <v>4</v>
      </c>
      <c r="Z355">
        <v>8.5784313725490193</v>
      </c>
      <c r="AA355">
        <v>1</v>
      </c>
      <c r="AD355">
        <v>8.5784313725490193</v>
      </c>
      <c r="AE355">
        <v>3</v>
      </c>
    </row>
    <row r="356" spans="2:31" x14ac:dyDescent="0.3">
      <c r="B356">
        <v>8.5784313725490193</v>
      </c>
      <c r="C356">
        <v>0</v>
      </c>
      <c r="J356">
        <v>8.5784313725490193</v>
      </c>
      <c r="K356">
        <v>0</v>
      </c>
      <c r="Z356">
        <v>8.5784313725490193</v>
      </c>
      <c r="AA356">
        <v>0</v>
      </c>
      <c r="AD356">
        <v>8.5784313725490193</v>
      </c>
      <c r="AE356">
        <v>0</v>
      </c>
    </row>
    <row r="357" spans="2:31" x14ac:dyDescent="0.3">
      <c r="B357">
        <v>8.6274509803921564</v>
      </c>
      <c r="C357">
        <v>0</v>
      </c>
      <c r="J357">
        <v>8.6274509803921564</v>
      </c>
      <c r="K357">
        <v>0</v>
      </c>
      <c r="Z357">
        <v>8.6274509803921564</v>
      </c>
      <c r="AA357">
        <v>0</v>
      </c>
      <c r="AD357">
        <v>8.6274509803921564</v>
      </c>
      <c r="AE357">
        <v>0</v>
      </c>
    </row>
    <row r="358" spans="2:31" x14ac:dyDescent="0.3">
      <c r="B358">
        <v>8.6274509803921564</v>
      </c>
      <c r="C358">
        <v>9</v>
      </c>
      <c r="J358">
        <v>8.6274509803921564</v>
      </c>
      <c r="K358">
        <v>4</v>
      </c>
      <c r="Z358">
        <v>8.6274509803921564</v>
      </c>
      <c r="AA358">
        <v>1</v>
      </c>
      <c r="AD358">
        <v>8.6274509803921564</v>
      </c>
      <c r="AE358">
        <v>3</v>
      </c>
    </row>
    <row r="359" spans="2:31" x14ac:dyDescent="0.3">
      <c r="B359">
        <v>8.6764705882352935</v>
      </c>
      <c r="C359">
        <v>9</v>
      </c>
      <c r="J359">
        <v>8.6764705882352935</v>
      </c>
      <c r="K359">
        <v>4</v>
      </c>
      <c r="Z359">
        <v>8.6764705882352935</v>
      </c>
      <c r="AA359">
        <v>1</v>
      </c>
      <c r="AD359">
        <v>8.6764705882352935</v>
      </c>
      <c r="AE359">
        <v>3</v>
      </c>
    </row>
    <row r="360" spans="2:31" x14ac:dyDescent="0.3">
      <c r="B360">
        <v>8.6764705882352935</v>
      </c>
      <c r="C360">
        <v>0</v>
      </c>
      <c r="J360">
        <v>8.6764705882352935</v>
      </c>
      <c r="K360">
        <v>0</v>
      </c>
      <c r="Z360">
        <v>8.6764705882352935</v>
      </c>
      <c r="AA360">
        <v>0</v>
      </c>
      <c r="AD360">
        <v>8.6764705882352935</v>
      </c>
      <c r="AE360">
        <v>0</v>
      </c>
    </row>
    <row r="361" spans="2:31" x14ac:dyDescent="0.3">
      <c r="B361">
        <v>8.7254901960784323</v>
      </c>
      <c r="C361">
        <v>0</v>
      </c>
      <c r="J361">
        <v>8.7254901960784323</v>
      </c>
      <c r="K361">
        <v>0</v>
      </c>
      <c r="Z361">
        <v>8.7254901960784323</v>
      </c>
      <c r="AA361">
        <v>0</v>
      </c>
      <c r="AD361">
        <v>8.7254901960784323</v>
      </c>
      <c r="AE361">
        <v>0</v>
      </c>
    </row>
    <row r="362" spans="2:31" x14ac:dyDescent="0.3">
      <c r="B362">
        <v>8.7254901960784323</v>
      </c>
      <c r="C362">
        <v>9</v>
      </c>
      <c r="J362">
        <v>8.7254901960784323</v>
      </c>
      <c r="K362">
        <v>4</v>
      </c>
      <c r="Z362">
        <v>8.7254901960784323</v>
      </c>
      <c r="AA362">
        <v>1</v>
      </c>
      <c r="AD362">
        <v>8.7254901960784323</v>
      </c>
      <c r="AE362">
        <v>3</v>
      </c>
    </row>
    <row r="363" spans="2:31" x14ac:dyDescent="0.3">
      <c r="B363">
        <v>8.7745098039215677</v>
      </c>
      <c r="C363">
        <v>9</v>
      </c>
      <c r="J363">
        <v>8.7745098039215677</v>
      </c>
      <c r="K363">
        <v>4</v>
      </c>
      <c r="Z363">
        <v>8.7745098039215677</v>
      </c>
      <c r="AA363">
        <v>1</v>
      </c>
      <c r="AD363">
        <v>8.7745098039215677</v>
      </c>
      <c r="AE363">
        <v>3</v>
      </c>
    </row>
    <row r="364" spans="2:31" x14ac:dyDescent="0.3">
      <c r="B364">
        <v>8.7745098039215677</v>
      </c>
      <c r="C364">
        <v>0</v>
      </c>
      <c r="J364">
        <v>8.7745098039215677</v>
      </c>
      <c r="K364">
        <v>0</v>
      </c>
      <c r="Z364">
        <v>8.7745098039215677</v>
      </c>
      <c r="AA364">
        <v>0</v>
      </c>
      <c r="AD364">
        <v>8.7745098039215677</v>
      </c>
      <c r="AE364">
        <v>0</v>
      </c>
    </row>
    <row r="365" spans="2:31" x14ac:dyDescent="0.3">
      <c r="B365">
        <v>8.8235294117647065</v>
      </c>
      <c r="C365">
        <v>0</v>
      </c>
      <c r="J365">
        <v>8.8235294117647065</v>
      </c>
      <c r="K365">
        <v>0</v>
      </c>
      <c r="Z365">
        <v>8.8235294117647065</v>
      </c>
      <c r="AA365">
        <v>0</v>
      </c>
      <c r="AD365">
        <v>8.8235294117647065</v>
      </c>
      <c r="AE365">
        <v>0</v>
      </c>
    </row>
    <row r="366" spans="2:31" x14ac:dyDescent="0.3">
      <c r="B366">
        <v>8.8235294117647065</v>
      </c>
      <c r="C366">
        <v>9</v>
      </c>
      <c r="J366">
        <v>8.8235294117647065</v>
      </c>
      <c r="K366">
        <v>4</v>
      </c>
      <c r="Z366">
        <v>8.8235294117647065</v>
      </c>
      <c r="AA366">
        <v>1</v>
      </c>
      <c r="AD366">
        <v>8.8235294117647065</v>
      </c>
      <c r="AE366">
        <v>3</v>
      </c>
    </row>
    <row r="367" spans="2:31" x14ac:dyDescent="0.3">
      <c r="B367">
        <v>8.8725490196078436</v>
      </c>
      <c r="C367">
        <v>9</v>
      </c>
      <c r="J367">
        <v>8.8725490196078436</v>
      </c>
      <c r="K367">
        <v>4</v>
      </c>
      <c r="Z367">
        <v>8.8725490196078436</v>
      </c>
      <c r="AA367">
        <v>1</v>
      </c>
      <c r="AD367">
        <v>8.8725490196078436</v>
      </c>
      <c r="AE367">
        <v>3</v>
      </c>
    </row>
    <row r="368" spans="2:31" x14ac:dyDescent="0.3">
      <c r="B368">
        <v>8.8725490196078436</v>
      </c>
      <c r="C368">
        <v>0</v>
      </c>
      <c r="J368">
        <v>8.8725490196078436</v>
      </c>
      <c r="K368">
        <v>0</v>
      </c>
      <c r="Z368">
        <v>8.8725490196078436</v>
      </c>
      <c r="AA368">
        <v>0</v>
      </c>
      <c r="AD368">
        <v>8.8725490196078436</v>
      </c>
      <c r="AE368">
        <v>0</v>
      </c>
    </row>
    <row r="369" spans="2:31" x14ac:dyDescent="0.3">
      <c r="B369">
        <v>8.9215686274509807</v>
      </c>
      <c r="C369">
        <v>0</v>
      </c>
      <c r="J369">
        <v>8.9215686274509807</v>
      </c>
      <c r="K369">
        <v>0</v>
      </c>
      <c r="Z369">
        <v>8.9215686274509807</v>
      </c>
      <c r="AA369">
        <v>0</v>
      </c>
      <c r="AD369">
        <v>8.9215686274509807</v>
      </c>
      <c r="AE369">
        <v>0</v>
      </c>
    </row>
    <row r="370" spans="2:31" x14ac:dyDescent="0.3">
      <c r="B370">
        <v>8.9215686274509807</v>
      </c>
      <c r="C370">
        <v>9</v>
      </c>
      <c r="J370">
        <v>8.9215686274509807</v>
      </c>
      <c r="K370">
        <v>4</v>
      </c>
      <c r="Z370">
        <v>8.9215686274509807</v>
      </c>
      <c r="AA370">
        <v>1</v>
      </c>
      <c r="AD370">
        <v>8.9215686274509807</v>
      </c>
      <c r="AE370">
        <v>3</v>
      </c>
    </row>
    <row r="371" spans="2:31" x14ac:dyDescent="0.3">
      <c r="B371">
        <v>8.9705882352941178</v>
      </c>
      <c r="C371">
        <v>9</v>
      </c>
      <c r="J371">
        <v>8.9705882352941178</v>
      </c>
      <c r="K371">
        <v>4</v>
      </c>
      <c r="Z371">
        <v>8.9705882352941178</v>
      </c>
      <c r="AA371">
        <v>1</v>
      </c>
      <c r="AD371">
        <v>8.9705882352941178</v>
      </c>
      <c r="AE371">
        <v>3</v>
      </c>
    </row>
    <row r="372" spans="2:31" x14ac:dyDescent="0.3">
      <c r="B372">
        <v>8.9705882352941178</v>
      </c>
      <c r="C372">
        <v>0</v>
      </c>
      <c r="J372">
        <v>8.9705882352941178</v>
      </c>
      <c r="K372">
        <v>0</v>
      </c>
      <c r="Z372">
        <v>8.9705882352941178</v>
      </c>
      <c r="AA372">
        <v>0</v>
      </c>
      <c r="AD372">
        <v>8.9705882352941178</v>
      </c>
      <c r="AE372">
        <v>0</v>
      </c>
    </row>
    <row r="373" spans="2:31" x14ac:dyDescent="0.3">
      <c r="B373">
        <v>9.0196078431372548</v>
      </c>
      <c r="C373">
        <v>0</v>
      </c>
      <c r="J373">
        <v>9.0196078431372548</v>
      </c>
      <c r="K373">
        <v>0</v>
      </c>
      <c r="Z373">
        <v>9.0196078431372548</v>
      </c>
      <c r="AA373">
        <v>0</v>
      </c>
      <c r="AD373">
        <v>9.0196078431372548</v>
      </c>
      <c r="AE373">
        <v>0</v>
      </c>
    </row>
    <row r="374" spans="2:31" x14ac:dyDescent="0.3">
      <c r="B374">
        <v>9.0196078431372548</v>
      </c>
      <c r="C374">
        <v>9</v>
      </c>
      <c r="J374">
        <v>9.0196078431372548</v>
      </c>
      <c r="K374">
        <v>4</v>
      </c>
      <c r="Z374">
        <v>9.0196078431372548</v>
      </c>
      <c r="AA374">
        <v>1</v>
      </c>
      <c r="AD374">
        <v>9.0196078431372548</v>
      </c>
      <c r="AE374">
        <v>3</v>
      </c>
    </row>
    <row r="375" spans="2:31" x14ac:dyDescent="0.3">
      <c r="B375">
        <v>9.0686274509803919</v>
      </c>
      <c r="C375">
        <v>9</v>
      </c>
      <c r="J375">
        <v>9.0686274509803919</v>
      </c>
      <c r="K375">
        <v>4</v>
      </c>
      <c r="Z375">
        <v>9.0686274509803919</v>
      </c>
      <c r="AA375">
        <v>1</v>
      </c>
      <c r="AD375">
        <v>9.0686274509803919</v>
      </c>
      <c r="AE375">
        <v>3</v>
      </c>
    </row>
    <row r="376" spans="2:31" x14ac:dyDescent="0.3">
      <c r="B376">
        <v>9.0686274509803919</v>
      </c>
      <c r="C376">
        <v>0</v>
      </c>
      <c r="J376">
        <v>9.0686274509803919</v>
      </c>
      <c r="K376">
        <v>0</v>
      </c>
      <c r="Z376">
        <v>9.0686274509803919</v>
      </c>
      <c r="AA376">
        <v>0</v>
      </c>
      <c r="AD376">
        <v>9.0686274509803919</v>
      </c>
      <c r="AE376">
        <v>0</v>
      </c>
    </row>
    <row r="377" spans="2:31" x14ac:dyDescent="0.3">
      <c r="B377">
        <v>9.117647058823529</v>
      </c>
      <c r="C377">
        <v>0</v>
      </c>
      <c r="J377">
        <v>9.117647058823529</v>
      </c>
      <c r="K377">
        <v>0</v>
      </c>
      <c r="Z377">
        <v>9.117647058823529</v>
      </c>
      <c r="AA377">
        <v>0</v>
      </c>
      <c r="AD377">
        <v>9.117647058823529</v>
      </c>
      <c r="AE377">
        <v>0</v>
      </c>
    </row>
    <row r="378" spans="2:31" x14ac:dyDescent="0.3">
      <c r="B378">
        <v>9.117647058823529</v>
      </c>
      <c r="C378">
        <v>9</v>
      </c>
      <c r="J378">
        <v>9.117647058823529</v>
      </c>
      <c r="K378">
        <v>4</v>
      </c>
      <c r="Z378">
        <v>9.117647058823529</v>
      </c>
      <c r="AA378">
        <v>1</v>
      </c>
      <c r="AD378">
        <v>9.117647058823529</v>
      </c>
      <c r="AE378">
        <v>3</v>
      </c>
    </row>
    <row r="379" spans="2:31" x14ac:dyDescent="0.3">
      <c r="B379">
        <v>9.1666666666666679</v>
      </c>
      <c r="C379">
        <v>9</v>
      </c>
      <c r="J379">
        <v>9.1666666666666679</v>
      </c>
      <c r="K379">
        <v>4</v>
      </c>
      <c r="Z379">
        <v>9.1666666666666679</v>
      </c>
      <c r="AA379">
        <v>1</v>
      </c>
      <c r="AD379">
        <v>9.1666666666666679</v>
      </c>
      <c r="AE379">
        <v>3</v>
      </c>
    </row>
    <row r="380" spans="2:31" x14ac:dyDescent="0.3">
      <c r="B380">
        <v>9.1666666666666679</v>
      </c>
      <c r="C380">
        <v>0</v>
      </c>
      <c r="J380">
        <v>9.1666666666666679</v>
      </c>
      <c r="K380">
        <v>0</v>
      </c>
      <c r="Z380">
        <v>9.1666666666666679</v>
      </c>
      <c r="AA380">
        <v>0</v>
      </c>
      <c r="AD380">
        <v>9.1666666666666679</v>
      </c>
      <c r="AE380">
        <v>0</v>
      </c>
    </row>
    <row r="381" spans="2:31" x14ac:dyDescent="0.3">
      <c r="B381">
        <v>9.2156862745098032</v>
      </c>
      <c r="C381">
        <v>0</v>
      </c>
      <c r="J381">
        <v>9.2156862745098032</v>
      </c>
      <c r="K381">
        <v>0</v>
      </c>
      <c r="Z381">
        <v>9.2156862745098032</v>
      </c>
      <c r="AA381">
        <v>0</v>
      </c>
      <c r="AD381">
        <v>9.2156862745098032</v>
      </c>
      <c r="AE381">
        <v>0</v>
      </c>
    </row>
    <row r="382" spans="2:31" x14ac:dyDescent="0.3">
      <c r="B382">
        <v>9.2156862745098032</v>
      </c>
      <c r="C382">
        <v>9</v>
      </c>
      <c r="J382">
        <v>9.2156862745098032</v>
      </c>
      <c r="K382">
        <v>4</v>
      </c>
      <c r="Z382">
        <v>9.2156862745098032</v>
      </c>
      <c r="AA382">
        <v>1</v>
      </c>
      <c r="AD382">
        <v>9.2156862745098032</v>
      </c>
      <c r="AE382">
        <v>3</v>
      </c>
    </row>
    <row r="383" spans="2:31" x14ac:dyDescent="0.3">
      <c r="B383">
        <v>9.264705882352942</v>
      </c>
      <c r="C383">
        <v>9</v>
      </c>
      <c r="J383">
        <v>9.264705882352942</v>
      </c>
      <c r="K383">
        <v>4</v>
      </c>
      <c r="Z383">
        <v>9.264705882352942</v>
      </c>
      <c r="AA383">
        <v>1</v>
      </c>
      <c r="AD383">
        <v>9.264705882352942</v>
      </c>
      <c r="AE383">
        <v>3</v>
      </c>
    </row>
    <row r="384" spans="2:31" x14ac:dyDescent="0.3">
      <c r="B384">
        <v>9.264705882352942</v>
      </c>
      <c r="C384">
        <v>0</v>
      </c>
      <c r="J384">
        <v>9.264705882352942</v>
      </c>
      <c r="K384">
        <v>0</v>
      </c>
      <c r="Z384">
        <v>9.264705882352942</v>
      </c>
      <c r="AA384">
        <v>0</v>
      </c>
      <c r="AD384">
        <v>9.264705882352942</v>
      </c>
      <c r="AE384">
        <v>0</v>
      </c>
    </row>
    <row r="385" spans="2:31" x14ac:dyDescent="0.3">
      <c r="B385">
        <v>9.3137254901960773</v>
      </c>
      <c r="C385">
        <v>0</v>
      </c>
      <c r="J385">
        <v>9.3137254901960773</v>
      </c>
      <c r="K385">
        <v>0</v>
      </c>
      <c r="Z385">
        <v>9.3137254901960773</v>
      </c>
      <c r="AA385">
        <v>0</v>
      </c>
      <c r="AD385">
        <v>9.3137254901960773</v>
      </c>
      <c r="AE385">
        <v>0</v>
      </c>
    </row>
    <row r="386" spans="2:31" x14ac:dyDescent="0.3">
      <c r="B386">
        <v>9.3137254901960773</v>
      </c>
      <c r="C386">
        <v>9</v>
      </c>
      <c r="J386">
        <v>9.3137254901960773</v>
      </c>
      <c r="K386">
        <v>4</v>
      </c>
      <c r="Z386">
        <v>9.3137254901960773</v>
      </c>
      <c r="AA386">
        <v>1</v>
      </c>
      <c r="AD386">
        <v>9.3137254901960773</v>
      </c>
      <c r="AE386">
        <v>3</v>
      </c>
    </row>
    <row r="387" spans="2:31" x14ac:dyDescent="0.3">
      <c r="B387">
        <v>9.3627450980392162</v>
      </c>
      <c r="C387">
        <v>9</v>
      </c>
      <c r="J387">
        <v>9.3627450980392162</v>
      </c>
      <c r="K387">
        <v>4</v>
      </c>
      <c r="Z387">
        <v>9.3627450980392162</v>
      </c>
      <c r="AA387">
        <v>1</v>
      </c>
      <c r="AD387">
        <v>9.3627450980392162</v>
      </c>
      <c r="AE387">
        <v>3</v>
      </c>
    </row>
    <row r="388" spans="2:31" x14ac:dyDescent="0.3">
      <c r="B388">
        <v>9.3627450980392162</v>
      </c>
      <c r="C388">
        <v>0</v>
      </c>
      <c r="J388">
        <v>9.3627450980392162</v>
      </c>
      <c r="K388">
        <v>0</v>
      </c>
      <c r="Z388">
        <v>9.3627450980392162</v>
      </c>
      <c r="AA388">
        <v>0</v>
      </c>
      <c r="AD388">
        <v>9.3627450980392162</v>
      </c>
      <c r="AE388">
        <v>0</v>
      </c>
    </row>
    <row r="389" spans="2:31" x14ac:dyDescent="0.3">
      <c r="B389">
        <v>9.4117647058823533</v>
      </c>
      <c r="C389">
        <v>0</v>
      </c>
      <c r="J389">
        <v>9.4117647058823533</v>
      </c>
      <c r="K389">
        <v>0</v>
      </c>
      <c r="Z389">
        <v>9.4117647058823533</v>
      </c>
      <c r="AA389">
        <v>0</v>
      </c>
      <c r="AD389">
        <v>9.4117647058823533</v>
      </c>
      <c r="AE389">
        <v>0</v>
      </c>
    </row>
    <row r="390" spans="2:31" x14ac:dyDescent="0.3">
      <c r="B390">
        <v>9.4117647058823533</v>
      </c>
      <c r="C390">
        <v>9</v>
      </c>
      <c r="J390">
        <v>9.4117647058823533</v>
      </c>
      <c r="K390">
        <v>4</v>
      </c>
      <c r="Z390">
        <v>9.4117647058823533</v>
      </c>
      <c r="AA390">
        <v>1</v>
      </c>
      <c r="AD390">
        <v>9.4117647058823533</v>
      </c>
      <c r="AE390">
        <v>3</v>
      </c>
    </row>
    <row r="391" spans="2:31" x14ac:dyDescent="0.3">
      <c r="B391">
        <v>9.4607843137254903</v>
      </c>
      <c r="C391">
        <v>9</v>
      </c>
      <c r="J391">
        <v>9.4607843137254903</v>
      </c>
      <c r="K391">
        <v>4</v>
      </c>
      <c r="Z391">
        <v>9.4607843137254903</v>
      </c>
      <c r="AA391">
        <v>1</v>
      </c>
      <c r="AD391">
        <v>9.4607843137254903</v>
      </c>
      <c r="AE391">
        <v>3</v>
      </c>
    </row>
    <row r="392" spans="2:31" x14ac:dyDescent="0.3">
      <c r="B392">
        <v>9.4607843137254903</v>
      </c>
      <c r="C392">
        <v>0</v>
      </c>
      <c r="J392">
        <v>9.4607843137254903</v>
      </c>
      <c r="K392">
        <v>0</v>
      </c>
      <c r="Z392">
        <v>9.4607843137254903</v>
      </c>
      <c r="AA392">
        <v>0</v>
      </c>
      <c r="AD392">
        <v>9.4607843137254903</v>
      </c>
      <c r="AE392">
        <v>0</v>
      </c>
    </row>
    <row r="393" spans="2:31" x14ac:dyDescent="0.3">
      <c r="B393">
        <v>9.5098039215686274</v>
      </c>
      <c r="C393">
        <v>0</v>
      </c>
      <c r="J393">
        <v>9.5098039215686274</v>
      </c>
      <c r="K393">
        <v>0</v>
      </c>
      <c r="Z393">
        <v>9.5098039215686274</v>
      </c>
      <c r="AA393">
        <v>0</v>
      </c>
      <c r="AD393">
        <v>9.5098039215686274</v>
      </c>
      <c r="AE393">
        <v>0</v>
      </c>
    </row>
    <row r="394" spans="2:31" x14ac:dyDescent="0.3">
      <c r="B394">
        <v>9.5098039215686274</v>
      </c>
      <c r="C394">
        <v>9</v>
      </c>
      <c r="J394">
        <v>9.5098039215686274</v>
      </c>
      <c r="K394">
        <v>4</v>
      </c>
      <c r="Z394">
        <v>9.5098039215686274</v>
      </c>
      <c r="AA394">
        <v>1</v>
      </c>
      <c r="AD394">
        <v>9.5098039215686274</v>
      </c>
      <c r="AE394">
        <v>3</v>
      </c>
    </row>
    <row r="395" spans="2:31" x14ac:dyDescent="0.3">
      <c r="B395">
        <v>9.5588235294117645</v>
      </c>
      <c r="C395">
        <v>9</v>
      </c>
      <c r="J395">
        <v>9.5588235294117645</v>
      </c>
      <c r="K395">
        <v>4</v>
      </c>
      <c r="Z395">
        <v>9.5588235294117645</v>
      </c>
      <c r="AA395">
        <v>1</v>
      </c>
      <c r="AD395">
        <v>9.5588235294117645</v>
      </c>
      <c r="AE395">
        <v>3</v>
      </c>
    </row>
    <row r="396" spans="2:31" x14ac:dyDescent="0.3">
      <c r="B396">
        <v>9.5588235294117645</v>
      </c>
      <c r="C396">
        <v>0</v>
      </c>
      <c r="J396">
        <v>9.5588235294117645</v>
      </c>
      <c r="K396">
        <v>0</v>
      </c>
      <c r="Z396">
        <v>9.5588235294117645</v>
      </c>
      <c r="AA396">
        <v>0</v>
      </c>
      <c r="AD396">
        <v>9.5588235294117645</v>
      </c>
      <c r="AE396">
        <v>0</v>
      </c>
    </row>
    <row r="397" spans="2:31" x14ac:dyDescent="0.3">
      <c r="B397">
        <v>9.6078431372549016</v>
      </c>
      <c r="C397">
        <v>0</v>
      </c>
      <c r="J397">
        <v>9.6078431372549016</v>
      </c>
      <c r="K397">
        <v>0</v>
      </c>
      <c r="Z397">
        <v>9.6078431372549016</v>
      </c>
      <c r="AA397">
        <v>0</v>
      </c>
      <c r="AD397">
        <v>9.6078431372549016</v>
      </c>
      <c r="AE397">
        <v>0</v>
      </c>
    </row>
    <row r="398" spans="2:31" x14ac:dyDescent="0.3">
      <c r="B398">
        <v>9.6078431372549016</v>
      </c>
      <c r="C398">
        <v>9</v>
      </c>
      <c r="J398">
        <v>9.6078431372549016</v>
      </c>
      <c r="K398">
        <v>4</v>
      </c>
      <c r="Z398">
        <v>9.6078431372549016</v>
      </c>
      <c r="AA398">
        <v>1</v>
      </c>
      <c r="AD398">
        <v>9.6078431372549016</v>
      </c>
      <c r="AE398">
        <v>3</v>
      </c>
    </row>
    <row r="399" spans="2:31" x14ac:dyDescent="0.3">
      <c r="B399">
        <v>9.6568627450980387</v>
      </c>
      <c r="C399">
        <v>9</v>
      </c>
      <c r="J399">
        <v>9.6568627450980387</v>
      </c>
      <c r="K399">
        <v>4</v>
      </c>
      <c r="Z399">
        <v>9.6568627450980387</v>
      </c>
      <c r="AA399">
        <v>1</v>
      </c>
      <c r="AD399">
        <v>9.6568627450980387</v>
      </c>
      <c r="AE399">
        <v>3</v>
      </c>
    </row>
    <row r="400" spans="2:31" x14ac:dyDescent="0.3">
      <c r="B400">
        <v>9.6568627450980387</v>
      </c>
      <c r="C400">
        <v>0</v>
      </c>
      <c r="J400">
        <v>9.6568627450980387</v>
      </c>
      <c r="K400">
        <v>0</v>
      </c>
      <c r="Z400">
        <v>9.6568627450980387</v>
      </c>
      <c r="AA400">
        <v>0</v>
      </c>
      <c r="AD400">
        <v>9.6568627450980387</v>
      </c>
      <c r="AE400">
        <v>0</v>
      </c>
    </row>
    <row r="401" spans="2:31" x14ac:dyDescent="0.3">
      <c r="B401">
        <v>9.7058823529411775</v>
      </c>
      <c r="C401">
        <v>0</v>
      </c>
      <c r="J401">
        <v>9.7058823529411775</v>
      </c>
      <c r="K401">
        <v>0</v>
      </c>
      <c r="Z401">
        <v>9.7058823529411775</v>
      </c>
      <c r="AA401">
        <v>0</v>
      </c>
      <c r="AD401">
        <v>9.7058823529411775</v>
      </c>
      <c r="AE401">
        <v>0</v>
      </c>
    </row>
    <row r="402" spans="2:31" x14ac:dyDescent="0.3">
      <c r="B402">
        <v>9.7058823529411775</v>
      </c>
      <c r="C402">
        <v>9</v>
      </c>
      <c r="J402">
        <v>9.7058823529411775</v>
      </c>
      <c r="K402">
        <v>4</v>
      </c>
      <c r="Z402">
        <v>9.7058823529411775</v>
      </c>
      <c r="AA402">
        <v>1</v>
      </c>
      <c r="AD402">
        <v>9.7058823529411775</v>
      </c>
      <c r="AE402">
        <v>3</v>
      </c>
    </row>
    <row r="403" spans="2:31" x14ac:dyDescent="0.3">
      <c r="B403">
        <v>9.7549019607843128</v>
      </c>
      <c r="C403">
        <v>9</v>
      </c>
      <c r="J403">
        <v>9.7549019607843128</v>
      </c>
      <c r="K403">
        <v>4</v>
      </c>
      <c r="Z403">
        <v>9.7549019607843128</v>
      </c>
      <c r="AA403">
        <v>1</v>
      </c>
      <c r="AD403">
        <v>9.7549019607843128</v>
      </c>
      <c r="AE403">
        <v>3</v>
      </c>
    </row>
    <row r="404" spans="2:31" x14ac:dyDescent="0.3">
      <c r="B404">
        <v>9.7549019607843128</v>
      </c>
      <c r="C404">
        <v>0</v>
      </c>
      <c r="J404">
        <v>9.7549019607843128</v>
      </c>
      <c r="K404">
        <v>0</v>
      </c>
      <c r="Z404">
        <v>9.7549019607843128</v>
      </c>
      <c r="AA404">
        <v>0</v>
      </c>
      <c r="AD404">
        <v>9.7549019607843128</v>
      </c>
      <c r="AE404">
        <v>0</v>
      </c>
    </row>
    <row r="405" spans="2:31" x14ac:dyDescent="0.3">
      <c r="B405">
        <v>9.8039215686274517</v>
      </c>
      <c r="C405">
        <v>0</v>
      </c>
      <c r="J405">
        <v>9.8039215686274517</v>
      </c>
      <c r="K405">
        <v>0</v>
      </c>
      <c r="Z405">
        <v>9.8039215686274517</v>
      </c>
      <c r="AA405">
        <v>0</v>
      </c>
      <c r="AD405">
        <v>9.8039215686274517</v>
      </c>
      <c r="AE405">
        <v>0</v>
      </c>
    </row>
    <row r="406" spans="2:31" x14ac:dyDescent="0.3">
      <c r="B406">
        <v>9.8039215686274517</v>
      </c>
      <c r="C406">
        <v>9</v>
      </c>
      <c r="J406">
        <v>9.8039215686274517</v>
      </c>
      <c r="K406">
        <v>4</v>
      </c>
      <c r="Z406">
        <v>9.8039215686274517</v>
      </c>
      <c r="AA406">
        <v>1</v>
      </c>
      <c r="AD406">
        <v>9.8039215686274517</v>
      </c>
      <c r="AE406">
        <v>3</v>
      </c>
    </row>
    <row r="407" spans="2:31" x14ac:dyDescent="0.3">
      <c r="B407">
        <v>9.852941176470587</v>
      </c>
      <c r="C407">
        <v>9</v>
      </c>
      <c r="J407">
        <v>9.852941176470587</v>
      </c>
      <c r="K407">
        <v>4</v>
      </c>
      <c r="Z407">
        <v>9.852941176470587</v>
      </c>
      <c r="AA407">
        <v>1</v>
      </c>
      <c r="AD407">
        <v>9.852941176470587</v>
      </c>
      <c r="AE407">
        <v>3</v>
      </c>
    </row>
    <row r="408" spans="2:31" x14ac:dyDescent="0.3">
      <c r="B408">
        <v>9.852941176470587</v>
      </c>
      <c r="C408">
        <v>0</v>
      </c>
      <c r="J408">
        <v>9.852941176470587</v>
      </c>
      <c r="K408">
        <v>0</v>
      </c>
      <c r="Z408">
        <v>9.852941176470587</v>
      </c>
      <c r="AA408">
        <v>0</v>
      </c>
      <c r="AD408">
        <v>9.852941176470587</v>
      </c>
      <c r="AE408">
        <v>0</v>
      </c>
    </row>
    <row r="409" spans="2:31" x14ac:dyDescent="0.3">
      <c r="B409">
        <v>9.9019607843137258</v>
      </c>
      <c r="C409">
        <v>0</v>
      </c>
      <c r="J409">
        <v>9.9019607843137258</v>
      </c>
      <c r="K409">
        <v>0</v>
      </c>
      <c r="Z409">
        <v>9.9019607843137258</v>
      </c>
      <c r="AA409">
        <v>0</v>
      </c>
      <c r="AD409">
        <v>9.9019607843137258</v>
      </c>
      <c r="AE409">
        <v>0</v>
      </c>
    </row>
    <row r="410" spans="2:31" x14ac:dyDescent="0.3">
      <c r="B410">
        <v>9.9019607843137258</v>
      </c>
      <c r="C410">
        <v>9</v>
      </c>
      <c r="J410">
        <v>9.9019607843137258</v>
      </c>
      <c r="K410">
        <v>4</v>
      </c>
      <c r="Z410">
        <v>9.9019607843137258</v>
      </c>
      <c r="AA410">
        <v>1</v>
      </c>
      <c r="AD410">
        <v>9.9019607843137258</v>
      </c>
      <c r="AE410">
        <v>3</v>
      </c>
    </row>
    <row r="411" spans="2:31" x14ac:dyDescent="0.3">
      <c r="B411">
        <v>9.9509803921568629</v>
      </c>
      <c r="C411">
        <v>9</v>
      </c>
      <c r="J411">
        <v>9.9509803921568629</v>
      </c>
      <c r="K411">
        <v>4</v>
      </c>
      <c r="Z411">
        <v>9.9509803921568629</v>
      </c>
      <c r="AA411">
        <v>1</v>
      </c>
      <c r="AD411">
        <v>9.9509803921568629</v>
      </c>
      <c r="AE411">
        <v>3</v>
      </c>
    </row>
    <row r="412" spans="2:31" x14ac:dyDescent="0.3">
      <c r="B412">
        <v>9.9509803921568629</v>
      </c>
      <c r="C412">
        <v>0</v>
      </c>
      <c r="J412">
        <v>9.9509803921568629</v>
      </c>
      <c r="K412">
        <v>0</v>
      </c>
      <c r="Z412">
        <v>9.9509803921568629</v>
      </c>
      <c r="AA412">
        <v>0</v>
      </c>
      <c r="AD412">
        <v>9.9509803921568629</v>
      </c>
      <c r="AE412">
        <v>0</v>
      </c>
    </row>
    <row r="413" spans="2:31" x14ac:dyDescent="0.3">
      <c r="B413">
        <v>10</v>
      </c>
      <c r="C413">
        <v>0</v>
      </c>
    </row>
    <row r="414" spans="2:31" x14ac:dyDescent="0.3">
      <c r="B414">
        <v>10</v>
      </c>
      <c r="C414">
        <v>12</v>
      </c>
    </row>
    <row r="415" spans="2:31" x14ac:dyDescent="0.3">
      <c r="B415">
        <v>10.049944506104328</v>
      </c>
      <c r="C415">
        <v>12</v>
      </c>
    </row>
    <row r="416" spans="2:31" x14ac:dyDescent="0.3">
      <c r="B416">
        <v>10.049944506104328</v>
      </c>
      <c r="C416">
        <v>0</v>
      </c>
    </row>
    <row r="417" spans="2:3" x14ac:dyDescent="0.3">
      <c r="B417">
        <v>10.099889012208656</v>
      </c>
      <c r="C417">
        <v>0</v>
      </c>
    </row>
    <row r="418" spans="2:3" x14ac:dyDescent="0.3">
      <c r="B418">
        <v>10.099889012208656</v>
      </c>
      <c r="C418">
        <v>12</v>
      </c>
    </row>
    <row r="419" spans="2:3" x14ac:dyDescent="0.3">
      <c r="B419">
        <v>10.149833518312986</v>
      </c>
      <c r="C419">
        <v>12</v>
      </c>
    </row>
    <row r="420" spans="2:3" x14ac:dyDescent="0.3">
      <c r="B420">
        <v>10.149833518312986</v>
      </c>
      <c r="C420">
        <v>0</v>
      </c>
    </row>
    <row r="421" spans="2:3" x14ac:dyDescent="0.3">
      <c r="B421">
        <v>10.199778024417315</v>
      </c>
      <c r="C421">
        <v>0</v>
      </c>
    </row>
    <row r="422" spans="2:3" x14ac:dyDescent="0.3">
      <c r="B422">
        <v>10.199778024417315</v>
      </c>
      <c r="C422">
        <v>12</v>
      </c>
    </row>
    <row r="423" spans="2:3" x14ac:dyDescent="0.3">
      <c r="B423">
        <v>10.249722530521643</v>
      </c>
      <c r="C423">
        <v>12</v>
      </c>
    </row>
    <row r="424" spans="2:3" x14ac:dyDescent="0.3">
      <c r="B424">
        <v>10.249722530521643</v>
      </c>
      <c r="C424">
        <v>0</v>
      </c>
    </row>
    <row r="425" spans="2:3" x14ac:dyDescent="0.3">
      <c r="B425">
        <v>10.299667036625971</v>
      </c>
      <c r="C425">
        <v>0</v>
      </c>
    </row>
    <row r="426" spans="2:3" x14ac:dyDescent="0.3">
      <c r="B426">
        <v>10.299667036625971</v>
      </c>
      <c r="C426">
        <v>12</v>
      </c>
    </row>
    <row r="427" spans="2:3" x14ac:dyDescent="0.3">
      <c r="B427">
        <v>10.349611542730299</v>
      </c>
      <c r="C427">
        <v>12</v>
      </c>
    </row>
    <row r="428" spans="2:3" x14ac:dyDescent="0.3">
      <c r="B428">
        <v>10.349611542730299</v>
      </c>
      <c r="C428">
        <v>0</v>
      </c>
    </row>
    <row r="429" spans="2:3" x14ac:dyDescent="0.3">
      <c r="B429">
        <v>10.399556048834627</v>
      </c>
      <c r="C429">
        <v>0</v>
      </c>
    </row>
    <row r="430" spans="2:3" x14ac:dyDescent="0.3">
      <c r="B430">
        <v>10.399556048834627</v>
      </c>
      <c r="C430">
        <v>12</v>
      </c>
    </row>
    <row r="431" spans="2:3" x14ac:dyDescent="0.3">
      <c r="B431">
        <v>10.449500554938957</v>
      </c>
      <c r="C431">
        <v>12</v>
      </c>
    </row>
    <row r="432" spans="2:3" x14ac:dyDescent="0.3">
      <c r="B432">
        <v>10.449500554938957</v>
      </c>
      <c r="C432">
        <v>0</v>
      </c>
    </row>
    <row r="433" spans="2:3" x14ac:dyDescent="0.3">
      <c r="B433">
        <v>10.499445061043286</v>
      </c>
      <c r="C433">
        <v>0</v>
      </c>
    </row>
    <row r="434" spans="2:3" x14ac:dyDescent="0.3">
      <c r="B434">
        <v>10.499445061043286</v>
      </c>
      <c r="C434">
        <v>12</v>
      </c>
    </row>
    <row r="435" spans="2:3" x14ac:dyDescent="0.3">
      <c r="B435">
        <v>10.549389567147614</v>
      </c>
      <c r="C435">
        <v>12</v>
      </c>
    </row>
    <row r="436" spans="2:3" x14ac:dyDescent="0.3">
      <c r="B436">
        <v>10.549389567147614</v>
      </c>
      <c r="C436">
        <v>0</v>
      </c>
    </row>
    <row r="437" spans="2:3" x14ac:dyDescent="0.3">
      <c r="B437">
        <v>10.599334073251942</v>
      </c>
      <c r="C437">
        <v>0</v>
      </c>
    </row>
    <row r="438" spans="2:3" x14ac:dyDescent="0.3">
      <c r="B438">
        <v>10.599334073251942</v>
      </c>
      <c r="C438">
        <v>12</v>
      </c>
    </row>
    <row r="439" spans="2:3" x14ac:dyDescent="0.3">
      <c r="B439">
        <v>10.64927857935627</v>
      </c>
      <c r="C439">
        <v>12</v>
      </c>
    </row>
    <row r="440" spans="2:3" x14ac:dyDescent="0.3">
      <c r="B440">
        <v>10.64927857935627</v>
      </c>
      <c r="C440">
        <v>0</v>
      </c>
    </row>
    <row r="441" spans="2:3" x14ac:dyDescent="0.3">
      <c r="B441">
        <v>10.699223085460599</v>
      </c>
      <c r="C441">
        <v>0</v>
      </c>
    </row>
    <row r="442" spans="2:3" x14ac:dyDescent="0.3">
      <c r="B442">
        <v>10.699223085460599</v>
      </c>
      <c r="C442">
        <v>12</v>
      </c>
    </row>
    <row r="443" spans="2:3" x14ac:dyDescent="0.3">
      <c r="B443">
        <v>10.749167591564929</v>
      </c>
      <c r="C443">
        <v>12</v>
      </c>
    </row>
    <row r="444" spans="2:3" x14ac:dyDescent="0.3">
      <c r="B444">
        <v>10.749167591564929</v>
      </c>
      <c r="C444">
        <v>0</v>
      </c>
    </row>
    <row r="445" spans="2:3" x14ac:dyDescent="0.3">
      <c r="B445">
        <v>10.799112097669257</v>
      </c>
      <c r="C445">
        <v>0</v>
      </c>
    </row>
    <row r="446" spans="2:3" x14ac:dyDescent="0.3">
      <c r="B446">
        <v>10.799112097669257</v>
      </c>
      <c r="C446">
        <v>12</v>
      </c>
    </row>
    <row r="447" spans="2:3" x14ac:dyDescent="0.3">
      <c r="B447">
        <v>10.849056603773585</v>
      </c>
      <c r="C447">
        <v>12</v>
      </c>
    </row>
    <row r="448" spans="2:3" x14ac:dyDescent="0.3">
      <c r="B448">
        <v>10.849056603773585</v>
      </c>
      <c r="C448">
        <v>0</v>
      </c>
    </row>
    <row r="449" spans="2:3" x14ac:dyDescent="0.3">
      <c r="B449">
        <v>10.899001109877913</v>
      </c>
      <c r="C449">
        <v>0</v>
      </c>
    </row>
    <row r="450" spans="2:3" x14ac:dyDescent="0.3">
      <c r="B450">
        <v>10.899001109877913</v>
      </c>
      <c r="C450">
        <v>12</v>
      </c>
    </row>
    <row r="451" spans="2:3" x14ac:dyDescent="0.3">
      <c r="B451">
        <v>10.948945615982241</v>
      </c>
      <c r="C451">
        <v>12</v>
      </c>
    </row>
    <row r="452" spans="2:3" x14ac:dyDescent="0.3">
      <c r="B452">
        <v>10.948945615982241</v>
      </c>
      <c r="C452">
        <v>0</v>
      </c>
    </row>
    <row r="453" spans="2:3" x14ac:dyDescent="0.3">
      <c r="B453">
        <v>10.998890122086571</v>
      </c>
      <c r="C453">
        <v>0</v>
      </c>
    </row>
    <row r="454" spans="2:3" x14ac:dyDescent="0.3">
      <c r="B454">
        <v>10.998890122086571</v>
      </c>
      <c r="C454">
        <v>12</v>
      </c>
    </row>
    <row r="455" spans="2:3" x14ac:dyDescent="0.3">
      <c r="B455">
        <v>11.0488346281909</v>
      </c>
      <c r="C455">
        <v>12</v>
      </c>
    </row>
    <row r="456" spans="2:3" x14ac:dyDescent="0.3">
      <c r="B456">
        <v>11.0488346281909</v>
      </c>
      <c r="C456">
        <v>0</v>
      </c>
    </row>
    <row r="457" spans="2:3" x14ac:dyDescent="0.3">
      <c r="B457">
        <v>11.098779134295228</v>
      </c>
      <c r="C457">
        <v>0</v>
      </c>
    </row>
    <row r="458" spans="2:3" x14ac:dyDescent="0.3">
      <c r="B458">
        <v>11.098779134295228</v>
      </c>
      <c r="C458">
        <v>12</v>
      </c>
    </row>
    <row r="459" spans="2:3" x14ac:dyDescent="0.3">
      <c r="B459">
        <v>11.148723640399556</v>
      </c>
      <c r="C459">
        <v>12</v>
      </c>
    </row>
    <row r="460" spans="2:3" x14ac:dyDescent="0.3">
      <c r="B460">
        <v>11.148723640399556</v>
      </c>
      <c r="C460">
        <v>0</v>
      </c>
    </row>
    <row r="461" spans="2:3" x14ac:dyDescent="0.3">
      <c r="B461">
        <v>11.198668146503884</v>
      </c>
      <c r="C461">
        <v>0</v>
      </c>
    </row>
    <row r="462" spans="2:3" x14ac:dyDescent="0.3">
      <c r="B462">
        <v>11.198668146503884</v>
      </c>
      <c r="C462">
        <v>12</v>
      </c>
    </row>
    <row r="463" spans="2:3" x14ac:dyDescent="0.3">
      <c r="B463">
        <v>11.248612652608212</v>
      </c>
      <c r="C463">
        <v>12</v>
      </c>
    </row>
    <row r="464" spans="2:3" x14ac:dyDescent="0.3">
      <c r="B464">
        <v>11.248612652608212</v>
      </c>
      <c r="C464">
        <v>0</v>
      </c>
    </row>
    <row r="465" spans="2:3" x14ac:dyDescent="0.3">
      <c r="B465">
        <v>11.298557158712541</v>
      </c>
      <c r="C465">
        <v>0</v>
      </c>
    </row>
    <row r="466" spans="2:3" x14ac:dyDescent="0.3">
      <c r="B466">
        <v>11.298557158712541</v>
      </c>
      <c r="C466">
        <v>12</v>
      </c>
    </row>
    <row r="467" spans="2:3" x14ac:dyDescent="0.3">
      <c r="B467">
        <v>11.348501664816871</v>
      </c>
      <c r="C467">
        <v>12</v>
      </c>
    </row>
    <row r="468" spans="2:3" x14ac:dyDescent="0.3">
      <c r="B468">
        <v>11.348501664816871</v>
      </c>
      <c r="C468">
        <v>0</v>
      </c>
    </row>
    <row r="469" spans="2:3" x14ac:dyDescent="0.3">
      <c r="B469">
        <v>11.398446170921199</v>
      </c>
      <c r="C469">
        <v>0</v>
      </c>
    </row>
    <row r="470" spans="2:3" x14ac:dyDescent="0.3">
      <c r="B470">
        <v>11.398446170921199</v>
      </c>
      <c r="C470">
        <v>12</v>
      </c>
    </row>
    <row r="471" spans="2:3" x14ac:dyDescent="0.3">
      <c r="B471">
        <v>11.448390677025527</v>
      </c>
      <c r="C471">
        <v>12</v>
      </c>
    </row>
    <row r="472" spans="2:3" x14ac:dyDescent="0.3">
      <c r="B472">
        <v>11.448390677025527</v>
      </c>
      <c r="C472">
        <v>0</v>
      </c>
    </row>
    <row r="473" spans="2:3" x14ac:dyDescent="0.3">
      <c r="B473">
        <v>11.498335183129855</v>
      </c>
      <c r="C473">
        <v>0</v>
      </c>
    </row>
    <row r="474" spans="2:3" x14ac:dyDescent="0.3">
      <c r="B474">
        <v>11.498335183129855</v>
      </c>
      <c r="C474">
        <v>12</v>
      </c>
    </row>
    <row r="475" spans="2:3" x14ac:dyDescent="0.3">
      <c r="B475">
        <v>11.548279689234183</v>
      </c>
      <c r="C475">
        <v>12</v>
      </c>
    </row>
    <row r="476" spans="2:3" x14ac:dyDescent="0.3">
      <c r="B476">
        <v>11.548279689234183</v>
      </c>
      <c r="C476">
        <v>0</v>
      </c>
    </row>
    <row r="477" spans="2:3" x14ac:dyDescent="0.3">
      <c r="B477">
        <v>11.598224195338513</v>
      </c>
      <c r="C477">
        <v>0</v>
      </c>
    </row>
    <row r="478" spans="2:3" x14ac:dyDescent="0.3">
      <c r="B478">
        <v>11.598224195338513</v>
      </c>
      <c r="C478">
        <v>12</v>
      </c>
    </row>
    <row r="479" spans="2:3" x14ac:dyDescent="0.3">
      <c r="B479">
        <v>11.648168701442842</v>
      </c>
      <c r="C479">
        <v>12</v>
      </c>
    </row>
    <row r="480" spans="2:3" x14ac:dyDescent="0.3">
      <c r="B480">
        <v>11.648168701442842</v>
      </c>
      <c r="C480">
        <v>0</v>
      </c>
    </row>
    <row r="481" spans="2:3" x14ac:dyDescent="0.3">
      <c r="B481">
        <v>11.69811320754717</v>
      </c>
      <c r="C481">
        <v>0</v>
      </c>
    </row>
    <row r="482" spans="2:3" x14ac:dyDescent="0.3">
      <c r="B482">
        <v>11.69811320754717</v>
      </c>
      <c r="C482">
        <v>12</v>
      </c>
    </row>
    <row r="483" spans="2:3" x14ac:dyDescent="0.3">
      <c r="B483">
        <v>11.748057713651498</v>
      </c>
      <c r="C483">
        <v>12</v>
      </c>
    </row>
    <row r="484" spans="2:3" x14ac:dyDescent="0.3">
      <c r="B484">
        <v>11.748057713651498</v>
      </c>
      <c r="C484">
        <v>0</v>
      </c>
    </row>
    <row r="485" spans="2:3" x14ac:dyDescent="0.3">
      <c r="B485">
        <v>11.798002219755826</v>
      </c>
      <c r="C485">
        <v>0</v>
      </c>
    </row>
    <row r="486" spans="2:3" x14ac:dyDescent="0.3">
      <c r="B486">
        <v>11.798002219755826</v>
      </c>
      <c r="C486">
        <v>12</v>
      </c>
    </row>
    <row r="487" spans="2:3" x14ac:dyDescent="0.3">
      <c r="B487">
        <v>11.847946725860155</v>
      </c>
      <c r="C487">
        <v>12</v>
      </c>
    </row>
    <row r="488" spans="2:3" x14ac:dyDescent="0.3">
      <c r="B488">
        <v>11.847946725860155</v>
      </c>
      <c r="C488">
        <v>0</v>
      </c>
    </row>
    <row r="489" spans="2:3" x14ac:dyDescent="0.3">
      <c r="B489">
        <v>11.897891231964485</v>
      </c>
      <c r="C489">
        <v>0</v>
      </c>
    </row>
    <row r="490" spans="2:3" x14ac:dyDescent="0.3">
      <c r="B490">
        <v>11.897891231964485</v>
      </c>
      <c r="C490">
        <v>12</v>
      </c>
    </row>
    <row r="491" spans="2:3" x14ac:dyDescent="0.3">
      <c r="B491">
        <v>11.947835738068813</v>
      </c>
      <c r="C491">
        <v>12</v>
      </c>
    </row>
    <row r="492" spans="2:3" x14ac:dyDescent="0.3">
      <c r="B492">
        <v>11.947835738068813</v>
      </c>
      <c r="C492">
        <v>0</v>
      </c>
    </row>
    <row r="493" spans="2:3" x14ac:dyDescent="0.3">
      <c r="B493">
        <v>11.997780244173141</v>
      </c>
      <c r="C493">
        <v>0</v>
      </c>
    </row>
    <row r="494" spans="2:3" x14ac:dyDescent="0.3">
      <c r="B494">
        <v>11.997780244173141</v>
      </c>
      <c r="C494">
        <v>12</v>
      </c>
    </row>
    <row r="495" spans="2:3" x14ac:dyDescent="0.3">
      <c r="B495">
        <v>12.047724750277469</v>
      </c>
      <c r="C495">
        <v>12</v>
      </c>
    </row>
    <row r="496" spans="2:3" x14ac:dyDescent="0.3">
      <c r="B496">
        <v>12.047724750277469</v>
      </c>
      <c r="C496">
        <v>0</v>
      </c>
    </row>
    <row r="497" spans="2:3" x14ac:dyDescent="0.3">
      <c r="B497">
        <v>12.097669256381797</v>
      </c>
      <c r="C497">
        <v>0</v>
      </c>
    </row>
    <row r="498" spans="2:3" x14ac:dyDescent="0.3">
      <c r="B498">
        <v>12.097669256381797</v>
      </c>
      <c r="C498">
        <v>12</v>
      </c>
    </row>
    <row r="499" spans="2:3" x14ac:dyDescent="0.3">
      <c r="B499">
        <v>12.147613762486127</v>
      </c>
      <c r="C499">
        <v>12</v>
      </c>
    </row>
    <row r="500" spans="2:3" x14ac:dyDescent="0.3">
      <c r="B500">
        <v>12.147613762486127</v>
      </c>
      <c r="C500">
        <v>0</v>
      </c>
    </row>
    <row r="501" spans="2:3" x14ac:dyDescent="0.3">
      <c r="B501">
        <v>12.197558268590456</v>
      </c>
      <c r="C501">
        <v>0</v>
      </c>
    </row>
    <row r="502" spans="2:3" x14ac:dyDescent="0.3">
      <c r="B502">
        <v>12.197558268590456</v>
      </c>
      <c r="C502">
        <v>12</v>
      </c>
    </row>
    <row r="503" spans="2:3" x14ac:dyDescent="0.3">
      <c r="B503">
        <v>12.247502774694784</v>
      </c>
      <c r="C503">
        <v>12</v>
      </c>
    </row>
    <row r="504" spans="2:3" x14ac:dyDescent="0.3">
      <c r="B504">
        <v>12.247502774694784</v>
      </c>
      <c r="C504">
        <v>0</v>
      </c>
    </row>
    <row r="505" spans="2:3" x14ac:dyDescent="0.3">
      <c r="B505">
        <v>12.297447280799112</v>
      </c>
      <c r="C505">
        <v>0</v>
      </c>
    </row>
    <row r="506" spans="2:3" x14ac:dyDescent="0.3">
      <c r="B506">
        <v>12.297447280799112</v>
      </c>
      <c r="C506">
        <v>12</v>
      </c>
    </row>
    <row r="507" spans="2:3" x14ac:dyDescent="0.3">
      <c r="B507">
        <v>12.34739178690344</v>
      </c>
      <c r="C507">
        <v>12</v>
      </c>
    </row>
    <row r="508" spans="2:3" x14ac:dyDescent="0.3">
      <c r="B508">
        <v>12.34739178690344</v>
      </c>
      <c r="C508">
        <v>0</v>
      </c>
    </row>
    <row r="509" spans="2:3" x14ac:dyDescent="0.3">
      <c r="B509">
        <v>12.397336293007768</v>
      </c>
      <c r="C509">
        <v>0</v>
      </c>
    </row>
    <row r="510" spans="2:3" x14ac:dyDescent="0.3">
      <c r="B510">
        <v>12.397336293007768</v>
      </c>
      <c r="C510">
        <v>12</v>
      </c>
    </row>
    <row r="511" spans="2:3" x14ac:dyDescent="0.3">
      <c r="B511">
        <v>12.447280799112097</v>
      </c>
      <c r="C511">
        <v>12</v>
      </c>
    </row>
    <row r="512" spans="2:3" x14ac:dyDescent="0.3">
      <c r="B512">
        <v>12.447280799112097</v>
      </c>
      <c r="C512">
        <v>0</v>
      </c>
    </row>
    <row r="513" spans="2:3" x14ac:dyDescent="0.3">
      <c r="B513">
        <v>12.497225305216427</v>
      </c>
      <c r="C513">
        <v>0</v>
      </c>
    </row>
    <row r="514" spans="2:3" x14ac:dyDescent="0.3">
      <c r="B514">
        <v>12.497225305216427</v>
      </c>
      <c r="C514">
        <v>12</v>
      </c>
    </row>
    <row r="515" spans="2:3" x14ac:dyDescent="0.3">
      <c r="B515">
        <v>12.547169811320755</v>
      </c>
      <c r="C515">
        <v>12</v>
      </c>
    </row>
    <row r="516" spans="2:3" x14ac:dyDescent="0.3">
      <c r="B516">
        <v>12.547169811320755</v>
      </c>
      <c r="C516">
        <v>0</v>
      </c>
    </row>
    <row r="517" spans="2:3" x14ac:dyDescent="0.3">
      <c r="B517">
        <v>12.597114317425083</v>
      </c>
      <c r="C517">
        <v>0</v>
      </c>
    </row>
    <row r="518" spans="2:3" x14ac:dyDescent="0.3">
      <c r="B518">
        <v>12.597114317425083</v>
      </c>
      <c r="C518">
        <v>12</v>
      </c>
    </row>
    <row r="519" spans="2:3" x14ac:dyDescent="0.3">
      <c r="B519">
        <v>12.647058823529411</v>
      </c>
      <c r="C519">
        <v>12</v>
      </c>
    </row>
    <row r="520" spans="2:3" x14ac:dyDescent="0.3">
      <c r="B520">
        <v>12.647058823529411</v>
      </c>
      <c r="C520">
        <v>0</v>
      </c>
    </row>
    <row r="521" spans="2:3" x14ac:dyDescent="0.3">
      <c r="B521">
        <v>12.697003329633741</v>
      </c>
      <c r="C521">
        <v>0</v>
      </c>
    </row>
    <row r="522" spans="2:3" x14ac:dyDescent="0.3">
      <c r="B522">
        <v>12.697003329633741</v>
      </c>
      <c r="C522">
        <v>12</v>
      </c>
    </row>
    <row r="523" spans="2:3" x14ac:dyDescent="0.3">
      <c r="B523">
        <v>12.746947835738069</v>
      </c>
      <c r="C523">
        <v>12</v>
      </c>
    </row>
    <row r="524" spans="2:3" x14ac:dyDescent="0.3">
      <c r="B524">
        <v>12.746947835738069</v>
      </c>
      <c r="C524">
        <v>0</v>
      </c>
    </row>
    <row r="525" spans="2:3" x14ac:dyDescent="0.3">
      <c r="B525">
        <v>12.796892341842398</v>
      </c>
      <c r="C525">
        <v>0</v>
      </c>
    </row>
    <row r="526" spans="2:3" x14ac:dyDescent="0.3">
      <c r="B526">
        <v>12.796892341842398</v>
      </c>
      <c r="C526">
        <v>12</v>
      </c>
    </row>
    <row r="527" spans="2:3" x14ac:dyDescent="0.3">
      <c r="B527">
        <v>12.846836847946726</v>
      </c>
      <c r="C527">
        <v>12</v>
      </c>
    </row>
    <row r="528" spans="2:3" x14ac:dyDescent="0.3">
      <c r="B528">
        <v>12.846836847946726</v>
      </c>
      <c r="C528">
        <v>0</v>
      </c>
    </row>
    <row r="529" spans="2:3" x14ac:dyDescent="0.3">
      <c r="B529">
        <v>12.896781354051054</v>
      </c>
      <c r="C529">
        <v>0</v>
      </c>
    </row>
    <row r="530" spans="2:3" x14ac:dyDescent="0.3">
      <c r="B530">
        <v>12.896781354051054</v>
      </c>
      <c r="C530">
        <v>12</v>
      </c>
    </row>
    <row r="531" spans="2:3" x14ac:dyDescent="0.3">
      <c r="B531">
        <v>12.946725860155382</v>
      </c>
      <c r="C531">
        <v>12</v>
      </c>
    </row>
    <row r="532" spans="2:3" x14ac:dyDescent="0.3">
      <c r="B532">
        <v>12.946725860155382</v>
      </c>
      <c r="C532">
        <v>0</v>
      </c>
    </row>
    <row r="533" spans="2:3" x14ac:dyDescent="0.3">
      <c r="B533">
        <v>12.996670366259711</v>
      </c>
      <c r="C533">
        <v>0</v>
      </c>
    </row>
    <row r="534" spans="2:3" x14ac:dyDescent="0.3">
      <c r="B534">
        <v>12.996670366259711</v>
      </c>
      <c r="C534">
        <v>12</v>
      </c>
    </row>
    <row r="535" spans="2:3" x14ac:dyDescent="0.3">
      <c r="B535">
        <v>13.04661487236404</v>
      </c>
      <c r="C535">
        <v>12</v>
      </c>
    </row>
    <row r="536" spans="2:3" x14ac:dyDescent="0.3">
      <c r="B536">
        <v>13.04661487236404</v>
      </c>
      <c r="C536">
        <v>0</v>
      </c>
    </row>
    <row r="537" spans="2:3" x14ac:dyDescent="0.3">
      <c r="B537">
        <v>13.096559378468369</v>
      </c>
      <c r="C537">
        <v>0</v>
      </c>
    </row>
    <row r="538" spans="2:3" x14ac:dyDescent="0.3">
      <c r="B538">
        <v>13.096559378468369</v>
      </c>
      <c r="C538">
        <v>12</v>
      </c>
    </row>
    <row r="539" spans="2:3" x14ac:dyDescent="0.3">
      <c r="B539">
        <v>13.146503884572697</v>
      </c>
      <c r="C539">
        <v>12</v>
      </c>
    </row>
    <row r="540" spans="2:3" x14ac:dyDescent="0.3">
      <c r="B540">
        <v>13.146503884572697</v>
      </c>
      <c r="C540">
        <v>0</v>
      </c>
    </row>
    <row r="541" spans="2:3" x14ac:dyDescent="0.3">
      <c r="B541">
        <v>13.196448390677025</v>
      </c>
      <c r="C541">
        <v>0</v>
      </c>
    </row>
    <row r="542" spans="2:3" x14ac:dyDescent="0.3">
      <c r="B542">
        <v>13.196448390677025</v>
      </c>
      <c r="C542">
        <v>12</v>
      </c>
    </row>
    <row r="543" spans="2:3" x14ac:dyDescent="0.3">
      <c r="B543">
        <v>13.246392896781355</v>
      </c>
      <c r="C543">
        <v>12</v>
      </c>
    </row>
    <row r="544" spans="2:3" x14ac:dyDescent="0.3">
      <c r="B544">
        <v>13.246392896781355</v>
      </c>
      <c r="C544">
        <v>0</v>
      </c>
    </row>
    <row r="545" spans="2:3" x14ac:dyDescent="0.3">
      <c r="B545">
        <v>13.296337402885683</v>
      </c>
      <c r="C545">
        <v>0</v>
      </c>
    </row>
    <row r="546" spans="2:3" x14ac:dyDescent="0.3">
      <c r="B546">
        <v>13.296337402885683</v>
      </c>
      <c r="C546">
        <v>12</v>
      </c>
    </row>
    <row r="547" spans="2:3" x14ac:dyDescent="0.3">
      <c r="B547">
        <v>13.346281908990012</v>
      </c>
      <c r="C547">
        <v>12</v>
      </c>
    </row>
    <row r="548" spans="2:3" x14ac:dyDescent="0.3">
      <c r="B548">
        <v>13.346281908990012</v>
      </c>
      <c r="C548">
        <v>0</v>
      </c>
    </row>
    <row r="549" spans="2:3" x14ac:dyDescent="0.3">
      <c r="B549">
        <v>13.39622641509434</v>
      </c>
      <c r="C549">
        <v>0</v>
      </c>
    </row>
    <row r="550" spans="2:3" x14ac:dyDescent="0.3">
      <c r="B550">
        <v>13.39622641509434</v>
      </c>
      <c r="C550">
        <v>12</v>
      </c>
    </row>
    <row r="551" spans="2:3" x14ac:dyDescent="0.3">
      <c r="B551">
        <v>13.446170921198668</v>
      </c>
      <c r="C551">
        <v>12</v>
      </c>
    </row>
    <row r="552" spans="2:3" x14ac:dyDescent="0.3">
      <c r="B552">
        <v>13.446170921198668</v>
      </c>
      <c r="C552">
        <v>0</v>
      </c>
    </row>
    <row r="553" spans="2:3" x14ac:dyDescent="0.3">
      <c r="B553">
        <v>13.496115427302996</v>
      </c>
      <c r="C553">
        <v>0</v>
      </c>
    </row>
    <row r="554" spans="2:3" x14ac:dyDescent="0.3">
      <c r="B554">
        <v>13.496115427302996</v>
      </c>
      <c r="C554">
        <v>12</v>
      </c>
    </row>
    <row r="555" spans="2:3" x14ac:dyDescent="0.3">
      <c r="B555">
        <v>13.546059933407324</v>
      </c>
      <c r="C555">
        <v>12</v>
      </c>
    </row>
    <row r="556" spans="2:3" x14ac:dyDescent="0.3">
      <c r="B556">
        <v>13.546059933407324</v>
      </c>
      <c r="C556">
        <v>0</v>
      </c>
    </row>
    <row r="557" spans="2:3" x14ac:dyDescent="0.3">
      <c r="B557">
        <v>13.596004439511654</v>
      </c>
      <c r="C557">
        <v>0</v>
      </c>
    </row>
    <row r="558" spans="2:3" x14ac:dyDescent="0.3">
      <c r="B558">
        <v>13.596004439511654</v>
      </c>
      <c r="C558">
        <v>12</v>
      </c>
    </row>
    <row r="559" spans="2:3" x14ac:dyDescent="0.3">
      <c r="B559">
        <v>13.645948945615983</v>
      </c>
      <c r="C559">
        <v>12</v>
      </c>
    </row>
    <row r="560" spans="2:3" x14ac:dyDescent="0.3">
      <c r="B560">
        <v>13.645948945615983</v>
      </c>
      <c r="C560">
        <v>0</v>
      </c>
    </row>
    <row r="561" spans="2:3" x14ac:dyDescent="0.3">
      <c r="B561">
        <v>13.695893451720311</v>
      </c>
      <c r="C561">
        <v>0</v>
      </c>
    </row>
    <row r="562" spans="2:3" x14ac:dyDescent="0.3">
      <c r="B562">
        <v>13.695893451720311</v>
      </c>
      <c r="C562">
        <v>12</v>
      </c>
    </row>
    <row r="563" spans="2:3" x14ac:dyDescent="0.3">
      <c r="B563">
        <v>13.745837957824639</v>
      </c>
      <c r="C563">
        <v>12</v>
      </c>
    </row>
    <row r="564" spans="2:3" x14ac:dyDescent="0.3">
      <c r="B564">
        <v>13.745837957824639</v>
      </c>
      <c r="C564">
        <v>0</v>
      </c>
    </row>
    <row r="565" spans="2:3" x14ac:dyDescent="0.3">
      <c r="B565">
        <v>13.795782463928967</v>
      </c>
      <c r="C565">
        <v>0</v>
      </c>
    </row>
    <row r="566" spans="2:3" x14ac:dyDescent="0.3">
      <c r="B566">
        <v>13.795782463928967</v>
      </c>
      <c r="C566">
        <v>12</v>
      </c>
    </row>
    <row r="567" spans="2:3" x14ac:dyDescent="0.3">
      <c r="B567">
        <v>13.845726970033297</v>
      </c>
      <c r="C567">
        <v>12</v>
      </c>
    </row>
    <row r="568" spans="2:3" x14ac:dyDescent="0.3">
      <c r="B568">
        <v>13.845726970033297</v>
      </c>
      <c r="C568">
        <v>0</v>
      </c>
    </row>
    <row r="569" spans="2:3" x14ac:dyDescent="0.3">
      <c r="B569">
        <v>13.895671476137625</v>
      </c>
      <c r="C569">
        <v>0</v>
      </c>
    </row>
    <row r="570" spans="2:3" x14ac:dyDescent="0.3">
      <c r="B570">
        <v>13.895671476137625</v>
      </c>
      <c r="C570">
        <v>12</v>
      </c>
    </row>
    <row r="571" spans="2:3" x14ac:dyDescent="0.3">
      <c r="B571">
        <v>13.945615982241954</v>
      </c>
      <c r="C571">
        <v>12</v>
      </c>
    </row>
    <row r="572" spans="2:3" x14ac:dyDescent="0.3">
      <c r="B572">
        <v>13.945615982241954</v>
      </c>
      <c r="C572">
        <v>0</v>
      </c>
    </row>
    <row r="573" spans="2:3" x14ac:dyDescent="0.3">
      <c r="B573">
        <v>13.995560488346282</v>
      </c>
      <c r="C573">
        <v>0</v>
      </c>
    </row>
    <row r="574" spans="2:3" x14ac:dyDescent="0.3">
      <c r="B574">
        <v>13.995560488346282</v>
      </c>
      <c r="C574">
        <v>12</v>
      </c>
    </row>
    <row r="575" spans="2:3" x14ac:dyDescent="0.3">
      <c r="B575">
        <v>14.04550499445061</v>
      </c>
      <c r="C575">
        <v>12</v>
      </c>
    </row>
    <row r="576" spans="2:3" x14ac:dyDescent="0.3">
      <c r="B576">
        <v>14.04550499445061</v>
      </c>
      <c r="C576">
        <v>0</v>
      </c>
    </row>
    <row r="577" spans="2:3" x14ac:dyDescent="0.3">
      <c r="B577">
        <v>14.095449500554938</v>
      </c>
      <c r="C577">
        <v>0</v>
      </c>
    </row>
    <row r="578" spans="2:3" x14ac:dyDescent="0.3">
      <c r="B578">
        <v>14.095449500554938</v>
      </c>
      <c r="C578">
        <v>12</v>
      </c>
    </row>
    <row r="579" spans="2:3" x14ac:dyDescent="0.3">
      <c r="B579">
        <v>14.145394006659266</v>
      </c>
      <c r="C579">
        <v>12</v>
      </c>
    </row>
    <row r="580" spans="2:3" x14ac:dyDescent="0.3">
      <c r="B580">
        <v>14.145394006659266</v>
      </c>
      <c r="C580">
        <v>0</v>
      </c>
    </row>
    <row r="581" spans="2:3" x14ac:dyDescent="0.3">
      <c r="B581">
        <v>14.195338512763595</v>
      </c>
      <c r="C581">
        <v>0</v>
      </c>
    </row>
    <row r="582" spans="2:3" x14ac:dyDescent="0.3">
      <c r="B582">
        <v>14.195338512763595</v>
      </c>
      <c r="C582">
        <v>12</v>
      </c>
    </row>
    <row r="583" spans="2:3" x14ac:dyDescent="0.3">
      <c r="B583">
        <v>14.245283018867925</v>
      </c>
      <c r="C583">
        <v>12</v>
      </c>
    </row>
    <row r="584" spans="2:3" x14ac:dyDescent="0.3">
      <c r="B584">
        <v>14.245283018867925</v>
      </c>
      <c r="C584">
        <v>0</v>
      </c>
    </row>
    <row r="585" spans="2:3" x14ac:dyDescent="0.3">
      <c r="B585">
        <v>14.295227524972253</v>
      </c>
      <c r="C585">
        <v>0</v>
      </c>
    </row>
    <row r="586" spans="2:3" x14ac:dyDescent="0.3">
      <c r="B586">
        <v>14.295227524972253</v>
      </c>
      <c r="C586">
        <v>12</v>
      </c>
    </row>
    <row r="587" spans="2:3" x14ac:dyDescent="0.3">
      <c r="B587">
        <v>14.345172031076583</v>
      </c>
      <c r="C587">
        <v>12</v>
      </c>
    </row>
    <row r="588" spans="2:3" x14ac:dyDescent="0.3">
      <c r="B588">
        <v>14.345172031076583</v>
      </c>
      <c r="C588">
        <v>0</v>
      </c>
    </row>
    <row r="589" spans="2:3" x14ac:dyDescent="0.3">
      <c r="B589">
        <v>14.395116537180911</v>
      </c>
      <c r="C589">
        <v>0</v>
      </c>
    </row>
    <row r="590" spans="2:3" x14ac:dyDescent="0.3">
      <c r="B590">
        <v>14.395116537180911</v>
      </c>
      <c r="C590">
        <v>12</v>
      </c>
    </row>
    <row r="591" spans="2:3" x14ac:dyDescent="0.3">
      <c r="B591">
        <v>14.445061043285239</v>
      </c>
      <c r="C591">
        <v>12</v>
      </c>
    </row>
    <row r="592" spans="2:3" x14ac:dyDescent="0.3">
      <c r="B592">
        <v>14.445061043285239</v>
      </c>
      <c r="C592">
        <v>0</v>
      </c>
    </row>
    <row r="593" spans="2:3" x14ac:dyDescent="0.3">
      <c r="B593">
        <v>14.495005549389568</v>
      </c>
      <c r="C593">
        <v>0</v>
      </c>
    </row>
    <row r="594" spans="2:3" x14ac:dyDescent="0.3">
      <c r="B594">
        <v>14.495005549389568</v>
      </c>
      <c r="C594">
        <v>12</v>
      </c>
    </row>
    <row r="595" spans="2:3" x14ac:dyDescent="0.3">
      <c r="B595">
        <v>14.544950055493896</v>
      </c>
      <c r="C595">
        <v>12</v>
      </c>
    </row>
    <row r="596" spans="2:3" x14ac:dyDescent="0.3">
      <c r="B596">
        <v>14.544950055493896</v>
      </c>
      <c r="C596">
        <v>0</v>
      </c>
    </row>
    <row r="597" spans="2:3" x14ac:dyDescent="0.3">
      <c r="B597">
        <v>14.594894561598224</v>
      </c>
      <c r="C597">
        <v>0</v>
      </c>
    </row>
    <row r="598" spans="2:3" x14ac:dyDescent="0.3">
      <c r="B598">
        <v>14.594894561598224</v>
      </c>
      <c r="C598">
        <v>12</v>
      </c>
    </row>
    <row r="599" spans="2:3" x14ac:dyDescent="0.3">
      <c r="B599">
        <v>14.644839067702552</v>
      </c>
      <c r="C599">
        <v>12</v>
      </c>
    </row>
    <row r="600" spans="2:3" x14ac:dyDescent="0.3">
      <c r="B600">
        <v>14.644839067702552</v>
      </c>
      <c r="C600">
        <v>0</v>
      </c>
    </row>
    <row r="601" spans="2:3" x14ac:dyDescent="0.3">
      <c r="B601">
        <v>14.69478357380688</v>
      </c>
      <c r="C601">
        <v>0</v>
      </c>
    </row>
    <row r="602" spans="2:3" x14ac:dyDescent="0.3">
      <c r="B602">
        <v>14.69478357380688</v>
      </c>
      <c r="C602">
        <v>12</v>
      </c>
    </row>
    <row r="603" spans="2:3" x14ac:dyDescent="0.3">
      <c r="B603">
        <v>14.744728079911209</v>
      </c>
      <c r="C603">
        <v>12</v>
      </c>
    </row>
    <row r="604" spans="2:3" x14ac:dyDescent="0.3">
      <c r="B604">
        <v>14.744728079911209</v>
      </c>
      <c r="C604">
        <v>0</v>
      </c>
    </row>
    <row r="605" spans="2:3" x14ac:dyDescent="0.3">
      <c r="B605">
        <v>14.794672586015539</v>
      </c>
      <c r="C605">
        <v>0</v>
      </c>
    </row>
    <row r="606" spans="2:3" x14ac:dyDescent="0.3">
      <c r="B606">
        <v>14.794672586015539</v>
      </c>
      <c r="C606">
        <v>12</v>
      </c>
    </row>
    <row r="607" spans="2:3" x14ac:dyDescent="0.3">
      <c r="B607">
        <v>14.844617092119867</v>
      </c>
      <c r="C607">
        <v>12</v>
      </c>
    </row>
    <row r="608" spans="2:3" x14ac:dyDescent="0.3">
      <c r="B608">
        <v>14.844617092119867</v>
      </c>
      <c r="C608">
        <v>0</v>
      </c>
    </row>
    <row r="609" spans="2:3" x14ac:dyDescent="0.3">
      <c r="B609">
        <v>14.894561598224195</v>
      </c>
      <c r="C609">
        <v>0</v>
      </c>
    </row>
    <row r="610" spans="2:3" x14ac:dyDescent="0.3">
      <c r="B610">
        <v>14.894561598224195</v>
      </c>
      <c r="C610">
        <v>12</v>
      </c>
    </row>
    <row r="611" spans="2:3" x14ac:dyDescent="0.3">
      <c r="B611">
        <v>14.944506104328525</v>
      </c>
      <c r="C611">
        <v>12</v>
      </c>
    </row>
    <row r="612" spans="2:3" x14ac:dyDescent="0.3">
      <c r="B612">
        <v>14.944506104328525</v>
      </c>
      <c r="C612">
        <v>0</v>
      </c>
    </row>
    <row r="613" spans="2:3" x14ac:dyDescent="0.3">
      <c r="B613">
        <v>14.994450610432853</v>
      </c>
      <c r="C613">
        <v>0</v>
      </c>
    </row>
    <row r="614" spans="2:3" x14ac:dyDescent="0.3">
      <c r="B614">
        <v>14.994450610432853</v>
      </c>
      <c r="C614">
        <v>12</v>
      </c>
    </row>
    <row r="615" spans="2:3" x14ac:dyDescent="0.3">
      <c r="B615">
        <v>15.044395116537181</v>
      </c>
      <c r="C615">
        <v>12</v>
      </c>
    </row>
    <row r="616" spans="2:3" x14ac:dyDescent="0.3">
      <c r="B616">
        <v>15.044395116537181</v>
      </c>
      <c r="C616">
        <v>0</v>
      </c>
    </row>
    <row r="617" spans="2:3" x14ac:dyDescent="0.3">
      <c r="B617">
        <v>15.09433962264151</v>
      </c>
      <c r="C617">
        <v>0</v>
      </c>
    </row>
    <row r="618" spans="2:3" x14ac:dyDescent="0.3">
      <c r="B618">
        <v>15.09433962264151</v>
      </c>
      <c r="C618">
        <v>12</v>
      </c>
    </row>
    <row r="619" spans="2:3" x14ac:dyDescent="0.3">
      <c r="B619">
        <v>15.144284128745838</v>
      </c>
      <c r="C619">
        <v>12</v>
      </c>
    </row>
    <row r="620" spans="2:3" x14ac:dyDescent="0.3">
      <c r="B620">
        <v>15.144284128745838</v>
      </c>
      <c r="C620">
        <v>0</v>
      </c>
    </row>
    <row r="621" spans="2:3" x14ac:dyDescent="0.3">
      <c r="B621">
        <v>15.194228634850166</v>
      </c>
      <c r="C621">
        <v>0</v>
      </c>
    </row>
    <row r="622" spans="2:3" x14ac:dyDescent="0.3">
      <c r="B622">
        <v>15.194228634850166</v>
      </c>
      <c r="C622">
        <v>12</v>
      </c>
    </row>
    <row r="623" spans="2:3" x14ac:dyDescent="0.3">
      <c r="B623">
        <v>15.244173140954494</v>
      </c>
      <c r="C623">
        <v>12</v>
      </c>
    </row>
    <row r="624" spans="2:3" x14ac:dyDescent="0.3">
      <c r="B624">
        <v>15.244173140954494</v>
      </c>
      <c r="C624">
        <v>0</v>
      </c>
    </row>
    <row r="625" spans="2:3" x14ac:dyDescent="0.3">
      <c r="B625">
        <v>15.294117647058822</v>
      </c>
      <c r="C625">
        <v>0</v>
      </c>
    </row>
    <row r="626" spans="2:3" x14ac:dyDescent="0.3">
      <c r="B626">
        <v>15.294117647058822</v>
      </c>
      <c r="C626">
        <v>12</v>
      </c>
    </row>
    <row r="627" spans="2:3" x14ac:dyDescent="0.3">
      <c r="B627">
        <v>15.344062153163152</v>
      </c>
      <c r="C627">
        <v>12</v>
      </c>
    </row>
    <row r="628" spans="2:3" x14ac:dyDescent="0.3">
      <c r="B628">
        <v>15.344062153163152</v>
      </c>
      <c r="C628">
        <v>0</v>
      </c>
    </row>
    <row r="629" spans="2:3" x14ac:dyDescent="0.3">
      <c r="B629">
        <v>15.394006659267481</v>
      </c>
      <c r="C629">
        <v>0</v>
      </c>
    </row>
    <row r="630" spans="2:3" x14ac:dyDescent="0.3">
      <c r="B630">
        <v>15.394006659267481</v>
      </c>
      <c r="C630">
        <v>12</v>
      </c>
    </row>
    <row r="631" spans="2:3" x14ac:dyDescent="0.3">
      <c r="B631">
        <v>15.443951165371809</v>
      </c>
      <c r="C631">
        <v>12</v>
      </c>
    </row>
    <row r="632" spans="2:3" x14ac:dyDescent="0.3">
      <c r="B632">
        <v>15.443951165371809</v>
      </c>
      <c r="C632">
        <v>0</v>
      </c>
    </row>
    <row r="633" spans="2:3" x14ac:dyDescent="0.3">
      <c r="B633">
        <v>15.493895671476139</v>
      </c>
      <c r="C633">
        <v>0</v>
      </c>
    </row>
    <row r="634" spans="2:3" x14ac:dyDescent="0.3">
      <c r="B634">
        <v>15.493895671476139</v>
      </c>
      <c r="C634">
        <v>12</v>
      </c>
    </row>
    <row r="635" spans="2:3" x14ac:dyDescent="0.3">
      <c r="B635">
        <v>15.543840177580467</v>
      </c>
      <c r="C635">
        <v>12</v>
      </c>
    </row>
    <row r="636" spans="2:3" x14ac:dyDescent="0.3">
      <c r="B636">
        <v>15.543840177580467</v>
      </c>
      <c r="C636">
        <v>0</v>
      </c>
    </row>
    <row r="637" spans="2:3" x14ac:dyDescent="0.3">
      <c r="B637">
        <v>15.593784683684795</v>
      </c>
      <c r="C637">
        <v>0</v>
      </c>
    </row>
    <row r="638" spans="2:3" x14ac:dyDescent="0.3">
      <c r="B638">
        <v>15.593784683684795</v>
      </c>
      <c r="C638">
        <v>12</v>
      </c>
    </row>
    <row r="639" spans="2:3" x14ac:dyDescent="0.3">
      <c r="B639">
        <v>15.643729189789124</v>
      </c>
      <c r="C639">
        <v>12</v>
      </c>
    </row>
    <row r="640" spans="2:3" x14ac:dyDescent="0.3">
      <c r="B640">
        <v>15.643729189789124</v>
      </c>
      <c r="C640">
        <v>0</v>
      </c>
    </row>
    <row r="641" spans="2:3" x14ac:dyDescent="0.3">
      <c r="B641">
        <v>15.693673695893452</v>
      </c>
      <c r="C641">
        <v>0</v>
      </c>
    </row>
    <row r="642" spans="2:3" x14ac:dyDescent="0.3">
      <c r="B642">
        <v>15.693673695893452</v>
      </c>
      <c r="C642">
        <v>12</v>
      </c>
    </row>
    <row r="643" spans="2:3" x14ac:dyDescent="0.3">
      <c r="B643">
        <v>15.74361820199778</v>
      </c>
      <c r="C643">
        <v>12</v>
      </c>
    </row>
    <row r="644" spans="2:3" x14ac:dyDescent="0.3">
      <c r="B644">
        <v>15.74361820199778</v>
      </c>
      <c r="C644">
        <v>0</v>
      </c>
    </row>
    <row r="645" spans="2:3" x14ac:dyDescent="0.3">
      <c r="B645">
        <v>15.793562708102108</v>
      </c>
      <c r="C645">
        <v>0</v>
      </c>
    </row>
    <row r="646" spans="2:3" x14ac:dyDescent="0.3">
      <c r="B646">
        <v>15.793562708102108</v>
      </c>
      <c r="C646">
        <v>12</v>
      </c>
    </row>
    <row r="647" spans="2:3" x14ac:dyDescent="0.3">
      <c r="B647">
        <v>15.843507214206436</v>
      </c>
      <c r="C647">
        <v>12</v>
      </c>
    </row>
    <row r="648" spans="2:3" x14ac:dyDescent="0.3">
      <c r="B648">
        <v>15.843507214206436</v>
      </c>
      <c r="C648">
        <v>0</v>
      </c>
    </row>
    <row r="649" spans="2:3" x14ac:dyDescent="0.3">
      <c r="B649">
        <v>15.893451720310765</v>
      </c>
      <c r="C649">
        <v>0</v>
      </c>
    </row>
    <row r="650" spans="2:3" x14ac:dyDescent="0.3">
      <c r="B650">
        <v>15.893451720310765</v>
      </c>
      <c r="C650">
        <v>12</v>
      </c>
    </row>
    <row r="651" spans="2:3" x14ac:dyDescent="0.3">
      <c r="B651">
        <v>15.943396226415095</v>
      </c>
      <c r="C651">
        <v>12</v>
      </c>
    </row>
    <row r="652" spans="2:3" x14ac:dyDescent="0.3">
      <c r="B652">
        <v>15.943396226415095</v>
      </c>
      <c r="C652">
        <v>0</v>
      </c>
    </row>
    <row r="653" spans="2:3" x14ac:dyDescent="0.3">
      <c r="B653">
        <v>15.993340732519423</v>
      </c>
      <c r="C653">
        <v>0</v>
      </c>
    </row>
    <row r="654" spans="2:3" x14ac:dyDescent="0.3">
      <c r="B654">
        <v>15.993340732519423</v>
      </c>
      <c r="C654">
        <v>12</v>
      </c>
    </row>
    <row r="655" spans="2:3" x14ac:dyDescent="0.3">
      <c r="B655">
        <v>16.043285238623753</v>
      </c>
      <c r="C655">
        <v>12</v>
      </c>
    </row>
    <row r="656" spans="2:3" x14ac:dyDescent="0.3">
      <c r="B656">
        <v>16.043285238623753</v>
      </c>
      <c r="C656">
        <v>0</v>
      </c>
    </row>
    <row r="657" spans="2:3" x14ac:dyDescent="0.3">
      <c r="B657">
        <v>16.093229744728081</v>
      </c>
      <c r="C657">
        <v>0</v>
      </c>
    </row>
    <row r="658" spans="2:3" x14ac:dyDescent="0.3">
      <c r="B658">
        <v>16.093229744728081</v>
      </c>
      <c r="C658">
        <v>12</v>
      </c>
    </row>
    <row r="659" spans="2:3" x14ac:dyDescent="0.3">
      <c r="B659">
        <v>16.143174250832409</v>
      </c>
      <c r="C659">
        <v>12</v>
      </c>
    </row>
    <row r="660" spans="2:3" x14ac:dyDescent="0.3">
      <c r="B660">
        <v>16.143174250832409</v>
      </c>
      <c r="C660">
        <v>0</v>
      </c>
    </row>
    <row r="661" spans="2:3" x14ac:dyDescent="0.3">
      <c r="B661">
        <v>16.193118756936737</v>
      </c>
      <c r="C661">
        <v>0</v>
      </c>
    </row>
    <row r="662" spans="2:3" x14ac:dyDescent="0.3">
      <c r="B662">
        <v>16.193118756936737</v>
      </c>
      <c r="C662">
        <v>12</v>
      </c>
    </row>
    <row r="663" spans="2:3" x14ac:dyDescent="0.3">
      <c r="B663">
        <v>16.243063263041066</v>
      </c>
      <c r="C663">
        <v>12</v>
      </c>
    </row>
    <row r="664" spans="2:3" x14ac:dyDescent="0.3">
      <c r="B664">
        <v>16.243063263041066</v>
      </c>
      <c r="C664">
        <v>0</v>
      </c>
    </row>
    <row r="665" spans="2:3" x14ac:dyDescent="0.3">
      <c r="B665">
        <v>16.293007769145394</v>
      </c>
      <c r="C665">
        <v>0</v>
      </c>
    </row>
    <row r="666" spans="2:3" x14ac:dyDescent="0.3">
      <c r="B666">
        <v>16.293007769145394</v>
      </c>
      <c r="C666">
        <v>12</v>
      </c>
    </row>
    <row r="667" spans="2:3" x14ac:dyDescent="0.3">
      <c r="B667">
        <v>16.342952275249722</v>
      </c>
      <c r="C667">
        <v>12</v>
      </c>
    </row>
    <row r="668" spans="2:3" x14ac:dyDescent="0.3">
      <c r="B668">
        <v>16.342952275249722</v>
      </c>
      <c r="C668">
        <v>0</v>
      </c>
    </row>
    <row r="669" spans="2:3" x14ac:dyDescent="0.3">
      <c r="B669">
        <v>16.39289678135405</v>
      </c>
      <c r="C669">
        <v>0</v>
      </c>
    </row>
    <row r="670" spans="2:3" x14ac:dyDescent="0.3">
      <c r="B670">
        <v>16.39289678135405</v>
      </c>
      <c r="C670">
        <v>12</v>
      </c>
    </row>
    <row r="671" spans="2:3" x14ac:dyDescent="0.3">
      <c r="B671">
        <v>16.442841287458378</v>
      </c>
      <c r="C671">
        <v>12</v>
      </c>
    </row>
    <row r="672" spans="2:3" x14ac:dyDescent="0.3">
      <c r="B672">
        <v>16.442841287458378</v>
      </c>
      <c r="C672">
        <v>0</v>
      </c>
    </row>
    <row r="673" spans="2:3" x14ac:dyDescent="0.3">
      <c r="B673">
        <v>16.49278579356271</v>
      </c>
      <c r="C673">
        <v>0</v>
      </c>
    </row>
    <row r="674" spans="2:3" x14ac:dyDescent="0.3">
      <c r="B674">
        <v>16.49278579356271</v>
      </c>
      <c r="C674">
        <v>12</v>
      </c>
    </row>
    <row r="675" spans="2:3" x14ac:dyDescent="0.3">
      <c r="B675">
        <v>16.542730299667035</v>
      </c>
      <c r="C675">
        <v>12</v>
      </c>
    </row>
    <row r="676" spans="2:3" x14ac:dyDescent="0.3">
      <c r="B676">
        <v>16.542730299667035</v>
      </c>
      <c r="C676">
        <v>0</v>
      </c>
    </row>
    <row r="677" spans="2:3" x14ac:dyDescent="0.3">
      <c r="B677">
        <v>16.592674805771367</v>
      </c>
      <c r="C677">
        <v>0</v>
      </c>
    </row>
    <row r="678" spans="2:3" x14ac:dyDescent="0.3">
      <c r="B678">
        <v>16.592674805771367</v>
      </c>
      <c r="C678">
        <v>12</v>
      </c>
    </row>
    <row r="679" spans="2:3" x14ac:dyDescent="0.3">
      <c r="B679">
        <v>16.642619311875695</v>
      </c>
      <c r="C679">
        <v>12</v>
      </c>
    </row>
    <row r="680" spans="2:3" x14ac:dyDescent="0.3">
      <c r="B680">
        <v>16.642619311875695</v>
      </c>
      <c r="C680">
        <v>0</v>
      </c>
    </row>
    <row r="681" spans="2:3" x14ac:dyDescent="0.3">
      <c r="B681">
        <v>16.692563817980023</v>
      </c>
      <c r="C681">
        <v>0</v>
      </c>
    </row>
    <row r="682" spans="2:3" x14ac:dyDescent="0.3">
      <c r="B682">
        <v>16.692563817980023</v>
      </c>
      <c r="C682">
        <v>12</v>
      </c>
    </row>
    <row r="683" spans="2:3" x14ac:dyDescent="0.3">
      <c r="B683">
        <v>16.742508324084351</v>
      </c>
      <c r="C683">
        <v>12</v>
      </c>
    </row>
    <row r="684" spans="2:3" x14ac:dyDescent="0.3">
      <c r="B684">
        <v>16.742508324084351</v>
      </c>
      <c r="C684">
        <v>0</v>
      </c>
    </row>
    <row r="685" spans="2:3" x14ac:dyDescent="0.3">
      <c r="B685">
        <v>16.79245283018868</v>
      </c>
      <c r="C685">
        <v>0</v>
      </c>
    </row>
    <row r="686" spans="2:3" x14ac:dyDescent="0.3">
      <c r="B686">
        <v>16.79245283018868</v>
      </c>
      <c r="C686">
        <v>12</v>
      </c>
    </row>
    <row r="687" spans="2:3" x14ac:dyDescent="0.3">
      <c r="B687">
        <v>16.842397336293008</v>
      </c>
      <c r="C687">
        <v>12</v>
      </c>
    </row>
    <row r="688" spans="2:3" x14ac:dyDescent="0.3">
      <c r="B688">
        <v>16.842397336293008</v>
      </c>
      <c r="C688">
        <v>0</v>
      </c>
    </row>
    <row r="689" spans="2:3" x14ac:dyDescent="0.3">
      <c r="B689">
        <v>16.892341842397336</v>
      </c>
      <c r="C689">
        <v>0</v>
      </c>
    </row>
    <row r="690" spans="2:3" x14ac:dyDescent="0.3">
      <c r="B690">
        <v>16.892341842397336</v>
      </c>
      <c r="C690">
        <v>12</v>
      </c>
    </row>
    <row r="691" spans="2:3" x14ac:dyDescent="0.3">
      <c r="B691">
        <v>16.942286348501664</v>
      </c>
      <c r="C691">
        <v>12</v>
      </c>
    </row>
    <row r="692" spans="2:3" x14ac:dyDescent="0.3">
      <c r="B692">
        <v>16.942286348501664</v>
      </c>
      <c r="C692">
        <v>0</v>
      </c>
    </row>
    <row r="693" spans="2:3" x14ac:dyDescent="0.3">
      <c r="B693">
        <v>16.992230854605992</v>
      </c>
      <c r="C693">
        <v>0</v>
      </c>
    </row>
    <row r="694" spans="2:3" x14ac:dyDescent="0.3">
      <c r="B694">
        <v>16.992230854605992</v>
      </c>
      <c r="C694">
        <v>12</v>
      </c>
    </row>
    <row r="695" spans="2:3" x14ac:dyDescent="0.3">
      <c r="B695">
        <v>17.042175360710321</v>
      </c>
      <c r="C695">
        <v>12</v>
      </c>
    </row>
    <row r="696" spans="2:3" x14ac:dyDescent="0.3">
      <c r="B696">
        <v>17.042175360710321</v>
      </c>
      <c r="C696">
        <v>0</v>
      </c>
    </row>
    <row r="697" spans="2:3" x14ac:dyDescent="0.3">
      <c r="B697">
        <v>17.092119866814649</v>
      </c>
      <c r="C697">
        <v>0</v>
      </c>
    </row>
    <row r="698" spans="2:3" x14ac:dyDescent="0.3">
      <c r="B698">
        <v>17.092119866814649</v>
      </c>
      <c r="C698">
        <v>12</v>
      </c>
    </row>
    <row r="699" spans="2:3" x14ac:dyDescent="0.3">
      <c r="B699">
        <v>17.142064372918981</v>
      </c>
      <c r="C699">
        <v>12</v>
      </c>
    </row>
    <row r="700" spans="2:3" x14ac:dyDescent="0.3">
      <c r="B700">
        <v>17.142064372918981</v>
      </c>
      <c r="C700">
        <v>0</v>
      </c>
    </row>
    <row r="701" spans="2:3" x14ac:dyDescent="0.3">
      <c r="B701">
        <v>17.192008879023309</v>
      </c>
      <c r="C701">
        <v>0</v>
      </c>
    </row>
    <row r="702" spans="2:3" x14ac:dyDescent="0.3">
      <c r="B702">
        <v>17.192008879023309</v>
      </c>
      <c r="C702">
        <v>12</v>
      </c>
    </row>
    <row r="703" spans="2:3" x14ac:dyDescent="0.3">
      <c r="B703">
        <v>17.241953385127637</v>
      </c>
      <c r="C703">
        <v>12</v>
      </c>
    </row>
    <row r="704" spans="2:3" x14ac:dyDescent="0.3">
      <c r="B704">
        <v>17.241953385127637</v>
      </c>
      <c r="C704">
        <v>0</v>
      </c>
    </row>
    <row r="705" spans="2:3" x14ac:dyDescent="0.3">
      <c r="B705">
        <v>17.291897891231965</v>
      </c>
      <c r="C705">
        <v>0</v>
      </c>
    </row>
    <row r="706" spans="2:3" x14ac:dyDescent="0.3">
      <c r="B706">
        <v>17.291897891231965</v>
      </c>
      <c r="C706">
        <v>12</v>
      </c>
    </row>
    <row r="707" spans="2:3" x14ac:dyDescent="0.3">
      <c r="B707">
        <v>17.341842397336293</v>
      </c>
      <c r="C707">
        <v>12</v>
      </c>
    </row>
    <row r="708" spans="2:3" x14ac:dyDescent="0.3">
      <c r="B708">
        <v>17.341842397336293</v>
      </c>
      <c r="C708">
        <v>0</v>
      </c>
    </row>
    <row r="709" spans="2:3" x14ac:dyDescent="0.3">
      <c r="B709">
        <v>17.391786903440622</v>
      </c>
      <c r="C709">
        <v>0</v>
      </c>
    </row>
    <row r="710" spans="2:3" x14ac:dyDescent="0.3">
      <c r="B710">
        <v>17.391786903440622</v>
      </c>
      <c r="C710">
        <v>12</v>
      </c>
    </row>
    <row r="711" spans="2:3" x14ac:dyDescent="0.3">
      <c r="B711">
        <v>17.44173140954495</v>
      </c>
      <c r="C711">
        <v>12</v>
      </c>
    </row>
    <row r="712" spans="2:3" x14ac:dyDescent="0.3">
      <c r="B712">
        <v>17.44173140954495</v>
      </c>
      <c r="C712">
        <v>0</v>
      </c>
    </row>
    <row r="713" spans="2:3" x14ac:dyDescent="0.3">
      <c r="B713">
        <v>17.491675915649278</v>
      </c>
      <c r="C713">
        <v>0</v>
      </c>
    </row>
    <row r="714" spans="2:3" x14ac:dyDescent="0.3">
      <c r="B714">
        <v>17.491675915649278</v>
      </c>
      <c r="C714">
        <v>12</v>
      </c>
    </row>
    <row r="715" spans="2:3" x14ac:dyDescent="0.3">
      <c r="B715">
        <v>17.541620421753606</v>
      </c>
      <c r="C715">
        <v>12</v>
      </c>
    </row>
    <row r="716" spans="2:3" x14ac:dyDescent="0.3">
      <c r="B716">
        <v>17.541620421753606</v>
      </c>
      <c r="C716">
        <v>0</v>
      </c>
    </row>
    <row r="717" spans="2:3" x14ac:dyDescent="0.3">
      <c r="B717">
        <v>17.591564927857934</v>
      </c>
      <c r="C717">
        <v>0</v>
      </c>
    </row>
    <row r="718" spans="2:3" x14ac:dyDescent="0.3">
      <c r="B718">
        <v>17.591564927857934</v>
      </c>
      <c r="C718">
        <v>12</v>
      </c>
    </row>
    <row r="719" spans="2:3" x14ac:dyDescent="0.3">
      <c r="B719">
        <v>17.641509433962263</v>
      </c>
      <c r="C719">
        <v>12</v>
      </c>
    </row>
    <row r="720" spans="2:3" x14ac:dyDescent="0.3">
      <c r="B720">
        <v>17.641509433962263</v>
      </c>
      <c r="C720">
        <v>0</v>
      </c>
    </row>
    <row r="721" spans="2:3" x14ac:dyDescent="0.3">
      <c r="B721">
        <v>17.691453940066594</v>
      </c>
      <c r="C721">
        <v>0</v>
      </c>
    </row>
    <row r="722" spans="2:3" x14ac:dyDescent="0.3">
      <c r="B722">
        <v>17.691453940066594</v>
      </c>
      <c r="C722">
        <v>12</v>
      </c>
    </row>
    <row r="723" spans="2:3" x14ac:dyDescent="0.3">
      <c r="B723">
        <v>17.741398446170919</v>
      </c>
      <c r="C723">
        <v>12</v>
      </c>
    </row>
    <row r="724" spans="2:3" x14ac:dyDescent="0.3">
      <c r="B724">
        <v>17.741398446170919</v>
      </c>
      <c r="C724">
        <v>0</v>
      </c>
    </row>
    <row r="725" spans="2:3" x14ac:dyDescent="0.3">
      <c r="B725">
        <v>17.791342952275251</v>
      </c>
      <c r="C725">
        <v>0</v>
      </c>
    </row>
    <row r="726" spans="2:3" x14ac:dyDescent="0.3">
      <c r="B726">
        <v>17.791342952275251</v>
      </c>
      <c r="C726">
        <v>12</v>
      </c>
    </row>
    <row r="727" spans="2:3" x14ac:dyDescent="0.3">
      <c r="B727">
        <v>17.841287458379579</v>
      </c>
      <c r="C727">
        <v>12</v>
      </c>
    </row>
    <row r="728" spans="2:3" x14ac:dyDescent="0.3">
      <c r="B728">
        <v>17.841287458379579</v>
      </c>
      <c r="C728">
        <v>0</v>
      </c>
    </row>
    <row r="729" spans="2:3" x14ac:dyDescent="0.3">
      <c r="B729">
        <v>17.891231964483907</v>
      </c>
      <c r="C729">
        <v>0</v>
      </c>
    </row>
    <row r="730" spans="2:3" x14ac:dyDescent="0.3">
      <c r="B730">
        <v>17.891231964483907</v>
      </c>
      <c r="C730">
        <v>12</v>
      </c>
    </row>
    <row r="731" spans="2:3" x14ac:dyDescent="0.3">
      <c r="B731">
        <v>17.941176470588236</v>
      </c>
      <c r="C731">
        <v>12</v>
      </c>
    </row>
    <row r="732" spans="2:3" x14ac:dyDescent="0.3">
      <c r="B732">
        <v>17.941176470588236</v>
      </c>
      <c r="C732">
        <v>0</v>
      </c>
    </row>
    <row r="733" spans="2:3" x14ac:dyDescent="0.3">
      <c r="B733">
        <v>17.991120976692564</v>
      </c>
      <c r="C733">
        <v>0</v>
      </c>
    </row>
    <row r="734" spans="2:3" x14ac:dyDescent="0.3">
      <c r="B734">
        <v>17.991120976692564</v>
      </c>
      <c r="C734">
        <v>12</v>
      </c>
    </row>
    <row r="735" spans="2:3" x14ac:dyDescent="0.3">
      <c r="B735">
        <v>18.041065482796892</v>
      </c>
      <c r="C735">
        <v>12</v>
      </c>
    </row>
    <row r="736" spans="2:3" x14ac:dyDescent="0.3">
      <c r="B736">
        <v>18.041065482796892</v>
      </c>
      <c r="C736">
        <v>0</v>
      </c>
    </row>
    <row r="737" spans="2:3" x14ac:dyDescent="0.3">
      <c r="B737">
        <v>18.09100998890122</v>
      </c>
      <c r="C737">
        <v>0</v>
      </c>
    </row>
    <row r="738" spans="2:3" x14ac:dyDescent="0.3">
      <c r="B738">
        <v>18.09100998890122</v>
      </c>
      <c r="C738">
        <v>12</v>
      </c>
    </row>
    <row r="739" spans="2:3" x14ac:dyDescent="0.3">
      <c r="B739">
        <v>18.140954495005552</v>
      </c>
      <c r="C739">
        <v>12</v>
      </c>
    </row>
    <row r="740" spans="2:3" x14ac:dyDescent="0.3">
      <c r="B740">
        <v>18.140954495005552</v>
      </c>
      <c r="C740">
        <v>0</v>
      </c>
    </row>
    <row r="741" spans="2:3" x14ac:dyDescent="0.3">
      <c r="B741">
        <v>18.190899001109877</v>
      </c>
      <c r="C741">
        <v>0</v>
      </c>
    </row>
    <row r="742" spans="2:3" x14ac:dyDescent="0.3">
      <c r="B742">
        <v>18.190899001109877</v>
      </c>
      <c r="C742">
        <v>12</v>
      </c>
    </row>
    <row r="743" spans="2:3" x14ac:dyDescent="0.3">
      <c r="B743">
        <v>18.240843507214208</v>
      </c>
      <c r="C743">
        <v>12</v>
      </c>
    </row>
    <row r="744" spans="2:3" x14ac:dyDescent="0.3">
      <c r="B744">
        <v>18.240843507214208</v>
      </c>
      <c r="C744">
        <v>0</v>
      </c>
    </row>
    <row r="745" spans="2:3" x14ac:dyDescent="0.3">
      <c r="B745">
        <v>18.290788013318533</v>
      </c>
      <c r="C745">
        <v>0</v>
      </c>
    </row>
    <row r="746" spans="2:3" x14ac:dyDescent="0.3">
      <c r="B746">
        <v>18.290788013318533</v>
      </c>
      <c r="C746">
        <v>12</v>
      </c>
    </row>
    <row r="747" spans="2:3" x14ac:dyDescent="0.3">
      <c r="B747">
        <v>18.340732519422865</v>
      </c>
      <c r="C747">
        <v>12</v>
      </c>
    </row>
    <row r="748" spans="2:3" x14ac:dyDescent="0.3">
      <c r="B748">
        <v>18.340732519422865</v>
      </c>
      <c r="C748">
        <v>0</v>
      </c>
    </row>
    <row r="749" spans="2:3" x14ac:dyDescent="0.3">
      <c r="B749">
        <v>18.390677025527189</v>
      </c>
      <c r="C749">
        <v>0</v>
      </c>
    </row>
    <row r="750" spans="2:3" x14ac:dyDescent="0.3">
      <c r="B750">
        <v>18.390677025527189</v>
      </c>
      <c r="C750">
        <v>12</v>
      </c>
    </row>
    <row r="751" spans="2:3" x14ac:dyDescent="0.3">
      <c r="B751">
        <v>18.440621531631521</v>
      </c>
      <c r="C751">
        <v>12</v>
      </c>
    </row>
    <row r="752" spans="2:3" x14ac:dyDescent="0.3">
      <c r="B752">
        <v>18.440621531631521</v>
      </c>
      <c r="C752">
        <v>0</v>
      </c>
    </row>
    <row r="753" spans="2:3" x14ac:dyDescent="0.3">
      <c r="B753">
        <v>18.490566037735849</v>
      </c>
      <c r="C753">
        <v>0</v>
      </c>
    </row>
    <row r="754" spans="2:3" x14ac:dyDescent="0.3">
      <c r="B754">
        <v>18.490566037735849</v>
      </c>
      <c r="C754">
        <v>12</v>
      </c>
    </row>
    <row r="755" spans="2:3" x14ac:dyDescent="0.3">
      <c r="B755">
        <v>18.540510543840178</v>
      </c>
      <c r="C755">
        <v>12</v>
      </c>
    </row>
    <row r="756" spans="2:3" x14ac:dyDescent="0.3">
      <c r="B756">
        <v>18.540510543840178</v>
      </c>
      <c r="C756">
        <v>0</v>
      </c>
    </row>
    <row r="757" spans="2:3" x14ac:dyDescent="0.3">
      <c r="B757">
        <v>18.590455049944506</v>
      </c>
      <c r="C757">
        <v>0</v>
      </c>
    </row>
    <row r="758" spans="2:3" x14ac:dyDescent="0.3">
      <c r="B758">
        <v>18.590455049944506</v>
      </c>
      <c r="C758">
        <v>12</v>
      </c>
    </row>
    <row r="759" spans="2:3" x14ac:dyDescent="0.3">
      <c r="B759">
        <v>18.640399556048834</v>
      </c>
      <c r="C759">
        <v>12</v>
      </c>
    </row>
    <row r="760" spans="2:3" x14ac:dyDescent="0.3">
      <c r="B760">
        <v>18.640399556048834</v>
      </c>
      <c r="C760">
        <v>0</v>
      </c>
    </row>
    <row r="761" spans="2:3" x14ac:dyDescent="0.3">
      <c r="B761">
        <v>18.690344062153166</v>
      </c>
      <c r="C761">
        <v>0</v>
      </c>
    </row>
    <row r="762" spans="2:3" x14ac:dyDescent="0.3">
      <c r="B762">
        <v>18.690344062153166</v>
      </c>
      <c r="C762">
        <v>12</v>
      </c>
    </row>
    <row r="763" spans="2:3" x14ac:dyDescent="0.3">
      <c r="B763">
        <v>18.74028856825749</v>
      </c>
      <c r="C763">
        <v>12</v>
      </c>
    </row>
    <row r="764" spans="2:3" x14ac:dyDescent="0.3">
      <c r="B764">
        <v>18.74028856825749</v>
      </c>
      <c r="C764">
        <v>0</v>
      </c>
    </row>
    <row r="765" spans="2:3" x14ac:dyDescent="0.3">
      <c r="B765">
        <v>18.790233074361822</v>
      </c>
      <c r="C765">
        <v>0</v>
      </c>
    </row>
    <row r="766" spans="2:3" x14ac:dyDescent="0.3">
      <c r="B766">
        <v>18.790233074361822</v>
      </c>
      <c r="C766">
        <v>12</v>
      </c>
    </row>
    <row r="767" spans="2:3" x14ac:dyDescent="0.3">
      <c r="B767">
        <v>18.840177580466147</v>
      </c>
      <c r="C767">
        <v>12</v>
      </c>
    </row>
    <row r="768" spans="2:3" x14ac:dyDescent="0.3">
      <c r="B768">
        <v>18.840177580466147</v>
      </c>
      <c r="C768">
        <v>0</v>
      </c>
    </row>
    <row r="769" spans="2:3" x14ac:dyDescent="0.3">
      <c r="B769">
        <v>18.890122086570479</v>
      </c>
      <c r="C769">
        <v>0</v>
      </c>
    </row>
    <row r="770" spans="2:3" x14ac:dyDescent="0.3">
      <c r="B770">
        <v>18.890122086570479</v>
      </c>
      <c r="C770">
        <v>12</v>
      </c>
    </row>
    <row r="771" spans="2:3" x14ac:dyDescent="0.3">
      <c r="B771">
        <v>18.940066592674803</v>
      </c>
      <c r="C771">
        <v>12</v>
      </c>
    </row>
    <row r="772" spans="2:3" x14ac:dyDescent="0.3">
      <c r="B772">
        <v>18.940066592674803</v>
      </c>
      <c r="C772">
        <v>0</v>
      </c>
    </row>
    <row r="773" spans="2:3" x14ac:dyDescent="0.3">
      <c r="B773">
        <v>18.990011098779135</v>
      </c>
      <c r="C773">
        <v>0</v>
      </c>
    </row>
    <row r="774" spans="2:3" x14ac:dyDescent="0.3">
      <c r="B774">
        <v>18.990011098779135</v>
      </c>
      <c r="C774">
        <v>12</v>
      </c>
    </row>
    <row r="775" spans="2:3" x14ac:dyDescent="0.3">
      <c r="B775">
        <v>19.039955604883463</v>
      </c>
      <c r="C775">
        <v>12</v>
      </c>
    </row>
    <row r="776" spans="2:3" x14ac:dyDescent="0.3">
      <c r="B776">
        <v>19.039955604883463</v>
      </c>
      <c r="C776">
        <v>0</v>
      </c>
    </row>
    <row r="777" spans="2:3" x14ac:dyDescent="0.3">
      <c r="B777">
        <v>19.089900110987791</v>
      </c>
      <c r="C777">
        <v>0</v>
      </c>
    </row>
    <row r="778" spans="2:3" x14ac:dyDescent="0.3">
      <c r="B778">
        <v>19.089900110987791</v>
      </c>
      <c r="C778">
        <v>12</v>
      </c>
    </row>
    <row r="779" spans="2:3" x14ac:dyDescent="0.3">
      <c r="B779">
        <v>19.13984461709212</v>
      </c>
      <c r="C779">
        <v>12</v>
      </c>
    </row>
    <row r="780" spans="2:3" x14ac:dyDescent="0.3">
      <c r="B780">
        <v>19.13984461709212</v>
      </c>
      <c r="C780">
        <v>0</v>
      </c>
    </row>
    <row r="781" spans="2:3" x14ac:dyDescent="0.3">
      <c r="B781">
        <v>19.189789123196448</v>
      </c>
      <c r="C781">
        <v>0</v>
      </c>
    </row>
    <row r="782" spans="2:3" x14ac:dyDescent="0.3">
      <c r="B782">
        <v>19.189789123196448</v>
      </c>
      <c r="C782">
        <v>12</v>
      </c>
    </row>
    <row r="783" spans="2:3" x14ac:dyDescent="0.3">
      <c r="B783">
        <v>19.239733629300776</v>
      </c>
      <c r="C783">
        <v>12</v>
      </c>
    </row>
    <row r="784" spans="2:3" x14ac:dyDescent="0.3">
      <c r="B784">
        <v>19.239733629300776</v>
      </c>
      <c r="C784">
        <v>0</v>
      </c>
    </row>
    <row r="785" spans="2:3" x14ac:dyDescent="0.3">
      <c r="B785">
        <v>19.289678135405104</v>
      </c>
      <c r="C785">
        <v>0</v>
      </c>
    </row>
    <row r="786" spans="2:3" x14ac:dyDescent="0.3">
      <c r="B786">
        <v>19.289678135405104</v>
      </c>
      <c r="C786">
        <v>12</v>
      </c>
    </row>
    <row r="787" spans="2:3" x14ac:dyDescent="0.3">
      <c r="B787">
        <v>19.339622641509436</v>
      </c>
      <c r="C787">
        <v>12</v>
      </c>
    </row>
    <row r="788" spans="2:3" x14ac:dyDescent="0.3">
      <c r="B788">
        <v>19.339622641509436</v>
      </c>
      <c r="C788">
        <v>0</v>
      </c>
    </row>
    <row r="789" spans="2:3" x14ac:dyDescent="0.3">
      <c r="B789">
        <v>19.389567147613761</v>
      </c>
      <c r="C789">
        <v>0</v>
      </c>
    </row>
    <row r="790" spans="2:3" x14ac:dyDescent="0.3">
      <c r="B790">
        <v>19.389567147613761</v>
      </c>
      <c r="C790">
        <v>12</v>
      </c>
    </row>
    <row r="791" spans="2:3" x14ac:dyDescent="0.3">
      <c r="B791">
        <v>19.439511653718093</v>
      </c>
      <c r="C791">
        <v>12</v>
      </c>
    </row>
    <row r="792" spans="2:3" x14ac:dyDescent="0.3">
      <c r="B792">
        <v>19.439511653718093</v>
      </c>
      <c r="C792">
        <v>0</v>
      </c>
    </row>
    <row r="793" spans="2:3" x14ac:dyDescent="0.3">
      <c r="B793">
        <v>19.489456159822417</v>
      </c>
      <c r="C793">
        <v>0</v>
      </c>
    </row>
    <row r="794" spans="2:3" x14ac:dyDescent="0.3">
      <c r="B794">
        <v>19.489456159822417</v>
      </c>
      <c r="C794">
        <v>12</v>
      </c>
    </row>
    <row r="795" spans="2:3" x14ac:dyDescent="0.3">
      <c r="B795">
        <v>19.539400665926749</v>
      </c>
      <c r="C795">
        <v>12</v>
      </c>
    </row>
    <row r="796" spans="2:3" x14ac:dyDescent="0.3">
      <c r="B796">
        <v>19.539400665926749</v>
      </c>
      <c r="C796">
        <v>0</v>
      </c>
    </row>
    <row r="797" spans="2:3" x14ac:dyDescent="0.3">
      <c r="B797">
        <v>19.589345172031077</v>
      </c>
      <c r="C797">
        <v>0</v>
      </c>
    </row>
    <row r="798" spans="2:3" x14ac:dyDescent="0.3">
      <c r="B798">
        <v>19.589345172031077</v>
      </c>
      <c r="C798">
        <v>12</v>
      </c>
    </row>
    <row r="799" spans="2:3" x14ac:dyDescent="0.3">
      <c r="B799">
        <v>19.639289678135405</v>
      </c>
      <c r="C799">
        <v>12</v>
      </c>
    </row>
    <row r="800" spans="2:3" x14ac:dyDescent="0.3">
      <c r="B800">
        <v>19.639289678135405</v>
      </c>
      <c r="C800">
        <v>0</v>
      </c>
    </row>
    <row r="801" spans="2:3" x14ac:dyDescent="0.3">
      <c r="B801">
        <v>19.689234184239734</v>
      </c>
      <c r="C801">
        <v>0</v>
      </c>
    </row>
    <row r="802" spans="2:3" x14ac:dyDescent="0.3">
      <c r="B802">
        <v>19.689234184239734</v>
      </c>
      <c r="C802">
        <v>12</v>
      </c>
    </row>
    <row r="803" spans="2:3" x14ac:dyDescent="0.3">
      <c r="B803">
        <v>19.739178690344062</v>
      </c>
      <c r="C803">
        <v>12</v>
      </c>
    </row>
    <row r="804" spans="2:3" x14ac:dyDescent="0.3">
      <c r="B804">
        <v>19.739178690344062</v>
      </c>
      <c r="C804">
        <v>0</v>
      </c>
    </row>
    <row r="805" spans="2:3" x14ac:dyDescent="0.3">
      <c r="B805">
        <v>19.78912319644839</v>
      </c>
      <c r="C805">
        <v>0</v>
      </c>
    </row>
    <row r="806" spans="2:3" x14ac:dyDescent="0.3">
      <c r="B806">
        <v>19.78912319644839</v>
      </c>
      <c r="C806">
        <v>12</v>
      </c>
    </row>
    <row r="807" spans="2:3" x14ac:dyDescent="0.3">
      <c r="B807">
        <v>19.839067702552718</v>
      </c>
      <c r="C807">
        <v>12</v>
      </c>
    </row>
    <row r="808" spans="2:3" x14ac:dyDescent="0.3">
      <c r="B808">
        <v>19.839067702552718</v>
      </c>
      <c r="C808">
        <v>0</v>
      </c>
    </row>
    <row r="809" spans="2:3" x14ac:dyDescent="0.3">
      <c r="B809">
        <v>19.88901220865705</v>
      </c>
      <c r="C809">
        <v>0</v>
      </c>
    </row>
    <row r="810" spans="2:3" x14ac:dyDescent="0.3">
      <c r="B810">
        <v>19.88901220865705</v>
      </c>
      <c r="C810">
        <v>12</v>
      </c>
    </row>
    <row r="811" spans="2:3" x14ac:dyDescent="0.3">
      <c r="B811">
        <v>19.938956714761375</v>
      </c>
      <c r="C811">
        <v>12</v>
      </c>
    </row>
    <row r="812" spans="2:3" x14ac:dyDescent="0.3">
      <c r="B812">
        <v>19.938956714761375</v>
      </c>
      <c r="C812">
        <v>0</v>
      </c>
    </row>
    <row r="813" spans="2:3" x14ac:dyDescent="0.3">
      <c r="B813">
        <v>19.988901220865706</v>
      </c>
      <c r="C813">
        <v>0</v>
      </c>
    </row>
    <row r="814" spans="2:3" x14ac:dyDescent="0.3">
      <c r="B814">
        <v>19.988901220865706</v>
      </c>
      <c r="C814">
        <v>12</v>
      </c>
    </row>
    <row r="815" spans="2:3" x14ac:dyDescent="0.3">
      <c r="B815">
        <v>20.038845726970031</v>
      </c>
      <c r="C815">
        <v>12</v>
      </c>
    </row>
    <row r="816" spans="2:3" x14ac:dyDescent="0.3">
      <c r="B816">
        <v>20.038845726970031</v>
      </c>
      <c r="C816">
        <v>0</v>
      </c>
    </row>
    <row r="817" spans="2:3" x14ac:dyDescent="0.3">
      <c r="B817">
        <v>20.088790233074363</v>
      </c>
      <c r="C817">
        <v>0</v>
      </c>
    </row>
    <row r="818" spans="2:3" x14ac:dyDescent="0.3">
      <c r="B818">
        <v>20.088790233074363</v>
      </c>
      <c r="C818">
        <v>12</v>
      </c>
    </row>
    <row r="819" spans="2:3" x14ac:dyDescent="0.3">
      <c r="B819">
        <v>20.138734739178691</v>
      </c>
      <c r="C819">
        <v>12</v>
      </c>
    </row>
    <row r="820" spans="2:3" x14ac:dyDescent="0.3">
      <c r="B820">
        <v>20.138734739178691</v>
      </c>
      <c r="C820">
        <v>0</v>
      </c>
    </row>
    <row r="821" spans="2:3" x14ac:dyDescent="0.3">
      <c r="B821">
        <v>20.188679245283019</v>
      </c>
      <c r="C821">
        <v>0</v>
      </c>
    </row>
    <row r="822" spans="2:3" x14ac:dyDescent="0.3">
      <c r="B822">
        <v>20.188679245283019</v>
      </c>
      <c r="C822">
        <v>12</v>
      </c>
    </row>
    <row r="823" spans="2:3" x14ac:dyDescent="0.3">
      <c r="B823">
        <v>20.238623751387347</v>
      </c>
      <c r="C823">
        <v>12</v>
      </c>
    </row>
    <row r="824" spans="2:3" x14ac:dyDescent="0.3">
      <c r="B824">
        <v>20.238623751387347</v>
      </c>
      <c r="C824">
        <v>0</v>
      </c>
    </row>
    <row r="825" spans="2:3" x14ac:dyDescent="0.3">
      <c r="B825">
        <v>20.288568257491676</v>
      </c>
      <c r="C825">
        <v>0</v>
      </c>
    </row>
    <row r="826" spans="2:3" x14ac:dyDescent="0.3">
      <c r="B826">
        <v>20.288568257491676</v>
      </c>
      <c r="C826">
        <v>12</v>
      </c>
    </row>
    <row r="827" spans="2:3" x14ac:dyDescent="0.3">
      <c r="B827">
        <v>20.338512763596004</v>
      </c>
      <c r="C827">
        <v>12</v>
      </c>
    </row>
    <row r="828" spans="2:3" x14ac:dyDescent="0.3">
      <c r="B828">
        <v>20.338512763596004</v>
      </c>
      <c r="C828">
        <v>0</v>
      </c>
    </row>
    <row r="829" spans="2:3" x14ac:dyDescent="0.3">
      <c r="B829">
        <v>20.388457269700332</v>
      </c>
      <c r="C829">
        <v>0</v>
      </c>
    </row>
    <row r="830" spans="2:3" x14ac:dyDescent="0.3">
      <c r="B830">
        <v>20.388457269700332</v>
      </c>
      <c r="C830">
        <v>12</v>
      </c>
    </row>
    <row r="831" spans="2:3" x14ac:dyDescent="0.3">
      <c r="B831">
        <v>20.438401775804664</v>
      </c>
      <c r="C831">
        <v>12</v>
      </c>
    </row>
    <row r="832" spans="2:3" x14ac:dyDescent="0.3">
      <c r="B832">
        <v>20.438401775804664</v>
      </c>
      <c r="C832">
        <v>0</v>
      </c>
    </row>
    <row r="833" spans="2:3" x14ac:dyDescent="0.3">
      <c r="B833">
        <v>20.488346281908989</v>
      </c>
      <c r="C833">
        <v>0</v>
      </c>
    </row>
    <row r="834" spans="2:3" x14ac:dyDescent="0.3">
      <c r="B834">
        <v>20.488346281908989</v>
      </c>
      <c r="C834">
        <v>12</v>
      </c>
    </row>
    <row r="835" spans="2:3" x14ac:dyDescent="0.3">
      <c r="B835">
        <v>20.53829078801332</v>
      </c>
      <c r="C835">
        <v>12</v>
      </c>
    </row>
    <row r="836" spans="2:3" x14ac:dyDescent="0.3">
      <c r="B836">
        <v>20.53829078801332</v>
      </c>
      <c r="C836">
        <v>0</v>
      </c>
    </row>
    <row r="837" spans="2:3" x14ac:dyDescent="0.3">
      <c r="B837">
        <v>20.588235294117645</v>
      </c>
      <c r="C837">
        <v>0</v>
      </c>
    </row>
    <row r="838" spans="2:3" x14ac:dyDescent="0.3">
      <c r="B838">
        <v>20.588235294117645</v>
      </c>
      <c r="C838">
        <v>12</v>
      </c>
    </row>
    <row r="839" spans="2:3" x14ac:dyDescent="0.3">
      <c r="B839">
        <v>20.638179800221977</v>
      </c>
      <c r="C839">
        <v>12</v>
      </c>
    </row>
    <row r="840" spans="2:3" x14ac:dyDescent="0.3">
      <c r="B840">
        <v>20.638179800221977</v>
      </c>
      <c r="C840">
        <v>0</v>
      </c>
    </row>
    <row r="841" spans="2:3" x14ac:dyDescent="0.3">
      <c r="B841">
        <v>20.688124306326305</v>
      </c>
      <c r="C841">
        <v>0</v>
      </c>
    </row>
    <row r="842" spans="2:3" x14ac:dyDescent="0.3">
      <c r="B842">
        <v>20.688124306326305</v>
      </c>
      <c r="C842">
        <v>12</v>
      </c>
    </row>
    <row r="843" spans="2:3" x14ac:dyDescent="0.3">
      <c r="B843">
        <v>20.738068812430633</v>
      </c>
      <c r="C843">
        <v>12</v>
      </c>
    </row>
    <row r="844" spans="2:3" x14ac:dyDescent="0.3">
      <c r="B844">
        <v>20.738068812430633</v>
      </c>
      <c r="C844">
        <v>0</v>
      </c>
    </row>
    <row r="845" spans="2:3" x14ac:dyDescent="0.3">
      <c r="B845">
        <v>20.788013318534961</v>
      </c>
      <c r="C845">
        <v>0</v>
      </c>
    </row>
    <row r="846" spans="2:3" x14ac:dyDescent="0.3">
      <c r="B846">
        <v>20.788013318534961</v>
      </c>
      <c r="C846">
        <v>12</v>
      </c>
    </row>
    <row r="847" spans="2:3" x14ac:dyDescent="0.3">
      <c r="B847">
        <v>20.83795782463929</v>
      </c>
      <c r="C847">
        <v>12</v>
      </c>
    </row>
    <row r="848" spans="2:3" x14ac:dyDescent="0.3">
      <c r="B848">
        <v>20.83795782463929</v>
      </c>
      <c r="C848">
        <v>0</v>
      </c>
    </row>
    <row r="849" spans="2:3" x14ac:dyDescent="0.3">
      <c r="B849">
        <v>20.887902330743618</v>
      </c>
      <c r="C849">
        <v>0</v>
      </c>
    </row>
    <row r="850" spans="2:3" x14ac:dyDescent="0.3">
      <c r="B850">
        <v>20.887902330743618</v>
      </c>
      <c r="C850">
        <v>12</v>
      </c>
    </row>
    <row r="851" spans="2:3" x14ac:dyDescent="0.3">
      <c r="B851">
        <v>20.937846836847946</v>
      </c>
      <c r="C851">
        <v>12</v>
      </c>
    </row>
    <row r="852" spans="2:3" x14ac:dyDescent="0.3">
      <c r="B852">
        <v>20.937846836847946</v>
      </c>
      <c r="C852">
        <v>0</v>
      </c>
    </row>
    <row r="853" spans="2:3" x14ac:dyDescent="0.3">
      <c r="B853">
        <v>20.987791342952278</v>
      </c>
      <c r="C853">
        <v>0</v>
      </c>
    </row>
    <row r="854" spans="2:3" x14ac:dyDescent="0.3">
      <c r="B854">
        <v>20.987791342952278</v>
      </c>
      <c r="C854">
        <v>12</v>
      </c>
    </row>
    <row r="855" spans="2:3" x14ac:dyDescent="0.3">
      <c r="B855">
        <v>21.037735849056602</v>
      </c>
      <c r="C855">
        <v>12</v>
      </c>
    </row>
    <row r="856" spans="2:3" x14ac:dyDescent="0.3">
      <c r="B856">
        <v>21.037735849056602</v>
      </c>
      <c r="C856">
        <v>0</v>
      </c>
    </row>
    <row r="857" spans="2:3" x14ac:dyDescent="0.3">
      <c r="B857">
        <v>21.087680355160934</v>
      </c>
      <c r="C857">
        <v>0</v>
      </c>
    </row>
    <row r="858" spans="2:3" x14ac:dyDescent="0.3">
      <c r="B858">
        <v>21.087680355160934</v>
      </c>
      <c r="C858">
        <v>12</v>
      </c>
    </row>
    <row r="859" spans="2:3" x14ac:dyDescent="0.3">
      <c r="B859">
        <v>21.137624861265259</v>
      </c>
      <c r="C859">
        <v>12</v>
      </c>
    </row>
    <row r="860" spans="2:3" x14ac:dyDescent="0.3">
      <c r="B860">
        <v>21.137624861265259</v>
      </c>
      <c r="C860">
        <v>0</v>
      </c>
    </row>
    <row r="861" spans="2:3" x14ac:dyDescent="0.3">
      <c r="B861">
        <v>21.187569367369591</v>
      </c>
      <c r="C861">
        <v>0</v>
      </c>
    </row>
    <row r="862" spans="2:3" x14ac:dyDescent="0.3">
      <c r="B862">
        <v>21.187569367369591</v>
      </c>
      <c r="C862">
        <v>12</v>
      </c>
    </row>
    <row r="863" spans="2:3" x14ac:dyDescent="0.3">
      <c r="B863">
        <v>21.237513873473915</v>
      </c>
      <c r="C863">
        <v>12</v>
      </c>
    </row>
    <row r="864" spans="2:3" x14ac:dyDescent="0.3">
      <c r="B864">
        <v>21.237513873473915</v>
      </c>
      <c r="C864">
        <v>0</v>
      </c>
    </row>
    <row r="865" spans="2:3" x14ac:dyDescent="0.3">
      <c r="B865">
        <v>21.287458379578247</v>
      </c>
      <c r="C865">
        <v>0</v>
      </c>
    </row>
    <row r="866" spans="2:3" x14ac:dyDescent="0.3">
      <c r="B866">
        <v>21.287458379578247</v>
      </c>
      <c r="C866">
        <v>12</v>
      </c>
    </row>
    <row r="867" spans="2:3" x14ac:dyDescent="0.3">
      <c r="B867">
        <v>21.337402885682575</v>
      </c>
      <c r="C867">
        <v>12</v>
      </c>
    </row>
    <row r="868" spans="2:3" x14ac:dyDescent="0.3">
      <c r="B868">
        <v>21.337402885682575</v>
      </c>
      <c r="C868">
        <v>0</v>
      </c>
    </row>
    <row r="869" spans="2:3" x14ac:dyDescent="0.3">
      <c r="B869">
        <v>21.387347391786903</v>
      </c>
      <c r="C869">
        <v>0</v>
      </c>
    </row>
    <row r="870" spans="2:3" x14ac:dyDescent="0.3">
      <c r="B870">
        <v>21.387347391786903</v>
      </c>
      <c r="C870">
        <v>12</v>
      </c>
    </row>
    <row r="871" spans="2:3" x14ac:dyDescent="0.3">
      <c r="B871">
        <v>21.437291897891232</v>
      </c>
      <c r="C871">
        <v>12</v>
      </c>
    </row>
    <row r="872" spans="2:3" x14ac:dyDescent="0.3">
      <c r="B872">
        <v>21.437291897891232</v>
      </c>
      <c r="C872">
        <v>0</v>
      </c>
    </row>
    <row r="873" spans="2:3" x14ac:dyDescent="0.3">
      <c r="B873">
        <v>21.48723640399556</v>
      </c>
      <c r="C873">
        <v>0</v>
      </c>
    </row>
    <row r="874" spans="2:3" x14ac:dyDescent="0.3">
      <c r="B874">
        <v>21.48723640399556</v>
      </c>
      <c r="C874">
        <v>12</v>
      </c>
    </row>
    <row r="875" spans="2:3" x14ac:dyDescent="0.3">
      <c r="B875">
        <v>21.537180910099892</v>
      </c>
      <c r="C875">
        <v>12</v>
      </c>
    </row>
    <row r="876" spans="2:3" x14ac:dyDescent="0.3">
      <c r="B876">
        <v>21.537180910099892</v>
      </c>
      <c r="C876">
        <v>0</v>
      </c>
    </row>
    <row r="877" spans="2:3" x14ac:dyDescent="0.3">
      <c r="B877">
        <v>21.587125416204216</v>
      </c>
      <c r="C877">
        <v>0</v>
      </c>
    </row>
    <row r="878" spans="2:3" x14ac:dyDescent="0.3">
      <c r="B878">
        <v>21.587125416204216</v>
      </c>
      <c r="C878">
        <v>12</v>
      </c>
    </row>
    <row r="879" spans="2:3" x14ac:dyDescent="0.3">
      <c r="B879">
        <v>21.637069922308548</v>
      </c>
      <c r="C879">
        <v>12</v>
      </c>
    </row>
    <row r="880" spans="2:3" x14ac:dyDescent="0.3">
      <c r="B880">
        <v>21.637069922308548</v>
      </c>
      <c r="C880">
        <v>0</v>
      </c>
    </row>
    <row r="881" spans="2:3" x14ac:dyDescent="0.3">
      <c r="B881">
        <v>21.687014428412873</v>
      </c>
      <c r="C881">
        <v>0</v>
      </c>
    </row>
    <row r="882" spans="2:3" x14ac:dyDescent="0.3">
      <c r="B882">
        <v>21.687014428412873</v>
      </c>
      <c r="C882">
        <v>12</v>
      </c>
    </row>
    <row r="883" spans="2:3" x14ac:dyDescent="0.3">
      <c r="B883">
        <v>21.736958934517205</v>
      </c>
      <c r="C883">
        <v>12</v>
      </c>
    </row>
    <row r="884" spans="2:3" x14ac:dyDescent="0.3">
      <c r="B884">
        <v>21.736958934517205</v>
      </c>
      <c r="C884">
        <v>0</v>
      </c>
    </row>
    <row r="885" spans="2:3" x14ac:dyDescent="0.3">
      <c r="B885">
        <v>21.786903440621529</v>
      </c>
      <c r="C885">
        <v>0</v>
      </c>
    </row>
    <row r="886" spans="2:3" x14ac:dyDescent="0.3">
      <c r="B886">
        <v>21.786903440621529</v>
      </c>
      <c r="C886">
        <v>12</v>
      </c>
    </row>
    <row r="887" spans="2:3" x14ac:dyDescent="0.3">
      <c r="B887">
        <v>21.836847946725861</v>
      </c>
      <c r="C887">
        <v>12</v>
      </c>
    </row>
    <row r="888" spans="2:3" x14ac:dyDescent="0.3">
      <c r="B888">
        <v>21.836847946725861</v>
      </c>
      <c r="C888">
        <v>0</v>
      </c>
    </row>
    <row r="889" spans="2:3" x14ac:dyDescent="0.3">
      <c r="B889">
        <v>21.886792452830189</v>
      </c>
      <c r="C889">
        <v>0</v>
      </c>
    </row>
    <row r="890" spans="2:3" x14ac:dyDescent="0.3">
      <c r="B890">
        <v>21.886792452830189</v>
      </c>
      <c r="C890">
        <v>12</v>
      </c>
    </row>
    <row r="891" spans="2:3" x14ac:dyDescent="0.3">
      <c r="B891">
        <v>21.936736958934517</v>
      </c>
      <c r="C891">
        <v>12</v>
      </c>
    </row>
    <row r="892" spans="2:3" x14ac:dyDescent="0.3">
      <c r="B892">
        <v>21.936736958934517</v>
      </c>
      <c r="C892">
        <v>0</v>
      </c>
    </row>
    <row r="893" spans="2:3" x14ac:dyDescent="0.3">
      <c r="B893">
        <v>21.986681465038846</v>
      </c>
      <c r="C893">
        <v>0</v>
      </c>
    </row>
    <row r="894" spans="2:3" x14ac:dyDescent="0.3">
      <c r="B894">
        <v>21.986681465038846</v>
      </c>
      <c r="C894">
        <v>12</v>
      </c>
    </row>
    <row r="895" spans="2:3" x14ac:dyDescent="0.3">
      <c r="B895">
        <v>22.036625971143174</v>
      </c>
      <c r="C895">
        <v>12</v>
      </c>
    </row>
    <row r="896" spans="2:3" x14ac:dyDescent="0.3">
      <c r="B896">
        <v>22.036625971143174</v>
      </c>
      <c r="C896">
        <v>0</v>
      </c>
    </row>
    <row r="897" spans="2:3" x14ac:dyDescent="0.3">
      <c r="B897">
        <v>22.086570477247502</v>
      </c>
      <c r="C897">
        <v>0</v>
      </c>
    </row>
    <row r="898" spans="2:3" x14ac:dyDescent="0.3">
      <c r="B898">
        <v>22.086570477247502</v>
      </c>
      <c r="C898">
        <v>12</v>
      </c>
    </row>
    <row r="899" spans="2:3" x14ac:dyDescent="0.3">
      <c r="B899">
        <v>22.13651498335183</v>
      </c>
      <c r="C899">
        <v>12</v>
      </c>
    </row>
    <row r="900" spans="2:3" x14ac:dyDescent="0.3">
      <c r="B900">
        <v>22.13651498335183</v>
      </c>
      <c r="C900">
        <v>0</v>
      </c>
    </row>
    <row r="901" spans="2:3" x14ac:dyDescent="0.3">
      <c r="B901">
        <v>22.186459489456162</v>
      </c>
      <c r="C901">
        <v>0</v>
      </c>
    </row>
    <row r="902" spans="2:3" x14ac:dyDescent="0.3">
      <c r="B902">
        <v>22.186459489456162</v>
      </c>
      <c r="C902">
        <v>12</v>
      </c>
    </row>
    <row r="903" spans="2:3" x14ac:dyDescent="0.3">
      <c r="B903">
        <v>22.236403995560487</v>
      </c>
      <c r="C903">
        <v>12</v>
      </c>
    </row>
    <row r="904" spans="2:3" x14ac:dyDescent="0.3">
      <c r="B904">
        <v>22.236403995560487</v>
      </c>
      <c r="C904">
        <v>0</v>
      </c>
    </row>
    <row r="905" spans="2:3" x14ac:dyDescent="0.3">
      <c r="B905">
        <v>22.286348501664818</v>
      </c>
      <c r="C905">
        <v>0</v>
      </c>
    </row>
    <row r="906" spans="2:3" x14ac:dyDescent="0.3">
      <c r="B906">
        <v>22.286348501664818</v>
      </c>
      <c r="C906">
        <v>12</v>
      </c>
    </row>
    <row r="907" spans="2:3" x14ac:dyDescent="0.3">
      <c r="B907">
        <v>22.336293007769143</v>
      </c>
      <c r="C907">
        <v>12</v>
      </c>
    </row>
    <row r="908" spans="2:3" x14ac:dyDescent="0.3">
      <c r="B908">
        <v>22.336293007769143</v>
      </c>
      <c r="C908">
        <v>0</v>
      </c>
    </row>
    <row r="909" spans="2:3" x14ac:dyDescent="0.3">
      <c r="B909">
        <v>22.386237513873475</v>
      </c>
      <c r="C909">
        <v>0</v>
      </c>
    </row>
    <row r="910" spans="2:3" x14ac:dyDescent="0.3">
      <c r="B910">
        <v>22.386237513873475</v>
      </c>
      <c r="C910">
        <v>12</v>
      </c>
    </row>
    <row r="911" spans="2:3" x14ac:dyDescent="0.3">
      <c r="B911">
        <v>22.436182019977803</v>
      </c>
      <c r="C911">
        <v>12</v>
      </c>
    </row>
    <row r="912" spans="2:3" x14ac:dyDescent="0.3">
      <c r="B912">
        <v>22.436182019977803</v>
      </c>
      <c r="C912">
        <v>0</v>
      </c>
    </row>
    <row r="913" spans="2:3" x14ac:dyDescent="0.3">
      <c r="B913">
        <v>22.486126526082131</v>
      </c>
      <c r="C913">
        <v>0</v>
      </c>
    </row>
    <row r="914" spans="2:3" x14ac:dyDescent="0.3">
      <c r="B914">
        <v>22.486126526082131</v>
      </c>
      <c r="C914">
        <v>12</v>
      </c>
    </row>
    <row r="915" spans="2:3" x14ac:dyDescent="0.3">
      <c r="B915">
        <v>22.536071032186459</v>
      </c>
      <c r="C915">
        <v>12</v>
      </c>
    </row>
    <row r="916" spans="2:3" x14ac:dyDescent="0.3">
      <c r="B916">
        <v>22.536071032186459</v>
      </c>
      <c r="C916">
        <v>0</v>
      </c>
    </row>
    <row r="917" spans="2:3" x14ac:dyDescent="0.3">
      <c r="B917">
        <v>22.586015538290788</v>
      </c>
      <c r="C917">
        <v>0</v>
      </c>
    </row>
    <row r="918" spans="2:3" x14ac:dyDescent="0.3">
      <c r="B918">
        <v>22.586015538290788</v>
      </c>
      <c r="C918">
        <v>12</v>
      </c>
    </row>
    <row r="919" spans="2:3" x14ac:dyDescent="0.3">
      <c r="B919">
        <v>22.635960044395116</v>
      </c>
      <c r="C919">
        <v>12</v>
      </c>
    </row>
    <row r="920" spans="2:3" x14ac:dyDescent="0.3">
      <c r="B920">
        <v>22.635960044395116</v>
      </c>
      <c r="C920">
        <v>0</v>
      </c>
    </row>
    <row r="921" spans="2:3" x14ac:dyDescent="0.3">
      <c r="B921">
        <v>22.685904550499444</v>
      </c>
      <c r="C921">
        <v>0</v>
      </c>
    </row>
    <row r="922" spans="2:3" x14ac:dyDescent="0.3">
      <c r="B922">
        <v>22.685904550499444</v>
      </c>
      <c r="C922">
        <v>12</v>
      </c>
    </row>
    <row r="923" spans="2:3" x14ac:dyDescent="0.3">
      <c r="B923">
        <v>22.735849056603776</v>
      </c>
      <c r="C923">
        <v>12</v>
      </c>
    </row>
    <row r="924" spans="2:3" x14ac:dyDescent="0.3">
      <c r="B924">
        <v>22.735849056603776</v>
      </c>
      <c r="C924">
        <v>0</v>
      </c>
    </row>
    <row r="925" spans="2:3" x14ac:dyDescent="0.3">
      <c r="B925">
        <v>22.785793562708101</v>
      </c>
      <c r="C925">
        <v>0</v>
      </c>
    </row>
    <row r="926" spans="2:3" x14ac:dyDescent="0.3">
      <c r="B926">
        <v>22.785793562708101</v>
      </c>
      <c r="C926">
        <v>12</v>
      </c>
    </row>
    <row r="927" spans="2:3" x14ac:dyDescent="0.3">
      <c r="B927">
        <v>22.835738068812432</v>
      </c>
      <c r="C927">
        <v>12</v>
      </c>
    </row>
    <row r="928" spans="2:3" x14ac:dyDescent="0.3">
      <c r="B928">
        <v>22.835738068812432</v>
      </c>
      <c r="C928">
        <v>0</v>
      </c>
    </row>
    <row r="929" spans="2:3" x14ac:dyDescent="0.3">
      <c r="B929">
        <v>22.885682574916757</v>
      </c>
      <c r="C929">
        <v>0</v>
      </c>
    </row>
    <row r="930" spans="2:3" x14ac:dyDescent="0.3">
      <c r="B930">
        <v>22.885682574916757</v>
      </c>
      <c r="C930">
        <v>12</v>
      </c>
    </row>
    <row r="931" spans="2:3" x14ac:dyDescent="0.3">
      <c r="B931">
        <v>22.935627081021089</v>
      </c>
      <c r="C931">
        <v>12</v>
      </c>
    </row>
    <row r="932" spans="2:3" x14ac:dyDescent="0.3">
      <c r="B932">
        <v>22.935627081021089</v>
      </c>
      <c r="C932">
        <v>0</v>
      </c>
    </row>
    <row r="933" spans="2:3" x14ac:dyDescent="0.3">
      <c r="B933">
        <v>22.985571587125417</v>
      </c>
      <c r="C933">
        <v>0</v>
      </c>
    </row>
    <row r="934" spans="2:3" x14ac:dyDescent="0.3">
      <c r="B934">
        <v>22.985571587125417</v>
      </c>
      <c r="C934">
        <v>12</v>
      </c>
    </row>
    <row r="935" spans="2:3" x14ac:dyDescent="0.3">
      <c r="B935">
        <v>23.035516093229745</v>
      </c>
      <c r="C935">
        <v>12</v>
      </c>
    </row>
    <row r="936" spans="2:3" x14ac:dyDescent="0.3">
      <c r="B936">
        <v>23.035516093229745</v>
      </c>
      <c r="C936">
        <v>0</v>
      </c>
    </row>
    <row r="937" spans="2:3" x14ac:dyDescent="0.3">
      <c r="B937">
        <v>23.085460599334073</v>
      </c>
      <c r="C937">
        <v>0</v>
      </c>
    </row>
    <row r="938" spans="2:3" x14ac:dyDescent="0.3">
      <c r="B938">
        <v>23.085460599334073</v>
      </c>
      <c r="C938">
        <v>12</v>
      </c>
    </row>
    <row r="939" spans="2:3" x14ac:dyDescent="0.3">
      <c r="B939">
        <v>23.135405105438402</v>
      </c>
      <c r="C939">
        <v>12</v>
      </c>
    </row>
    <row r="940" spans="2:3" x14ac:dyDescent="0.3">
      <c r="B940">
        <v>23.135405105438402</v>
      </c>
      <c r="C940">
        <v>0</v>
      </c>
    </row>
    <row r="941" spans="2:3" x14ac:dyDescent="0.3">
      <c r="B941">
        <v>23.18534961154273</v>
      </c>
      <c r="C941">
        <v>0</v>
      </c>
    </row>
    <row r="942" spans="2:3" x14ac:dyDescent="0.3">
      <c r="B942">
        <v>23.18534961154273</v>
      </c>
      <c r="C942">
        <v>12</v>
      </c>
    </row>
    <row r="943" spans="2:3" x14ac:dyDescent="0.3">
      <c r="B943">
        <v>23.235294117647058</v>
      </c>
      <c r="C943">
        <v>12</v>
      </c>
    </row>
    <row r="944" spans="2:3" x14ac:dyDescent="0.3">
      <c r="B944">
        <v>23.235294117647058</v>
      </c>
      <c r="C944">
        <v>0</v>
      </c>
    </row>
    <row r="945" spans="2:3" x14ac:dyDescent="0.3">
      <c r="B945">
        <v>23.28523862375139</v>
      </c>
      <c r="C945">
        <v>0</v>
      </c>
    </row>
    <row r="946" spans="2:3" x14ac:dyDescent="0.3">
      <c r="B946">
        <v>23.28523862375139</v>
      </c>
      <c r="C946">
        <v>12</v>
      </c>
    </row>
    <row r="947" spans="2:3" x14ac:dyDescent="0.3">
      <c r="B947">
        <v>23.335183129855714</v>
      </c>
      <c r="C947">
        <v>12</v>
      </c>
    </row>
    <row r="948" spans="2:3" x14ac:dyDescent="0.3">
      <c r="B948">
        <v>23.335183129855714</v>
      </c>
      <c r="C948">
        <v>0</v>
      </c>
    </row>
    <row r="949" spans="2:3" x14ac:dyDescent="0.3">
      <c r="B949">
        <v>23.385127635960046</v>
      </c>
      <c r="C949">
        <v>0</v>
      </c>
    </row>
    <row r="950" spans="2:3" x14ac:dyDescent="0.3">
      <c r="B950">
        <v>23.385127635960046</v>
      </c>
      <c r="C950">
        <v>12</v>
      </c>
    </row>
    <row r="951" spans="2:3" x14ac:dyDescent="0.3">
      <c r="B951">
        <v>23.435072142064371</v>
      </c>
      <c r="C951">
        <v>12</v>
      </c>
    </row>
    <row r="952" spans="2:3" x14ac:dyDescent="0.3">
      <c r="B952">
        <v>23.435072142064371</v>
      </c>
      <c r="C952">
        <v>0</v>
      </c>
    </row>
    <row r="953" spans="2:3" x14ac:dyDescent="0.3">
      <c r="B953">
        <v>23.485016648168703</v>
      </c>
      <c r="C953">
        <v>0</v>
      </c>
    </row>
    <row r="954" spans="2:3" x14ac:dyDescent="0.3">
      <c r="B954">
        <v>23.485016648168703</v>
      </c>
      <c r="C954">
        <v>12</v>
      </c>
    </row>
    <row r="955" spans="2:3" x14ac:dyDescent="0.3">
      <c r="B955">
        <v>23.534961154273031</v>
      </c>
      <c r="C955">
        <v>12</v>
      </c>
    </row>
    <row r="956" spans="2:3" x14ac:dyDescent="0.3">
      <c r="B956">
        <v>23.534961154273031</v>
      </c>
      <c r="C956">
        <v>0</v>
      </c>
    </row>
    <row r="957" spans="2:3" x14ac:dyDescent="0.3">
      <c r="B957">
        <v>23.584905660377359</v>
      </c>
      <c r="C957">
        <v>0</v>
      </c>
    </row>
    <row r="958" spans="2:3" x14ac:dyDescent="0.3">
      <c r="B958">
        <v>23.584905660377359</v>
      </c>
      <c r="C958">
        <v>12</v>
      </c>
    </row>
    <row r="959" spans="2:3" x14ac:dyDescent="0.3">
      <c r="B959">
        <v>23.634850166481687</v>
      </c>
      <c r="C959">
        <v>12</v>
      </c>
    </row>
    <row r="960" spans="2:3" x14ac:dyDescent="0.3">
      <c r="B960">
        <v>23.634850166481687</v>
      </c>
      <c r="C960">
        <v>0</v>
      </c>
    </row>
    <row r="961" spans="2:3" x14ac:dyDescent="0.3">
      <c r="B961">
        <v>23.684794672586015</v>
      </c>
      <c r="C961">
        <v>0</v>
      </c>
    </row>
    <row r="962" spans="2:3" x14ac:dyDescent="0.3">
      <c r="B962">
        <v>23.684794672586015</v>
      </c>
      <c r="C962">
        <v>12</v>
      </c>
    </row>
    <row r="963" spans="2:3" x14ac:dyDescent="0.3">
      <c r="B963">
        <v>23.734739178690344</v>
      </c>
      <c r="C963">
        <v>12</v>
      </c>
    </row>
    <row r="964" spans="2:3" x14ac:dyDescent="0.3">
      <c r="B964">
        <v>23.734739178690344</v>
      </c>
      <c r="C964">
        <v>0</v>
      </c>
    </row>
    <row r="965" spans="2:3" x14ac:dyDescent="0.3">
      <c r="B965">
        <v>23.784683684794672</v>
      </c>
      <c r="C965">
        <v>0</v>
      </c>
    </row>
    <row r="966" spans="2:3" x14ac:dyDescent="0.3">
      <c r="B966">
        <v>23.784683684794672</v>
      </c>
      <c r="C966">
        <v>12</v>
      </c>
    </row>
    <row r="967" spans="2:3" x14ac:dyDescent="0.3">
      <c r="B967">
        <v>23.834628190899004</v>
      </c>
      <c r="C967">
        <v>12</v>
      </c>
    </row>
    <row r="968" spans="2:3" x14ac:dyDescent="0.3">
      <c r="B968">
        <v>23.834628190899004</v>
      </c>
      <c r="C968">
        <v>0</v>
      </c>
    </row>
    <row r="969" spans="2:3" x14ac:dyDescent="0.3">
      <c r="B969">
        <v>23.884572697003328</v>
      </c>
      <c r="C969">
        <v>0</v>
      </c>
    </row>
    <row r="970" spans="2:3" x14ac:dyDescent="0.3">
      <c r="B970">
        <v>23.884572697003328</v>
      </c>
      <c r="C970">
        <v>12</v>
      </c>
    </row>
    <row r="971" spans="2:3" x14ac:dyDescent="0.3">
      <c r="B971">
        <v>23.93451720310766</v>
      </c>
      <c r="C971">
        <v>12</v>
      </c>
    </row>
    <row r="972" spans="2:3" x14ac:dyDescent="0.3">
      <c r="B972">
        <v>23.93451720310766</v>
      </c>
      <c r="C972">
        <v>0</v>
      </c>
    </row>
    <row r="973" spans="2:3" x14ac:dyDescent="0.3">
      <c r="B973">
        <v>23.984461709211985</v>
      </c>
      <c r="C973">
        <v>0</v>
      </c>
    </row>
    <row r="974" spans="2:3" x14ac:dyDescent="0.3">
      <c r="B974">
        <v>23.984461709211985</v>
      </c>
      <c r="C974">
        <v>12</v>
      </c>
    </row>
    <row r="975" spans="2:3" x14ac:dyDescent="0.3">
      <c r="B975">
        <v>24.034406215316316</v>
      </c>
      <c r="C975">
        <v>12</v>
      </c>
    </row>
    <row r="976" spans="2:3" x14ac:dyDescent="0.3">
      <c r="B976">
        <v>24.034406215316316</v>
      </c>
      <c r="C976">
        <v>0</v>
      </c>
    </row>
    <row r="977" spans="2:3" x14ac:dyDescent="0.3">
      <c r="B977">
        <v>24.084350721420641</v>
      </c>
      <c r="C977">
        <v>0</v>
      </c>
    </row>
    <row r="978" spans="2:3" x14ac:dyDescent="0.3">
      <c r="B978">
        <v>24.084350721420641</v>
      </c>
      <c r="C978">
        <v>12</v>
      </c>
    </row>
    <row r="979" spans="2:3" x14ac:dyDescent="0.3">
      <c r="B979">
        <v>24.134295227524973</v>
      </c>
      <c r="C979">
        <v>12</v>
      </c>
    </row>
    <row r="980" spans="2:3" x14ac:dyDescent="0.3">
      <c r="B980">
        <v>24.134295227524973</v>
      </c>
      <c r="C980">
        <v>0</v>
      </c>
    </row>
    <row r="981" spans="2:3" x14ac:dyDescent="0.3">
      <c r="B981">
        <v>24.184239733629301</v>
      </c>
      <c r="C981">
        <v>0</v>
      </c>
    </row>
    <row r="982" spans="2:3" x14ac:dyDescent="0.3">
      <c r="B982">
        <v>24.184239733629301</v>
      </c>
      <c r="C982">
        <v>12</v>
      </c>
    </row>
    <row r="983" spans="2:3" x14ac:dyDescent="0.3">
      <c r="B983">
        <v>24.234184239733629</v>
      </c>
      <c r="C983">
        <v>12</v>
      </c>
    </row>
    <row r="984" spans="2:3" x14ac:dyDescent="0.3">
      <c r="B984">
        <v>24.234184239733629</v>
      </c>
      <c r="C984">
        <v>0</v>
      </c>
    </row>
    <row r="985" spans="2:3" x14ac:dyDescent="0.3">
      <c r="B985">
        <v>24.284128745837958</v>
      </c>
      <c r="C985">
        <v>0</v>
      </c>
    </row>
    <row r="986" spans="2:3" x14ac:dyDescent="0.3">
      <c r="B986">
        <v>24.284128745837958</v>
      </c>
      <c r="C986">
        <v>12</v>
      </c>
    </row>
    <row r="987" spans="2:3" x14ac:dyDescent="0.3">
      <c r="B987">
        <v>24.334073251942286</v>
      </c>
      <c r="C987">
        <v>12</v>
      </c>
    </row>
    <row r="988" spans="2:3" x14ac:dyDescent="0.3">
      <c r="B988">
        <v>24.334073251942286</v>
      </c>
      <c r="C988">
        <v>0</v>
      </c>
    </row>
    <row r="989" spans="2:3" x14ac:dyDescent="0.3">
      <c r="B989">
        <v>24.384017758046618</v>
      </c>
      <c r="C989">
        <v>0</v>
      </c>
    </row>
    <row r="990" spans="2:3" x14ac:dyDescent="0.3">
      <c r="B990">
        <v>24.384017758046618</v>
      </c>
      <c r="C990">
        <v>12</v>
      </c>
    </row>
    <row r="991" spans="2:3" x14ac:dyDescent="0.3">
      <c r="B991">
        <v>24.433962264150942</v>
      </c>
      <c r="C991">
        <v>12</v>
      </c>
    </row>
    <row r="992" spans="2:3" x14ac:dyDescent="0.3">
      <c r="B992">
        <v>24.433962264150942</v>
      </c>
      <c r="C992">
        <v>0</v>
      </c>
    </row>
    <row r="993" spans="2:3" x14ac:dyDescent="0.3">
      <c r="B993">
        <v>24.483906770255274</v>
      </c>
      <c r="C993">
        <v>0</v>
      </c>
    </row>
    <row r="994" spans="2:3" x14ac:dyDescent="0.3">
      <c r="B994">
        <v>24.483906770255274</v>
      </c>
      <c r="C994">
        <v>12</v>
      </c>
    </row>
    <row r="995" spans="2:3" x14ac:dyDescent="0.3">
      <c r="B995">
        <v>24.533851276359599</v>
      </c>
      <c r="C995">
        <v>12</v>
      </c>
    </row>
    <row r="996" spans="2:3" x14ac:dyDescent="0.3">
      <c r="B996">
        <v>24.533851276359599</v>
      </c>
      <c r="C996">
        <v>0</v>
      </c>
    </row>
    <row r="997" spans="2:3" x14ac:dyDescent="0.3">
      <c r="B997">
        <v>24.58379578246393</v>
      </c>
      <c r="C997">
        <v>0</v>
      </c>
    </row>
    <row r="998" spans="2:3" x14ac:dyDescent="0.3">
      <c r="B998">
        <v>24.58379578246393</v>
      </c>
      <c r="C998">
        <v>12</v>
      </c>
    </row>
    <row r="999" spans="2:3" x14ac:dyDescent="0.3">
      <c r="B999">
        <v>24.633740288568255</v>
      </c>
      <c r="C999">
        <v>12</v>
      </c>
    </row>
    <row r="1000" spans="2:3" x14ac:dyDescent="0.3">
      <c r="B1000">
        <v>24.633740288568255</v>
      </c>
      <c r="C1000">
        <v>0</v>
      </c>
    </row>
    <row r="1001" spans="2:3" x14ac:dyDescent="0.3">
      <c r="B1001">
        <v>24.683684794672587</v>
      </c>
      <c r="C1001">
        <v>0</v>
      </c>
    </row>
    <row r="1002" spans="2:3" x14ac:dyDescent="0.3">
      <c r="B1002">
        <v>24.683684794672587</v>
      </c>
      <c r="C1002">
        <v>12</v>
      </c>
    </row>
    <row r="1003" spans="2:3" x14ac:dyDescent="0.3">
      <c r="B1003">
        <v>24.733629300776915</v>
      </c>
      <c r="C1003">
        <v>12</v>
      </c>
    </row>
    <row r="1004" spans="2:3" x14ac:dyDescent="0.3">
      <c r="B1004">
        <v>24.733629300776915</v>
      </c>
      <c r="C1004">
        <v>0</v>
      </c>
    </row>
    <row r="1005" spans="2:3" x14ac:dyDescent="0.3">
      <c r="B1005">
        <v>24.783573806881243</v>
      </c>
      <c r="C1005">
        <v>0</v>
      </c>
    </row>
    <row r="1006" spans="2:3" x14ac:dyDescent="0.3">
      <c r="B1006">
        <v>24.783573806881243</v>
      </c>
      <c r="C1006">
        <v>12</v>
      </c>
    </row>
    <row r="1007" spans="2:3" x14ac:dyDescent="0.3">
      <c r="B1007">
        <v>24.833518312985571</v>
      </c>
      <c r="C1007">
        <v>12</v>
      </c>
    </row>
    <row r="1008" spans="2:3" x14ac:dyDescent="0.3">
      <c r="B1008">
        <v>24.833518312985571</v>
      </c>
      <c r="C1008">
        <v>0</v>
      </c>
    </row>
    <row r="1009" spans="2:3" x14ac:dyDescent="0.3">
      <c r="B1009">
        <v>24.8834628190899</v>
      </c>
      <c r="C1009">
        <v>0</v>
      </c>
    </row>
    <row r="1010" spans="2:3" x14ac:dyDescent="0.3">
      <c r="B1010">
        <v>24.8834628190899</v>
      </c>
      <c r="C1010">
        <v>12</v>
      </c>
    </row>
    <row r="1011" spans="2:3" x14ac:dyDescent="0.3">
      <c r="B1011">
        <v>24.933407325194228</v>
      </c>
      <c r="C1011">
        <v>12</v>
      </c>
    </row>
    <row r="1012" spans="2:3" x14ac:dyDescent="0.3">
      <c r="B1012">
        <v>24.933407325194228</v>
      </c>
      <c r="C1012">
        <v>0</v>
      </c>
    </row>
    <row r="1013" spans="2:3" x14ac:dyDescent="0.3">
      <c r="B1013">
        <v>24.983351831298556</v>
      </c>
      <c r="C1013">
        <v>0</v>
      </c>
    </row>
    <row r="1014" spans="2:3" x14ac:dyDescent="0.3">
      <c r="B1014">
        <v>24.983351831298556</v>
      </c>
      <c r="C1014">
        <v>12</v>
      </c>
    </row>
    <row r="1015" spans="2:3" x14ac:dyDescent="0.3">
      <c r="B1015">
        <v>25.033296337402888</v>
      </c>
      <c r="C1015">
        <v>12</v>
      </c>
    </row>
    <row r="1016" spans="2:3" x14ac:dyDescent="0.3">
      <c r="B1016">
        <v>25.033296337402888</v>
      </c>
      <c r="C1016">
        <v>0</v>
      </c>
    </row>
    <row r="1017" spans="2:3" x14ac:dyDescent="0.3">
      <c r="B1017">
        <v>25.083240843507213</v>
      </c>
      <c r="C1017">
        <v>0</v>
      </c>
    </row>
    <row r="1018" spans="2:3" x14ac:dyDescent="0.3">
      <c r="B1018">
        <v>25.083240843507213</v>
      </c>
      <c r="C1018">
        <v>12</v>
      </c>
    </row>
    <row r="1019" spans="2:3" x14ac:dyDescent="0.3">
      <c r="B1019">
        <v>25.133185349611544</v>
      </c>
      <c r="C1019">
        <v>12</v>
      </c>
    </row>
    <row r="1020" spans="2:3" x14ac:dyDescent="0.3">
      <c r="B1020">
        <v>25.133185349611544</v>
      </c>
      <c r="C1020">
        <v>0</v>
      </c>
    </row>
    <row r="1021" spans="2:3" x14ac:dyDescent="0.3">
      <c r="B1021">
        <v>25.183129855715869</v>
      </c>
      <c r="C1021">
        <v>0</v>
      </c>
    </row>
    <row r="1022" spans="2:3" x14ac:dyDescent="0.3">
      <c r="B1022">
        <v>25.183129855715869</v>
      </c>
      <c r="C1022">
        <v>12</v>
      </c>
    </row>
    <row r="1023" spans="2:3" x14ac:dyDescent="0.3">
      <c r="B1023">
        <v>25.233074361820201</v>
      </c>
      <c r="C1023">
        <v>12</v>
      </c>
    </row>
    <row r="1024" spans="2:3" x14ac:dyDescent="0.3">
      <c r="B1024">
        <v>25.233074361820201</v>
      </c>
      <c r="C1024">
        <v>0</v>
      </c>
    </row>
    <row r="1025" spans="2:3" x14ac:dyDescent="0.3">
      <c r="B1025">
        <v>25.283018867924529</v>
      </c>
      <c r="C1025">
        <v>0</v>
      </c>
    </row>
    <row r="1026" spans="2:3" x14ac:dyDescent="0.3">
      <c r="B1026">
        <v>25.283018867924529</v>
      </c>
      <c r="C1026">
        <v>12</v>
      </c>
    </row>
    <row r="1027" spans="2:3" x14ac:dyDescent="0.3">
      <c r="B1027">
        <v>25.332963374028857</v>
      </c>
      <c r="C1027">
        <v>12</v>
      </c>
    </row>
    <row r="1028" spans="2:3" x14ac:dyDescent="0.3">
      <c r="B1028">
        <v>25.332963374028857</v>
      </c>
      <c r="C1028">
        <v>0</v>
      </c>
    </row>
    <row r="1029" spans="2:3" x14ac:dyDescent="0.3">
      <c r="B1029">
        <v>25.382907880133185</v>
      </c>
      <c r="C1029">
        <v>0</v>
      </c>
    </row>
    <row r="1030" spans="2:3" x14ac:dyDescent="0.3">
      <c r="B1030">
        <v>25.382907880133185</v>
      </c>
      <c r="C1030">
        <v>12</v>
      </c>
    </row>
    <row r="1031" spans="2:3" x14ac:dyDescent="0.3">
      <c r="B1031">
        <v>25.432852386237514</v>
      </c>
      <c r="C1031">
        <v>12</v>
      </c>
    </row>
    <row r="1032" spans="2:3" x14ac:dyDescent="0.3">
      <c r="B1032">
        <v>25.432852386237514</v>
      </c>
      <c r="C1032">
        <v>0</v>
      </c>
    </row>
    <row r="1033" spans="2:3" x14ac:dyDescent="0.3">
      <c r="B1033">
        <v>25.482796892341842</v>
      </c>
      <c r="C1033">
        <v>0</v>
      </c>
    </row>
    <row r="1034" spans="2:3" x14ac:dyDescent="0.3">
      <c r="B1034">
        <v>25.482796892341842</v>
      </c>
      <c r="C1034">
        <v>12</v>
      </c>
    </row>
    <row r="1035" spans="2:3" x14ac:dyDescent="0.3">
      <c r="B1035">
        <v>25.53274139844617</v>
      </c>
      <c r="C1035">
        <v>12</v>
      </c>
    </row>
    <row r="1036" spans="2:3" x14ac:dyDescent="0.3">
      <c r="B1036">
        <v>25.53274139844617</v>
      </c>
      <c r="C1036">
        <v>0</v>
      </c>
    </row>
    <row r="1037" spans="2:3" x14ac:dyDescent="0.3">
      <c r="B1037">
        <v>25.582685904550502</v>
      </c>
      <c r="C1037">
        <v>0</v>
      </c>
    </row>
    <row r="1038" spans="2:3" x14ac:dyDescent="0.3">
      <c r="B1038">
        <v>25.582685904550502</v>
      </c>
      <c r="C1038">
        <v>12</v>
      </c>
    </row>
    <row r="1039" spans="2:3" x14ac:dyDescent="0.3">
      <c r="B1039">
        <v>25.632630410654826</v>
      </c>
      <c r="C1039">
        <v>12</v>
      </c>
    </row>
    <row r="1040" spans="2:3" x14ac:dyDescent="0.3">
      <c r="B1040">
        <v>25.632630410654826</v>
      </c>
      <c r="C1040">
        <v>0</v>
      </c>
    </row>
    <row r="1041" spans="2:3" x14ac:dyDescent="0.3">
      <c r="B1041">
        <v>25.682574916759158</v>
      </c>
      <c r="C1041">
        <v>0</v>
      </c>
    </row>
    <row r="1042" spans="2:3" x14ac:dyDescent="0.3">
      <c r="B1042">
        <v>25.682574916759158</v>
      </c>
      <c r="C1042">
        <v>12</v>
      </c>
    </row>
    <row r="1043" spans="2:3" x14ac:dyDescent="0.3">
      <c r="B1043">
        <v>25.732519422863483</v>
      </c>
      <c r="C1043">
        <v>12</v>
      </c>
    </row>
    <row r="1044" spans="2:3" x14ac:dyDescent="0.3">
      <c r="B1044">
        <v>25.732519422863483</v>
      </c>
      <c r="C1044">
        <v>0</v>
      </c>
    </row>
    <row r="1045" spans="2:3" x14ac:dyDescent="0.3">
      <c r="B1045">
        <v>25.782463928967815</v>
      </c>
      <c r="C1045">
        <v>0</v>
      </c>
    </row>
    <row r="1046" spans="2:3" x14ac:dyDescent="0.3">
      <c r="B1046">
        <v>25.782463928967815</v>
      </c>
      <c r="C1046">
        <v>12</v>
      </c>
    </row>
    <row r="1047" spans="2:3" x14ac:dyDescent="0.3">
      <c r="B1047">
        <v>25.832408435072143</v>
      </c>
      <c r="C1047">
        <v>12</v>
      </c>
    </row>
    <row r="1048" spans="2:3" x14ac:dyDescent="0.3">
      <c r="B1048">
        <v>25.832408435072143</v>
      </c>
      <c r="C1048">
        <v>0</v>
      </c>
    </row>
    <row r="1049" spans="2:3" x14ac:dyDescent="0.3">
      <c r="B1049">
        <v>25.882352941176471</v>
      </c>
      <c r="C1049">
        <v>0</v>
      </c>
    </row>
    <row r="1050" spans="2:3" x14ac:dyDescent="0.3">
      <c r="B1050">
        <v>25.882352941176471</v>
      </c>
      <c r="C1050">
        <v>12</v>
      </c>
    </row>
    <row r="1051" spans="2:3" x14ac:dyDescent="0.3">
      <c r="B1051">
        <v>25.932297447280799</v>
      </c>
      <c r="C1051">
        <v>12</v>
      </c>
    </row>
    <row r="1052" spans="2:3" x14ac:dyDescent="0.3">
      <c r="B1052">
        <v>25.932297447280799</v>
      </c>
      <c r="C1052">
        <v>0</v>
      </c>
    </row>
    <row r="1053" spans="2:3" x14ac:dyDescent="0.3">
      <c r="B1053">
        <v>25.982241953385127</v>
      </c>
      <c r="C1053">
        <v>0</v>
      </c>
    </row>
    <row r="1054" spans="2:3" x14ac:dyDescent="0.3">
      <c r="B1054">
        <v>25.982241953385127</v>
      </c>
      <c r="C1054">
        <v>12</v>
      </c>
    </row>
    <row r="1055" spans="2:3" x14ac:dyDescent="0.3">
      <c r="B1055">
        <v>26.032186459489456</v>
      </c>
      <c r="C1055">
        <v>12</v>
      </c>
    </row>
    <row r="1056" spans="2:3" x14ac:dyDescent="0.3">
      <c r="B1056">
        <v>26.032186459489456</v>
      </c>
      <c r="C1056">
        <v>0</v>
      </c>
    </row>
    <row r="1057" spans="2:3" x14ac:dyDescent="0.3">
      <c r="B1057">
        <v>26.082130965593784</v>
      </c>
      <c r="C1057">
        <v>0</v>
      </c>
    </row>
    <row r="1058" spans="2:3" x14ac:dyDescent="0.3">
      <c r="B1058">
        <v>26.082130965593784</v>
      </c>
      <c r="C1058">
        <v>12</v>
      </c>
    </row>
    <row r="1059" spans="2:3" x14ac:dyDescent="0.3">
      <c r="B1059">
        <v>26.132075471698112</v>
      </c>
      <c r="C1059">
        <v>12</v>
      </c>
    </row>
    <row r="1060" spans="2:3" x14ac:dyDescent="0.3">
      <c r="B1060">
        <v>26.132075471698112</v>
      </c>
      <c r="C1060">
        <v>0</v>
      </c>
    </row>
    <row r="1061" spans="2:3" x14ac:dyDescent="0.3">
      <c r="B1061">
        <v>26.18201997780244</v>
      </c>
      <c r="C1061">
        <v>0</v>
      </c>
    </row>
    <row r="1062" spans="2:3" x14ac:dyDescent="0.3">
      <c r="B1062">
        <v>26.18201997780244</v>
      </c>
      <c r="C1062">
        <v>12</v>
      </c>
    </row>
    <row r="1063" spans="2:3" x14ac:dyDescent="0.3">
      <c r="B1063">
        <v>26.231964483906768</v>
      </c>
      <c r="C1063">
        <v>12</v>
      </c>
    </row>
    <row r="1064" spans="2:3" x14ac:dyDescent="0.3">
      <c r="B1064">
        <v>26.231964483906768</v>
      </c>
      <c r="C1064">
        <v>0</v>
      </c>
    </row>
    <row r="1065" spans="2:3" x14ac:dyDescent="0.3">
      <c r="B1065">
        <v>26.2819089900111</v>
      </c>
      <c r="C1065">
        <v>0</v>
      </c>
    </row>
    <row r="1066" spans="2:3" x14ac:dyDescent="0.3">
      <c r="B1066">
        <v>26.2819089900111</v>
      </c>
      <c r="C1066">
        <v>12</v>
      </c>
    </row>
    <row r="1067" spans="2:3" x14ac:dyDescent="0.3">
      <c r="B1067">
        <v>26.331853496115428</v>
      </c>
      <c r="C1067">
        <v>12</v>
      </c>
    </row>
    <row r="1068" spans="2:3" x14ac:dyDescent="0.3">
      <c r="B1068">
        <v>26.331853496115428</v>
      </c>
      <c r="C1068">
        <v>0</v>
      </c>
    </row>
    <row r="1069" spans="2:3" x14ac:dyDescent="0.3">
      <c r="B1069">
        <v>26.381798002219757</v>
      </c>
      <c r="C1069">
        <v>0</v>
      </c>
    </row>
    <row r="1070" spans="2:3" x14ac:dyDescent="0.3">
      <c r="B1070">
        <v>26.381798002219757</v>
      </c>
      <c r="C1070">
        <v>12</v>
      </c>
    </row>
    <row r="1071" spans="2:3" x14ac:dyDescent="0.3">
      <c r="B1071">
        <v>26.431742508324085</v>
      </c>
      <c r="C1071">
        <v>12</v>
      </c>
    </row>
    <row r="1072" spans="2:3" x14ac:dyDescent="0.3">
      <c r="B1072">
        <v>26.431742508324085</v>
      </c>
      <c r="C1072">
        <v>0</v>
      </c>
    </row>
    <row r="1073" spans="2:3" x14ac:dyDescent="0.3">
      <c r="B1073">
        <v>26.481687014428413</v>
      </c>
      <c r="C1073">
        <v>0</v>
      </c>
    </row>
    <row r="1074" spans="2:3" x14ac:dyDescent="0.3">
      <c r="B1074">
        <v>26.481687014428413</v>
      </c>
      <c r="C1074">
        <v>12</v>
      </c>
    </row>
    <row r="1075" spans="2:3" x14ac:dyDescent="0.3">
      <c r="B1075">
        <v>26.531631520532741</v>
      </c>
      <c r="C1075">
        <v>12</v>
      </c>
    </row>
    <row r="1076" spans="2:3" x14ac:dyDescent="0.3">
      <c r="B1076">
        <v>26.531631520532741</v>
      </c>
      <c r="C1076">
        <v>0</v>
      </c>
    </row>
    <row r="1077" spans="2:3" x14ac:dyDescent="0.3">
      <c r="B1077">
        <v>26.58157602663707</v>
      </c>
      <c r="C1077">
        <v>0</v>
      </c>
    </row>
    <row r="1078" spans="2:3" x14ac:dyDescent="0.3">
      <c r="B1078">
        <v>26.58157602663707</v>
      </c>
      <c r="C1078">
        <v>12</v>
      </c>
    </row>
    <row r="1079" spans="2:3" x14ac:dyDescent="0.3">
      <c r="B1079">
        <v>26.631520532741398</v>
      </c>
      <c r="C1079">
        <v>12</v>
      </c>
    </row>
    <row r="1080" spans="2:3" x14ac:dyDescent="0.3">
      <c r="B1080">
        <v>26.631520532741398</v>
      </c>
      <c r="C1080">
        <v>0</v>
      </c>
    </row>
    <row r="1081" spans="2:3" x14ac:dyDescent="0.3">
      <c r="B1081">
        <v>26.681465038845726</v>
      </c>
      <c r="C1081">
        <v>0</v>
      </c>
    </row>
    <row r="1082" spans="2:3" x14ac:dyDescent="0.3">
      <c r="B1082">
        <v>26.681465038845726</v>
      </c>
      <c r="C1082">
        <v>12</v>
      </c>
    </row>
    <row r="1083" spans="2:3" x14ac:dyDescent="0.3">
      <c r="B1083">
        <v>26.731409544950054</v>
      </c>
      <c r="C1083">
        <v>12</v>
      </c>
    </row>
    <row r="1084" spans="2:3" x14ac:dyDescent="0.3">
      <c r="B1084">
        <v>26.731409544950054</v>
      </c>
      <c r="C1084">
        <v>0</v>
      </c>
    </row>
    <row r="1085" spans="2:3" x14ac:dyDescent="0.3">
      <c r="B1085">
        <v>26.781354051054382</v>
      </c>
      <c r="C1085">
        <v>0</v>
      </c>
    </row>
    <row r="1086" spans="2:3" x14ac:dyDescent="0.3">
      <c r="B1086">
        <v>26.781354051054382</v>
      </c>
      <c r="C1086">
        <v>12</v>
      </c>
    </row>
    <row r="1087" spans="2:3" x14ac:dyDescent="0.3">
      <c r="B1087">
        <v>26.831298557158714</v>
      </c>
      <c r="C1087">
        <v>12</v>
      </c>
    </row>
    <row r="1088" spans="2:3" x14ac:dyDescent="0.3">
      <c r="B1088">
        <v>26.831298557158714</v>
      </c>
      <c r="C1088">
        <v>0</v>
      </c>
    </row>
    <row r="1089" spans="2:3" x14ac:dyDescent="0.3">
      <c r="B1089">
        <v>26.881243063263042</v>
      </c>
      <c r="C1089">
        <v>0</v>
      </c>
    </row>
    <row r="1090" spans="2:3" x14ac:dyDescent="0.3">
      <c r="B1090">
        <v>26.881243063263042</v>
      </c>
      <c r="C1090">
        <v>12</v>
      </c>
    </row>
    <row r="1091" spans="2:3" x14ac:dyDescent="0.3">
      <c r="B1091">
        <v>26.931187569367371</v>
      </c>
      <c r="C1091">
        <v>12</v>
      </c>
    </row>
    <row r="1092" spans="2:3" x14ac:dyDescent="0.3">
      <c r="B1092">
        <v>26.931187569367371</v>
      </c>
      <c r="C1092">
        <v>0</v>
      </c>
    </row>
    <row r="1093" spans="2:3" x14ac:dyDescent="0.3">
      <c r="B1093">
        <v>26.981132075471699</v>
      </c>
      <c r="C1093">
        <v>0</v>
      </c>
    </row>
    <row r="1094" spans="2:3" x14ac:dyDescent="0.3">
      <c r="B1094">
        <v>26.981132075471699</v>
      </c>
      <c r="C1094">
        <v>12</v>
      </c>
    </row>
    <row r="1095" spans="2:3" x14ac:dyDescent="0.3">
      <c r="B1095">
        <v>27.031076581576027</v>
      </c>
      <c r="C1095">
        <v>12</v>
      </c>
    </row>
    <row r="1096" spans="2:3" x14ac:dyDescent="0.3">
      <c r="B1096">
        <v>27.031076581576027</v>
      </c>
      <c r="C1096">
        <v>0</v>
      </c>
    </row>
    <row r="1097" spans="2:3" x14ac:dyDescent="0.3">
      <c r="B1097">
        <v>27.081021087680355</v>
      </c>
      <c r="C1097">
        <v>0</v>
      </c>
    </row>
    <row r="1098" spans="2:3" x14ac:dyDescent="0.3">
      <c r="B1098">
        <v>27.081021087680355</v>
      </c>
      <c r="C1098">
        <v>12</v>
      </c>
    </row>
    <row r="1099" spans="2:3" x14ac:dyDescent="0.3">
      <c r="B1099">
        <v>27.130965593784683</v>
      </c>
      <c r="C1099">
        <v>12</v>
      </c>
    </row>
    <row r="1100" spans="2:3" x14ac:dyDescent="0.3">
      <c r="B1100">
        <v>27.130965593784683</v>
      </c>
      <c r="C1100">
        <v>0</v>
      </c>
    </row>
    <row r="1101" spans="2:3" x14ac:dyDescent="0.3">
      <c r="B1101">
        <v>27.180910099889012</v>
      </c>
      <c r="C1101">
        <v>0</v>
      </c>
    </row>
    <row r="1102" spans="2:3" x14ac:dyDescent="0.3">
      <c r="B1102">
        <v>27.180910099889012</v>
      </c>
      <c r="C1102">
        <v>12</v>
      </c>
    </row>
    <row r="1103" spans="2:3" x14ac:dyDescent="0.3">
      <c r="B1103">
        <v>27.23085460599334</v>
      </c>
      <c r="C1103">
        <v>12</v>
      </c>
    </row>
    <row r="1104" spans="2:3" x14ac:dyDescent="0.3">
      <c r="B1104">
        <v>27.23085460599334</v>
      </c>
      <c r="C1104">
        <v>0</v>
      </c>
    </row>
    <row r="1105" spans="2:3" x14ac:dyDescent="0.3">
      <c r="B1105">
        <v>27.280799112097668</v>
      </c>
      <c r="C1105">
        <v>0</v>
      </c>
    </row>
    <row r="1106" spans="2:3" x14ac:dyDescent="0.3">
      <c r="B1106">
        <v>27.280799112097668</v>
      </c>
      <c r="C1106">
        <v>12</v>
      </c>
    </row>
    <row r="1107" spans="2:3" x14ac:dyDescent="0.3">
      <c r="B1107">
        <v>27.330743618201996</v>
      </c>
      <c r="C1107">
        <v>12</v>
      </c>
    </row>
    <row r="1108" spans="2:3" x14ac:dyDescent="0.3">
      <c r="B1108">
        <v>27.330743618201996</v>
      </c>
      <c r="C1108">
        <v>0</v>
      </c>
    </row>
    <row r="1109" spans="2:3" x14ac:dyDescent="0.3">
      <c r="B1109">
        <v>27.380688124306328</v>
      </c>
      <c r="C1109">
        <v>0</v>
      </c>
    </row>
    <row r="1110" spans="2:3" x14ac:dyDescent="0.3">
      <c r="B1110">
        <v>27.380688124306328</v>
      </c>
      <c r="C1110">
        <v>12</v>
      </c>
    </row>
    <row r="1111" spans="2:3" x14ac:dyDescent="0.3">
      <c r="B1111">
        <v>27.430632630410656</v>
      </c>
      <c r="C1111">
        <v>12</v>
      </c>
    </row>
    <row r="1112" spans="2:3" x14ac:dyDescent="0.3">
      <c r="B1112">
        <v>27.430632630410656</v>
      </c>
      <c r="C1112">
        <v>0</v>
      </c>
    </row>
    <row r="1113" spans="2:3" x14ac:dyDescent="0.3">
      <c r="B1113">
        <v>27.480577136514984</v>
      </c>
      <c r="C1113">
        <v>0</v>
      </c>
    </row>
    <row r="1114" spans="2:3" x14ac:dyDescent="0.3">
      <c r="B1114">
        <v>27.480577136514984</v>
      </c>
      <c r="C1114">
        <v>12</v>
      </c>
    </row>
    <row r="1115" spans="2:3" x14ac:dyDescent="0.3">
      <c r="B1115">
        <v>27.530521642619313</v>
      </c>
      <c r="C1115">
        <v>12</v>
      </c>
    </row>
    <row r="1116" spans="2:3" x14ac:dyDescent="0.3">
      <c r="B1116">
        <v>27.530521642619313</v>
      </c>
      <c r="C1116">
        <v>0</v>
      </c>
    </row>
    <row r="1117" spans="2:3" x14ac:dyDescent="0.3">
      <c r="B1117">
        <v>27.580466148723641</v>
      </c>
      <c r="C1117">
        <v>0</v>
      </c>
    </row>
    <row r="1118" spans="2:3" x14ac:dyDescent="0.3">
      <c r="B1118">
        <v>27.580466148723641</v>
      </c>
      <c r="C1118">
        <v>12</v>
      </c>
    </row>
    <row r="1119" spans="2:3" x14ac:dyDescent="0.3">
      <c r="B1119">
        <v>27.630410654827969</v>
      </c>
      <c r="C1119">
        <v>12</v>
      </c>
    </row>
    <row r="1120" spans="2:3" x14ac:dyDescent="0.3">
      <c r="B1120">
        <v>27.630410654827969</v>
      </c>
      <c r="C1120">
        <v>0</v>
      </c>
    </row>
    <row r="1121" spans="2:3" x14ac:dyDescent="0.3">
      <c r="B1121">
        <v>27.680355160932297</v>
      </c>
      <c r="C1121">
        <v>0</v>
      </c>
    </row>
    <row r="1122" spans="2:3" x14ac:dyDescent="0.3">
      <c r="B1122">
        <v>27.680355160932297</v>
      </c>
      <c r="C1122">
        <v>12</v>
      </c>
    </row>
    <row r="1123" spans="2:3" x14ac:dyDescent="0.3">
      <c r="B1123">
        <v>27.730299667036626</v>
      </c>
      <c r="C1123">
        <v>12</v>
      </c>
    </row>
    <row r="1124" spans="2:3" x14ac:dyDescent="0.3">
      <c r="B1124">
        <v>27.730299667036626</v>
      </c>
      <c r="C1124">
        <v>0</v>
      </c>
    </row>
    <row r="1125" spans="2:3" x14ac:dyDescent="0.3">
      <c r="B1125">
        <v>27.780244173140954</v>
      </c>
      <c r="C1125">
        <v>0</v>
      </c>
    </row>
    <row r="1126" spans="2:3" x14ac:dyDescent="0.3">
      <c r="B1126">
        <v>27.780244173140954</v>
      </c>
      <c r="C1126">
        <v>12</v>
      </c>
    </row>
    <row r="1127" spans="2:3" x14ac:dyDescent="0.3">
      <c r="B1127">
        <v>27.830188679245282</v>
      </c>
      <c r="C1127">
        <v>12</v>
      </c>
    </row>
    <row r="1128" spans="2:3" x14ac:dyDescent="0.3">
      <c r="B1128">
        <v>27.830188679245282</v>
      </c>
      <c r="C1128">
        <v>0</v>
      </c>
    </row>
    <row r="1129" spans="2:3" x14ac:dyDescent="0.3">
      <c r="B1129">
        <v>27.88013318534961</v>
      </c>
      <c r="C1129">
        <v>0</v>
      </c>
    </row>
    <row r="1130" spans="2:3" x14ac:dyDescent="0.3">
      <c r="B1130">
        <v>27.88013318534961</v>
      </c>
      <c r="C1130">
        <v>12</v>
      </c>
    </row>
    <row r="1131" spans="2:3" x14ac:dyDescent="0.3">
      <c r="B1131">
        <v>27.930077691453938</v>
      </c>
      <c r="C1131">
        <v>12</v>
      </c>
    </row>
    <row r="1132" spans="2:3" x14ac:dyDescent="0.3">
      <c r="B1132">
        <v>27.930077691453938</v>
      </c>
      <c r="C1132">
        <v>0</v>
      </c>
    </row>
    <row r="1133" spans="2:3" x14ac:dyDescent="0.3">
      <c r="B1133">
        <v>27.98002219755827</v>
      </c>
      <c r="C1133">
        <v>0</v>
      </c>
    </row>
    <row r="1134" spans="2:3" x14ac:dyDescent="0.3">
      <c r="B1134">
        <v>27.98002219755827</v>
      </c>
      <c r="C1134">
        <v>12</v>
      </c>
    </row>
    <row r="1135" spans="2:3" x14ac:dyDescent="0.3">
      <c r="B1135">
        <v>28.029966703662598</v>
      </c>
      <c r="C1135">
        <v>12</v>
      </c>
    </row>
    <row r="1136" spans="2:3" x14ac:dyDescent="0.3">
      <c r="B1136">
        <v>28.029966703662598</v>
      </c>
      <c r="C1136">
        <v>0</v>
      </c>
    </row>
    <row r="1137" spans="2:3" x14ac:dyDescent="0.3">
      <c r="B1137">
        <v>28.079911209766927</v>
      </c>
      <c r="C1137">
        <v>0</v>
      </c>
    </row>
    <row r="1138" spans="2:3" x14ac:dyDescent="0.3">
      <c r="B1138">
        <v>28.079911209766927</v>
      </c>
      <c r="C1138">
        <v>12</v>
      </c>
    </row>
    <row r="1139" spans="2:3" x14ac:dyDescent="0.3">
      <c r="B1139">
        <v>28.129855715871255</v>
      </c>
      <c r="C1139">
        <v>12</v>
      </c>
    </row>
    <row r="1140" spans="2:3" x14ac:dyDescent="0.3">
      <c r="B1140">
        <v>28.129855715871255</v>
      </c>
      <c r="C1140">
        <v>0</v>
      </c>
    </row>
    <row r="1141" spans="2:3" x14ac:dyDescent="0.3">
      <c r="B1141">
        <v>28.179800221975583</v>
      </c>
      <c r="C1141">
        <v>0</v>
      </c>
    </row>
    <row r="1142" spans="2:3" x14ac:dyDescent="0.3">
      <c r="B1142">
        <v>28.179800221975583</v>
      </c>
      <c r="C1142">
        <v>12</v>
      </c>
    </row>
    <row r="1143" spans="2:3" x14ac:dyDescent="0.3">
      <c r="B1143">
        <v>28.229744728079911</v>
      </c>
      <c r="C1143">
        <v>12</v>
      </c>
    </row>
    <row r="1144" spans="2:3" x14ac:dyDescent="0.3">
      <c r="B1144">
        <v>28.229744728079911</v>
      </c>
      <c r="C1144">
        <v>0</v>
      </c>
    </row>
    <row r="1145" spans="2:3" x14ac:dyDescent="0.3">
      <c r="B1145">
        <v>28.279689234184239</v>
      </c>
      <c r="C1145">
        <v>0</v>
      </c>
    </row>
    <row r="1146" spans="2:3" x14ac:dyDescent="0.3">
      <c r="B1146">
        <v>28.279689234184239</v>
      </c>
      <c r="C1146">
        <v>12</v>
      </c>
    </row>
    <row r="1147" spans="2:3" x14ac:dyDescent="0.3">
      <c r="B1147">
        <v>28.329633740288568</v>
      </c>
      <c r="C1147">
        <v>12</v>
      </c>
    </row>
    <row r="1148" spans="2:3" x14ac:dyDescent="0.3">
      <c r="B1148">
        <v>28.329633740288568</v>
      </c>
      <c r="C1148">
        <v>0</v>
      </c>
    </row>
    <row r="1149" spans="2:3" x14ac:dyDescent="0.3">
      <c r="B1149">
        <v>28.379578246392896</v>
      </c>
      <c r="C1149">
        <v>0</v>
      </c>
    </row>
    <row r="1150" spans="2:3" x14ac:dyDescent="0.3">
      <c r="B1150">
        <v>28.379578246392896</v>
      </c>
      <c r="C1150">
        <v>12</v>
      </c>
    </row>
    <row r="1151" spans="2:3" x14ac:dyDescent="0.3">
      <c r="B1151">
        <v>28.429522752497224</v>
      </c>
      <c r="C1151">
        <v>12</v>
      </c>
    </row>
    <row r="1152" spans="2:3" x14ac:dyDescent="0.3">
      <c r="B1152">
        <v>28.429522752497224</v>
      </c>
      <c r="C1152">
        <v>0</v>
      </c>
    </row>
    <row r="1153" spans="2:3" x14ac:dyDescent="0.3">
      <c r="B1153">
        <v>28.479467258601552</v>
      </c>
      <c r="C1153">
        <v>0</v>
      </c>
    </row>
    <row r="1154" spans="2:3" x14ac:dyDescent="0.3">
      <c r="B1154">
        <v>28.479467258601552</v>
      </c>
      <c r="C1154">
        <v>12</v>
      </c>
    </row>
    <row r="1155" spans="2:3" x14ac:dyDescent="0.3">
      <c r="B1155">
        <v>28.529411764705884</v>
      </c>
      <c r="C1155">
        <v>12</v>
      </c>
    </row>
    <row r="1156" spans="2:3" x14ac:dyDescent="0.3">
      <c r="B1156">
        <v>28.529411764705884</v>
      </c>
      <c r="C1156">
        <v>0</v>
      </c>
    </row>
    <row r="1157" spans="2:3" x14ac:dyDescent="0.3">
      <c r="B1157">
        <v>28.579356270810212</v>
      </c>
      <c r="C1157">
        <v>0</v>
      </c>
    </row>
    <row r="1158" spans="2:3" x14ac:dyDescent="0.3">
      <c r="B1158">
        <v>28.579356270810212</v>
      </c>
      <c r="C1158">
        <v>12</v>
      </c>
    </row>
    <row r="1159" spans="2:3" x14ac:dyDescent="0.3">
      <c r="B1159">
        <v>28.62930077691454</v>
      </c>
      <c r="C1159">
        <v>12</v>
      </c>
    </row>
    <row r="1160" spans="2:3" x14ac:dyDescent="0.3">
      <c r="B1160">
        <v>28.62930077691454</v>
      </c>
      <c r="C1160">
        <v>0</v>
      </c>
    </row>
    <row r="1161" spans="2:3" x14ac:dyDescent="0.3">
      <c r="B1161">
        <v>28.679245283018869</v>
      </c>
      <c r="C1161">
        <v>0</v>
      </c>
    </row>
    <row r="1162" spans="2:3" x14ac:dyDescent="0.3">
      <c r="B1162">
        <v>28.679245283018869</v>
      </c>
      <c r="C1162">
        <v>12</v>
      </c>
    </row>
    <row r="1163" spans="2:3" x14ac:dyDescent="0.3">
      <c r="B1163">
        <v>28.729189789123197</v>
      </c>
      <c r="C1163">
        <v>12</v>
      </c>
    </row>
    <row r="1164" spans="2:3" x14ac:dyDescent="0.3">
      <c r="B1164">
        <v>28.729189789123197</v>
      </c>
      <c r="C1164">
        <v>0</v>
      </c>
    </row>
    <row r="1165" spans="2:3" x14ac:dyDescent="0.3">
      <c r="B1165">
        <v>28.779134295227525</v>
      </c>
      <c r="C1165">
        <v>0</v>
      </c>
    </row>
    <row r="1166" spans="2:3" x14ac:dyDescent="0.3">
      <c r="B1166">
        <v>28.779134295227525</v>
      </c>
      <c r="C1166">
        <v>12</v>
      </c>
    </row>
    <row r="1167" spans="2:3" x14ac:dyDescent="0.3">
      <c r="B1167">
        <v>28.829078801331853</v>
      </c>
      <c r="C1167">
        <v>12</v>
      </c>
    </row>
    <row r="1168" spans="2:3" x14ac:dyDescent="0.3">
      <c r="B1168">
        <v>28.829078801331853</v>
      </c>
      <c r="C1168">
        <v>0</v>
      </c>
    </row>
    <row r="1169" spans="2:3" x14ac:dyDescent="0.3">
      <c r="B1169">
        <v>28.879023307436182</v>
      </c>
      <c r="C1169">
        <v>0</v>
      </c>
    </row>
    <row r="1170" spans="2:3" x14ac:dyDescent="0.3">
      <c r="B1170">
        <v>28.879023307436182</v>
      </c>
      <c r="C1170">
        <v>12</v>
      </c>
    </row>
    <row r="1171" spans="2:3" x14ac:dyDescent="0.3">
      <c r="B1171">
        <v>28.92896781354051</v>
      </c>
      <c r="C1171">
        <v>12</v>
      </c>
    </row>
    <row r="1172" spans="2:3" x14ac:dyDescent="0.3">
      <c r="B1172">
        <v>28.92896781354051</v>
      </c>
      <c r="C1172">
        <v>0</v>
      </c>
    </row>
    <row r="1173" spans="2:3" x14ac:dyDescent="0.3">
      <c r="B1173">
        <v>28.978912319644838</v>
      </c>
      <c r="C1173">
        <v>0</v>
      </c>
    </row>
    <row r="1174" spans="2:3" x14ac:dyDescent="0.3">
      <c r="B1174">
        <v>28.978912319644838</v>
      </c>
      <c r="C1174">
        <v>12</v>
      </c>
    </row>
    <row r="1175" spans="2:3" x14ac:dyDescent="0.3">
      <c r="B1175">
        <v>29.028856825749166</v>
      </c>
      <c r="C1175">
        <v>12</v>
      </c>
    </row>
    <row r="1176" spans="2:3" x14ac:dyDescent="0.3">
      <c r="B1176">
        <v>29.028856825749166</v>
      </c>
      <c r="C1176">
        <v>0</v>
      </c>
    </row>
    <row r="1177" spans="2:3" x14ac:dyDescent="0.3">
      <c r="B1177">
        <v>29.078801331853494</v>
      </c>
      <c r="C1177">
        <v>0</v>
      </c>
    </row>
    <row r="1178" spans="2:3" x14ac:dyDescent="0.3">
      <c r="B1178">
        <v>29.078801331853494</v>
      </c>
      <c r="C1178">
        <v>12</v>
      </c>
    </row>
    <row r="1179" spans="2:3" x14ac:dyDescent="0.3">
      <c r="B1179">
        <v>29.128745837957826</v>
      </c>
      <c r="C1179">
        <v>12</v>
      </c>
    </row>
    <row r="1180" spans="2:3" x14ac:dyDescent="0.3">
      <c r="B1180">
        <v>29.128745837957826</v>
      </c>
      <c r="C1180">
        <v>0</v>
      </c>
    </row>
    <row r="1181" spans="2:3" x14ac:dyDescent="0.3">
      <c r="B1181">
        <v>29.178690344062154</v>
      </c>
      <c r="C1181">
        <v>0</v>
      </c>
    </row>
    <row r="1182" spans="2:3" x14ac:dyDescent="0.3">
      <c r="B1182">
        <v>29.178690344062154</v>
      </c>
      <c r="C1182">
        <v>12</v>
      </c>
    </row>
    <row r="1183" spans="2:3" x14ac:dyDescent="0.3">
      <c r="B1183">
        <v>29.228634850166483</v>
      </c>
      <c r="C1183">
        <v>12</v>
      </c>
    </row>
    <row r="1184" spans="2:3" x14ac:dyDescent="0.3">
      <c r="B1184">
        <v>29.228634850166483</v>
      </c>
      <c r="C1184">
        <v>0</v>
      </c>
    </row>
    <row r="1185" spans="2:3" x14ac:dyDescent="0.3">
      <c r="B1185">
        <v>29.278579356270811</v>
      </c>
      <c r="C1185">
        <v>0</v>
      </c>
    </row>
    <row r="1186" spans="2:3" x14ac:dyDescent="0.3">
      <c r="B1186">
        <v>29.278579356270811</v>
      </c>
      <c r="C1186">
        <v>12</v>
      </c>
    </row>
    <row r="1187" spans="2:3" x14ac:dyDescent="0.3">
      <c r="B1187">
        <v>29.328523862375139</v>
      </c>
      <c r="C1187">
        <v>12</v>
      </c>
    </row>
    <row r="1188" spans="2:3" x14ac:dyDescent="0.3">
      <c r="B1188">
        <v>29.328523862375139</v>
      </c>
      <c r="C1188">
        <v>0</v>
      </c>
    </row>
    <row r="1189" spans="2:3" x14ac:dyDescent="0.3">
      <c r="B1189">
        <v>29.378468368479467</v>
      </c>
      <c r="C1189">
        <v>0</v>
      </c>
    </row>
    <row r="1190" spans="2:3" x14ac:dyDescent="0.3">
      <c r="B1190">
        <v>29.378468368479467</v>
      </c>
      <c r="C1190">
        <v>12</v>
      </c>
    </row>
    <row r="1191" spans="2:3" x14ac:dyDescent="0.3">
      <c r="B1191">
        <v>29.428412874583795</v>
      </c>
      <c r="C1191">
        <v>12</v>
      </c>
    </row>
    <row r="1192" spans="2:3" x14ac:dyDescent="0.3">
      <c r="B1192">
        <v>29.428412874583795</v>
      </c>
      <c r="C1192">
        <v>0</v>
      </c>
    </row>
    <row r="1193" spans="2:3" x14ac:dyDescent="0.3">
      <c r="B1193">
        <v>29.478357380688124</v>
      </c>
      <c r="C1193">
        <v>0</v>
      </c>
    </row>
    <row r="1194" spans="2:3" x14ac:dyDescent="0.3">
      <c r="B1194">
        <v>29.478357380688124</v>
      </c>
      <c r="C1194">
        <v>12</v>
      </c>
    </row>
    <row r="1195" spans="2:3" x14ac:dyDescent="0.3">
      <c r="B1195">
        <v>29.528301886792452</v>
      </c>
      <c r="C1195">
        <v>12</v>
      </c>
    </row>
    <row r="1196" spans="2:3" x14ac:dyDescent="0.3">
      <c r="B1196">
        <v>29.528301886792452</v>
      </c>
      <c r="C1196">
        <v>0</v>
      </c>
    </row>
    <row r="1197" spans="2:3" x14ac:dyDescent="0.3">
      <c r="B1197">
        <v>29.57824639289678</v>
      </c>
      <c r="C1197">
        <v>0</v>
      </c>
    </row>
    <row r="1198" spans="2:3" x14ac:dyDescent="0.3">
      <c r="B1198">
        <v>29.57824639289678</v>
      </c>
      <c r="C1198">
        <v>12</v>
      </c>
    </row>
    <row r="1199" spans="2:3" x14ac:dyDescent="0.3">
      <c r="B1199">
        <v>29.628190899001108</v>
      </c>
      <c r="C1199">
        <v>12</v>
      </c>
    </row>
    <row r="1200" spans="2:3" x14ac:dyDescent="0.3">
      <c r="B1200">
        <v>29.628190899001108</v>
      </c>
      <c r="C1200">
        <v>0</v>
      </c>
    </row>
    <row r="1201" spans="2:3" x14ac:dyDescent="0.3">
      <c r="B1201">
        <v>29.67813540510544</v>
      </c>
      <c r="C1201">
        <v>0</v>
      </c>
    </row>
    <row r="1202" spans="2:3" x14ac:dyDescent="0.3">
      <c r="B1202">
        <v>29.67813540510544</v>
      </c>
      <c r="C1202">
        <v>12</v>
      </c>
    </row>
    <row r="1203" spans="2:3" x14ac:dyDescent="0.3">
      <c r="B1203">
        <v>29.728079911209768</v>
      </c>
      <c r="C1203">
        <v>12</v>
      </c>
    </row>
    <row r="1204" spans="2:3" x14ac:dyDescent="0.3">
      <c r="B1204">
        <v>29.728079911209768</v>
      </c>
      <c r="C1204">
        <v>0</v>
      </c>
    </row>
    <row r="1205" spans="2:3" x14ac:dyDescent="0.3">
      <c r="B1205">
        <v>29.778024417314096</v>
      </c>
      <c r="C1205">
        <v>0</v>
      </c>
    </row>
    <row r="1206" spans="2:3" x14ac:dyDescent="0.3">
      <c r="B1206">
        <v>29.778024417314096</v>
      </c>
      <c r="C1206">
        <v>12</v>
      </c>
    </row>
    <row r="1207" spans="2:3" x14ac:dyDescent="0.3">
      <c r="B1207">
        <v>29.827968923418425</v>
      </c>
      <c r="C1207">
        <v>12</v>
      </c>
    </row>
    <row r="1208" spans="2:3" x14ac:dyDescent="0.3">
      <c r="B1208">
        <v>29.827968923418425</v>
      </c>
      <c r="C1208">
        <v>0</v>
      </c>
    </row>
    <row r="1209" spans="2:3" x14ac:dyDescent="0.3">
      <c r="B1209">
        <v>29.877913429522753</v>
      </c>
      <c r="C1209">
        <v>0</v>
      </c>
    </row>
    <row r="1210" spans="2:3" x14ac:dyDescent="0.3">
      <c r="B1210">
        <v>29.877913429522753</v>
      </c>
      <c r="C1210">
        <v>12</v>
      </c>
    </row>
    <row r="1211" spans="2:3" x14ac:dyDescent="0.3">
      <c r="B1211">
        <v>29.927857935627081</v>
      </c>
      <c r="C1211">
        <v>12</v>
      </c>
    </row>
    <row r="1212" spans="2:3" x14ac:dyDescent="0.3">
      <c r="B1212">
        <v>29.927857935627081</v>
      </c>
      <c r="C1212">
        <v>0</v>
      </c>
    </row>
    <row r="1213" spans="2:3" x14ac:dyDescent="0.3">
      <c r="B1213">
        <v>29.977802441731409</v>
      </c>
      <c r="C1213">
        <v>0</v>
      </c>
    </row>
    <row r="1214" spans="2:3" x14ac:dyDescent="0.3">
      <c r="B1214">
        <v>29.977802441731409</v>
      </c>
      <c r="C1214">
        <v>12</v>
      </c>
    </row>
    <row r="1215" spans="2:3" x14ac:dyDescent="0.3">
      <c r="B1215">
        <v>30.027746947835738</v>
      </c>
      <c r="C1215">
        <v>12</v>
      </c>
    </row>
    <row r="1216" spans="2:3" x14ac:dyDescent="0.3">
      <c r="B1216">
        <v>30.027746947835738</v>
      </c>
      <c r="C1216">
        <v>0</v>
      </c>
    </row>
    <row r="1217" spans="2:3" x14ac:dyDescent="0.3">
      <c r="B1217">
        <v>30.077691453940066</v>
      </c>
      <c r="C1217">
        <v>0</v>
      </c>
    </row>
    <row r="1218" spans="2:3" x14ac:dyDescent="0.3">
      <c r="B1218">
        <v>30.077691453940066</v>
      </c>
      <c r="C1218">
        <v>12</v>
      </c>
    </row>
    <row r="1219" spans="2:3" x14ac:dyDescent="0.3">
      <c r="B1219">
        <v>30.127635960044394</v>
      </c>
      <c r="C1219">
        <v>12</v>
      </c>
    </row>
    <row r="1220" spans="2:3" x14ac:dyDescent="0.3">
      <c r="B1220">
        <v>30.127635960044394</v>
      </c>
      <c r="C1220">
        <v>0</v>
      </c>
    </row>
    <row r="1221" spans="2:3" x14ac:dyDescent="0.3">
      <c r="B1221">
        <v>30.177580466148722</v>
      </c>
      <c r="C1221">
        <v>0</v>
      </c>
    </row>
    <row r="1222" spans="2:3" x14ac:dyDescent="0.3">
      <c r="B1222">
        <v>30.177580466148722</v>
      </c>
      <c r="C1222">
        <v>12</v>
      </c>
    </row>
    <row r="1223" spans="2:3" x14ac:dyDescent="0.3">
      <c r="B1223">
        <v>30.227524972253054</v>
      </c>
      <c r="C1223">
        <v>12</v>
      </c>
    </row>
    <row r="1224" spans="2:3" x14ac:dyDescent="0.3">
      <c r="B1224">
        <v>30.227524972253054</v>
      </c>
      <c r="C1224">
        <v>0</v>
      </c>
    </row>
    <row r="1225" spans="2:3" x14ac:dyDescent="0.3">
      <c r="B1225">
        <v>30.277469478357382</v>
      </c>
      <c r="C1225">
        <v>0</v>
      </c>
    </row>
    <row r="1226" spans="2:3" x14ac:dyDescent="0.3">
      <c r="B1226">
        <v>30.277469478357382</v>
      </c>
      <c r="C1226">
        <v>12</v>
      </c>
    </row>
    <row r="1227" spans="2:3" x14ac:dyDescent="0.3">
      <c r="B1227">
        <v>30.32741398446171</v>
      </c>
      <c r="C1227">
        <v>12</v>
      </c>
    </row>
    <row r="1228" spans="2:3" x14ac:dyDescent="0.3">
      <c r="B1228">
        <v>30.32741398446171</v>
      </c>
      <c r="C1228">
        <v>0</v>
      </c>
    </row>
    <row r="1229" spans="2:3" x14ac:dyDescent="0.3">
      <c r="B1229">
        <v>30.377358490566039</v>
      </c>
      <c r="C1229">
        <v>0</v>
      </c>
    </row>
    <row r="1230" spans="2:3" x14ac:dyDescent="0.3">
      <c r="B1230">
        <v>30.377358490566039</v>
      </c>
      <c r="C1230">
        <v>12</v>
      </c>
    </row>
    <row r="1231" spans="2:3" x14ac:dyDescent="0.3">
      <c r="B1231">
        <v>30.427302996670367</v>
      </c>
      <c r="C1231">
        <v>12</v>
      </c>
    </row>
    <row r="1232" spans="2:3" x14ac:dyDescent="0.3">
      <c r="B1232">
        <v>30.427302996670367</v>
      </c>
      <c r="C1232">
        <v>0</v>
      </c>
    </row>
    <row r="1233" spans="2:3" x14ac:dyDescent="0.3">
      <c r="B1233">
        <v>30.477247502774695</v>
      </c>
      <c r="C1233">
        <v>0</v>
      </c>
    </row>
    <row r="1234" spans="2:3" x14ac:dyDescent="0.3">
      <c r="B1234">
        <v>30.477247502774695</v>
      </c>
      <c r="C1234">
        <v>12</v>
      </c>
    </row>
    <row r="1235" spans="2:3" x14ac:dyDescent="0.3">
      <c r="B1235">
        <v>30.527192008879023</v>
      </c>
      <c r="C1235">
        <v>12</v>
      </c>
    </row>
    <row r="1236" spans="2:3" x14ac:dyDescent="0.3">
      <c r="B1236">
        <v>30.527192008879023</v>
      </c>
      <c r="C1236">
        <v>0</v>
      </c>
    </row>
    <row r="1237" spans="2:3" x14ac:dyDescent="0.3">
      <c r="B1237">
        <v>30.577136514983351</v>
      </c>
      <c r="C1237">
        <v>0</v>
      </c>
    </row>
    <row r="1238" spans="2:3" x14ac:dyDescent="0.3">
      <c r="B1238">
        <v>30.577136514983351</v>
      </c>
      <c r="C1238">
        <v>12</v>
      </c>
    </row>
    <row r="1239" spans="2:3" x14ac:dyDescent="0.3">
      <c r="B1239">
        <v>30.62708102108768</v>
      </c>
      <c r="C1239">
        <v>12</v>
      </c>
    </row>
    <row r="1240" spans="2:3" x14ac:dyDescent="0.3">
      <c r="B1240">
        <v>30.62708102108768</v>
      </c>
      <c r="C1240">
        <v>0</v>
      </c>
    </row>
    <row r="1241" spans="2:3" x14ac:dyDescent="0.3">
      <c r="B1241">
        <v>30.677025527192008</v>
      </c>
      <c r="C1241">
        <v>0</v>
      </c>
    </row>
    <row r="1242" spans="2:3" x14ac:dyDescent="0.3">
      <c r="B1242">
        <v>30.677025527192008</v>
      </c>
      <c r="C1242">
        <v>12</v>
      </c>
    </row>
    <row r="1243" spans="2:3" x14ac:dyDescent="0.3">
      <c r="B1243">
        <v>30.726970033296336</v>
      </c>
      <c r="C1243">
        <v>12</v>
      </c>
    </row>
    <row r="1244" spans="2:3" x14ac:dyDescent="0.3">
      <c r="B1244">
        <v>30.726970033296336</v>
      </c>
      <c r="C1244">
        <v>0</v>
      </c>
    </row>
    <row r="1245" spans="2:3" x14ac:dyDescent="0.3">
      <c r="B1245">
        <v>30.776914539400664</v>
      </c>
      <c r="C1245">
        <v>0</v>
      </c>
    </row>
    <row r="1246" spans="2:3" x14ac:dyDescent="0.3">
      <c r="B1246">
        <v>30.776914539400664</v>
      </c>
      <c r="C1246">
        <v>12</v>
      </c>
    </row>
    <row r="1247" spans="2:3" x14ac:dyDescent="0.3">
      <c r="B1247">
        <v>30.826859045504996</v>
      </c>
      <c r="C1247">
        <v>12</v>
      </c>
    </row>
    <row r="1248" spans="2:3" x14ac:dyDescent="0.3">
      <c r="B1248">
        <v>30.826859045504996</v>
      </c>
      <c r="C1248">
        <v>0</v>
      </c>
    </row>
    <row r="1249" spans="2:3" x14ac:dyDescent="0.3">
      <c r="B1249">
        <v>30.876803551609324</v>
      </c>
      <c r="C1249">
        <v>0</v>
      </c>
    </row>
    <row r="1250" spans="2:3" x14ac:dyDescent="0.3">
      <c r="B1250">
        <v>30.876803551609324</v>
      </c>
      <c r="C1250">
        <v>12</v>
      </c>
    </row>
    <row r="1251" spans="2:3" x14ac:dyDescent="0.3">
      <c r="B1251">
        <v>30.926748057713652</v>
      </c>
      <c r="C1251">
        <v>12</v>
      </c>
    </row>
    <row r="1252" spans="2:3" x14ac:dyDescent="0.3">
      <c r="B1252">
        <v>30.926748057713652</v>
      </c>
      <c r="C1252">
        <v>0</v>
      </c>
    </row>
    <row r="1253" spans="2:3" x14ac:dyDescent="0.3">
      <c r="B1253">
        <v>30.976692563817981</v>
      </c>
      <c r="C1253">
        <v>0</v>
      </c>
    </row>
    <row r="1254" spans="2:3" x14ac:dyDescent="0.3">
      <c r="B1254">
        <v>30.976692563817981</v>
      </c>
      <c r="C1254">
        <v>12</v>
      </c>
    </row>
    <row r="1255" spans="2:3" x14ac:dyDescent="0.3">
      <c r="B1255">
        <v>31.026637069922309</v>
      </c>
      <c r="C1255">
        <v>12</v>
      </c>
    </row>
    <row r="1256" spans="2:3" x14ac:dyDescent="0.3">
      <c r="B1256">
        <v>31.026637069922309</v>
      </c>
      <c r="C1256">
        <v>0</v>
      </c>
    </row>
    <row r="1257" spans="2:3" x14ac:dyDescent="0.3">
      <c r="B1257">
        <v>31.076581576026637</v>
      </c>
      <c r="C1257">
        <v>0</v>
      </c>
    </row>
    <row r="1258" spans="2:3" x14ac:dyDescent="0.3">
      <c r="B1258">
        <v>31.076581576026637</v>
      </c>
      <c r="C1258">
        <v>12</v>
      </c>
    </row>
    <row r="1259" spans="2:3" x14ac:dyDescent="0.3">
      <c r="B1259">
        <v>31.126526082130965</v>
      </c>
      <c r="C1259">
        <v>12</v>
      </c>
    </row>
    <row r="1260" spans="2:3" x14ac:dyDescent="0.3">
      <c r="B1260">
        <v>31.126526082130965</v>
      </c>
      <c r="C1260">
        <v>0</v>
      </c>
    </row>
    <row r="1261" spans="2:3" x14ac:dyDescent="0.3">
      <c r="B1261">
        <v>31.176470588235293</v>
      </c>
      <c r="C1261">
        <v>0</v>
      </c>
    </row>
    <row r="1262" spans="2:3" x14ac:dyDescent="0.3">
      <c r="B1262">
        <v>31.176470588235293</v>
      </c>
      <c r="C1262">
        <v>12</v>
      </c>
    </row>
    <row r="1263" spans="2:3" x14ac:dyDescent="0.3">
      <c r="B1263">
        <v>31.226415094339622</v>
      </c>
      <c r="C1263">
        <v>12</v>
      </c>
    </row>
    <row r="1264" spans="2:3" x14ac:dyDescent="0.3">
      <c r="B1264">
        <v>31.226415094339622</v>
      </c>
      <c r="C1264">
        <v>0</v>
      </c>
    </row>
    <row r="1265" spans="2:3" x14ac:dyDescent="0.3">
      <c r="B1265">
        <v>31.27635960044395</v>
      </c>
      <c r="C1265">
        <v>0</v>
      </c>
    </row>
    <row r="1266" spans="2:3" x14ac:dyDescent="0.3">
      <c r="B1266">
        <v>31.27635960044395</v>
      </c>
      <c r="C1266">
        <v>12</v>
      </c>
    </row>
    <row r="1267" spans="2:3" x14ac:dyDescent="0.3">
      <c r="B1267">
        <v>31.326304106548278</v>
      </c>
      <c r="C1267">
        <v>12</v>
      </c>
    </row>
    <row r="1268" spans="2:3" x14ac:dyDescent="0.3">
      <c r="B1268">
        <v>31.326304106548278</v>
      </c>
      <c r="C1268">
        <v>0</v>
      </c>
    </row>
    <row r="1269" spans="2:3" x14ac:dyDescent="0.3">
      <c r="B1269">
        <v>31.37624861265261</v>
      </c>
      <c r="C1269">
        <v>0</v>
      </c>
    </row>
    <row r="1270" spans="2:3" x14ac:dyDescent="0.3">
      <c r="B1270">
        <v>31.37624861265261</v>
      </c>
      <c r="C1270">
        <v>12</v>
      </c>
    </row>
    <row r="1271" spans="2:3" x14ac:dyDescent="0.3">
      <c r="B1271">
        <v>31.426193118756938</v>
      </c>
      <c r="C1271">
        <v>12</v>
      </c>
    </row>
    <row r="1272" spans="2:3" x14ac:dyDescent="0.3">
      <c r="B1272">
        <v>31.426193118756938</v>
      </c>
      <c r="C1272">
        <v>0</v>
      </c>
    </row>
    <row r="1273" spans="2:3" x14ac:dyDescent="0.3">
      <c r="B1273">
        <v>31.476137624861266</v>
      </c>
      <c r="C1273">
        <v>0</v>
      </c>
    </row>
    <row r="1274" spans="2:3" x14ac:dyDescent="0.3">
      <c r="B1274">
        <v>31.476137624861266</v>
      </c>
      <c r="C1274">
        <v>12</v>
      </c>
    </row>
    <row r="1275" spans="2:3" x14ac:dyDescent="0.3">
      <c r="B1275">
        <v>31.526082130965595</v>
      </c>
      <c r="C1275">
        <v>12</v>
      </c>
    </row>
    <row r="1276" spans="2:3" x14ac:dyDescent="0.3">
      <c r="B1276">
        <v>31.526082130965595</v>
      </c>
      <c r="C1276">
        <v>0</v>
      </c>
    </row>
    <row r="1277" spans="2:3" x14ac:dyDescent="0.3">
      <c r="B1277">
        <v>31.576026637069923</v>
      </c>
      <c r="C1277">
        <v>0</v>
      </c>
    </row>
    <row r="1278" spans="2:3" x14ac:dyDescent="0.3">
      <c r="B1278">
        <v>31.576026637069923</v>
      </c>
      <c r="C1278">
        <v>12</v>
      </c>
    </row>
    <row r="1279" spans="2:3" x14ac:dyDescent="0.3">
      <c r="B1279">
        <v>31.625971143174251</v>
      </c>
      <c r="C1279">
        <v>12</v>
      </c>
    </row>
    <row r="1280" spans="2:3" x14ac:dyDescent="0.3">
      <c r="B1280">
        <v>31.625971143174251</v>
      </c>
      <c r="C1280">
        <v>0</v>
      </c>
    </row>
    <row r="1281" spans="2:3" x14ac:dyDescent="0.3">
      <c r="B1281">
        <v>31.675915649278579</v>
      </c>
      <c r="C1281">
        <v>0</v>
      </c>
    </row>
    <row r="1282" spans="2:3" x14ac:dyDescent="0.3">
      <c r="B1282">
        <v>31.675915649278579</v>
      </c>
      <c r="C1282">
        <v>12</v>
      </c>
    </row>
    <row r="1283" spans="2:3" x14ac:dyDescent="0.3">
      <c r="B1283">
        <v>31.725860155382907</v>
      </c>
      <c r="C1283">
        <v>12</v>
      </c>
    </row>
    <row r="1284" spans="2:3" x14ac:dyDescent="0.3">
      <c r="B1284">
        <v>31.725860155382907</v>
      </c>
      <c r="C1284">
        <v>0</v>
      </c>
    </row>
    <row r="1285" spans="2:3" x14ac:dyDescent="0.3">
      <c r="B1285">
        <v>31.775804661487236</v>
      </c>
      <c r="C1285">
        <v>0</v>
      </c>
    </row>
    <row r="1286" spans="2:3" x14ac:dyDescent="0.3">
      <c r="B1286">
        <v>31.775804661487236</v>
      </c>
      <c r="C1286">
        <v>12</v>
      </c>
    </row>
    <row r="1287" spans="2:3" x14ac:dyDescent="0.3">
      <c r="B1287">
        <v>31.825749167591564</v>
      </c>
      <c r="C1287">
        <v>12</v>
      </c>
    </row>
    <row r="1288" spans="2:3" x14ac:dyDescent="0.3">
      <c r="B1288">
        <v>31.825749167591564</v>
      </c>
      <c r="C1288">
        <v>0</v>
      </c>
    </row>
    <row r="1289" spans="2:3" x14ac:dyDescent="0.3">
      <c r="B1289">
        <v>31.875693673695892</v>
      </c>
      <c r="C1289">
        <v>0</v>
      </c>
    </row>
    <row r="1290" spans="2:3" x14ac:dyDescent="0.3">
      <c r="B1290">
        <v>31.875693673695892</v>
      </c>
      <c r="C1290">
        <v>12</v>
      </c>
    </row>
    <row r="1291" spans="2:3" x14ac:dyDescent="0.3">
      <c r="B1291">
        <v>31.92563817980022</v>
      </c>
      <c r="C1291">
        <v>12</v>
      </c>
    </row>
    <row r="1292" spans="2:3" x14ac:dyDescent="0.3">
      <c r="B1292">
        <v>31.92563817980022</v>
      </c>
      <c r="C1292">
        <v>0</v>
      </c>
    </row>
    <row r="1293" spans="2:3" x14ac:dyDescent="0.3">
      <c r="B1293">
        <v>31.975582685904552</v>
      </c>
      <c r="C1293">
        <v>0</v>
      </c>
    </row>
    <row r="1294" spans="2:3" x14ac:dyDescent="0.3">
      <c r="B1294">
        <v>31.975582685904552</v>
      </c>
      <c r="C1294">
        <v>12</v>
      </c>
    </row>
    <row r="1295" spans="2:3" x14ac:dyDescent="0.3">
      <c r="B1295">
        <v>32.02552719200888</v>
      </c>
      <c r="C1295">
        <v>12</v>
      </c>
    </row>
    <row r="1296" spans="2:3" x14ac:dyDescent="0.3">
      <c r="B1296">
        <v>32.02552719200888</v>
      </c>
      <c r="C1296">
        <v>0</v>
      </c>
    </row>
    <row r="1297" spans="2:3" x14ac:dyDescent="0.3">
      <c r="B1297">
        <v>32.075471698113205</v>
      </c>
      <c r="C1297">
        <v>0</v>
      </c>
    </row>
    <row r="1298" spans="2:3" x14ac:dyDescent="0.3">
      <c r="B1298">
        <v>32.075471698113205</v>
      </c>
      <c r="C1298">
        <v>12</v>
      </c>
    </row>
    <row r="1299" spans="2:3" x14ac:dyDescent="0.3">
      <c r="B1299">
        <v>32.125416204217537</v>
      </c>
      <c r="C1299">
        <v>12</v>
      </c>
    </row>
    <row r="1300" spans="2:3" x14ac:dyDescent="0.3">
      <c r="B1300">
        <v>32.125416204217537</v>
      </c>
      <c r="C1300">
        <v>0</v>
      </c>
    </row>
    <row r="1301" spans="2:3" x14ac:dyDescent="0.3">
      <c r="B1301">
        <v>32.175360710321868</v>
      </c>
      <c r="C1301">
        <v>0</v>
      </c>
    </row>
    <row r="1302" spans="2:3" x14ac:dyDescent="0.3">
      <c r="B1302">
        <v>32.175360710321868</v>
      </c>
      <c r="C1302">
        <v>12</v>
      </c>
    </row>
    <row r="1303" spans="2:3" x14ac:dyDescent="0.3">
      <c r="B1303">
        <v>32.225305216426193</v>
      </c>
      <c r="C1303">
        <v>12</v>
      </c>
    </row>
    <row r="1304" spans="2:3" x14ac:dyDescent="0.3">
      <c r="B1304">
        <v>32.225305216426193</v>
      </c>
      <c r="C1304">
        <v>0</v>
      </c>
    </row>
    <row r="1305" spans="2:3" x14ac:dyDescent="0.3">
      <c r="B1305">
        <v>32.275249722530518</v>
      </c>
      <c r="C1305">
        <v>0</v>
      </c>
    </row>
    <row r="1306" spans="2:3" x14ac:dyDescent="0.3">
      <c r="B1306">
        <v>32.275249722530518</v>
      </c>
      <c r="C1306">
        <v>12</v>
      </c>
    </row>
    <row r="1307" spans="2:3" x14ac:dyDescent="0.3">
      <c r="B1307">
        <v>32.325194228634849</v>
      </c>
      <c r="C1307">
        <v>12</v>
      </c>
    </row>
    <row r="1308" spans="2:3" x14ac:dyDescent="0.3">
      <c r="B1308">
        <v>32.325194228634849</v>
      </c>
      <c r="C1308">
        <v>0</v>
      </c>
    </row>
    <row r="1309" spans="2:3" x14ac:dyDescent="0.3">
      <c r="B1309">
        <v>32.375138734739181</v>
      </c>
      <c r="C1309">
        <v>0</v>
      </c>
    </row>
    <row r="1310" spans="2:3" x14ac:dyDescent="0.3">
      <c r="B1310">
        <v>32.375138734739181</v>
      </c>
      <c r="C1310">
        <v>12</v>
      </c>
    </row>
    <row r="1311" spans="2:3" x14ac:dyDescent="0.3">
      <c r="B1311">
        <v>32.425083240843506</v>
      </c>
      <c r="C1311">
        <v>12</v>
      </c>
    </row>
    <row r="1312" spans="2:3" x14ac:dyDescent="0.3">
      <c r="B1312">
        <v>32.425083240843506</v>
      </c>
      <c r="C1312">
        <v>0</v>
      </c>
    </row>
    <row r="1313" spans="2:3" x14ac:dyDescent="0.3">
      <c r="B1313">
        <v>32.475027746947831</v>
      </c>
      <c r="C1313">
        <v>0</v>
      </c>
    </row>
    <row r="1314" spans="2:3" x14ac:dyDescent="0.3">
      <c r="B1314">
        <v>32.475027746947831</v>
      </c>
      <c r="C1314">
        <v>12</v>
      </c>
    </row>
    <row r="1315" spans="2:3" x14ac:dyDescent="0.3">
      <c r="B1315">
        <v>32.524972253052169</v>
      </c>
      <c r="C1315">
        <v>12</v>
      </c>
    </row>
    <row r="1316" spans="2:3" x14ac:dyDescent="0.3">
      <c r="B1316">
        <v>32.524972253052169</v>
      </c>
      <c r="C1316">
        <v>0</v>
      </c>
    </row>
    <row r="1317" spans="2:3" x14ac:dyDescent="0.3">
      <c r="B1317">
        <v>32.574916759156494</v>
      </c>
      <c r="C1317">
        <v>0</v>
      </c>
    </row>
    <row r="1318" spans="2:3" x14ac:dyDescent="0.3">
      <c r="B1318">
        <v>32.574916759156494</v>
      </c>
      <c r="C1318">
        <v>12</v>
      </c>
    </row>
    <row r="1319" spans="2:3" x14ac:dyDescent="0.3">
      <c r="B1319">
        <v>32.624861265260819</v>
      </c>
      <c r="C1319">
        <v>12</v>
      </c>
    </row>
    <row r="1320" spans="2:3" x14ac:dyDescent="0.3">
      <c r="B1320">
        <v>32.624861265260819</v>
      </c>
      <c r="C1320">
        <v>0</v>
      </c>
    </row>
    <row r="1321" spans="2:3" x14ac:dyDescent="0.3">
      <c r="B1321">
        <v>32.674805771365151</v>
      </c>
      <c r="C1321">
        <v>0</v>
      </c>
    </row>
    <row r="1322" spans="2:3" x14ac:dyDescent="0.3">
      <c r="B1322">
        <v>32.674805771365151</v>
      </c>
      <c r="C1322">
        <v>12</v>
      </c>
    </row>
    <row r="1323" spans="2:3" x14ac:dyDescent="0.3">
      <c r="B1323">
        <v>32.724750277469482</v>
      </c>
      <c r="C1323">
        <v>12</v>
      </c>
    </row>
    <row r="1324" spans="2:3" x14ac:dyDescent="0.3">
      <c r="B1324">
        <v>32.724750277469482</v>
      </c>
      <c r="C1324">
        <v>0</v>
      </c>
    </row>
    <row r="1325" spans="2:3" x14ac:dyDescent="0.3">
      <c r="B1325">
        <v>32.774694783573807</v>
      </c>
      <c r="C1325">
        <v>0</v>
      </c>
    </row>
    <row r="1326" spans="2:3" x14ac:dyDescent="0.3">
      <c r="B1326">
        <v>32.774694783573807</v>
      </c>
      <c r="C1326">
        <v>12</v>
      </c>
    </row>
    <row r="1327" spans="2:3" x14ac:dyDescent="0.3">
      <c r="B1327">
        <v>32.824639289678132</v>
      </c>
      <c r="C1327">
        <v>12</v>
      </c>
    </row>
    <row r="1328" spans="2:3" x14ac:dyDescent="0.3">
      <c r="B1328">
        <v>32.824639289678132</v>
      </c>
      <c r="C1328">
        <v>0</v>
      </c>
    </row>
    <row r="1329" spans="2:3" x14ac:dyDescent="0.3">
      <c r="B1329">
        <v>32.874583795782463</v>
      </c>
      <c r="C1329">
        <v>0</v>
      </c>
    </row>
    <row r="1330" spans="2:3" x14ac:dyDescent="0.3">
      <c r="B1330">
        <v>32.874583795782463</v>
      </c>
      <c r="C1330">
        <v>12</v>
      </c>
    </row>
    <row r="1331" spans="2:3" x14ac:dyDescent="0.3">
      <c r="B1331">
        <v>32.924528301886795</v>
      </c>
      <c r="C1331">
        <v>12</v>
      </c>
    </row>
    <row r="1332" spans="2:3" x14ac:dyDescent="0.3">
      <c r="B1332">
        <v>32.924528301886795</v>
      </c>
      <c r="C1332">
        <v>0</v>
      </c>
    </row>
    <row r="1333" spans="2:3" x14ac:dyDescent="0.3">
      <c r="B1333">
        <v>32.97447280799112</v>
      </c>
      <c r="C1333">
        <v>0</v>
      </c>
    </row>
    <row r="1334" spans="2:3" x14ac:dyDescent="0.3">
      <c r="B1334">
        <v>32.97447280799112</v>
      </c>
      <c r="C1334">
        <v>12</v>
      </c>
    </row>
    <row r="1335" spans="2:3" x14ac:dyDescent="0.3">
      <c r="B1335">
        <v>33.024417314095444</v>
      </c>
      <c r="C1335">
        <v>12</v>
      </c>
    </row>
    <row r="1336" spans="2:3" x14ac:dyDescent="0.3">
      <c r="B1336">
        <v>33.024417314095444</v>
      </c>
      <c r="C1336">
        <v>0</v>
      </c>
    </row>
    <row r="1337" spans="2:3" x14ac:dyDescent="0.3">
      <c r="B1337">
        <v>33.074361820199783</v>
      </c>
      <c r="C1337">
        <v>0</v>
      </c>
    </row>
    <row r="1338" spans="2:3" x14ac:dyDescent="0.3">
      <c r="B1338">
        <v>33.074361820199783</v>
      </c>
      <c r="C1338">
        <v>12</v>
      </c>
    </row>
    <row r="1339" spans="2:3" x14ac:dyDescent="0.3">
      <c r="B1339">
        <v>33.124306326304108</v>
      </c>
      <c r="C1339">
        <v>12</v>
      </c>
    </row>
    <row r="1340" spans="2:3" x14ac:dyDescent="0.3">
      <c r="B1340">
        <v>33.124306326304108</v>
      </c>
      <c r="C1340">
        <v>0</v>
      </c>
    </row>
    <row r="1341" spans="2:3" x14ac:dyDescent="0.3">
      <c r="B1341">
        <v>33.174250832408433</v>
      </c>
      <c r="C1341">
        <v>0</v>
      </c>
    </row>
    <row r="1342" spans="2:3" x14ac:dyDescent="0.3">
      <c r="B1342">
        <v>33.174250832408433</v>
      </c>
      <c r="C1342">
        <v>12</v>
      </c>
    </row>
    <row r="1343" spans="2:3" x14ac:dyDescent="0.3">
      <c r="B1343">
        <v>33.224195338512764</v>
      </c>
      <c r="C1343">
        <v>12</v>
      </c>
    </row>
    <row r="1344" spans="2:3" x14ac:dyDescent="0.3">
      <c r="B1344">
        <v>33.224195338512764</v>
      </c>
      <c r="C1344">
        <v>0</v>
      </c>
    </row>
    <row r="1345" spans="2:3" x14ac:dyDescent="0.3">
      <c r="B1345">
        <v>33.274139844617096</v>
      </c>
      <c r="C1345">
        <v>0</v>
      </c>
    </row>
    <row r="1346" spans="2:3" x14ac:dyDescent="0.3">
      <c r="B1346">
        <v>33.274139844617096</v>
      </c>
      <c r="C1346">
        <v>12</v>
      </c>
    </row>
    <row r="1347" spans="2:3" x14ac:dyDescent="0.3">
      <c r="B1347">
        <v>33.324084350721421</v>
      </c>
      <c r="C1347">
        <v>12</v>
      </c>
    </row>
    <row r="1348" spans="2:3" x14ac:dyDescent="0.3">
      <c r="B1348">
        <v>33.324084350721421</v>
      </c>
      <c r="C1348">
        <v>0</v>
      </c>
    </row>
    <row r="1349" spans="2:3" x14ac:dyDescent="0.3">
      <c r="B1349">
        <v>33.374028856825745</v>
      </c>
      <c r="C1349">
        <v>0</v>
      </c>
    </row>
    <row r="1350" spans="2:3" x14ac:dyDescent="0.3">
      <c r="B1350">
        <v>33.374028856825745</v>
      </c>
      <c r="C1350">
        <v>12</v>
      </c>
    </row>
    <row r="1351" spans="2:3" x14ac:dyDescent="0.3">
      <c r="B1351">
        <v>33.423973362930077</v>
      </c>
      <c r="C1351">
        <v>12</v>
      </c>
    </row>
    <row r="1352" spans="2:3" x14ac:dyDescent="0.3">
      <c r="B1352">
        <v>33.423973362930077</v>
      </c>
      <c r="C1352">
        <v>0</v>
      </c>
    </row>
    <row r="1353" spans="2:3" x14ac:dyDescent="0.3">
      <c r="B1353">
        <v>33.473917869034409</v>
      </c>
      <c r="C1353">
        <v>0</v>
      </c>
    </row>
    <row r="1354" spans="2:3" x14ac:dyDescent="0.3">
      <c r="B1354">
        <v>33.473917869034409</v>
      </c>
      <c r="C1354">
        <v>12</v>
      </c>
    </row>
    <row r="1355" spans="2:3" x14ac:dyDescent="0.3">
      <c r="B1355">
        <v>33.523862375138734</v>
      </c>
      <c r="C1355">
        <v>12</v>
      </c>
    </row>
    <row r="1356" spans="2:3" x14ac:dyDescent="0.3">
      <c r="B1356">
        <v>33.523862375138734</v>
      </c>
      <c r="C1356">
        <v>0</v>
      </c>
    </row>
    <row r="1357" spans="2:3" x14ac:dyDescent="0.3">
      <c r="B1357">
        <v>33.573806881243058</v>
      </c>
      <c r="C1357">
        <v>0</v>
      </c>
    </row>
    <row r="1358" spans="2:3" x14ac:dyDescent="0.3">
      <c r="B1358">
        <v>33.573806881243058</v>
      </c>
      <c r="C1358">
        <v>12</v>
      </c>
    </row>
    <row r="1359" spans="2:3" x14ac:dyDescent="0.3">
      <c r="B1359">
        <v>33.62375138734739</v>
      </c>
      <c r="C1359">
        <v>12</v>
      </c>
    </row>
    <row r="1360" spans="2:3" x14ac:dyDescent="0.3">
      <c r="B1360">
        <v>33.62375138734739</v>
      </c>
      <c r="C1360">
        <v>0</v>
      </c>
    </row>
    <row r="1361" spans="2:3" x14ac:dyDescent="0.3">
      <c r="B1361">
        <v>33.673695893451722</v>
      </c>
      <c r="C1361">
        <v>0</v>
      </c>
    </row>
    <row r="1362" spans="2:3" x14ac:dyDescent="0.3">
      <c r="B1362">
        <v>33.673695893451722</v>
      </c>
      <c r="C1362">
        <v>12</v>
      </c>
    </row>
    <row r="1363" spans="2:3" x14ac:dyDescent="0.3">
      <c r="B1363">
        <v>33.723640399556047</v>
      </c>
      <c r="C1363">
        <v>12</v>
      </c>
    </row>
    <row r="1364" spans="2:3" x14ac:dyDescent="0.3">
      <c r="B1364">
        <v>33.723640399556047</v>
      </c>
      <c r="C1364">
        <v>0</v>
      </c>
    </row>
    <row r="1365" spans="2:3" x14ac:dyDescent="0.3">
      <c r="B1365">
        <v>33.773584905660378</v>
      </c>
      <c r="C1365">
        <v>0</v>
      </c>
    </row>
    <row r="1366" spans="2:3" x14ac:dyDescent="0.3">
      <c r="B1366">
        <v>33.773584905660378</v>
      </c>
      <c r="C1366">
        <v>12</v>
      </c>
    </row>
    <row r="1367" spans="2:3" x14ac:dyDescent="0.3">
      <c r="B1367">
        <v>33.82352941176471</v>
      </c>
      <c r="C1367">
        <v>12</v>
      </c>
    </row>
    <row r="1368" spans="2:3" x14ac:dyDescent="0.3">
      <c r="B1368">
        <v>33.82352941176471</v>
      </c>
      <c r="C1368">
        <v>0</v>
      </c>
    </row>
    <row r="1369" spans="2:3" x14ac:dyDescent="0.3">
      <c r="B1369">
        <v>33.873473917869035</v>
      </c>
      <c r="C1369">
        <v>0</v>
      </c>
    </row>
    <row r="1370" spans="2:3" x14ac:dyDescent="0.3">
      <c r="B1370">
        <v>33.873473917869035</v>
      </c>
      <c r="C1370">
        <v>12</v>
      </c>
    </row>
    <row r="1371" spans="2:3" x14ac:dyDescent="0.3">
      <c r="B1371">
        <v>33.923418423973359</v>
      </c>
      <c r="C1371">
        <v>12</v>
      </c>
    </row>
    <row r="1372" spans="2:3" x14ac:dyDescent="0.3">
      <c r="B1372">
        <v>33.923418423973359</v>
      </c>
      <c r="C1372">
        <v>0</v>
      </c>
    </row>
    <row r="1373" spans="2:3" x14ac:dyDescent="0.3">
      <c r="B1373">
        <v>33.973362930077691</v>
      </c>
      <c r="C1373">
        <v>0</v>
      </c>
    </row>
    <row r="1374" spans="2:3" x14ac:dyDescent="0.3">
      <c r="B1374">
        <v>33.973362930077691</v>
      </c>
      <c r="C1374">
        <v>12</v>
      </c>
    </row>
    <row r="1375" spans="2:3" x14ac:dyDescent="0.3">
      <c r="B1375">
        <v>34.023307436182023</v>
      </c>
      <c r="C1375">
        <v>12</v>
      </c>
    </row>
    <row r="1376" spans="2:3" x14ac:dyDescent="0.3">
      <c r="B1376">
        <v>34.023307436182023</v>
      </c>
      <c r="C1376">
        <v>0</v>
      </c>
    </row>
    <row r="1377" spans="2:3" x14ac:dyDescent="0.3">
      <c r="B1377">
        <v>34.073251942286348</v>
      </c>
      <c r="C1377">
        <v>0</v>
      </c>
    </row>
    <row r="1378" spans="2:3" x14ac:dyDescent="0.3">
      <c r="B1378">
        <v>34.073251942286348</v>
      </c>
      <c r="C1378">
        <v>12</v>
      </c>
    </row>
    <row r="1379" spans="2:3" x14ac:dyDescent="0.3">
      <c r="B1379">
        <v>34.123196448390672</v>
      </c>
      <c r="C1379">
        <v>12</v>
      </c>
    </row>
    <row r="1380" spans="2:3" x14ac:dyDescent="0.3">
      <c r="B1380">
        <v>34.123196448390672</v>
      </c>
      <c r="C1380">
        <v>0</v>
      </c>
    </row>
    <row r="1381" spans="2:3" x14ac:dyDescent="0.3">
      <c r="B1381">
        <v>34.173140954495004</v>
      </c>
      <c r="C1381">
        <v>0</v>
      </c>
    </row>
    <row r="1382" spans="2:3" x14ac:dyDescent="0.3">
      <c r="B1382">
        <v>34.173140954495004</v>
      </c>
      <c r="C1382">
        <v>12</v>
      </c>
    </row>
    <row r="1383" spans="2:3" x14ac:dyDescent="0.3">
      <c r="B1383">
        <v>34.223085460599336</v>
      </c>
      <c r="C1383">
        <v>12</v>
      </c>
    </row>
    <row r="1384" spans="2:3" x14ac:dyDescent="0.3">
      <c r="B1384">
        <v>34.223085460599336</v>
      </c>
      <c r="C1384">
        <v>0</v>
      </c>
    </row>
    <row r="1385" spans="2:3" x14ac:dyDescent="0.3">
      <c r="B1385">
        <v>34.27302996670366</v>
      </c>
      <c r="C1385">
        <v>0</v>
      </c>
    </row>
    <row r="1386" spans="2:3" x14ac:dyDescent="0.3">
      <c r="B1386">
        <v>34.27302996670366</v>
      </c>
      <c r="C1386">
        <v>12</v>
      </c>
    </row>
    <row r="1387" spans="2:3" x14ac:dyDescent="0.3">
      <c r="B1387">
        <v>34.322974472807992</v>
      </c>
      <c r="C1387">
        <v>12</v>
      </c>
    </row>
    <row r="1388" spans="2:3" x14ac:dyDescent="0.3">
      <c r="B1388">
        <v>34.322974472807992</v>
      </c>
      <c r="C1388">
        <v>0</v>
      </c>
    </row>
    <row r="1389" spans="2:3" x14ac:dyDescent="0.3">
      <c r="B1389">
        <v>34.372918978912324</v>
      </c>
      <c r="C1389">
        <v>0</v>
      </c>
    </row>
    <row r="1390" spans="2:3" x14ac:dyDescent="0.3">
      <c r="B1390">
        <v>34.372918978912324</v>
      </c>
      <c r="C1390">
        <v>12</v>
      </c>
    </row>
    <row r="1391" spans="2:3" x14ac:dyDescent="0.3">
      <c r="B1391">
        <v>34.422863485016649</v>
      </c>
      <c r="C1391">
        <v>12</v>
      </c>
    </row>
    <row r="1392" spans="2:3" x14ac:dyDescent="0.3">
      <c r="B1392">
        <v>34.422863485016649</v>
      </c>
      <c r="C1392">
        <v>0</v>
      </c>
    </row>
    <row r="1393" spans="2:3" x14ac:dyDescent="0.3">
      <c r="B1393">
        <v>34.472807991120973</v>
      </c>
      <c r="C1393">
        <v>0</v>
      </c>
    </row>
    <row r="1394" spans="2:3" x14ac:dyDescent="0.3">
      <c r="B1394">
        <v>34.472807991120973</v>
      </c>
      <c r="C1394">
        <v>12</v>
      </c>
    </row>
    <row r="1395" spans="2:3" x14ac:dyDescent="0.3">
      <c r="B1395">
        <v>34.522752497225305</v>
      </c>
      <c r="C1395">
        <v>12</v>
      </c>
    </row>
    <row r="1396" spans="2:3" x14ac:dyDescent="0.3">
      <c r="B1396">
        <v>34.522752497225305</v>
      </c>
      <c r="C1396">
        <v>0</v>
      </c>
    </row>
    <row r="1397" spans="2:3" x14ac:dyDescent="0.3">
      <c r="B1397">
        <v>34.572697003329637</v>
      </c>
      <c r="C1397">
        <v>0</v>
      </c>
    </row>
    <row r="1398" spans="2:3" x14ac:dyDescent="0.3">
      <c r="B1398">
        <v>34.572697003329637</v>
      </c>
      <c r="C1398">
        <v>12</v>
      </c>
    </row>
    <row r="1399" spans="2:3" x14ac:dyDescent="0.3">
      <c r="B1399">
        <v>34.622641509433961</v>
      </c>
      <c r="C1399">
        <v>12</v>
      </c>
    </row>
    <row r="1400" spans="2:3" x14ac:dyDescent="0.3">
      <c r="B1400">
        <v>34.622641509433961</v>
      </c>
      <c r="C1400">
        <v>0</v>
      </c>
    </row>
    <row r="1401" spans="2:3" x14ac:dyDescent="0.3">
      <c r="B1401">
        <v>34.672586015538286</v>
      </c>
      <c r="C1401">
        <v>0</v>
      </c>
    </row>
    <row r="1402" spans="2:3" x14ac:dyDescent="0.3">
      <c r="B1402">
        <v>34.672586015538286</v>
      </c>
      <c r="C1402">
        <v>12</v>
      </c>
    </row>
    <row r="1403" spans="2:3" x14ac:dyDescent="0.3">
      <c r="B1403">
        <v>34.722530521642618</v>
      </c>
      <c r="C1403">
        <v>12</v>
      </c>
    </row>
    <row r="1404" spans="2:3" x14ac:dyDescent="0.3">
      <c r="B1404">
        <v>34.722530521642618</v>
      </c>
      <c r="C1404">
        <v>0</v>
      </c>
    </row>
    <row r="1405" spans="2:3" x14ac:dyDescent="0.3">
      <c r="B1405">
        <v>34.77247502774695</v>
      </c>
      <c r="C1405">
        <v>0</v>
      </c>
    </row>
    <row r="1406" spans="2:3" x14ac:dyDescent="0.3">
      <c r="B1406">
        <v>34.77247502774695</v>
      </c>
      <c r="C1406">
        <v>12</v>
      </c>
    </row>
    <row r="1407" spans="2:3" x14ac:dyDescent="0.3">
      <c r="B1407">
        <v>34.822419533851274</v>
      </c>
      <c r="C1407">
        <v>12</v>
      </c>
    </row>
    <row r="1408" spans="2:3" x14ac:dyDescent="0.3">
      <c r="B1408">
        <v>34.822419533851274</v>
      </c>
      <c r="C1408">
        <v>0</v>
      </c>
    </row>
    <row r="1409" spans="2:3" x14ac:dyDescent="0.3">
      <c r="B1409">
        <v>34.872364039955606</v>
      </c>
      <c r="C1409">
        <v>0</v>
      </c>
    </row>
    <row r="1410" spans="2:3" x14ac:dyDescent="0.3">
      <c r="B1410">
        <v>34.872364039955606</v>
      </c>
      <c r="C1410">
        <v>12</v>
      </c>
    </row>
    <row r="1411" spans="2:3" x14ac:dyDescent="0.3">
      <c r="B1411">
        <v>34.922308546059938</v>
      </c>
      <c r="C1411">
        <v>12</v>
      </c>
    </row>
    <row r="1412" spans="2:3" x14ac:dyDescent="0.3">
      <c r="B1412">
        <v>34.922308546059938</v>
      </c>
      <c r="C1412">
        <v>0</v>
      </c>
    </row>
    <row r="1413" spans="2:3" x14ac:dyDescent="0.3">
      <c r="B1413">
        <v>34.972253052164262</v>
      </c>
      <c r="C1413">
        <v>0</v>
      </c>
    </row>
    <row r="1414" spans="2:3" x14ac:dyDescent="0.3">
      <c r="B1414">
        <v>34.972253052164262</v>
      </c>
      <c r="C1414">
        <v>12</v>
      </c>
    </row>
    <row r="1415" spans="2:3" x14ac:dyDescent="0.3">
      <c r="B1415">
        <v>35.022197558268587</v>
      </c>
      <c r="C1415">
        <v>12</v>
      </c>
    </row>
    <row r="1416" spans="2:3" x14ac:dyDescent="0.3">
      <c r="B1416">
        <v>35.022197558268587</v>
      </c>
      <c r="C1416">
        <v>0</v>
      </c>
    </row>
    <row r="1417" spans="2:3" x14ac:dyDescent="0.3">
      <c r="B1417">
        <v>35.072142064372919</v>
      </c>
      <c r="C1417">
        <v>0</v>
      </c>
    </row>
    <row r="1418" spans="2:3" x14ac:dyDescent="0.3">
      <c r="B1418">
        <v>35.072142064372919</v>
      </c>
      <c r="C1418">
        <v>12</v>
      </c>
    </row>
    <row r="1419" spans="2:3" x14ac:dyDescent="0.3">
      <c r="B1419">
        <v>35.122086570477251</v>
      </c>
      <c r="C1419">
        <v>12</v>
      </c>
    </row>
    <row r="1420" spans="2:3" x14ac:dyDescent="0.3">
      <c r="B1420">
        <v>35.122086570477251</v>
      </c>
      <c r="C1420">
        <v>0</v>
      </c>
    </row>
    <row r="1421" spans="2:3" x14ac:dyDescent="0.3">
      <c r="B1421">
        <v>35.172031076581575</v>
      </c>
      <c r="C1421">
        <v>0</v>
      </c>
    </row>
    <row r="1422" spans="2:3" x14ac:dyDescent="0.3">
      <c r="B1422">
        <v>35.172031076581575</v>
      </c>
      <c r="C1422">
        <v>12</v>
      </c>
    </row>
    <row r="1423" spans="2:3" x14ac:dyDescent="0.3">
      <c r="B1423">
        <v>35.2219755826859</v>
      </c>
      <c r="C1423">
        <v>12</v>
      </c>
    </row>
    <row r="1424" spans="2:3" x14ac:dyDescent="0.3">
      <c r="B1424">
        <v>35.2219755826859</v>
      </c>
      <c r="C1424">
        <v>0</v>
      </c>
    </row>
    <row r="1425" spans="2:3" x14ac:dyDescent="0.3">
      <c r="B1425">
        <v>35.271920088790232</v>
      </c>
      <c r="C1425">
        <v>0</v>
      </c>
    </row>
    <row r="1426" spans="2:3" x14ac:dyDescent="0.3">
      <c r="B1426">
        <v>35.271920088790232</v>
      </c>
      <c r="C1426">
        <v>12</v>
      </c>
    </row>
    <row r="1427" spans="2:3" x14ac:dyDescent="0.3">
      <c r="B1427">
        <v>35.321864594894564</v>
      </c>
      <c r="C1427">
        <v>12</v>
      </c>
    </row>
    <row r="1428" spans="2:3" x14ac:dyDescent="0.3">
      <c r="B1428">
        <v>35.321864594894564</v>
      </c>
      <c r="C1428">
        <v>0</v>
      </c>
    </row>
    <row r="1429" spans="2:3" x14ac:dyDescent="0.3">
      <c r="B1429">
        <v>35.371809100998888</v>
      </c>
      <c r="C1429">
        <v>0</v>
      </c>
    </row>
    <row r="1430" spans="2:3" x14ac:dyDescent="0.3">
      <c r="B1430">
        <v>35.371809100998888</v>
      </c>
      <c r="C1430">
        <v>12</v>
      </c>
    </row>
    <row r="1431" spans="2:3" x14ac:dyDescent="0.3">
      <c r="B1431">
        <v>35.42175360710322</v>
      </c>
      <c r="C1431">
        <v>12</v>
      </c>
    </row>
    <row r="1432" spans="2:3" x14ac:dyDescent="0.3">
      <c r="B1432">
        <v>35.42175360710322</v>
      </c>
      <c r="C1432">
        <v>0</v>
      </c>
    </row>
    <row r="1433" spans="2:3" x14ac:dyDescent="0.3">
      <c r="B1433">
        <v>35.471698113207552</v>
      </c>
      <c r="C1433">
        <v>0</v>
      </c>
    </row>
    <row r="1434" spans="2:3" x14ac:dyDescent="0.3">
      <c r="B1434">
        <v>35.471698113207552</v>
      </c>
      <c r="C1434">
        <v>12</v>
      </c>
    </row>
    <row r="1435" spans="2:3" x14ac:dyDescent="0.3">
      <c r="B1435">
        <v>35.521642619311876</v>
      </c>
      <c r="C1435">
        <v>12</v>
      </c>
    </row>
    <row r="1436" spans="2:3" x14ac:dyDescent="0.3">
      <c r="B1436">
        <v>35.521642619311876</v>
      </c>
      <c r="C1436">
        <v>0</v>
      </c>
    </row>
    <row r="1437" spans="2:3" x14ac:dyDescent="0.3">
      <c r="B1437">
        <v>35.571587125416201</v>
      </c>
      <c r="C1437">
        <v>0</v>
      </c>
    </row>
    <row r="1438" spans="2:3" x14ac:dyDescent="0.3">
      <c r="B1438">
        <v>35.571587125416201</v>
      </c>
      <c r="C1438">
        <v>12</v>
      </c>
    </row>
    <row r="1439" spans="2:3" x14ac:dyDescent="0.3">
      <c r="B1439">
        <v>35.621531631520533</v>
      </c>
      <c r="C1439">
        <v>12</v>
      </c>
    </row>
    <row r="1440" spans="2:3" x14ac:dyDescent="0.3">
      <c r="B1440">
        <v>35.621531631520533</v>
      </c>
      <c r="C1440">
        <v>0</v>
      </c>
    </row>
    <row r="1441" spans="2:3" x14ac:dyDescent="0.3">
      <c r="B1441">
        <v>35.671476137624865</v>
      </c>
      <c r="C1441">
        <v>0</v>
      </c>
    </row>
    <row r="1442" spans="2:3" x14ac:dyDescent="0.3">
      <c r="B1442">
        <v>35.671476137624865</v>
      </c>
      <c r="C1442">
        <v>12</v>
      </c>
    </row>
    <row r="1443" spans="2:3" x14ac:dyDescent="0.3">
      <c r="B1443">
        <v>35.721420643729189</v>
      </c>
      <c r="C1443">
        <v>12</v>
      </c>
    </row>
    <row r="1444" spans="2:3" x14ac:dyDescent="0.3">
      <c r="B1444">
        <v>35.721420643729189</v>
      </c>
      <c r="C1444">
        <v>0</v>
      </c>
    </row>
    <row r="1445" spans="2:3" x14ac:dyDescent="0.3">
      <c r="B1445">
        <v>35.771365149833514</v>
      </c>
      <c r="C1445">
        <v>0</v>
      </c>
    </row>
    <row r="1446" spans="2:3" x14ac:dyDescent="0.3">
      <c r="B1446">
        <v>35.771365149833514</v>
      </c>
      <c r="C1446">
        <v>12</v>
      </c>
    </row>
    <row r="1447" spans="2:3" x14ac:dyDescent="0.3">
      <c r="B1447">
        <v>35.821309655937846</v>
      </c>
      <c r="C1447">
        <v>12</v>
      </c>
    </row>
    <row r="1448" spans="2:3" x14ac:dyDescent="0.3">
      <c r="B1448">
        <v>35.821309655937846</v>
      </c>
      <c r="C1448">
        <v>0</v>
      </c>
    </row>
    <row r="1449" spans="2:3" x14ac:dyDescent="0.3">
      <c r="B1449">
        <v>35.871254162042177</v>
      </c>
      <c r="C1449">
        <v>0</v>
      </c>
    </row>
    <row r="1450" spans="2:3" x14ac:dyDescent="0.3">
      <c r="B1450">
        <v>35.871254162042177</v>
      </c>
      <c r="C1450">
        <v>12</v>
      </c>
    </row>
    <row r="1451" spans="2:3" x14ac:dyDescent="0.3">
      <c r="B1451">
        <v>35.921198668146502</v>
      </c>
      <c r="C1451">
        <v>12</v>
      </c>
    </row>
    <row r="1452" spans="2:3" x14ac:dyDescent="0.3">
      <c r="B1452">
        <v>35.921198668146502</v>
      </c>
      <c r="C1452">
        <v>0</v>
      </c>
    </row>
    <row r="1453" spans="2:3" x14ac:dyDescent="0.3">
      <c r="B1453">
        <v>35.971143174250834</v>
      </c>
      <c r="C1453">
        <v>0</v>
      </c>
    </row>
    <row r="1454" spans="2:3" x14ac:dyDescent="0.3">
      <c r="B1454">
        <v>35.971143174250834</v>
      </c>
      <c r="C1454">
        <v>12</v>
      </c>
    </row>
    <row r="1455" spans="2:3" x14ac:dyDescent="0.3">
      <c r="B1455">
        <v>36.021087680355166</v>
      </c>
      <c r="C1455">
        <v>12</v>
      </c>
    </row>
    <row r="1456" spans="2:3" x14ac:dyDescent="0.3">
      <c r="B1456">
        <v>36.021087680355166</v>
      </c>
      <c r="C1456">
        <v>0</v>
      </c>
    </row>
    <row r="1457" spans="2:3" x14ac:dyDescent="0.3">
      <c r="B1457">
        <v>36.07103218645949</v>
      </c>
      <c r="C1457">
        <v>0</v>
      </c>
    </row>
    <row r="1458" spans="2:3" x14ac:dyDescent="0.3">
      <c r="B1458">
        <v>36.07103218645949</v>
      </c>
      <c r="C1458">
        <v>12</v>
      </c>
    </row>
    <row r="1459" spans="2:3" x14ac:dyDescent="0.3">
      <c r="B1459">
        <v>36.120976692563815</v>
      </c>
      <c r="C1459">
        <v>12</v>
      </c>
    </row>
    <row r="1460" spans="2:3" x14ac:dyDescent="0.3">
      <c r="B1460">
        <v>36.120976692563815</v>
      </c>
      <c r="C1460">
        <v>0</v>
      </c>
    </row>
    <row r="1461" spans="2:3" x14ac:dyDescent="0.3">
      <c r="B1461">
        <v>36.170921198668147</v>
      </c>
      <c r="C1461">
        <v>0</v>
      </c>
    </row>
    <row r="1462" spans="2:3" x14ac:dyDescent="0.3">
      <c r="B1462">
        <v>36.170921198668147</v>
      </c>
      <c r="C1462">
        <v>12</v>
      </c>
    </row>
    <row r="1463" spans="2:3" x14ac:dyDescent="0.3">
      <c r="B1463">
        <v>36.220865704772478</v>
      </c>
      <c r="C1463">
        <v>12</v>
      </c>
    </row>
    <row r="1464" spans="2:3" x14ac:dyDescent="0.3">
      <c r="B1464">
        <v>36.220865704772478</v>
      </c>
      <c r="C1464">
        <v>0</v>
      </c>
    </row>
    <row r="1465" spans="2:3" x14ac:dyDescent="0.3">
      <c r="B1465">
        <v>36.270810210876803</v>
      </c>
      <c r="C1465">
        <v>0</v>
      </c>
    </row>
    <row r="1466" spans="2:3" x14ac:dyDescent="0.3">
      <c r="B1466">
        <v>36.270810210876803</v>
      </c>
      <c r="C1466">
        <v>12</v>
      </c>
    </row>
    <row r="1467" spans="2:3" x14ac:dyDescent="0.3">
      <c r="B1467">
        <v>36.320754716981128</v>
      </c>
      <c r="C1467">
        <v>12</v>
      </c>
    </row>
    <row r="1468" spans="2:3" x14ac:dyDescent="0.3">
      <c r="B1468">
        <v>36.320754716981128</v>
      </c>
      <c r="C1468">
        <v>0</v>
      </c>
    </row>
    <row r="1469" spans="2:3" x14ac:dyDescent="0.3">
      <c r="B1469">
        <v>36.37069922308546</v>
      </c>
      <c r="C1469">
        <v>0</v>
      </c>
    </row>
    <row r="1470" spans="2:3" x14ac:dyDescent="0.3">
      <c r="B1470">
        <v>36.37069922308546</v>
      </c>
      <c r="C1470">
        <v>12</v>
      </c>
    </row>
    <row r="1471" spans="2:3" x14ac:dyDescent="0.3">
      <c r="B1471">
        <v>36.420643729189791</v>
      </c>
      <c r="C1471">
        <v>12</v>
      </c>
    </row>
    <row r="1472" spans="2:3" x14ac:dyDescent="0.3">
      <c r="B1472">
        <v>36.420643729189791</v>
      </c>
      <c r="C1472">
        <v>0</v>
      </c>
    </row>
    <row r="1473" spans="2:3" x14ac:dyDescent="0.3">
      <c r="B1473">
        <v>36.470588235294116</v>
      </c>
      <c r="C1473">
        <v>0</v>
      </c>
    </row>
    <row r="1474" spans="2:3" x14ac:dyDescent="0.3">
      <c r="B1474">
        <v>36.470588235294116</v>
      </c>
      <c r="C1474">
        <v>12</v>
      </c>
    </row>
    <row r="1475" spans="2:3" x14ac:dyDescent="0.3">
      <c r="B1475">
        <v>36.520532741398448</v>
      </c>
      <c r="C1475">
        <v>12</v>
      </c>
    </row>
    <row r="1476" spans="2:3" x14ac:dyDescent="0.3">
      <c r="B1476">
        <v>36.520532741398448</v>
      </c>
      <c r="C1476">
        <v>0</v>
      </c>
    </row>
    <row r="1477" spans="2:3" x14ac:dyDescent="0.3">
      <c r="B1477">
        <v>36.57047724750278</v>
      </c>
      <c r="C1477">
        <v>0</v>
      </c>
    </row>
    <row r="1478" spans="2:3" x14ac:dyDescent="0.3">
      <c r="B1478">
        <v>36.57047724750278</v>
      </c>
      <c r="C1478">
        <v>12</v>
      </c>
    </row>
    <row r="1479" spans="2:3" x14ac:dyDescent="0.3">
      <c r="B1479">
        <v>36.620421753607104</v>
      </c>
      <c r="C1479">
        <v>12</v>
      </c>
    </row>
    <row r="1480" spans="2:3" x14ac:dyDescent="0.3">
      <c r="B1480">
        <v>36.620421753607104</v>
      </c>
      <c r="C1480">
        <v>0</v>
      </c>
    </row>
    <row r="1481" spans="2:3" x14ac:dyDescent="0.3">
      <c r="B1481">
        <v>36.670366259711429</v>
      </c>
      <c r="C1481">
        <v>0</v>
      </c>
    </row>
    <row r="1482" spans="2:3" x14ac:dyDescent="0.3">
      <c r="B1482">
        <v>36.670366259711429</v>
      </c>
      <c r="C1482">
        <v>12</v>
      </c>
    </row>
    <row r="1483" spans="2:3" x14ac:dyDescent="0.3">
      <c r="B1483">
        <v>36.720310765815761</v>
      </c>
      <c r="C1483">
        <v>12</v>
      </c>
    </row>
    <row r="1484" spans="2:3" x14ac:dyDescent="0.3">
      <c r="B1484">
        <v>36.720310765815761</v>
      </c>
      <c r="C1484">
        <v>0</v>
      </c>
    </row>
    <row r="1485" spans="2:3" x14ac:dyDescent="0.3">
      <c r="B1485">
        <v>36.770255271920092</v>
      </c>
      <c r="C1485">
        <v>0</v>
      </c>
    </row>
    <row r="1486" spans="2:3" x14ac:dyDescent="0.3">
      <c r="B1486">
        <v>36.770255271920092</v>
      </c>
      <c r="C1486">
        <v>12</v>
      </c>
    </row>
    <row r="1487" spans="2:3" x14ac:dyDescent="0.3">
      <c r="B1487">
        <v>36.820199778024417</v>
      </c>
      <c r="C1487">
        <v>12</v>
      </c>
    </row>
    <row r="1488" spans="2:3" x14ac:dyDescent="0.3">
      <c r="B1488">
        <v>36.820199778024417</v>
      </c>
      <c r="C1488">
        <v>0</v>
      </c>
    </row>
    <row r="1489" spans="2:3" x14ac:dyDescent="0.3">
      <c r="B1489">
        <v>36.870144284128742</v>
      </c>
      <c r="C1489">
        <v>0</v>
      </c>
    </row>
    <row r="1490" spans="2:3" x14ac:dyDescent="0.3">
      <c r="B1490">
        <v>36.870144284128742</v>
      </c>
      <c r="C1490">
        <v>12</v>
      </c>
    </row>
    <row r="1491" spans="2:3" x14ac:dyDescent="0.3">
      <c r="B1491">
        <v>36.920088790233073</v>
      </c>
      <c r="C1491">
        <v>12</v>
      </c>
    </row>
    <row r="1492" spans="2:3" x14ac:dyDescent="0.3">
      <c r="B1492">
        <v>36.920088790233073</v>
      </c>
      <c r="C1492">
        <v>0</v>
      </c>
    </row>
    <row r="1493" spans="2:3" x14ac:dyDescent="0.3">
      <c r="B1493">
        <v>36.970033296337405</v>
      </c>
      <c r="C1493">
        <v>0</v>
      </c>
    </row>
    <row r="1494" spans="2:3" x14ac:dyDescent="0.3">
      <c r="B1494">
        <v>36.970033296337405</v>
      </c>
      <c r="C1494">
        <v>12</v>
      </c>
    </row>
    <row r="1495" spans="2:3" x14ac:dyDescent="0.3">
      <c r="B1495">
        <v>37.01997780244173</v>
      </c>
      <c r="C1495">
        <v>12</v>
      </c>
    </row>
    <row r="1496" spans="2:3" x14ac:dyDescent="0.3">
      <c r="B1496">
        <v>37.01997780244173</v>
      </c>
      <c r="C1496">
        <v>0</v>
      </c>
    </row>
    <row r="1497" spans="2:3" x14ac:dyDescent="0.3">
      <c r="B1497">
        <v>37.069922308546062</v>
      </c>
      <c r="C1497">
        <v>0</v>
      </c>
    </row>
    <row r="1498" spans="2:3" x14ac:dyDescent="0.3">
      <c r="B1498">
        <v>37.069922308546062</v>
      </c>
      <c r="C1498">
        <v>12</v>
      </c>
    </row>
    <row r="1499" spans="2:3" x14ac:dyDescent="0.3">
      <c r="B1499">
        <v>37.119866814650393</v>
      </c>
      <c r="C1499">
        <v>12</v>
      </c>
    </row>
    <row r="1500" spans="2:3" x14ac:dyDescent="0.3">
      <c r="B1500">
        <v>37.119866814650393</v>
      </c>
      <c r="C1500">
        <v>0</v>
      </c>
    </row>
    <row r="1501" spans="2:3" x14ac:dyDescent="0.3">
      <c r="B1501">
        <v>37.169811320754718</v>
      </c>
      <c r="C1501">
        <v>0</v>
      </c>
    </row>
    <row r="1502" spans="2:3" x14ac:dyDescent="0.3">
      <c r="B1502">
        <v>37.169811320754718</v>
      </c>
      <c r="C1502">
        <v>12</v>
      </c>
    </row>
    <row r="1503" spans="2:3" x14ac:dyDescent="0.3">
      <c r="B1503">
        <v>37.219755826859043</v>
      </c>
      <c r="C1503">
        <v>12</v>
      </c>
    </row>
    <row r="1504" spans="2:3" x14ac:dyDescent="0.3">
      <c r="B1504">
        <v>37.219755826859043</v>
      </c>
      <c r="C1504">
        <v>0</v>
      </c>
    </row>
    <row r="1505" spans="2:3" x14ac:dyDescent="0.3">
      <c r="B1505">
        <v>37.269700332963374</v>
      </c>
      <c r="C1505">
        <v>0</v>
      </c>
    </row>
    <row r="1506" spans="2:3" x14ac:dyDescent="0.3">
      <c r="B1506">
        <v>37.269700332963374</v>
      </c>
      <c r="C1506">
        <v>12</v>
      </c>
    </row>
    <row r="1507" spans="2:3" x14ac:dyDescent="0.3">
      <c r="B1507">
        <v>37.319644839067706</v>
      </c>
      <c r="C1507">
        <v>12</v>
      </c>
    </row>
    <row r="1508" spans="2:3" x14ac:dyDescent="0.3">
      <c r="B1508">
        <v>37.319644839067706</v>
      </c>
      <c r="C1508">
        <v>0</v>
      </c>
    </row>
    <row r="1509" spans="2:3" x14ac:dyDescent="0.3">
      <c r="B1509">
        <v>37.369589345172031</v>
      </c>
      <c r="C1509">
        <v>0</v>
      </c>
    </row>
    <row r="1510" spans="2:3" x14ac:dyDescent="0.3">
      <c r="B1510">
        <v>37.369589345172031</v>
      </c>
      <c r="C1510">
        <v>12</v>
      </c>
    </row>
    <row r="1511" spans="2:3" x14ac:dyDescent="0.3">
      <c r="B1511">
        <v>37.419533851276356</v>
      </c>
      <c r="C1511">
        <v>12</v>
      </c>
    </row>
    <row r="1512" spans="2:3" x14ac:dyDescent="0.3">
      <c r="B1512">
        <v>37.419533851276356</v>
      </c>
      <c r="C1512">
        <v>0</v>
      </c>
    </row>
    <row r="1513" spans="2:3" x14ac:dyDescent="0.3">
      <c r="B1513">
        <v>37.469478357380687</v>
      </c>
      <c r="C1513">
        <v>0</v>
      </c>
    </row>
    <row r="1514" spans="2:3" x14ac:dyDescent="0.3">
      <c r="B1514">
        <v>37.469478357380687</v>
      </c>
      <c r="C1514">
        <v>12</v>
      </c>
    </row>
    <row r="1515" spans="2:3" x14ac:dyDescent="0.3">
      <c r="B1515">
        <v>37.519422863485019</v>
      </c>
      <c r="C1515">
        <v>12</v>
      </c>
    </row>
    <row r="1516" spans="2:3" x14ac:dyDescent="0.3">
      <c r="B1516">
        <v>37.519422863485019</v>
      </c>
      <c r="C1516">
        <v>0</v>
      </c>
    </row>
    <row r="1517" spans="2:3" x14ac:dyDescent="0.3">
      <c r="B1517">
        <v>37.569367369589344</v>
      </c>
      <c r="C1517">
        <v>0</v>
      </c>
    </row>
    <row r="1518" spans="2:3" x14ac:dyDescent="0.3">
      <c r="B1518">
        <v>37.569367369589344</v>
      </c>
      <c r="C1518">
        <v>12</v>
      </c>
    </row>
    <row r="1519" spans="2:3" x14ac:dyDescent="0.3">
      <c r="B1519">
        <v>37.619311875693668</v>
      </c>
      <c r="C1519">
        <v>12</v>
      </c>
    </row>
    <row r="1520" spans="2:3" x14ac:dyDescent="0.3">
      <c r="B1520">
        <v>37.619311875693668</v>
      </c>
      <c r="C1520">
        <v>0</v>
      </c>
    </row>
    <row r="1521" spans="2:3" x14ac:dyDescent="0.3">
      <c r="B1521">
        <v>37.669256381798007</v>
      </c>
      <c r="C1521">
        <v>0</v>
      </c>
    </row>
    <row r="1522" spans="2:3" x14ac:dyDescent="0.3">
      <c r="B1522">
        <v>37.669256381798007</v>
      </c>
      <c r="C1522">
        <v>12</v>
      </c>
    </row>
    <row r="1523" spans="2:3" x14ac:dyDescent="0.3">
      <c r="B1523">
        <v>37.719200887902332</v>
      </c>
      <c r="C1523">
        <v>12</v>
      </c>
    </row>
    <row r="1524" spans="2:3" x14ac:dyDescent="0.3">
      <c r="B1524">
        <v>37.719200887902332</v>
      </c>
      <c r="C1524">
        <v>0</v>
      </c>
    </row>
    <row r="1525" spans="2:3" x14ac:dyDescent="0.3">
      <c r="B1525">
        <v>37.769145394006657</v>
      </c>
      <c r="C1525">
        <v>0</v>
      </c>
    </row>
    <row r="1526" spans="2:3" x14ac:dyDescent="0.3">
      <c r="B1526">
        <v>37.769145394006657</v>
      </c>
      <c r="C1526">
        <v>12</v>
      </c>
    </row>
    <row r="1527" spans="2:3" x14ac:dyDescent="0.3">
      <c r="B1527">
        <v>37.819089900110988</v>
      </c>
      <c r="C1527">
        <v>12</v>
      </c>
    </row>
    <row r="1528" spans="2:3" x14ac:dyDescent="0.3">
      <c r="B1528">
        <v>37.819089900110988</v>
      </c>
      <c r="C1528">
        <v>0</v>
      </c>
    </row>
    <row r="1529" spans="2:3" x14ac:dyDescent="0.3">
      <c r="B1529">
        <v>37.86903440621532</v>
      </c>
      <c r="C1529">
        <v>0</v>
      </c>
    </row>
    <row r="1530" spans="2:3" x14ac:dyDescent="0.3">
      <c r="B1530">
        <v>37.86903440621532</v>
      </c>
      <c r="C1530">
        <v>12</v>
      </c>
    </row>
    <row r="1531" spans="2:3" x14ac:dyDescent="0.3">
      <c r="B1531">
        <v>37.918978912319645</v>
      </c>
      <c r="C1531">
        <v>12</v>
      </c>
    </row>
    <row r="1532" spans="2:3" x14ac:dyDescent="0.3">
      <c r="B1532">
        <v>37.918978912319645</v>
      </c>
      <c r="C1532">
        <v>0</v>
      </c>
    </row>
    <row r="1533" spans="2:3" x14ac:dyDescent="0.3">
      <c r="B1533">
        <v>37.968923418423969</v>
      </c>
      <c r="C1533">
        <v>0</v>
      </c>
    </row>
    <row r="1534" spans="2:3" x14ac:dyDescent="0.3">
      <c r="B1534">
        <v>37.968923418423969</v>
      </c>
      <c r="C1534">
        <v>12</v>
      </c>
    </row>
    <row r="1535" spans="2:3" x14ac:dyDescent="0.3">
      <c r="B1535">
        <v>38.018867924528301</v>
      </c>
      <c r="C1535">
        <v>12</v>
      </c>
    </row>
    <row r="1536" spans="2:3" x14ac:dyDescent="0.3">
      <c r="B1536">
        <v>38.018867924528301</v>
      </c>
      <c r="C1536">
        <v>0</v>
      </c>
    </row>
    <row r="1537" spans="2:3" x14ac:dyDescent="0.3">
      <c r="B1537">
        <v>38.068812430632633</v>
      </c>
      <c r="C1537">
        <v>0</v>
      </c>
    </row>
    <row r="1538" spans="2:3" x14ac:dyDescent="0.3">
      <c r="B1538">
        <v>38.068812430632633</v>
      </c>
      <c r="C1538">
        <v>12</v>
      </c>
    </row>
    <row r="1539" spans="2:3" x14ac:dyDescent="0.3">
      <c r="B1539">
        <v>38.118756936736958</v>
      </c>
      <c r="C1539">
        <v>12</v>
      </c>
    </row>
    <row r="1540" spans="2:3" x14ac:dyDescent="0.3">
      <c r="B1540">
        <v>38.118756936736958</v>
      </c>
      <c r="C1540">
        <v>0</v>
      </c>
    </row>
    <row r="1541" spans="2:3" x14ac:dyDescent="0.3">
      <c r="B1541">
        <v>38.168701442841282</v>
      </c>
      <c r="C1541">
        <v>0</v>
      </c>
    </row>
    <row r="1542" spans="2:3" x14ac:dyDescent="0.3">
      <c r="B1542">
        <v>38.168701442841282</v>
      </c>
      <c r="C1542">
        <v>12</v>
      </c>
    </row>
    <row r="1543" spans="2:3" x14ac:dyDescent="0.3">
      <c r="B1543">
        <v>38.218645948945621</v>
      </c>
      <c r="C1543">
        <v>12</v>
      </c>
    </row>
    <row r="1544" spans="2:3" x14ac:dyDescent="0.3">
      <c r="B1544">
        <v>38.218645948945621</v>
      </c>
      <c r="C1544">
        <v>0</v>
      </c>
    </row>
    <row r="1545" spans="2:3" x14ac:dyDescent="0.3">
      <c r="B1545">
        <v>38.268590455049946</v>
      </c>
      <c r="C1545">
        <v>0</v>
      </c>
    </row>
    <row r="1546" spans="2:3" x14ac:dyDescent="0.3">
      <c r="B1546">
        <v>38.268590455049946</v>
      </c>
      <c r="C1546">
        <v>12</v>
      </c>
    </row>
    <row r="1547" spans="2:3" x14ac:dyDescent="0.3">
      <c r="B1547">
        <v>38.31853496115427</v>
      </c>
      <c r="C1547">
        <v>12</v>
      </c>
    </row>
    <row r="1548" spans="2:3" x14ac:dyDescent="0.3">
      <c r="B1548">
        <v>38.31853496115427</v>
      </c>
      <c r="C1548">
        <v>0</v>
      </c>
    </row>
    <row r="1549" spans="2:3" x14ac:dyDescent="0.3">
      <c r="B1549">
        <v>38.368479467258602</v>
      </c>
      <c r="C1549">
        <v>0</v>
      </c>
    </row>
    <row r="1550" spans="2:3" x14ac:dyDescent="0.3">
      <c r="B1550">
        <v>38.368479467258602</v>
      </c>
      <c r="C1550">
        <v>12</v>
      </c>
    </row>
    <row r="1551" spans="2:3" x14ac:dyDescent="0.3">
      <c r="B1551">
        <v>38.418423973362934</v>
      </c>
      <c r="C1551">
        <v>12</v>
      </c>
    </row>
    <row r="1552" spans="2:3" x14ac:dyDescent="0.3">
      <c r="B1552">
        <v>38.418423973362934</v>
      </c>
      <c r="C1552">
        <v>0</v>
      </c>
    </row>
    <row r="1553" spans="2:3" x14ac:dyDescent="0.3">
      <c r="B1553">
        <v>38.468368479467259</v>
      </c>
      <c r="C1553">
        <v>0</v>
      </c>
    </row>
    <row r="1554" spans="2:3" x14ac:dyDescent="0.3">
      <c r="B1554">
        <v>38.468368479467259</v>
      </c>
      <c r="C1554">
        <v>12</v>
      </c>
    </row>
    <row r="1555" spans="2:3" x14ac:dyDescent="0.3">
      <c r="B1555">
        <v>38.518312985571583</v>
      </c>
      <c r="C1555">
        <v>12</v>
      </c>
    </row>
    <row r="1556" spans="2:3" x14ac:dyDescent="0.3">
      <c r="B1556">
        <v>38.518312985571583</v>
      </c>
      <c r="C1556">
        <v>0</v>
      </c>
    </row>
    <row r="1557" spans="2:3" x14ac:dyDescent="0.3">
      <c r="B1557">
        <v>38.568257491675915</v>
      </c>
      <c r="C1557">
        <v>0</v>
      </c>
    </row>
    <row r="1558" spans="2:3" x14ac:dyDescent="0.3">
      <c r="B1558">
        <v>38.568257491675915</v>
      </c>
      <c r="C1558">
        <v>12</v>
      </c>
    </row>
    <row r="1559" spans="2:3" x14ac:dyDescent="0.3">
      <c r="B1559">
        <v>38.618201997780247</v>
      </c>
      <c r="C1559">
        <v>12</v>
      </c>
    </row>
    <row r="1560" spans="2:3" x14ac:dyDescent="0.3">
      <c r="B1560">
        <v>38.618201997780247</v>
      </c>
      <c r="C1560">
        <v>0</v>
      </c>
    </row>
    <row r="1561" spans="2:3" x14ac:dyDescent="0.3">
      <c r="B1561">
        <v>38.668146503884572</v>
      </c>
      <c r="C1561">
        <v>0</v>
      </c>
    </row>
    <row r="1562" spans="2:3" x14ac:dyDescent="0.3">
      <c r="B1562">
        <v>38.668146503884572</v>
      </c>
      <c r="C1562">
        <v>12</v>
      </c>
    </row>
    <row r="1563" spans="2:3" x14ac:dyDescent="0.3">
      <c r="B1563">
        <v>38.718091009988896</v>
      </c>
      <c r="C1563">
        <v>12</v>
      </c>
    </row>
    <row r="1564" spans="2:3" x14ac:dyDescent="0.3">
      <c r="B1564">
        <v>38.718091009988896</v>
      </c>
      <c r="C1564">
        <v>0</v>
      </c>
    </row>
    <row r="1565" spans="2:3" x14ac:dyDescent="0.3">
      <c r="B1565">
        <v>38.768035516093235</v>
      </c>
      <c r="C1565">
        <v>0</v>
      </c>
    </row>
    <row r="1566" spans="2:3" x14ac:dyDescent="0.3">
      <c r="B1566">
        <v>38.768035516093235</v>
      </c>
      <c r="C1566">
        <v>12</v>
      </c>
    </row>
    <row r="1567" spans="2:3" x14ac:dyDescent="0.3">
      <c r="B1567">
        <v>38.81798002219756</v>
      </c>
      <c r="C1567">
        <v>12</v>
      </c>
    </row>
    <row r="1568" spans="2:3" x14ac:dyDescent="0.3">
      <c r="B1568">
        <v>38.81798002219756</v>
      </c>
      <c r="C1568">
        <v>0</v>
      </c>
    </row>
    <row r="1569" spans="2:3" x14ac:dyDescent="0.3">
      <c r="B1569">
        <v>38.867924528301884</v>
      </c>
      <c r="C1569">
        <v>0</v>
      </c>
    </row>
    <row r="1570" spans="2:3" x14ac:dyDescent="0.3">
      <c r="B1570">
        <v>38.867924528301884</v>
      </c>
      <c r="C1570">
        <v>12</v>
      </c>
    </row>
    <row r="1571" spans="2:3" x14ac:dyDescent="0.3">
      <c r="B1571">
        <v>38.917869034406216</v>
      </c>
      <c r="C1571">
        <v>12</v>
      </c>
    </row>
    <row r="1572" spans="2:3" x14ac:dyDescent="0.3">
      <c r="B1572">
        <v>38.917869034406216</v>
      </c>
      <c r="C1572">
        <v>0</v>
      </c>
    </row>
    <row r="1573" spans="2:3" x14ac:dyDescent="0.3">
      <c r="B1573">
        <v>38.967813540510548</v>
      </c>
      <c r="C1573">
        <v>0</v>
      </c>
    </row>
    <row r="1574" spans="2:3" x14ac:dyDescent="0.3">
      <c r="B1574">
        <v>38.967813540510548</v>
      </c>
      <c r="C1574">
        <v>12</v>
      </c>
    </row>
    <row r="1575" spans="2:3" x14ac:dyDescent="0.3">
      <c r="B1575">
        <v>39.017758046614873</v>
      </c>
      <c r="C1575">
        <v>12</v>
      </c>
    </row>
    <row r="1576" spans="2:3" x14ac:dyDescent="0.3">
      <c r="B1576">
        <v>39.017758046614873</v>
      </c>
      <c r="C1576">
        <v>0</v>
      </c>
    </row>
    <row r="1577" spans="2:3" x14ac:dyDescent="0.3">
      <c r="B1577">
        <v>39.067702552719197</v>
      </c>
      <c r="C1577">
        <v>0</v>
      </c>
    </row>
    <row r="1578" spans="2:3" x14ac:dyDescent="0.3">
      <c r="B1578">
        <v>39.067702552719197</v>
      </c>
      <c r="C1578">
        <v>12</v>
      </c>
    </row>
    <row r="1579" spans="2:3" x14ac:dyDescent="0.3">
      <c r="B1579">
        <v>39.117647058823529</v>
      </c>
      <c r="C1579">
        <v>12</v>
      </c>
    </row>
    <row r="1580" spans="2:3" x14ac:dyDescent="0.3">
      <c r="B1580">
        <v>39.117647058823529</v>
      </c>
      <c r="C1580">
        <v>0</v>
      </c>
    </row>
    <row r="1581" spans="2:3" x14ac:dyDescent="0.3">
      <c r="B1581">
        <v>39.167591564927861</v>
      </c>
      <c r="C1581">
        <v>0</v>
      </c>
    </row>
    <row r="1582" spans="2:3" x14ac:dyDescent="0.3">
      <c r="B1582">
        <v>39.167591564927861</v>
      </c>
      <c r="C1582">
        <v>12</v>
      </c>
    </row>
    <row r="1583" spans="2:3" x14ac:dyDescent="0.3">
      <c r="B1583">
        <v>39.217536071032185</v>
      </c>
      <c r="C1583">
        <v>12</v>
      </c>
    </row>
    <row r="1584" spans="2:3" x14ac:dyDescent="0.3">
      <c r="B1584">
        <v>39.217536071032185</v>
      </c>
      <c r="C1584">
        <v>0</v>
      </c>
    </row>
    <row r="1585" spans="2:3" x14ac:dyDescent="0.3">
      <c r="B1585">
        <v>39.26748057713651</v>
      </c>
      <c r="C1585">
        <v>0</v>
      </c>
    </row>
    <row r="1586" spans="2:3" x14ac:dyDescent="0.3">
      <c r="B1586">
        <v>39.26748057713651</v>
      </c>
      <c r="C1586">
        <v>12</v>
      </c>
    </row>
    <row r="1587" spans="2:3" x14ac:dyDescent="0.3">
      <c r="B1587">
        <v>39.317425083240842</v>
      </c>
      <c r="C1587">
        <v>12</v>
      </c>
    </row>
    <row r="1588" spans="2:3" x14ac:dyDescent="0.3">
      <c r="B1588">
        <v>39.317425083240842</v>
      </c>
      <c r="C1588">
        <v>0</v>
      </c>
    </row>
    <row r="1589" spans="2:3" x14ac:dyDescent="0.3">
      <c r="B1589">
        <v>39.367369589345174</v>
      </c>
      <c r="C1589">
        <v>0</v>
      </c>
    </row>
    <row r="1590" spans="2:3" x14ac:dyDescent="0.3">
      <c r="B1590">
        <v>39.367369589345174</v>
      </c>
      <c r="C1590">
        <v>12</v>
      </c>
    </row>
    <row r="1591" spans="2:3" x14ac:dyDescent="0.3">
      <c r="B1591">
        <v>39.417314095449498</v>
      </c>
      <c r="C1591">
        <v>12</v>
      </c>
    </row>
    <row r="1592" spans="2:3" x14ac:dyDescent="0.3">
      <c r="B1592">
        <v>39.417314095449498</v>
      </c>
      <c r="C1592">
        <v>0</v>
      </c>
    </row>
    <row r="1593" spans="2:3" x14ac:dyDescent="0.3">
      <c r="B1593">
        <v>39.46725860155383</v>
      </c>
      <c r="C1593">
        <v>0</v>
      </c>
    </row>
    <row r="1594" spans="2:3" x14ac:dyDescent="0.3">
      <c r="B1594">
        <v>39.46725860155383</v>
      </c>
      <c r="C1594">
        <v>12</v>
      </c>
    </row>
    <row r="1595" spans="2:3" x14ac:dyDescent="0.3">
      <c r="B1595">
        <v>39.517203107658162</v>
      </c>
      <c r="C1595">
        <v>12</v>
      </c>
    </row>
    <row r="1596" spans="2:3" x14ac:dyDescent="0.3">
      <c r="B1596">
        <v>39.517203107658162</v>
      </c>
      <c r="C1596">
        <v>0</v>
      </c>
    </row>
    <row r="1597" spans="2:3" x14ac:dyDescent="0.3">
      <c r="B1597">
        <v>39.567147613762486</v>
      </c>
      <c r="C1597">
        <v>0</v>
      </c>
    </row>
    <row r="1598" spans="2:3" x14ac:dyDescent="0.3">
      <c r="B1598">
        <v>39.567147613762486</v>
      </c>
      <c r="C1598">
        <v>12</v>
      </c>
    </row>
    <row r="1599" spans="2:3" x14ac:dyDescent="0.3">
      <c r="B1599">
        <v>39.617092119866811</v>
      </c>
      <c r="C1599">
        <v>12</v>
      </c>
    </row>
    <row r="1600" spans="2:3" x14ac:dyDescent="0.3">
      <c r="B1600">
        <v>39.617092119866811</v>
      </c>
      <c r="C1600">
        <v>0</v>
      </c>
    </row>
    <row r="1601" spans="2:3" x14ac:dyDescent="0.3">
      <c r="B1601">
        <v>39.667036625971143</v>
      </c>
      <c r="C1601">
        <v>0</v>
      </c>
    </row>
    <row r="1602" spans="2:3" x14ac:dyDescent="0.3">
      <c r="B1602">
        <v>39.667036625971143</v>
      </c>
      <c r="C1602">
        <v>12</v>
      </c>
    </row>
    <row r="1603" spans="2:3" x14ac:dyDescent="0.3">
      <c r="B1603">
        <v>39.716981132075475</v>
      </c>
      <c r="C1603">
        <v>12</v>
      </c>
    </row>
    <row r="1604" spans="2:3" x14ac:dyDescent="0.3">
      <c r="B1604">
        <v>39.716981132075475</v>
      </c>
      <c r="C1604">
        <v>0</v>
      </c>
    </row>
    <row r="1605" spans="2:3" x14ac:dyDescent="0.3">
      <c r="B1605">
        <v>39.766925638179799</v>
      </c>
      <c r="C1605">
        <v>0</v>
      </c>
    </row>
    <row r="1606" spans="2:3" x14ac:dyDescent="0.3">
      <c r="B1606">
        <v>39.766925638179799</v>
      </c>
      <c r="C1606">
        <v>12</v>
      </c>
    </row>
    <row r="1607" spans="2:3" x14ac:dyDescent="0.3">
      <c r="B1607">
        <v>39.816870144284124</v>
      </c>
      <c r="C1607">
        <v>12</v>
      </c>
    </row>
    <row r="1608" spans="2:3" x14ac:dyDescent="0.3">
      <c r="B1608">
        <v>39.816870144284124</v>
      </c>
      <c r="C1608">
        <v>0</v>
      </c>
    </row>
    <row r="1609" spans="2:3" x14ac:dyDescent="0.3">
      <c r="B1609">
        <v>39.866814650388456</v>
      </c>
      <c r="C1609">
        <v>0</v>
      </c>
    </row>
    <row r="1610" spans="2:3" x14ac:dyDescent="0.3">
      <c r="B1610">
        <v>39.866814650388456</v>
      </c>
      <c r="C1610">
        <v>12</v>
      </c>
    </row>
    <row r="1611" spans="2:3" x14ac:dyDescent="0.3">
      <c r="B1611">
        <v>39.916759156492787</v>
      </c>
      <c r="C1611">
        <v>12</v>
      </c>
    </row>
    <row r="1612" spans="2:3" x14ac:dyDescent="0.3">
      <c r="B1612">
        <v>39.916759156492787</v>
      </c>
      <c r="C1612">
        <v>0</v>
      </c>
    </row>
    <row r="1613" spans="2:3" x14ac:dyDescent="0.3">
      <c r="B1613">
        <v>39.966703662597112</v>
      </c>
      <c r="C1613">
        <v>0</v>
      </c>
    </row>
    <row r="1614" spans="2:3" x14ac:dyDescent="0.3">
      <c r="B1614">
        <v>39.966703662597112</v>
      </c>
      <c r="C1614">
        <v>12</v>
      </c>
    </row>
    <row r="1615" spans="2:3" x14ac:dyDescent="0.3">
      <c r="B1615">
        <v>40.016648168701444</v>
      </c>
      <c r="C1615">
        <v>12</v>
      </c>
    </row>
    <row r="1616" spans="2:3" x14ac:dyDescent="0.3">
      <c r="B1616">
        <v>40.016648168701444</v>
      </c>
      <c r="C1616">
        <v>0</v>
      </c>
    </row>
    <row r="1617" spans="2:3" x14ac:dyDescent="0.3">
      <c r="B1617">
        <v>40.066592674805776</v>
      </c>
      <c r="C1617">
        <v>0</v>
      </c>
    </row>
    <row r="1618" spans="2:3" x14ac:dyDescent="0.3">
      <c r="B1618">
        <v>40.066592674805776</v>
      </c>
      <c r="C1618">
        <v>12</v>
      </c>
    </row>
    <row r="1619" spans="2:3" x14ac:dyDescent="0.3">
      <c r="B1619">
        <v>40.1165371809101</v>
      </c>
      <c r="C1619">
        <v>12</v>
      </c>
    </row>
    <row r="1620" spans="2:3" x14ac:dyDescent="0.3">
      <c r="B1620">
        <v>40.1165371809101</v>
      </c>
      <c r="C1620">
        <v>0</v>
      </c>
    </row>
    <row r="1621" spans="2:3" x14ac:dyDescent="0.3">
      <c r="B1621">
        <v>40.166481687014425</v>
      </c>
      <c r="C1621">
        <v>0</v>
      </c>
    </row>
    <row r="1622" spans="2:3" x14ac:dyDescent="0.3">
      <c r="B1622">
        <v>40.166481687014425</v>
      </c>
      <c r="C1622">
        <v>12</v>
      </c>
    </row>
    <row r="1623" spans="2:3" x14ac:dyDescent="0.3">
      <c r="B1623">
        <v>40.216426193118757</v>
      </c>
      <c r="C1623">
        <v>12</v>
      </c>
    </row>
    <row r="1624" spans="2:3" x14ac:dyDescent="0.3">
      <c r="B1624">
        <v>40.216426193118757</v>
      </c>
      <c r="C1624">
        <v>0</v>
      </c>
    </row>
    <row r="1625" spans="2:3" x14ac:dyDescent="0.3">
      <c r="B1625">
        <v>40.266370699223089</v>
      </c>
      <c r="C1625">
        <v>0</v>
      </c>
    </row>
    <row r="1626" spans="2:3" x14ac:dyDescent="0.3">
      <c r="B1626">
        <v>40.266370699223089</v>
      </c>
      <c r="C1626">
        <v>12</v>
      </c>
    </row>
    <row r="1627" spans="2:3" x14ac:dyDescent="0.3">
      <c r="B1627">
        <v>40.316315205327413</v>
      </c>
      <c r="C1627">
        <v>12</v>
      </c>
    </row>
    <row r="1628" spans="2:3" x14ac:dyDescent="0.3">
      <c r="B1628">
        <v>40.316315205327413</v>
      </c>
      <c r="C1628">
        <v>0</v>
      </c>
    </row>
    <row r="1629" spans="2:3" x14ac:dyDescent="0.3">
      <c r="B1629">
        <v>40.366259711431738</v>
      </c>
      <c r="C1629">
        <v>0</v>
      </c>
    </row>
    <row r="1630" spans="2:3" x14ac:dyDescent="0.3">
      <c r="B1630">
        <v>40.366259711431738</v>
      </c>
      <c r="C1630">
        <v>12</v>
      </c>
    </row>
    <row r="1631" spans="2:3" x14ac:dyDescent="0.3">
      <c r="B1631">
        <v>40.41620421753607</v>
      </c>
      <c r="C1631">
        <v>12</v>
      </c>
    </row>
    <row r="1632" spans="2:3" x14ac:dyDescent="0.3">
      <c r="B1632">
        <v>40.41620421753607</v>
      </c>
      <c r="C1632">
        <v>0</v>
      </c>
    </row>
    <row r="1633" spans="2:3" x14ac:dyDescent="0.3">
      <c r="B1633">
        <v>40.466148723640401</v>
      </c>
      <c r="C1633">
        <v>0</v>
      </c>
    </row>
    <row r="1634" spans="2:3" x14ac:dyDescent="0.3">
      <c r="B1634">
        <v>40.466148723640401</v>
      </c>
      <c r="C1634">
        <v>12</v>
      </c>
    </row>
    <row r="1635" spans="2:3" x14ac:dyDescent="0.3">
      <c r="B1635">
        <v>40.516093229744726</v>
      </c>
      <c r="C1635">
        <v>12</v>
      </c>
    </row>
    <row r="1636" spans="2:3" x14ac:dyDescent="0.3">
      <c r="B1636">
        <v>40.516093229744726</v>
      </c>
      <c r="C1636">
        <v>0</v>
      </c>
    </row>
    <row r="1637" spans="2:3" x14ac:dyDescent="0.3">
      <c r="B1637">
        <v>40.566037735849058</v>
      </c>
      <c r="C1637">
        <v>0</v>
      </c>
    </row>
    <row r="1638" spans="2:3" x14ac:dyDescent="0.3">
      <c r="B1638">
        <v>40.566037735849058</v>
      </c>
      <c r="C1638">
        <v>12</v>
      </c>
    </row>
    <row r="1639" spans="2:3" x14ac:dyDescent="0.3">
      <c r="B1639">
        <v>40.61598224195339</v>
      </c>
      <c r="C1639">
        <v>12</v>
      </c>
    </row>
    <row r="1640" spans="2:3" x14ac:dyDescent="0.3">
      <c r="B1640">
        <v>40.61598224195339</v>
      </c>
      <c r="C1640">
        <v>0</v>
      </c>
    </row>
    <row r="1641" spans="2:3" x14ac:dyDescent="0.3">
      <c r="B1641">
        <v>40.665926748057714</v>
      </c>
      <c r="C1641">
        <v>0</v>
      </c>
    </row>
    <row r="1642" spans="2:3" x14ac:dyDescent="0.3">
      <c r="B1642">
        <v>40.665926748057714</v>
      </c>
      <c r="C1642">
        <v>12</v>
      </c>
    </row>
    <row r="1643" spans="2:3" x14ac:dyDescent="0.3">
      <c r="B1643">
        <v>40.715871254162039</v>
      </c>
      <c r="C1643">
        <v>12</v>
      </c>
    </row>
    <row r="1644" spans="2:3" x14ac:dyDescent="0.3">
      <c r="B1644">
        <v>40.715871254162039</v>
      </c>
      <c r="C1644">
        <v>0</v>
      </c>
    </row>
    <row r="1645" spans="2:3" x14ac:dyDescent="0.3">
      <c r="B1645">
        <v>40.765815760266371</v>
      </c>
      <c r="C1645">
        <v>0</v>
      </c>
    </row>
    <row r="1646" spans="2:3" x14ac:dyDescent="0.3">
      <c r="B1646">
        <v>40.765815760266371</v>
      </c>
      <c r="C1646">
        <v>12</v>
      </c>
    </row>
    <row r="1647" spans="2:3" x14ac:dyDescent="0.3">
      <c r="B1647">
        <v>40.815760266370702</v>
      </c>
      <c r="C1647">
        <v>12</v>
      </c>
    </row>
    <row r="1648" spans="2:3" x14ac:dyDescent="0.3">
      <c r="B1648">
        <v>40.815760266370702</v>
      </c>
      <c r="C1648">
        <v>0</v>
      </c>
    </row>
    <row r="1649" spans="2:3" x14ac:dyDescent="0.3">
      <c r="B1649">
        <v>40.865704772475027</v>
      </c>
      <c r="C1649">
        <v>0</v>
      </c>
    </row>
    <row r="1650" spans="2:3" x14ac:dyDescent="0.3">
      <c r="B1650">
        <v>40.865704772475027</v>
      </c>
      <c r="C1650">
        <v>12</v>
      </c>
    </row>
    <row r="1651" spans="2:3" x14ac:dyDescent="0.3">
      <c r="B1651">
        <v>40.915649278579352</v>
      </c>
      <c r="C1651">
        <v>12</v>
      </c>
    </row>
    <row r="1652" spans="2:3" x14ac:dyDescent="0.3">
      <c r="B1652">
        <v>40.915649278579352</v>
      </c>
      <c r="C1652">
        <v>0</v>
      </c>
    </row>
    <row r="1653" spans="2:3" x14ac:dyDescent="0.3">
      <c r="B1653">
        <v>40.965593784683684</v>
      </c>
      <c r="C1653">
        <v>0</v>
      </c>
    </row>
    <row r="1654" spans="2:3" x14ac:dyDescent="0.3">
      <c r="B1654">
        <v>40.965593784683684</v>
      </c>
      <c r="C1654">
        <v>12</v>
      </c>
    </row>
    <row r="1655" spans="2:3" x14ac:dyDescent="0.3">
      <c r="B1655">
        <v>41.015538290788015</v>
      </c>
      <c r="C1655">
        <v>12</v>
      </c>
    </row>
    <row r="1656" spans="2:3" x14ac:dyDescent="0.3">
      <c r="B1656">
        <v>41.015538290788015</v>
      </c>
      <c r="C1656">
        <v>0</v>
      </c>
    </row>
    <row r="1657" spans="2:3" x14ac:dyDescent="0.3">
      <c r="B1657">
        <v>41.06548279689234</v>
      </c>
      <c r="C1657">
        <v>0</v>
      </c>
    </row>
    <row r="1658" spans="2:3" x14ac:dyDescent="0.3">
      <c r="B1658">
        <v>41.06548279689234</v>
      </c>
      <c r="C1658">
        <v>12</v>
      </c>
    </row>
    <row r="1659" spans="2:3" x14ac:dyDescent="0.3">
      <c r="B1659">
        <v>41.115427302996672</v>
      </c>
      <c r="C1659">
        <v>12</v>
      </c>
    </row>
    <row r="1660" spans="2:3" x14ac:dyDescent="0.3">
      <c r="B1660">
        <v>41.115427302996672</v>
      </c>
      <c r="C1660">
        <v>0</v>
      </c>
    </row>
    <row r="1661" spans="2:3" x14ac:dyDescent="0.3">
      <c r="B1661">
        <v>41.165371809101003</v>
      </c>
      <c r="C1661">
        <v>0</v>
      </c>
    </row>
    <row r="1662" spans="2:3" x14ac:dyDescent="0.3">
      <c r="B1662">
        <v>41.165371809101003</v>
      </c>
      <c r="C1662">
        <v>12</v>
      </c>
    </row>
    <row r="1663" spans="2:3" x14ac:dyDescent="0.3">
      <c r="B1663">
        <v>41.215316315205328</v>
      </c>
      <c r="C1663">
        <v>12</v>
      </c>
    </row>
    <row r="1664" spans="2:3" x14ac:dyDescent="0.3">
      <c r="B1664">
        <v>41.215316315205328</v>
      </c>
      <c r="C1664">
        <v>0</v>
      </c>
    </row>
    <row r="1665" spans="2:3" x14ac:dyDescent="0.3">
      <c r="B1665">
        <v>41.265260821309653</v>
      </c>
      <c r="C1665">
        <v>0</v>
      </c>
    </row>
    <row r="1666" spans="2:3" x14ac:dyDescent="0.3">
      <c r="B1666">
        <v>41.265260821309653</v>
      </c>
      <c r="C1666">
        <v>12</v>
      </c>
    </row>
    <row r="1667" spans="2:3" x14ac:dyDescent="0.3">
      <c r="B1667">
        <v>41.315205327413985</v>
      </c>
      <c r="C1667">
        <v>12</v>
      </c>
    </row>
    <row r="1668" spans="2:3" x14ac:dyDescent="0.3">
      <c r="B1668">
        <v>41.315205327413985</v>
      </c>
      <c r="C1668">
        <v>0</v>
      </c>
    </row>
    <row r="1669" spans="2:3" x14ac:dyDescent="0.3">
      <c r="B1669">
        <v>41.365149833518316</v>
      </c>
      <c r="C1669">
        <v>0</v>
      </c>
    </row>
    <row r="1670" spans="2:3" x14ac:dyDescent="0.3">
      <c r="B1670">
        <v>41.365149833518316</v>
      </c>
      <c r="C1670">
        <v>12</v>
      </c>
    </row>
    <row r="1671" spans="2:3" x14ac:dyDescent="0.3">
      <c r="B1671">
        <v>41.415094339622641</v>
      </c>
      <c r="C1671">
        <v>12</v>
      </c>
    </row>
    <row r="1672" spans="2:3" x14ac:dyDescent="0.3">
      <c r="B1672">
        <v>41.415094339622641</v>
      </c>
      <c r="C1672">
        <v>0</v>
      </c>
    </row>
    <row r="1673" spans="2:3" x14ac:dyDescent="0.3">
      <c r="B1673">
        <v>41.465038845726966</v>
      </c>
      <c r="C1673">
        <v>0</v>
      </c>
    </row>
    <row r="1674" spans="2:3" x14ac:dyDescent="0.3">
      <c r="B1674">
        <v>41.465038845726966</v>
      </c>
      <c r="C1674">
        <v>12</v>
      </c>
    </row>
    <row r="1675" spans="2:3" x14ac:dyDescent="0.3">
      <c r="B1675">
        <v>41.514983351831297</v>
      </c>
      <c r="C1675">
        <v>12</v>
      </c>
    </row>
    <row r="1676" spans="2:3" x14ac:dyDescent="0.3">
      <c r="B1676">
        <v>41.514983351831297</v>
      </c>
      <c r="C1676">
        <v>0</v>
      </c>
    </row>
    <row r="1677" spans="2:3" x14ac:dyDescent="0.3">
      <c r="B1677">
        <v>41.564927857935629</v>
      </c>
      <c r="C1677">
        <v>0</v>
      </c>
    </row>
    <row r="1678" spans="2:3" x14ac:dyDescent="0.3">
      <c r="B1678">
        <v>41.564927857935629</v>
      </c>
      <c r="C1678">
        <v>12</v>
      </c>
    </row>
    <row r="1679" spans="2:3" x14ac:dyDescent="0.3">
      <c r="B1679">
        <v>41.614872364039954</v>
      </c>
      <c r="C1679">
        <v>12</v>
      </c>
    </row>
    <row r="1680" spans="2:3" x14ac:dyDescent="0.3">
      <c r="B1680">
        <v>41.614872364039954</v>
      </c>
      <c r="C1680">
        <v>0</v>
      </c>
    </row>
    <row r="1681" spans="2:3" x14ac:dyDescent="0.3">
      <c r="B1681">
        <v>41.664816870144286</v>
      </c>
      <c r="C1681">
        <v>0</v>
      </c>
    </row>
    <row r="1682" spans="2:3" x14ac:dyDescent="0.3">
      <c r="B1682">
        <v>41.664816870144286</v>
      </c>
      <c r="C1682">
        <v>12</v>
      </c>
    </row>
    <row r="1683" spans="2:3" x14ac:dyDescent="0.3">
      <c r="B1683">
        <v>41.714761376248617</v>
      </c>
      <c r="C1683">
        <v>12</v>
      </c>
    </row>
    <row r="1684" spans="2:3" x14ac:dyDescent="0.3">
      <c r="B1684">
        <v>41.714761376248617</v>
      </c>
      <c r="C1684">
        <v>0</v>
      </c>
    </row>
    <row r="1685" spans="2:3" x14ac:dyDescent="0.3">
      <c r="B1685">
        <v>41.764705882352942</v>
      </c>
      <c r="C1685">
        <v>0</v>
      </c>
    </row>
    <row r="1686" spans="2:3" x14ac:dyDescent="0.3">
      <c r="B1686">
        <v>41.764705882352942</v>
      </c>
      <c r="C1686">
        <v>12</v>
      </c>
    </row>
    <row r="1687" spans="2:3" x14ac:dyDescent="0.3">
      <c r="B1687">
        <v>41.814650388457267</v>
      </c>
      <c r="C1687">
        <v>12</v>
      </c>
    </row>
    <row r="1688" spans="2:3" x14ac:dyDescent="0.3">
      <c r="B1688">
        <v>41.814650388457267</v>
      </c>
      <c r="C1688">
        <v>0</v>
      </c>
    </row>
    <row r="1689" spans="2:3" x14ac:dyDescent="0.3">
      <c r="B1689">
        <v>41.864594894561598</v>
      </c>
      <c r="C1689">
        <v>0</v>
      </c>
    </row>
    <row r="1690" spans="2:3" x14ac:dyDescent="0.3">
      <c r="B1690">
        <v>41.864594894561598</v>
      </c>
      <c r="C1690">
        <v>12</v>
      </c>
    </row>
    <row r="1691" spans="2:3" x14ac:dyDescent="0.3">
      <c r="B1691">
        <v>41.91453940066593</v>
      </c>
      <c r="C1691">
        <v>12</v>
      </c>
    </row>
    <row r="1692" spans="2:3" x14ac:dyDescent="0.3">
      <c r="B1692">
        <v>41.91453940066593</v>
      </c>
      <c r="C1692">
        <v>0</v>
      </c>
    </row>
    <row r="1693" spans="2:3" x14ac:dyDescent="0.3">
      <c r="B1693">
        <v>41.964483906770255</v>
      </c>
      <c r="C1693">
        <v>0</v>
      </c>
    </row>
    <row r="1694" spans="2:3" x14ac:dyDescent="0.3">
      <c r="B1694">
        <v>41.964483906770255</v>
      </c>
      <c r="C1694">
        <v>12</v>
      </c>
    </row>
    <row r="1695" spans="2:3" x14ac:dyDescent="0.3">
      <c r="B1695">
        <v>42.014428412874587</v>
      </c>
      <c r="C1695">
        <v>12</v>
      </c>
    </row>
    <row r="1696" spans="2:3" x14ac:dyDescent="0.3">
      <c r="B1696">
        <v>42.014428412874587</v>
      </c>
      <c r="C1696">
        <v>0</v>
      </c>
    </row>
    <row r="1697" spans="2:3" x14ac:dyDescent="0.3">
      <c r="B1697">
        <v>42.064372918978911</v>
      </c>
      <c r="C1697">
        <v>0</v>
      </c>
    </row>
    <row r="1698" spans="2:3" x14ac:dyDescent="0.3">
      <c r="B1698">
        <v>42.064372918978911</v>
      </c>
      <c r="C1698">
        <v>12</v>
      </c>
    </row>
    <row r="1699" spans="2:3" x14ac:dyDescent="0.3">
      <c r="B1699">
        <v>42.114317425083243</v>
      </c>
      <c r="C1699">
        <v>12</v>
      </c>
    </row>
    <row r="1700" spans="2:3" x14ac:dyDescent="0.3">
      <c r="B1700">
        <v>42.114317425083243</v>
      </c>
      <c r="C1700">
        <v>0</v>
      </c>
    </row>
    <row r="1701" spans="2:3" x14ac:dyDescent="0.3">
      <c r="B1701">
        <v>42.164261931187568</v>
      </c>
      <c r="C1701">
        <v>0</v>
      </c>
    </row>
    <row r="1702" spans="2:3" x14ac:dyDescent="0.3">
      <c r="B1702">
        <v>42.164261931187568</v>
      </c>
      <c r="C1702">
        <v>12</v>
      </c>
    </row>
    <row r="1703" spans="2:3" x14ac:dyDescent="0.3">
      <c r="B1703">
        <v>42.214206437291899</v>
      </c>
      <c r="C1703">
        <v>12</v>
      </c>
    </row>
    <row r="1704" spans="2:3" x14ac:dyDescent="0.3">
      <c r="B1704">
        <v>42.214206437291899</v>
      </c>
      <c r="C1704">
        <v>0</v>
      </c>
    </row>
    <row r="1705" spans="2:3" x14ac:dyDescent="0.3">
      <c r="B1705">
        <v>42.264150943396224</v>
      </c>
      <c r="C1705">
        <v>0</v>
      </c>
    </row>
    <row r="1706" spans="2:3" x14ac:dyDescent="0.3">
      <c r="B1706">
        <v>42.264150943396224</v>
      </c>
      <c r="C1706">
        <v>12</v>
      </c>
    </row>
    <row r="1707" spans="2:3" x14ac:dyDescent="0.3">
      <c r="B1707">
        <v>42.314095449500556</v>
      </c>
      <c r="C1707">
        <v>12</v>
      </c>
    </row>
    <row r="1708" spans="2:3" x14ac:dyDescent="0.3">
      <c r="B1708">
        <v>42.314095449500556</v>
      </c>
      <c r="C1708">
        <v>0</v>
      </c>
    </row>
    <row r="1709" spans="2:3" x14ac:dyDescent="0.3">
      <c r="B1709">
        <v>42.364039955604881</v>
      </c>
      <c r="C1709">
        <v>0</v>
      </c>
    </row>
    <row r="1710" spans="2:3" x14ac:dyDescent="0.3">
      <c r="B1710">
        <v>42.364039955604881</v>
      </c>
      <c r="C1710">
        <v>12</v>
      </c>
    </row>
    <row r="1711" spans="2:3" x14ac:dyDescent="0.3">
      <c r="B1711">
        <v>42.413984461709212</v>
      </c>
      <c r="C1711">
        <v>12</v>
      </c>
    </row>
    <row r="1712" spans="2:3" x14ac:dyDescent="0.3">
      <c r="B1712">
        <v>42.413984461709212</v>
      </c>
      <c r="C1712">
        <v>0</v>
      </c>
    </row>
    <row r="1713" spans="2:3" x14ac:dyDescent="0.3">
      <c r="B1713">
        <v>42.463928967813537</v>
      </c>
      <c r="C1713">
        <v>0</v>
      </c>
    </row>
    <row r="1714" spans="2:3" x14ac:dyDescent="0.3">
      <c r="B1714">
        <v>42.463928967813537</v>
      </c>
      <c r="C1714">
        <v>12</v>
      </c>
    </row>
    <row r="1715" spans="2:3" x14ac:dyDescent="0.3">
      <c r="B1715">
        <v>42.513873473917869</v>
      </c>
      <c r="C1715">
        <v>12</v>
      </c>
    </row>
    <row r="1716" spans="2:3" x14ac:dyDescent="0.3">
      <c r="B1716">
        <v>42.513873473917869</v>
      </c>
      <c r="C1716">
        <v>0</v>
      </c>
    </row>
    <row r="1717" spans="2:3" x14ac:dyDescent="0.3">
      <c r="B1717">
        <v>42.563817980022201</v>
      </c>
      <c r="C1717">
        <v>0</v>
      </c>
    </row>
    <row r="1718" spans="2:3" x14ac:dyDescent="0.3">
      <c r="B1718">
        <v>42.563817980022201</v>
      </c>
      <c r="C1718">
        <v>12</v>
      </c>
    </row>
    <row r="1719" spans="2:3" x14ac:dyDescent="0.3">
      <c r="B1719">
        <v>42.613762486126525</v>
      </c>
      <c r="C1719">
        <v>12</v>
      </c>
    </row>
    <row r="1720" spans="2:3" x14ac:dyDescent="0.3">
      <c r="B1720">
        <v>42.613762486126525</v>
      </c>
      <c r="C1720">
        <v>0</v>
      </c>
    </row>
    <row r="1721" spans="2:3" x14ac:dyDescent="0.3">
      <c r="B1721">
        <v>42.663706992230857</v>
      </c>
      <c r="C1721">
        <v>0</v>
      </c>
    </row>
    <row r="1722" spans="2:3" x14ac:dyDescent="0.3">
      <c r="B1722">
        <v>42.663706992230857</v>
      </c>
      <c r="C1722">
        <v>12</v>
      </c>
    </row>
    <row r="1723" spans="2:3" x14ac:dyDescent="0.3">
      <c r="B1723">
        <v>42.713651498335182</v>
      </c>
      <c r="C1723">
        <v>12</v>
      </c>
    </row>
    <row r="1724" spans="2:3" x14ac:dyDescent="0.3">
      <c r="B1724">
        <v>42.713651498335182</v>
      </c>
      <c r="C1724">
        <v>0</v>
      </c>
    </row>
    <row r="1725" spans="2:3" x14ac:dyDescent="0.3">
      <c r="B1725">
        <v>42.763596004439513</v>
      </c>
      <c r="C1725">
        <v>0</v>
      </c>
    </row>
    <row r="1726" spans="2:3" x14ac:dyDescent="0.3">
      <c r="B1726">
        <v>42.763596004439513</v>
      </c>
      <c r="C1726">
        <v>12</v>
      </c>
    </row>
    <row r="1727" spans="2:3" x14ac:dyDescent="0.3">
      <c r="B1727">
        <v>42.813540510543838</v>
      </c>
      <c r="C1727">
        <v>12</v>
      </c>
    </row>
    <row r="1728" spans="2:3" x14ac:dyDescent="0.3">
      <c r="B1728">
        <v>42.813540510543838</v>
      </c>
      <c r="C1728">
        <v>0</v>
      </c>
    </row>
    <row r="1729" spans="2:3" x14ac:dyDescent="0.3">
      <c r="B1729">
        <v>42.86348501664817</v>
      </c>
      <c r="C1729">
        <v>0</v>
      </c>
    </row>
    <row r="1730" spans="2:3" x14ac:dyDescent="0.3">
      <c r="B1730">
        <v>42.86348501664817</v>
      </c>
      <c r="C1730">
        <v>12</v>
      </c>
    </row>
    <row r="1731" spans="2:3" x14ac:dyDescent="0.3">
      <c r="B1731">
        <v>42.913429522752494</v>
      </c>
      <c r="C1731">
        <v>12</v>
      </c>
    </row>
    <row r="1732" spans="2:3" x14ac:dyDescent="0.3">
      <c r="B1732">
        <v>42.913429522752494</v>
      </c>
      <c r="C1732">
        <v>0</v>
      </c>
    </row>
    <row r="1733" spans="2:3" x14ac:dyDescent="0.3">
      <c r="B1733">
        <v>42.963374028856826</v>
      </c>
      <c r="C1733">
        <v>0</v>
      </c>
    </row>
    <row r="1734" spans="2:3" x14ac:dyDescent="0.3">
      <c r="B1734">
        <v>42.963374028856826</v>
      </c>
      <c r="C1734">
        <v>12</v>
      </c>
    </row>
    <row r="1735" spans="2:3" x14ac:dyDescent="0.3">
      <c r="B1735">
        <v>43.013318534961151</v>
      </c>
      <c r="C1735">
        <v>12</v>
      </c>
    </row>
    <row r="1736" spans="2:3" x14ac:dyDescent="0.3">
      <c r="B1736">
        <v>43.013318534961151</v>
      </c>
      <c r="C1736">
        <v>0</v>
      </c>
    </row>
    <row r="1737" spans="2:3" x14ac:dyDescent="0.3">
      <c r="B1737">
        <v>43.063263041065483</v>
      </c>
      <c r="C1737">
        <v>0</v>
      </c>
    </row>
    <row r="1738" spans="2:3" x14ac:dyDescent="0.3">
      <c r="B1738">
        <v>43.063263041065483</v>
      </c>
      <c r="C1738">
        <v>12</v>
      </c>
    </row>
    <row r="1739" spans="2:3" x14ac:dyDescent="0.3">
      <c r="B1739">
        <v>43.113207547169814</v>
      </c>
      <c r="C1739">
        <v>12</v>
      </c>
    </row>
    <row r="1740" spans="2:3" x14ac:dyDescent="0.3">
      <c r="B1740">
        <v>43.113207547169814</v>
      </c>
      <c r="C1740">
        <v>0</v>
      </c>
    </row>
    <row r="1741" spans="2:3" x14ac:dyDescent="0.3">
      <c r="B1741">
        <v>43.163152053274139</v>
      </c>
      <c r="C1741">
        <v>0</v>
      </c>
    </row>
    <row r="1742" spans="2:3" x14ac:dyDescent="0.3">
      <c r="B1742">
        <v>43.163152053274139</v>
      </c>
      <c r="C1742">
        <v>12</v>
      </c>
    </row>
    <row r="1743" spans="2:3" x14ac:dyDescent="0.3">
      <c r="B1743">
        <v>43.213096559378471</v>
      </c>
      <c r="C1743">
        <v>12</v>
      </c>
    </row>
    <row r="1744" spans="2:3" x14ac:dyDescent="0.3">
      <c r="B1744">
        <v>43.213096559378471</v>
      </c>
      <c r="C1744">
        <v>0</v>
      </c>
    </row>
    <row r="1745" spans="2:3" x14ac:dyDescent="0.3">
      <c r="B1745">
        <v>43.263041065482795</v>
      </c>
      <c r="C1745">
        <v>0</v>
      </c>
    </row>
    <row r="1746" spans="2:3" x14ac:dyDescent="0.3">
      <c r="B1746">
        <v>43.263041065482795</v>
      </c>
      <c r="C1746">
        <v>12</v>
      </c>
    </row>
    <row r="1747" spans="2:3" x14ac:dyDescent="0.3">
      <c r="B1747">
        <v>43.312985571587127</v>
      </c>
      <c r="C1747">
        <v>12</v>
      </c>
    </row>
    <row r="1748" spans="2:3" x14ac:dyDescent="0.3">
      <c r="B1748">
        <v>43.312985571587127</v>
      </c>
      <c r="C1748">
        <v>0</v>
      </c>
    </row>
    <row r="1749" spans="2:3" x14ac:dyDescent="0.3">
      <c r="B1749">
        <v>43.362930077691452</v>
      </c>
      <c r="C1749">
        <v>0</v>
      </c>
    </row>
    <row r="1750" spans="2:3" x14ac:dyDescent="0.3">
      <c r="B1750">
        <v>43.362930077691452</v>
      </c>
      <c r="C1750">
        <v>12</v>
      </c>
    </row>
    <row r="1751" spans="2:3" x14ac:dyDescent="0.3">
      <c r="B1751">
        <v>43.412874583795784</v>
      </c>
      <c r="C1751">
        <v>12</v>
      </c>
    </row>
    <row r="1752" spans="2:3" x14ac:dyDescent="0.3">
      <c r="B1752">
        <v>43.412874583795784</v>
      </c>
      <c r="C1752">
        <v>0</v>
      </c>
    </row>
    <row r="1753" spans="2:3" x14ac:dyDescent="0.3">
      <c r="B1753">
        <v>43.462819089900108</v>
      </c>
      <c r="C1753">
        <v>0</v>
      </c>
    </row>
    <row r="1754" spans="2:3" x14ac:dyDescent="0.3">
      <c r="B1754">
        <v>43.462819089900108</v>
      </c>
      <c r="C1754">
        <v>12</v>
      </c>
    </row>
    <row r="1755" spans="2:3" x14ac:dyDescent="0.3">
      <c r="B1755">
        <v>43.51276359600444</v>
      </c>
      <c r="C1755">
        <v>12</v>
      </c>
    </row>
    <row r="1756" spans="2:3" x14ac:dyDescent="0.3">
      <c r="B1756">
        <v>43.51276359600444</v>
      </c>
      <c r="C1756">
        <v>0</v>
      </c>
    </row>
    <row r="1757" spans="2:3" x14ac:dyDescent="0.3">
      <c r="B1757">
        <v>43.562708102108765</v>
      </c>
      <c r="C1757">
        <v>0</v>
      </c>
    </row>
    <row r="1758" spans="2:3" x14ac:dyDescent="0.3">
      <c r="B1758">
        <v>43.562708102108765</v>
      </c>
      <c r="C1758">
        <v>12</v>
      </c>
    </row>
    <row r="1759" spans="2:3" x14ac:dyDescent="0.3">
      <c r="B1759">
        <v>43.612652608213097</v>
      </c>
      <c r="C1759">
        <v>12</v>
      </c>
    </row>
    <row r="1760" spans="2:3" x14ac:dyDescent="0.3">
      <c r="B1760">
        <v>43.612652608213097</v>
      </c>
      <c r="C1760">
        <v>0</v>
      </c>
    </row>
    <row r="1761" spans="2:3" x14ac:dyDescent="0.3">
      <c r="B1761">
        <v>43.662597114317428</v>
      </c>
      <c r="C1761">
        <v>0</v>
      </c>
    </row>
    <row r="1762" spans="2:3" x14ac:dyDescent="0.3">
      <c r="B1762">
        <v>43.662597114317428</v>
      </c>
      <c r="C1762">
        <v>12</v>
      </c>
    </row>
    <row r="1763" spans="2:3" x14ac:dyDescent="0.3">
      <c r="B1763">
        <v>43.712541620421753</v>
      </c>
      <c r="C1763">
        <v>12</v>
      </c>
    </row>
    <row r="1764" spans="2:3" x14ac:dyDescent="0.3">
      <c r="B1764">
        <v>43.712541620421753</v>
      </c>
      <c r="C1764">
        <v>0</v>
      </c>
    </row>
    <row r="1765" spans="2:3" x14ac:dyDescent="0.3">
      <c r="B1765">
        <v>43.762486126526085</v>
      </c>
      <c r="C1765">
        <v>0</v>
      </c>
    </row>
    <row r="1766" spans="2:3" x14ac:dyDescent="0.3">
      <c r="B1766">
        <v>43.762486126526085</v>
      </c>
      <c r="C1766">
        <v>12</v>
      </c>
    </row>
    <row r="1767" spans="2:3" x14ac:dyDescent="0.3">
      <c r="B1767">
        <v>43.812430632630409</v>
      </c>
      <c r="C1767">
        <v>12</v>
      </c>
    </row>
    <row r="1768" spans="2:3" x14ac:dyDescent="0.3">
      <c r="B1768">
        <v>43.812430632630409</v>
      </c>
      <c r="C1768">
        <v>0</v>
      </c>
    </row>
    <row r="1769" spans="2:3" x14ac:dyDescent="0.3">
      <c r="B1769">
        <v>43.862375138734741</v>
      </c>
      <c r="C1769">
        <v>0</v>
      </c>
    </row>
    <row r="1770" spans="2:3" x14ac:dyDescent="0.3">
      <c r="B1770">
        <v>43.862375138734741</v>
      </c>
      <c r="C1770">
        <v>12</v>
      </c>
    </row>
    <row r="1771" spans="2:3" x14ac:dyDescent="0.3">
      <c r="B1771">
        <v>43.912319644839066</v>
      </c>
      <c r="C1771">
        <v>12</v>
      </c>
    </row>
    <row r="1772" spans="2:3" x14ac:dyDescent="0.3">
      <c r="B1772">
        <v>43.912319644839066</v>
      </c>
      <c r="C1772">
        <v>0</v>
      </c>
    </row>
    <row r="1773" spans="2:3" x14ac:dyDescent="0.3">
      <c r="B1773">
        <v>43.962264150943398</v>
      </c>
      <c r="C1773">
        <v>0</v>
      </c>
    </row>
    <row r="1774" spans="2:3" x14ac:dyDescent="0.3">
      <c r="B1774">
        <v>43.962264150943398</v>
      </c>
      <c r="C1774">
        <v>12</v>
      </c>
    </row>
    <row r="1775" spans="2:3" x14ac:dyDescent="0.3">
      <c r="B1775">
        <v>44.012208657047722</v>
      </c>
      <c r="C1775">
        <v>12</v>
      </c>
    </row>
    <row r="1776" spans="2:3" x14ac:dyDescent="0.3">
      <c r="B1776">
        <v>44.012208657047722</v>
      </c>
      <c r="C1776">
        <v>0</v>
      </c>
    </row>
    <row r="1777" spans="2:3" x14ac:dyDescent="0.3">
      <c r="B1777">
        <v>44.062153163152054</v>
      </c>
      <c r="C1777">
        <v>0</v>
      </c>
    </row>
    <row r="1778" spans="2:3" x14ac:dyDescent="0.3">
      <c r="B1778">
        <v>44.062153163152054</v>
      </c>
      <c r="C1778">
        <v>12</v>
      </c>
    </row>
    <row r="1779" spans="2:3" x14ac:dyDescent="0.3">
      <c r="B1779">
        <v>44.112097669256379</v>
      </c>
      <c r="C1779">
        <v>12</v>
      </c>
    </row>
    <row r="1780" spans="2:3" x14ac:dyDescent="0.3">
      <c r="B1780">
        <v>44.112097669256379</v>
      </c>
      <c r="C1780">
        <v>0</v>
      </c>
    </row>
    <row r="1781" spans="2:3" x14ac:dyDescent="0.3">
      <c r="B1781">
        <v>44.16204217536071</v>
      </c>
      <c r="C1781">
        <v>0</v>
      </c>
    </row>
    <row r="1782" spans="2:3" x14ac:dyDescent="0.3">
      <c r="B1782">
        <v>44.16204217536071</v>
      </c>
      <c r="C1782">
        <v>12</v>
      </c>
    </row>
    <row r="1783" spans="2:3" x14ac:dyDescent="0.3">
      <c r="B1783">
        <v>44.211986681465042</v>
      </c>
      <c r="C1783">
        <v>12</v>
      </c>
    </row>
    <row r="1784" spans="2:3" x14ac:dyDescent="0.3">
      <c r="B1784">
        <v>44.211986681465042</v>
      </c>
      <c r="C1784">
        <v>0</v>
      </c>
    </row>
    <row r="1785" spans="2:3" x14ac:dyDescent="0.3">
      <c r="B1785">
        <v>44.261931187569367</v>
      </c>
      <c r="C1785">
        <v>0</v>
      </c>
    </row>
    <row r="1786" spans="2:3" x14ac:dyDescent="0.3">
      <c r="B1786">
        <v>44.261931187569367</v>
      </c>
      <c r="C1786">
        <v>12</v>
      </c>
    </row>
    <row r="1787" spans="2:3" x14ac:dyDescent="0.3">
      <c r="B1787">
        <v>44.311875693673699</v>
      </c>
      <c r="C1787">
        <v>12</v>
      </c>
    </row>
    <row r="1788" spans="2:3" x14ac:dyDescent="0.3">
      <c r="B1788">
        <v>44.311875693673699</v>
      </c>
      <c r="C1788">
        <v>0</v>
      </c>
    </row>
    <row r="1789" spans="2:3" x14ac:dyDescent="0.3">
      <c r="B1789">
        <v>44.361820199778023</v>
      </c>
      <c r="C1789">
        <v>0</v>
      </c>
    </row>
    <row r="1790" spans="2:3" x14ac:dyDescent="0.3">
      <c r="B1790">
        <v>44.361820199778023</v>
      </c>
      <c r="C1790">
        <v>12</v>
      </c>
    </row>
    <row r="1791" spans="2:3" x14ac:dyDescent="0.3">
      <c r="B1791">
        <v>44.411764705882355</v>
      </c>
      <c r="C1791">
        <v>12</v>
      </c>
    </row>
    <row r="1792" spans="2:3" x14ac:dyDescent="0.3">
      <c r="B1792">
        <v>44.411764705882355</v>
      </c>
      <c r="C1792">
        <v>0</v>
      </c>
    </row>
    <row r="1793" spans="2:3" x14ac:dyDescent="0.3">
      <c r="B1793">
        <v>44.46170921198668</v>
      </c>
      <c r="C1793">
        <v>0</v>
      </c>
    </row>
    <row r="1794" spans="2:3" x14ac:dyDescent="0.3">
      <c r="B1794">
        <v>44.46170921198668</v>
      </c>
      <c r="C1794">
        <v>12</v>
      </c>
    </row>
    <row r="1795" spans="2:3" x14ac:dyDescent="0.3">
      <c r="B1795">
        <v>44.511653718091011</v>
      </c>
      <c r="C1795">
        <v>12</v>
      </c>
    </row>
    <row r="1796" spans="2:3" x14ac:dyDescent="0.3">
      <c r="B1796">
        <v>44.511653718091011</v>
      </c>
      <c r="C1796">
        <v>0</v>
      </c>
    </row>
    <row r="1797" spans="2:3" x14ac:dyDescent="0.3">
      <c r="B1797">
        <v>44.561598224195336</v>
      </c>
      <c r="C1797">
        <v>0</v>
      </c>
    </row>
    <row r="1798" spans="2:3" x14ac:dyDescent="0.3">
      <c r="B1798">
        <v>44.561598224195336</v>
      </c>
      <c r="C1798">
        <v>12</v>
      </c>
    </row>
    <row r="1799" spans="2:3" x14ac:dyDescent="0.3">
      <c r="B1799">
        <v>44.611542730299668</v>
      </c>
      <c r="C1799">
        <v>12</v>
      </c>
    </row>
    <row r="1800" spans="2:3" x14ac:dyDescent="0.3">
      <c r="B1800">
        <v>44.611542730299668</v>
      </c>
      <c r="C1800">
        <v>0</v>
      </c>
    </row>
    <row r="1801" spans="2:3" x14ac:dyDescent="0.3">
      <c r="B1801">
        <v>44.661487236403993</v>
      </c>
      <c r="C1801">
        <v>0</v>
      </c>
    </row>
    <row r="1802" spans="2:3" x14ac:dyDescent="0.3">
      <c r="B1802">
        <v>44.661487236403993</v>
      </c>
      <c r="C1802">
        <v>12</v>
      </c>
    </row>
    <row r="1803" spans="2:3" x14ac:dyDescent="0.3">
      <c r="B1803">
        <v>44.711431742508324</v>
      </c>
      <c r="C1803">
        <v>12</v>
      </c>
    </row>
    <row r="1804" spans="2:3" x14ac:dyDescent="0.3">
      <c r="B1804">
        <v>44.711431742508324</v>
      </c>
      <c r="C1804">
        <v>0</v>
      </c>
    </row>
    <row r="1805" spans="2:3" x14ac:dyDescent="0.3">
      <c r="B1805">
        <v>44.761376248612656</v>
      </c>
      <c r="C1805">
        <v>0</v>
      </c>
    </row>
    <row r="1806" spans="2:3" x14ac:dyDescent="0.3">
      <c r="B1806">
        <v>44.761376248612656</v>
      </c>
      <c r="C1806">
        <v>12</v>
      </c>
    </row>
    <row r="1807" spans="2:3" x14ac:dyDescent="0.3">
      <c r="B1807">
        <v>44.811320754716981</v>
      </c>
      <c r="C1807">
        <v>12</v>
      </c>
    </row>
    <row r="1808" spans="2:3" x14ac:dyDescent="0.3">
      <c r="B1808">
        <v>44.811320754716981</v>
      </c>
      <c r="C1808">
        <v>0</v>
      </c>
    </row>
    <row r="1809" spans="2:3" x14ac:dyDescent="0.3">
      <c r="B1809">
        <v>44.861265260821312</v>
      </c>
      <c r="C1809">
        <v>0</v>
      </c>
    </row>
    <row r="1810" spans="2:3" x14ac:dyDescent="0.3">
      <c r="B1810">
        <v>44.861265260821312</v>
      </c>
      <c r="C1810">
        <v>12</v>
      </c>
    </row>
    <row r="1811" spans="2:3" x14ac:dyDescent="0.3">
      <c r="B1811">
        <v>44.911209766925637</v>
      </c>
      <c r="C1811">
        <v>12</v>
      </c>
    </row>
    <row r="1812" spans="2:3" x14ac:dyDescent="0.3">
      <c r="B1812">
        <v>44.911209766925637</v>
      </c>
      <c r="C1812">
        <v>0</v>
      </c>
    </row>
    <row r="1813" spans="2:3" x14ac:dyDescent="0.3">
      <c r="B1813">
        <v>44.961154273029969</v>
      </c>
      <c r="C1813">
        <v>0</v>
      </c>
    </row>
    <row r="1814" spans="2:3" x14ac:dyDescent="0.3">
      <c r="B1814">
        <v>44.961154273029969</v>
      </c>
      <c r="C1814">
        <v>12</v>
      </c>
    </row>
    <row r="1815" spans="2:3" x14ac:dyDescent="0.3">
      <c r="B1815">
        <v>45.011098779134294</v>
      </c>
      <c r="C1815">
        <v>12</v>
      </c>
    </row>
    <row r="1816" spans="2:3" x14ac:dyDescent="0.3">
      <c r="B1816">
        <v>45.011098779134294</v>
      </c>
      <c r="C1816">
        <v>0</v>
      </c>
    </row>
    <row r="1817" spans="2:3" x14ac:dyDescent="0.3">
      <c r="B1817">
        <v>45.061043285238625</v>
      </c>
      <c r="C1817">
        <v>0</v>
      </c>
    </row>
    <row r="1818" spans="2:3" x14ac:dyDescent="0.3">
      <c r="B1818">
        <v>45.061043285238625</v>
      </c>
      <c r="C1818">
        <v>12</v>
      </c>
    </row>
    <row r="1819" spans="2:3" x14ac:dyDescent="0.3">
      <c r="B1819">
        <v>45.11098779134295</v>
      </c>
      <c r="C1819">
        <v>12</v>
      </c>
    </row>
    <row r="1820" spans="2:3" x14ac:dyDescent="0.3">
      <c r="B1820">
        <v>45.11098779134295</v>
      </c>
      <c r="C1820">
        <v>0</v>
      </c>
    </row>
    <row r="1821" spans="2:3" x14ac:dyDescent="0.3">
      <c r="B1821">
        <v>45.160932297447282</v>
      </c>
      <c r="C1821">
        <v>0</v>
      </c>
    </row>
    <row r="1822" spans="2:3" x14ac:dyDescent="0.3">
      <c r="B1822">
        <v>45.160932297447282</v>
      </c>
      <c r="C1822">
        <v>12</v>
      </c>
    </row>
    <row r="1823" spans="2:3" x14ac:dyDescent="0.3">
      <c r="B1823">
        <v>45.210876803551606</v>
      </c>
      <c r="C1823">
        <v>12</v>
      </c>
    </row>
    <row r="1824" spans="2:3" x14ac:dyDescent="0.3">
      <c r="B1824">
        <v>45.210876803551606</v>
      </c>
      <c r="C1824">
        <v>0</v>
      </c>
    </row>
    <row r="1825" spans="2:3" x14ac:dyDescent="0.3">
      <c r="B1825">
        <v>45.260821309655938</v>
      </c>
      <c r="C1825">
        <v>0</v>
      </c>
    </row>
    <row r="1826" spans="2:3" x14ac:dyDescent="0.3">
      <c r="B1826">
        <v>45.260821309655938</v>
      </c>
      <c r="C1826">
        <v>12</v>
      </c>
    </row>
    <row r="1827" spans="2:3" x14ac:dyDescent="0.3">
      <c r="B1827">
        <v>45.310765815760263</v>
      </c>
      <c r="C1827">
        <v>12</v>
      </c>
    </row>
    <row r="1828" spans="2:3" x14ac:dyDescent="0.3">
      <c r="B1828">
        <v>45.310765815760263</v>
      </c>
      <c r="C1828">
        <v>0</v>
      </c>
    </row>
    <row r="1829" spans="2:3" x14ac:dyDescent="0.3">
      <c r="B1829">
        <v>45.360710321864595</v>
      </c>
      <c r="C1829">
        <v>0</v>
      </c>
    </row>
    <row r="1830" spans="2:3" x14ac:dyDescent="0.3">
      <c r="B1830">
        <v>45.360710321864595</v>
      </c>
      <c r="C1830">
        <v>12</v>
      </c>
    </row>
    <row r="1831" spans="2:3" x14ac:dyDescent="0.3">
      <c r="B1831">
        <v>45.410654827968926</v>
      </c>
      <c r="C1831">
        <v>12</v>
      </c>
    </row>
    <row r="1832" spans="2:3" x14ac:dyDescent="0.3">
      <c r="B1832">
        <v>45.410654827968926</v>
      </c>
      <c r="C1832">
        <v>0</v>
      </c>
    </row>
    <row r="1833" spans="2:3" x14ac:dyDescent="0.3">
      <c r="B1833">
        <v>45.460599334073251</v>
      </c>
      <c r="C1833">
        <v>0</v>
      </c>
    </row>
    <row r="1834" spans="2:3" x14ac:dyDescent="0.3">
      <c r="B1834">
        <v>45.460599334073251</v>
      </c>
      <c r="C1834">
        <v>12</v>
      </c>
    </row>
    <row r="1835" spans="2:3" x14ac:dyDescent="0.3">
      <c r="B1835">
        <v>45.510543840177583</v>
      </c>
      <c r="C1835">
        <v>12</v>
      </c>
    </row>
    <row r="1836" spans="2:3" x14ac:dyDescent="0.3">
      <c r="B1836">
        <v>45.510543840177583</v>
      </c>
      <c r="C1836">
        <v>0</v>
      </c>
    </row>
    <row r="1837" spans="2:3" x14ac:dyDescent="0.3">
      <c r="B1837">
        <v>45.560488346281907</v>
      </c>
      <c r="C1837">
        <v>0</v>
      </c>
    </row>
    <row r="1838" spans="2:3" x14ac:dyDescent="0.3">
      <c r="B1838">
        <v>45.560488346281907</v>
      </c>
      <c r="C1838">
        <v>12</v>
      </c>
    </row>
    <row r="1839" spans="2:3" x14ac:dyDescent="0.3">
      <c r="B1839">
        <v>45.610432852386239</v>
      </c>
      <c r="C1839">
        <v>12</v>
      </c>
    </row>
    <row r="1840" spans="2:3" x14ac:dyDescent="0.3">
      <c r="B1840">
        <v>45.610432852386239</v>
      </c>
      <c r="C1840">
        <v>0</v>
      </c>
    </row>
    <row r="1841" spans="2:3" x14ac:dyDescent="0.3">
      <c r="B1841">
        <v>45.660377358490564</v>
      </c>
      <c r="C1841">
        <v>0</v>
      </c>
    </row>
    <row r="1842" spans="2:3" x14ac:dyDescent="0.3">
      <c r="B1842">
        <v>45.660377358490564</v>
      </c>
      <c r="C1842">
        <v>12</v>
      </c>
    </row>
    <row r="1843" spans="2:3" x14ac:dyDescent="0.3">
      <c r="B1843">
        <v>45.710321864594896</v>
      </c>
      <c r="C1843">
        <v>12</v>
      </c>
    </row>
    <row r="1844" spans="2:3" x14ac:dyDescent="0.3">
      <c r="B1844">
        <v>45.710321864594896</v>
      </c>
      <c r="C1844">
        <v>0</v>
      </c>
    </row>
    <row r="1845" spans="2:3" x14ac:dyDescent="0.3">
      <c r="B1845">
        <v>45.76026637069922</v>
      </c>
      <c r="C1845">
        <v>0</v>
      </c>
    </row>
    <row r="1846" spans="2:3" x14ac:dyDescent="0.3">
      <c r="B1846">
        <v>45.76026637069922</v>
      </c>
      <c r="C1846">
        <v>12</v>
      </c>
    </row>
    <row r="1847" spans="2:3" x14ac:dyDescent="0.3">
      <c r="B1847">
        <v>45.810210876803552</v>
      </c>
      <c r="C1847">
        <v>12</v>
      </c>
    </row>
    <row r="1848" spans="2:3" x14ac:dyDescent="0.3">
      <c r="B1848">
        <v>45.810210876803552</v>
      </c>
      <c r="C1848">
        <v>0</v>
      </c>
    </row>
    <row r="1849" spans="2:3" x14ac:dyDescent="0.3">
      <c r="B1849">
        <v>45.860155382907877</v>
      </c>
      <c r="C1849">
        <v>0</v>
      </c>
    </row>
    <row r="1850" spans="2:3" x14ac:dyDescent="0.3">
      <c r="B1850">
        <v>45.860155382907877</v>
      </c>
      <c r="C1850">
        <v>12</v>
      </c>
    </row>
    <row r="1851" spans="2:3" x14ac:dyDescent="0.3">
      <c r="B1851">
        <v>45.910099889012209</v>
      </c>
      <c r="C1851">
        <v>12</v>
      </c>
    </row>
    <row r="1852" spans="2:3" x14ac:dyDescent="0.3">
      <c r="B1852">
        <v>45.910099889012209</v>
      </c>
      <c r="C1852">
        <v>0</v>
      </c>
    </row>
    <row r="1853" spans="2:3" x14ac:dyDescent="0.3">
      <c r="B1853">
        <v>45.96004439511654</v>
      </c>
      <c r="C1853">
        <v>0</v>
      </c>
    </row>
    <row r="1854" spans="2:3" x14ac:dyDescent="0.3">
      <c r="B1854">
        <v>45.96004439511654</v>
      </c>
      <c r="C1854">
        <v>12</v>
      </c>
    </row>
    <row r="1855" spans="2:3" x14ac:dyDescent="0.3">
      <c r="B1855">
        <v>46.009988901220865</v>
      </c>
      <c r="C1855">
        <v>12</v>
      </c>
    </row>
    <row r="1856" spans="2:3" x14ac:dyDescent="0.3">
      <c r="B1856">
        <v>46.009988901220865</v>
      </c>
      <c r="C1856">
        <v>0</v>
      </c>
    </row>
    <row r="1857" spans="2:3" x14ac:dyDescent="0.3">
      <c r="B1857">
        <v>46.059933407325197</v>
      </c>
      <c r="C1857">
        <v>0</v>
      </c>
    </row>
    <row r="1858" spans="2:3" x14ac:dyDescent="0.3">
      <c r="B1858">
        <v>46.059933407325197</v>
      </c>
      <c r="C1858">
        <v>12</v>
      </c>
    </row>
    <row r="1859" spans="2:3" x14ac:dyDescent="0.3">
      <c r="B1859">
        <v>46.109877913429521</v>
      </c>
      <c r="C1859">
        <v>12</v>
      </c>
    </row>
    <row r="1860" spans="2:3" x14ac:dyDescent="0.3">
      <c r="B1860">
        <v>46.109877913429521</v>
      </c>
      <c r="C1860">
        <v>0</v>
      </c>
    </row>
    <row r="1861" spans="2:3" x14ac:dyDescent="0.3">
      <c r="B1861">
        <v>46.159822419533853</v>
      </c>
      <c r="C1861">
        <v>0</v>
      </c>
    </row>
    <row r="1862" spans="2:3" x14ac:dyDescent="0.3">
      <c r="B1862">
        <v>46.159822419533853</v>
      </c>
      <c r="C1862">
        <v>12</v>
      </c>
    </row>
    <row r="1863" spans="2:3" x14ac:dyDescent="0.3">
      <c r="B1863">
        <v>46.209766925638178</v>
      </c>
      <c r="C1863">
        <v>12</v>
      </c>
    </row>
    <row r="1864" spans="2:3" x14ac:dyDescent="0.3">
      <c r="B1864">
        <v>46.209766925638178</v>
      </c>
      <c r="C1864">
        <v>0</v>
      </c>
    </row>
    <row r="1865" spans="2:3" x14ac:dyDescent="0.3">
      <c r="B1865">
        <v>46.25971143174251</v>
      </c>
      <c r="C1865">
        <v>0</v>
      </c>
    </row>
    <row r="1866" spans="2:3" x14ac:dyDescent="0.3">
      <c r="B1866">
        <v>46.25971143174251</v>
      </c>
      <c r="C1866">
        <v>12</v>
      </c>
    </row>
    <row r="1867" spans="2:3" x14ac:dyDescent="0.3">
      <c r="B1867">
        <v>46.309655937846834</v>
      </c>
      <c r="C1867">
        <v>12</v>
      </c>
    </row>
    <row r="1868" spans="2:3" x14ac:dyDescent="0.3">
      <c r="B1868">
        <v>46.309655937846834</v>
      </c>
      <c r="C1868">
        <v>0</v>
      </c>
    </row>
    <row r="1869" spans="2:3" x14ac:dyDescent="0.3">
      <c r="B1869">
        <v>46.359600443951166</v>
      </c>
      <c r="C1869">
        <v>0</v>
      </c>
    </row>
    <row r="1870" spans="2:3" x14ac:dyDescent="0.3">
      <c r="B1870">
        <v>46.359600443951166</v>
      </c>
      <c r="C1870">
        <v>12</v>
      </c>
    </row>
    <row r="1871" spans="2:3" x14ac:dyDescent="0.3">
      <c r="B1871">
        <v>46.409544950055491</v>
      </c>
      <c r="C1871">
        <v>12</v>
      </c>
    </row>
    <row r="1872" spans="2:3" x14ac:dyDescent="0.3">
      <c r="B1872">
        <v>46.409544950055491</v>
      </c>
      <c r="C1872">
        <v>0</v>
      </c>
    </row>
    <row r="1873" spans="2:3" x14ac:dyDescent="0.3">
      <c r="B1873">
        <v>46.459489456159822</v>
      </c>
      <c r="C1873">
        <v>0</v>
      </c>
    </row>
    <row r="1874" spans="2:3" x14ac:dyDescent="0.3">
      <c r="B1874">
        <v>46.459489456159822</v>
      </c>
      <c r="C1874">
        <v>12</v>
      </c>
    </row>
    <row r="1875" spans="2:3" x14ac:dyDescent="0.3">
      <c r="B1875">
        <v>46.509433962264154</v>
      </c>
      <c r="C1875">
        <v>12</v>
      </c>
    </row>
    <row r="1876" spans="2:3" x14ac:dyDescent="0.3">
      <c r="B1876">
        <v>46.509433962264154</v>
      </c>
      <c r="C1876">
        <v>0</v>
      </c>
    </row>
    <row r="1877" spans="2:3" x14ac:dyDescent="0.3">
      <c r="B1877">
        <v>46.559378468368479</v>
      </c>
      <c r="C1877">
        <v>0</v>
      </c>
    </row>
    <row r="1878" spans="2:3" x14ac:dyDescent="0.3">
      <c r="B1878">
        <v>46.559378468368479</v>
      </c>
      <c r="C1878">
        <v>12</v>
      </c>
    </row>
    <row r="1879" spans="2:3" x14ac:dyDescent="0.3">
      <c r="B1879">
        <v>46.609322974472811</v>
      </c>
      <c r="C1879">
        <v>12</v>
      </c>
    </row>
    <row r="1880" spans="2:3" x14ac:dyDescent="0.3">
      <c r="B1880">
        <v>46.609322974472811</v>
      </c>
      <c r="C1880">
        <v>0</v>
      </c>
    </row>
    <row r="1881" spans="2:3" x14ac:dyDescent="0.3">
      <c r="B1881">
        <v>46.659267480577135</v>
      </c>
      <c r="C1881">
        <v>0</v>
      </c>
    </row>
    <row r="1882" spans="2:3" x14ac:dyDescent="0.3">
      <c r="B1882">
        <v>46.659267480577135</v>
      </c>
      <c r="C1882">
        <v>12</v>
      </c>
    </row>
    <row r="1883" spans="2:3" x14ac:dyDescent="0.3">
      <c r="B1883">
        <v>46.709211986681467</v>
      </c>
      <c r="C1883">
        <v>12</v>
      </c>
    </row>
    <row r="1884" spans="2:3" x14ac:dyDescent="0.3">
      <c r="B1884">
        <v>46.709211986681467</v>
      </c>
      <c r="C1884">
        <v>0</v>
      </c>
    </row>
    <row r="1885" spans="2:3" x14ac:dyDescent="0.3">
      <c r="B1885">
        <v>46.759156492785792</v>
      </c>
      <c r="C1885">
        <v>0</v>
      </c>
    </row>
    <row r="1886" spans="2:3" x14ac:dyDescent="0.3">
      <c r="B1886">
        <v>46.759156492785792</v>
      </c>
      <c r="C1886">
        <v>12</v>
      </c>
    </row>
    <row r="1887" spans="2:3" x14ac:dyDescent="0.3">
      <c r="B1887">
        <v>46.809100998890123</v>
      </c>
      <c r="C1887">
        <v>12</v>
      </c>
    </row>
    <row r="1888" spans="2:3" x14ac:dyDescent="0.3">
      <c r="B1888">
        <v>46.809100998890123</v>
      </c>
      <c r="C1888">
        <v>0</v>
      </c>
    </row>
    <row r="1889" spans="2:3" x14ac:dyDescent="0.3">
      <c r="B1889">
        <v>46.859045504994448</v>
      </c>
      <c r="C1889">
        <v>0</v>
      </c>
    </row>
    <row r="1890" spans="2:3" x14ac:dyDescent="0.3">
      <c r="B1890">
        <v>46.859045504994448</v>
      </c>
      <c r="C1890">
        <v>12</v>
      </c>
    </row>
    <row r="1891" spans="2:3" x14ac:dyDescent="0.3">
      <c r="B1891">
        <v>46.90899001109878</v>
      </c>
      <c r="C1891">
        <v>12</v>
      </c>
    </row>
    <row r="1892" spans="2:3" x14ac:dyDescent="0.3">
      <c r="B1892">
        <v>46.90899001109878</v>
      </c>
      <c r="C1892">
        <v>0</v>
      </c>
    </row>
    <row r="1893" spans="2:3" x14ac:dyDescent="0.3">
      <c r="B1893">
        <v>46.958934517203105</v>
      </c>
      <c r="C1893">
        <v>0</v>
      </c>
    </row>
    <row r="1894" spans="2:3" x14ac:dyDescent="0.3">
      <c r="B1894">
        <v>46.958934517203105</v>
      </c>
      <c r="C1894">
        <v>12</v>
      </c>
    </row>
    <row r="1895" spans="2:3" x14ac:dyDescent="0.3">
      <c r="B1895">
        <v>47.008879023307436</v>
      </c>
      <c r="C1895">
        <v>12</v>
      </c>
    </row>
    <row r="1896" spans="2:3" x14ac:dyDescent="0.3">
      <c r="B1896">
        <v>47.008879023307436</v>
      </c>
      <c r="C1896">
        <v>0</v>
      </c>
    </row>
    <row r="1897" spans="2:3" x14ac:dyDescent="0.3">
      <c r="B1897">
        <v>47.058823529411768</v>
      </c>
      <c r="C1897">
        <v>0</v>
      </c>
    </row>
    <row r="1898" spans="2:3" x14ac:dyDescent="0.3">
      <c r="B1898">
        <v>47.058823529411768</v>
      </c>
      <c r="C1898">
        <v>12</v>
      </c>
    </row>
    <row r="1899" spans="2:3" x14ac:dyDescent="0.3">
      <c r="B1899">
        <v>47.108768035516093</v>
      </c>
      <c r="C1899">
        <v>12</v>
      </c>
    </row>
    <row r="1900" spans="2:3" x14ac:dyDescent="0.3">
      <c r="B1900">
        <v>47.108768035516093</v>
      </c>
      <c r="C1900">
        <v>0</v>
      </c>
    </row>
    <row r="1901" spans="2:3" x14ac:dyDescent="0.3">
      <c r="B1901">
        <v>47.158712541620424</v>
      </c>
      <c r="C1901">
        <v>0</v>
      </c>
    </row>
    <row r="1902" spans="2:3" x14ac:dyDescent="0.3">
      <c r="B1902">
        <v>47.158712541620424</v>
      </c>
      <c r="C1902">
        <v>12</v>
      </c>
    </row>
    <row r="1903" spans="2:3" x14ac:dyDescent="0.3">
      <c r="B1903">
        <v>47.208657047724749</v>
      </c>
      <c r="C1903">
        <v>12</v>
      </c>
    </row>
    <row r="1904" spans="2:3" x14ac:dyDescent="0.3">
      <c r="B1904">
        <v>47.208657047724749</v>
      </c>
      <c r="C1904">
        <v>0</v>
      </c>
    </row>
    <row r="1905" spans="2:3" x14ac:dyDescent="0.3">
      <c r="B1905">
        <v>47.258601553829081</v>
      </c>
      <c r="C1905">
        <v>0</v>
      </c>
    </row>
    <row r="1906" spans="2:3" x14ac:dyDescent="0.3">
      <c r="B1906">
        <v>47.258601553829081</v>
      </c>
      <c r="C1906">
        <v>12</v>
      </c>
    </row>
    <row r="1907" spans="2:3" x14ac:dyDescent="0.3">
      <c r="B1907">
        <v>47.308546059933406</v>
      </c>
      <c r="C1907">
        <v>12</v>
      </c>
    </row>
    <row r="1908" spans="2:3" x14ac:dyDescent="0.3">
      <c r="B1908">
        <v>47.308546059933406</v>
      </c>
      <c r="C1908">
        <v>0</v>
      </c>
    </row>
    <row r="1909" spans="2:3" x14ac:dyDescent="0.3">
      <c r="B1909">
        <v>47.358490566037737</v>
      </c>
      <c r="C1909">
        <v>0</v>
      </c>
    </row>
    <row r="1910" spans="2:3" x14ac:dyDescent="0.3">
      <c r="B1910">
        <v>47.358490566037737</v>
      </c>
      <c r="C1910">
        <v>12</v>
      </c>
    </row>
    <row r="1911" spans="2:3" x14ac:dyDescent="0.3">
      <c r="B1911">
        <v>47.408435072142062</v>
      </c>
      <c r="C1911">
        <v>12</v>
      </c>
    </row>
    <row r="1912" spans="2:3" x14ac:dyDescent="0.3">
      <c r="B1912">
        <v>47.408435072142062</v>
      </c>
      <c r="C1912">
        <v>0</v>
      </c>
    </row>
    <row r="1913" spans="2:3" x14ac:dyDescent="0.3">
      <c r="B1913">
        <v>47.458379578246394</v>
      </c>
      <c r="C1913">
        <v>0</v>
      </c>
    </row>
    <row r="1914" spans="2:3" x14ac:dyDescent="0.3">
      <c r="B1914">
        <v>47.458379578246394</v>
      </c>
      <c r="C1914">
        <v>12</v>
      </c>
    </row>
    <row r="1915" spans="2:3" x14ac:dyDescent="0.3">
      <c r="B1915">
        <v>47.508324084350718</v>
      </c>
      <c r="C1915">
        <v>12</v>
      </c>
    </row>
    <row r="1916" spans="2:3" x14ac:dyDescent="0.3">
      <c r="B1916">
        <v>47.508324084350718</v>
      </c>
      <c r="C1916">
        <v>0</v>
      </c>
    </row>
    <row r="1917" spans="2:3" x14ac:dyDescent="0.3">
      <c r="B1917">
        <v>47.55826859045505</v>
      </c>
      <c r="C1917">
        <v>0</v>
      </c>
    </row>
    <row r="1918" spans="2:3" x14ac:dyDescent="0.3">
      <c r="B1918">
        <v>47.55826859045505</v>
      </c>
      <c r="C1918">
        <v>12</v>
      </c>
    </row>
    <row r="1919" spans="2:3" x14ac:dyDescent="0.3">
      <c r="B1919">
        <v>47.608213096559382</v>
      </c>
      <c r="C1919">
        <v>12</v>
      </c>
    </row>
    <row r="1920" spans="2:3" x14ac:dyDescent="0.3">
      <c r="B1920">
        <v>47.608213096559382</v>
      </c>
      <c r="C1920">
        <v>0</v>
      </c>
    </row>
    <row r="1921" spans="2:3" x14ac:dyDescent="0.3">
      <c r="B1921">
        <v>47.658157602663707</v>
      </c>
      <c r="C1921">
        <v>0</v>
      </c>
    </row>
    <row r="1922" spans="2:3" x14ac:dyDescent="0.3">
      <c r="B1922">
        <v>47.658157602663707</v>
      </c>
      <c r="C1922">
        <v>12</v>
      </c>
    </row>
    <row r="1923" spans="2:3" x14ac:dyDescent="0.3">
      <c r="B1923">
        <v>47.708102108768038</v>
      </c>
      <c r="C1923">
        <v>12</v>
      </c>
    </row>
    <row r="1924" spans="2:3" x14ac:dyDescent="0.3">
      <c r="B1924">
        <v>47.708102108768038</v>
      </c>
      <c r="C1924">
        <v>0</v>
      </c>
    </row>
    <row r="1925" spans="2:3" x14ac:dyDescent="0.3">
      <c r="B1925">
        <v>47.758046614872363</v>
      </c>
      <c r="C1925">
        <v>0</v>
      </c>
    </row>
    <row r="1926" spans="2:3" x14ac:dyDescent="0.3">
      <c r="B1926">
        <v>47.758046614872363</v>
      </c>
      <c r="C1926">
        <v>12</v>
      </c>
    </row>
    <row r="1927" spans="2:3" x14ac:dyDescent="0.3">
      <c r="B1927">
        <v>47.807991120976695</v>
      </c>
      <c r="C1927">
        <v>12</v>
      </c>
    </row>
    <row r="1928" spans="2:3" x14ac:dyDescent="0.3">
      <c r="B1928">
        <v>47.807991120976695</v>
      </c>
      <c r="C1928">
        <v>0</v>
      </c>
    </row>
    <row r="1929" spans="2:3" x14ac:dyDescent="0.3">
      <c r="B1929">
        <v>47.857935627081019</v>
      </c>
      <c r="C1929">
        <v>0</v>
      </c>
    </row>
    <row r="1930" spans="2:3" x14ac:dyDescent="0.3">
      <c r="B1930">
        <v>47.857935627081019</v>
      </c>
      <c r="C1930">
        <v>12</v>
      </c>
    </row>
    <row r="1931" spans="2:3" x14ac:dyDescent="0.3">
      <c r="B1931">
        <v>47.907880133185351</v>
      </c>
      <c r="C1931">
        <v>12</v>
      </c>
    </row>
    <row r="1932" spans="2:3" x14ac:dyDescent="0.3">
      <c r="B1932">
        <v>47.907880133185351</v>
      </c>
      <c r="C1932">
        <v>0</v>
      </c>
    </row>
    <row r="1933" spans="2:3" x14ac:dyDescent="0.3">
      <c r="B1933">
        <v>47.957824639289676</v>
      </c>
      <c r="C1933">
        <v>0</v>
      </c>
    </row>
    <row r="1934" spans="2:3" x14ac:dyDescent="0.3">
      <c r="B1934">
        <v>47.957824639289676</v>
      </c>
      <c r="C1934">
        <v>12</v>
      </c>
    </row>
    <row r="1935" spans="2:3" x14ac:dyDescent="0.3">
      <c r="B1935">
        <v>48.007769145394008</v>
      </c>
      <c r="C1935">
        <v>12</v>
      </c>
    </row>
    <row r="1936" spans="2:3" x14ac:dyDescent="0.3">
      <c r="B1936">
        <v>48.007769145394008</v>
      </c>
      <c r="C1936">
        <v>0</v>
      </c>
    </row>
    <row r="1937" spans="2:3" x14ac:dyDescent="0.3">
      <c r="B1937">
        <v>48.057713651498332</v>
      </c>
      <c r="C1937">
        <v>0</v>
      </c>
    </row>
    <row r="1938" spans="2:3" x14ac:dyDescent="0.3">
      <c r="B1938">
        <v>48.057713651498332</v>
      </c>
      <c r="C1938">
        <v>12</v>
      </c>
    </row>
    <row r="1939" spans="2:3" x14ac:dyDescent="0.3">
      <c r="B1939">
        <v>48.107658157602664</v>
      </c>
      <c r="C1939">
        <v>12</v>
      </c>
    </row>
    <row r="1940" spans="2:3" x14ac:dyDescent="0.3">
      <c r="B1940">
        <v>48.107658157602664</v>
      </c>
      <c r="C1940">
        <v>0</v>
      </c>
    </row>
    <row r="1941" spans="2:3" x14ac:dyDescent="0.3">
      <c r="B1941">
        <v>48.157602663706989</v>
      </c>
      <c r="C1941">
        <v>0</v>
      </c>
    </row>
    <row r="1942" spans="2:3" x14ac:dyDescent="0.3">
      <c r="B1942">
        <v>48.157602663706989</v>
      </c>
      <c r="C1942">
        <v>12</v>
      </c>
    </row>
    <row r="1943" spans="2:3" x14ac:dyDescent="0.3">
      <c r="B1943">
        <v>48.20754716981132</v>
      </c>
      <c r="C1943">
        <v>12</v>
      </c>
    </row>
    <row r="1944" spans="2:3" x14ac:dyDescent="0.3">
      <c r="B1944">
        <v>48.20754716981132</v>
      </c>
      <c r="C1944">
        <v>0</v>
      </c>
    </row>
    <row r="1945" spans="2:3" x14ac:dyDescent="0.3">
      <c r="B1945">
        <v>48.257491675915652</v>
      </c>
      <c r="C1945">
        <v>0</v>
      </c>
    </row>
    <row r="1946" spans="2:3" x14ac:dyDescent="0.3">
      <c r="B1946">
        <v>48.257491675915652</v>
      </c>
      <c r="C1946">
        <v>12</v>
      </c>
    </row>
    <row r="1947" spans="2:3" x14ac:dyDescent="0.3">
      <c r="B1947">
        <v>48.307436182019977</v>
      </c>
      <c r="C1947">
        <v>12</v>
      </c>
    </row>
    <row r="1948" spans="2:3" x14ac:dyDescent="0.3">
      <c r="B1948">
        <v>48.307436182019977</v>
      </c>
      <c r="C1948">
        <v>0</v>
      </c>
    </row>
    <row r="1949" spans="2:3" x14ac:dyDescent="0.3">
      <c r="B1949">
        <v>48.357380688124309</v>
      </c>
      <c r="C1949">
        <v>0</v>
      </c>
    </row>
    <row r="1950" spans="2:3" x14ac:dyDescent="0.3">
      <c r="B1950">
        <v>48.357380688124309</v>
      </c>
      <c r="C1950">
        <v>12</v>
      </c>
    </row>
    <row r="1951" spans="2:3" x14ac:dyDescent="0.3">
      <c r="B1951">
        <v>48.407325194228633</v>
      </c>
      <c r="C1951">
        <v>12</v>
      </c>
    </row>
    <row r="1952" spans="2:3" x14ac:dyDescent="0.3">
      <c r="B1952">
        <v>48.407325194228633</v>
      </c>
      <c r="C1952">
        <v>0</v>
      </c>
    </row>
    <row r="1953" spans="2:3" x14ac:dyDescent="0.3">
      <c r="B1953">
        <v>48.457269700332965</v>
      </c>
      <c r="C1953">
        <v>0</v>
      </c>
    </row>
    <row r="1954" spans="2:3" x14ac:dyDescent="0.3">
      <c r="B1954">
        <v>48.457269700332965</v>
      </c>
      <c r="C1954">
        <v>12</v>
      </c>
    </row>
    <row r="1955" spans="2:3" x14ac:dyDescent="0.3">
      <c r="B1955">
        <v>48.50721420643729</v>
      </c>
      <c r="C1955">
        <v>12</v>
      </c>
    </row>
    <row r="1956" spans="2:3" x14ac:dyDescent="0.3">
      <c r="B1956">
        <v>48.50721420643729</v>
      </c>
      <c r="C1956">
        <v>0</v>
      </c>
    </row>
    <row r="1957" spans="2:3" x14ac:dyDescent="0.3">
      <c r="B1957">
        <v>48.557158712541622</v>
      </c>
      <c r="C1957">
        <v>0</v>
      </c>
    </row>
    <row r="1958" spans="2:3" x14ac:dyDescent="0.3">
      <c r="B1958">
        <v>48.557158712541622</v>
      </c>
      <c r="C1958">
        <v>12</v>
      </c>
    </row>
    <row r="1959" spans="2:3" x14ac:dyDescent="0.3">
      <c r="B1959">
        <v>48.607103218645946</v>
      </c>
      <c r="C1959">
        <v>12</v>
      </c>
    </row>
    <row r="1960" spans="2:3" x14ac:dyDescent="0.3">
      <c r="B1960">
        <v>48.607103218645946</v>
      </c>
      <c r="C1960">
        <v>0</v>
      </c>
    </row>
    <row r="1961" spans="2:3" x14ac:dyDescent="0.3">
      <c r="B1961">
        <v>48.657047724750278</v>
      </c>
      <c r="C1961">
        <v>0</v>
      </c>
    </row>
    <row r="1962" spans="2:3" x14ac:dyDescent="0.3">
      <c r="B1962">
        <v>48.657047724750278</v>
      </c>
      <c r="C1962">
        <v>12</v>
      </c>
    </row>
    <row r="1963" spans="2:3" x14ac:dyDescent="0.3">
      <c r="B1963">
        <v>48.706992230854603</v>
      </c>
      <c r="C1963">
        <v>12</v>
      </c>
    </row>
    <row r="1964" spans="2:3" x14ac:dyDescent="0.3">
      <c r="B1964">
        <v>48.706992230854603</v>
      </c>
      <c r="C1964">
        <v>0</v>
      </c>
    </row>
    <row r="1965" spans="2:3" x14ac:dyDescent="0.3">
      <c r="B1965">
        <v>48.756936736958934</v>
      </c>
      <c r="C1965">
        <v>0</v>
      </c>
    </row>
    <row r="1966" spans="2:3" x14ac:dyDescent="0.3">
      <c r="B1966">
        <v>48.756936736958934</v>
      </c>
      <c r="C1966">
        <v>12</v>
      </c>
    </row>
    <row r="1967" spans="2:3" x14ac:dyDescent="0.3">
      <c r="B1967">
        <v>48.806881243063266</v>
      </c>
      <c r="C1967">
        <v>12</v>
      </c>
    </row>
    <row r="1968" spans="2:3" x14ac:dyDescent="0.3">
      <c r="B1968">
        <v>48.806881243063266</v>
      </c>
      <c r="C1968">
        <v>0</v>
      </c>
    </row>
    <row r="1969" spans="2:3" x14ac:dyDescent="0.3">
      <c r="B1969">
        <v>48.856825749167591</v>
      </c>
      <c r="C1969">
        <v>0</v>
      </c>
    </row>
    <row r="1970" spans="2:3" x14ac:dyDescent="0.3">
      <c r="B1970">
        <v>48.856825749167591</v>
      </c>
      <c r="C1970">
        <v>12</v>
      </c>
    </row>
    <row r="1971" spans="2:3" x14ac:dyDescent="0.3">
      <c r="B1971">
        <v>48.906770255271923</v>
      </c>
      <c r="C1971">
        <v>12</v>
      </c>
    </row>
    <row r="1972" spans="2:3" x14ac:dyDescent="0.3">
      <c r="B1972">
        <v>48.906770255271923</v>
      </c>
      <c r="C1972">
        <v>0</v>
      </c>
    </row>
    <row r="1973" spans="2:3" x14ac:dyDescent="0.3">
      <c r="B1973">
        <v>48.956714761376247</v>
      </c>
      <c r="C1973">
        <v>0</v>
      </c>
    </row>
    <row r="1974" spans="2:3" x14ac:dyDescent="0.3">
      <c r="B1974">
        <v>48.956714761376247</v>
      </c>
      <c r="C1974">
        <v>12</v>
      </c>
    </row>
    <row r="1975" spans="2:3" x14ac:dyDescent="0.3">
      <c r="B1975">
        <v>49.006659267480579</v>
      </c>
      <c r="C1975">
        <v>12</v>
      </c>
    </row>
    <row r="1976" spans="2:3" x14ac:dyDescent="0.3">
      <c r="B1976">
        <v>49.006659267480579</v>
      </c>
      <c r="C1976">
        <v>0</v>
      </c>
    </row>
    <row r="1977" spans="2:3" x14ac:dyDescent="0.3">
      <c r="B1977">
        <v>49.056603773584904</v>
      </c>
      <c r="C1977">
        <v>0</v>
      </c>
    </row>
    <row r="1978" spans="2:3" x14ac:dyDescent="0.3">
      <c r="B1978">
        <v>49.056603773584904</v>
      </c>
      <c r="C1978">
        <v>12</v>
      </c>
    </row>
    <row r="1979" spans="2:3" x14ac:dyDescent="0.3">
      <c r="B1979">
        <v>49.106548279689235</v>
      </c>
      <c r="C1979">
        <v>12</v>
      </c>
    </row>
    <row r="1980" spans="2:3" x14ac:dyDescent="0.3">
      <c r="B1980">
        <v>49.106548279689235</v>
      </c>
      <c r="C1980">
        <v>0</v>
      </c>
    </row>
    <row r="1981" spans="2:3" x14ac:dyDescent="0.3">
      <c r="B1981">
        <v>49.15649278579356</v>
      </c>
      <c r="C1981">
        <v>0</v>
      </c>
    </row>
    <row r="1982" spans="2:3" x14ac:dyDescent="0.3">
      <c r="B1982">
        <v>49.15649278579356</v>
      </c>
      <c r="C1982">
        <v>12</v>
      </c>
    </row>
    <row r="1983" spans="2:3" x14ac:dyDescent="0.3">
      <c r="B1983">
        <v>49.206437291897892</v>
      </c>
      <c r="C1983">
        <v>12</v>
      </c>
    </row>
    <row r="1984" spans="2:3" x14ac:dyDescent="0.3">
      <c r="B1984">
        <v>49.206437291897892</v>
      </c>
      <c r="C1984">
        <v>0</v>
      </c>
    </row>
    <row r="1985" spans="2:3" x14ac:dyDescent="0.3">
      <c r="B1985">
        <v>49.256381798002216</v>
      </c>
      <c r="C1985">
        <v>0</v>
      </c>
    </row>
    <row r="1986" spans="2:3" x14ac:dyDescent="0.3">
      <c r="B1986">
        <v>49.256381798002216</v>
      </c>
      <c r="C1986">
        <v>12</v>
      </c>
    </row>
    <row r="1987" spans="2:3" x14ac:dyDescent="0.3">
      <c r="B1987">
        <v>49.306326304106548</v>
      </c>
      <c r="C1987">
        <v>12</v>
      </c>
    </row>
    <row r="1988" spans="2:3" x14ac:dyDescent="0.3">
      <c r="B1988">
        <v>49.306326304106548</v>
      </c>
      <c r="C1988">
        <v>0</v>
      </c>
    </row>
    <row r="1989" spans="2:3" x14ac:dyDescent="0.3">
      <c r="B1989">
        <v>49.35627081021088</v>
      </c>
      <c r="C1989">
        <v>0</v>
      </c>
    </row>
    <row r="1990" spans="2:3" x14ac:dyDescent="0.3">
      <c r="B1990">
        <v>49.35627081021088</v>
      </c>
      <c r="C1990">
        <v>12</v>
      </c>
    </row>
    <row r="1991" spans="2:3" x14ac:dyDescent="0.3">
      <c r="B1991">
        <v>49.406215316315205</v>
      </c>
      <c r="C1991">
        <v>12</v>
      </c>
    </row>
    <row r="1992" spans="2:3" x14ac:dyDescent="0.3">
      <c r="B1992">
        <v>49.406215316315205</v>
      </c>
      <c r="C1992">
        <v>0</v>
      </c>
    </row>
    <row r="1993" spans="2:3" x14ac:dyDescent="0.3">
      <c r="B1993">
        <v>49.456159822419536</v>
      </c>
      <c r="C1993">
        <v>0</v>
      </c>
    </row>
    <row r="1994" spans="2:3" x14ac:dyDescent="0.3">
      <c r="B1994">
        <v>49.456159822419536</v>
      </c>
      <c r="C1994">
        <v>12</v>
      </c>
    </row>
    <row r="1995" spans="2:3" x14ac:dyDescent="0.3">
      <c r="B1995">
        <v>49.506104328523861</v>
      </c>
      <c r="C1995">
        <v>12</v>
      </c>
    </row>
    <row r="1996" spans="2:3" x14ac:dyDescent="0.3">
      <c r="B1996">
        <v>49.506104328523861</v>
      </c>
      <c r="C1996">
        <v>0</v>
      </c>
    </row>
    <row r="1997" spans="2:3" x14ac:dyDescent="0.3">
      <c r="B1997">
        <v>49.556048834628193</v>
      </c>
      <c r="C1997">
        <v>0</v>
      </c>
    </row>
    <row r="1998" spans="2:3" x14ac:dyDescent="0.3">
      <c r="B1998">
        <v>49.556048834628193</v>
      </c>
      <c r="C1998">
        <v>12</v>
      </c>
    </row>
    <row r="1999" spans="2:3" x14ac:dyDescent="0.3">
      <c r="B1999">
        <v>49.605993340732518</v>
      </c>
      <c r="C1999">
        <v>12</v>
      </c>
    </row>
    <row r="2000" spans="2:3" x14ac:dyDescent="0.3">
      <c r="B2000">
        <v>49.605993340732518</v>
      </c>
      <c r="C2000">
        <v>0</v>
      </c>
    </row>
    <row r="2001" spans="2:3" x14ac:dyDescent="0.3">
      <c r="B2001">
        <v>49.655937846836849</v>
      </c>
      <c r="C2001">
        <v>0</v>
      </c>
    </row>
    <row r="2002" spans="2:3" x14ac:dyDescent="0.3">
      <c r="B2002">
        <v>49.655937846836849</v>
      </c>
      <c r="C2002">
        <v>12</v>
      </c>
    </row>
    <row r="2003" spans="2:3" x14ac:dyDescent="0.3">
      <c r="B2003">
        <v>49.705882352941174</v>
      </c>
      <c r="C2003">
        <v>12</v>
      </c>
    </row>
    <row r="2004" spans="2:3" x14ac:dyDescent="0.3">
      <c r="B2004">
        <v>49.705882352941174</v>
      </c>
      <c r="C2004">
        <v>0</v>
      </c>
    </row>
    <row r="2005" spans="2:3" x14ac:dyDescent="0.3">
      <c r="B2005">
        <v>49.755826859045506</v>
      </c>
      <c r="C2005">
        <v>0</v>
      </c>
    </row>
    <row r="2006" spans="2:3" x14ac:dyDescent="0.3">
      <c r="B2006">
        <v>49.755826859045506</v>
      </c>
      <c r="C2006">
        <v>12</v>
      </c>
    </row>
    <row r="2007" spans="2:3" x14ac:dyDescent="0.3">
      <c r="B2007">
        <v>49.80577136514983</v>
      </c>
      <c r="C2007">
        <v>12</v>
      </c>
    </row>
    <row r="2008" spans="2:3" x14ac:dyDescent="0.3">
      <c r="B2008">
        <v>49.80577136514983</v>
      </c>
      <c r="C2008">
        <v>0</v>
      </c>
    </row>
    <row r="2009" spans="2:3" x14ac:dyDescent="0.3">
      <c r="B2009">
        <v>49.855715871254162</v>
      </c>
      <c r="C2009">
        <v>0</v>
      </c>
    </row>
    <row r="2010" spans="2:3" x14ac:dyDescent="0.3">
      <c r="B2010">
        <v>49.855715871254162</v>
      </c>
      <c r="C2010">
        <v>12</v>
      </c>
    </row>
    <row r="2011" spans="2:3" x14ac:dyDescent="0.3">
      <c r="B2011">
        <v>49.905660377358494</v>
      </c>
      <c r="C2011">
        <v>12</v>
      </c>
    </row>
    <row r="2012" spans="2:3" x14ac:dyDescent="0.3">
      <c r="B2012">
        <v>49.905660377358494</v>
      </c>
      <c r="C2012">
        <v>0</v>
      </c>
    </row>
    <row r="2013" spans="2:3" x14ac:dyDescent="0.3">
      <c r="B2013">
        <v>49.955604883462819</v>
      </c>
      <c r="C2013">
        <v>0</v>
      </c>
    </row>
    <row r="2014" spans="2:3" x14ac:dyDescent="0.3">
      <c r="B2014">
        <v>49.955604883462819</v>
      </c>
      <c r="C2014">
        <v>12</v>
      </c>
    </row>
    <row r="2015" spans="2:3" x14ac:dyDescent="0.3">
      <c r="B2015">
        <v>50.00554938956715</v>
      </c>
      <c r="C2015">
        <v>12</v>
      </c>
    </row>
    <row r="2016" spans="2:3" x14ac:dyDescent="0.3">
      <c r="B2016">
        <v>50.00554938956715</v>
      </c>
      <c r="C2016">
        <v>0</v>
      </c>
    </row>
    <row r="2017" spans="2:3" x14ac:dyDescent="0.3">
      <c r="B2017">
        <v>50.055493895671475</v>
      </c>
      <c r="C2017">
        <v>0</v>
      </c>
    </row>
    <row r="2018" spans="2:3" x14ac:dyDescent="0.3">
      <c r="B2018">
        <v>50.055493895671475</v>
      </c>
      <c r="C2018">
        <v>12</v>
      </c>
    </row>
    <row r="2019" spans="2:3" x14ac:dyDescent="0.3">
      <c r="B2019">
        <v>50.105438401775807</v>
      </c>
      <c r="C2019">
        <v>12</v>
      </c>
    </row>
    <row r="2020" spans="2:3" x14ac:dyDescent="0.3">
      <c r="B2020">
        <v>50.105438401775807</v>
      </c>
      <c r="C2020">
        <v>0</v>
      </c>
    </row>
    <row r="2021" spans="2:3" x14ac:dyDescent="0.3">
      <c r="B2021">
        <v>50.155382907880131</v>
      </c>
      <c r="C2021">
        <v>0</v>
      </c>
    </row>
    <row r="2022" spans="2:3" x14ac:dyDescent="0.3">
      <c r="B2022">
        <v>50.155382907880131</v>
      </c>
      <c r="C2022">
        <v>12</v>
      </c>
    </row>
    <row r="2023" spans="2:3" x14ac:dyDescent="0.3">
      <c r="B2023">
        <v>50.205327413984463</v>
      </c>
      <c r="C2023">
        <v>12</v>
      </c>
    </row>
    <row r="2024" spans="2:3" x14ac:dyDescent="0.3">
      <c r="B2024">
        <v>50.205327413984463</v>
      </c>
      <c r="C2024">
        <v>0</v>
      </c>
    </row>
    <row r="2025" spans="2:3" x14ac:dyDescent="0.3">
      <c r="B2025">
        <v>50.255271920088788</v>
      </c>
      <c r="C2025">
        <v>0</v>
      </c>
    </row>
    <row r="2026" spans="2:3" x14ac:dyDescent="0.3">
      <c r="B2026">
        <v>50.255271920088788</v>
      </c>
      <c r="C2026">
        <v>12</v>
      </c>
    </row>
    <row r="2027" spans="2:3" x14ac:dyDescent="0.3">
      <c r="B2027">
        <v>50.30521642619312</v>
      </c>
      <c r="C2027">
        <v>12</v>
      </c>
    </row>
    <row r="2028" spans="2:3" x14ac:dyDescent="0.3">
      <c r="B2028">
        <v>50.30521642619312</v>
      </c>
      <c r="C2028">
        <v>0</v>
      </c>
    </row>
    <row r="2029" spans="2:3" x14ac:dyDescent="0.3">
      <c r="B2029">
        <v>50.355160932297444</v>
      </c>
      <c r="C2029">
        <v>0</v>
      </c>
    </row>
    <row r="2030" spans="2:3" x14ac:dyDescent="0.3">
      <c r="B2030">
        <v>50.355160932297444</v>
      </c>
      <c r="C2030">
        <v>12</v>
      </c>
    </row>
    <row r="2031" spans="2:3" x14ac:dyDescent="0.3">
      <c r="B2031">
        <v>50.405105438401776</v>
      </c>
      <c r="C2031">
        <v>12</v>
      </c>
    </row>
    <row r="2032" spans="2:3" x14ac:dyDescent="0.3">
      <c r="B2032">
        <v>50.405105438401776</v>
      </c>
      <c r="C2032">
        <v>0</v>
      </c>
    </row>
    <row r="2033" spans="2:3" x14ac:dyDescent="0.3">
      <c r="B2033">
        <v>50.455049944506108</v>
      </c>
      <c r="C2033">
        <v>0</v>
      </c>
    </row>
    <row r="2034" spans="2:3" x14ac:dyDescent="0.3">
      <c r="B2034">
        <v>50.455049944506108</v>
      </c>
      <c r="C2034">
        <v>12</v>
      </c>
    </row>
    <row r="2035" spans="2:3" x14ac:dyDescent="0.3">
      <c r="B2035">
        <v>50.504994450610432</v>
      </c>
      <c r="C2035">
        <v>12</v>
      </c>
    </row>
    <row r="2036" spans="2:3" x14ac:dyDescent="0.3">
      <c r="B2036">
        <v>50.504994450610432</v>
      </c>
      <c r="C2036">
        <v>0</v>
      </c>
    </row>
    <row r="2037" spans="2:3" x14ac:dyDescent="0.3">
      <c r="B2037">
        <v>50.554938956714764</v>
      </c>
      <c r="C2037">
        <v>0</v>
      </c>
    </row>
    <row r="2038" spans="2:3" x14ac:dyDescent="0.3">
      <c r="B2038">
        <v>50.554938956714764</v>
      </c>
      <c r="C2038">
        <v>12</v>
      </c>
    </row>
    <row r="2039" spans="2:3" x14ac:dyDescent="0.3">
      <c r="B2039">
        <v>50.604883462819089</v>
      </c>
      <c r="C2039">
        <v>12</v>
      </c>
    </row>
    <row r="2040" spans="2:3" x14ac:dyDescent="0.3">
      <c r="B2040">
        <v>50.604883462819089</v>
      </c>
      <c r="C2040">
        <v>0</v>
      </c>
    </row>
    <row r="2041" spans="2:3" x14ac:dyDescent="0.3">
      <c r="B2041">
        <v>50.654827968923421</v>
      </c>
      <c r="C2041">
        <v>0</v>
      </c>
    </row>
    <row r="2042" spans="2:3" x14ac:dyDescent="0.3">
      <c r="B2042">
        <v>50.654827968923421</v>
      </c>
      <c r="C2042">
        <v>12</v>
      </c>
    </row>
    <row r="2043" spans="2:3" x14ac:dyDescent="0.3">
      <c r="B2043">
        <v>50.704772475027745</v>
      </c>
      <c r="C2043">
        <v>12</v>
      </c>
    </row>
    <row r="2044" spans="2:3" x14ac:dyDescent="0.3">
      <c r="B2044">
        <v>50.704772475027745</v>
      </c>
      <c r="C2044">
        <v>0</v>
      </c>
    </row>
    <row r="2045" spans="2:3" x14ac:dyDescent="0.3">
      <c r="B2045">
        <v>50.754716981132077</v>
      </c>
      <c r="C2045">
        <v>0</v>
      </c>
    </row>
    <row r="2046" spans="2:3" x14ac:dyDescent="0.3">
      <c r="B2046">
        <v>50.754716981132077</v>
      </c>
      <c r="C2046">
        <v>12</v>
      </c>
    </row>
    <row r="2047" spans="2:3" x14ac:dyDescent="0.3">
      <c r="B2047">
        <v>50.804661487236402</v>
      </c>
      <c r="C2047">
        <v>12</v>
      </c>
    </row>
    <row r="2048" spans="2:3" x14ac:dyDescent="0.3">
      <c r="B2048">
        <v>50.804661487236402</v>
      </c>
      <c r="C2048">
        <v>0</v>
      </c>
    </row>
    <row r="2049" spans="2:3" x14ac:dyDescent="0.3">
      <c r="B2049">
        <v>50.854605993340734</v>
      </c>
      <c r="C2049">
        <v>0</v>
      </c>
    </row>
    <row r="2050" spans="2:3" x14ac:dyDescent="0.3">
      <c r="B2050">
        <v>50.854605993340734</v>
      </c>
      <c r="C2050">
        <v>12</v>
      </c>
    </row>
    <row r="2051" spans="2:3" x14ac:dyDescent="0.3">
      <c r="B2051">
        <v>50.904550499445058</v>
      </c>
      <c r="C2051">
        <v>12</v>
      </c>
    </row>
    <row r="2052" spans="2:3" x14ac:dyDescent="0.3">
      <c r="B2052">
        <v>50.904550499445058</v>
      </c>
      <c r="C2052">
        <v>0</v>
      </c>
    </row>
    <row r="2053" spans="2:3" x14ac:dyDescent="0.3">
      <c r="B2053">
        <v>50.95449500554939</v>
      </c>
      <c r="C2053">
        <v>0</v>
      </c>
    </row>
    <row r="2054" spans="2:3" x14ac:dyDescent="0.3">
      <c r="B2054">
        <v>50.95449500554939</v>
      </c>
      <c r="C2054">
        <v>12</v>
      </c>
    </row>
    <row r="2055" spans="2:3" x14ac:dyDescent="0.3">
      <c r="B2055">
        <v>51.004439511653715</v>
      </c>
      <c r="C2055">
        <v>12</v>
      </c>
    </row>
    <row r="2056" spans="2:3" x14ac:dyDescent="0.3">
      <c r="B2056">
        <v>51.004439511653715</v>
      </c>
      <c r="C2056">
        <v>0</v>
      </c>
    </row>
    <row r="2057" spans="2:3" x14ac:dyDescent="0.3">
      <c r="B2057">
        <v>51.054384017758046</v>
      </c>
      <c r="C2057">
        <v>0</v>
      </c>
    </row>
    <row r="2058" spans="2:3" x14ac:dyDescent="0.3">
      <c r="B2058">
        <v>51.054384017758046</v>
      </c>
      <c r="C2058">
        <v>12</v>
      </c>
    </row>
    <row r="2059" spans="2:3" x14ac:dyDescent="0.3">
      <c r="B2059">
        <v>51.104328523862378</v>
      </c>
      <c r="C2059">
        <v>12</v>
      </c>
    </row>
    <row r="2060" spans="2:3" x14ac:dyDescent="0.3">
      <c r="B2060">
        <v>51.104328523862378</v>
      </c>
      <c r="C2060">
        <v>0</v>
      </c>
    </row>
    <row r="2061" spans="2:3" x14ac:dyDescent="0.3">
      <c r="B2061">
        <v>51.154273029966703</v>
      </c>
      <c r="C2061">
        <v>0</v>
      </c>
    </row>
    <row r="2062" spans="2:3" x14ac:dyDescent="0.3">
      <c r="B2062">
        <v>51.154273029966703</v>
      </c>
      <c r="C2062">
        <v>12</v>
      </c>
    </row>
    <row r="2063" spans="2:3" x14ac:dyDescent="0.3">
      <c r="B2063">
        <v>51.204217536071035</v>
      </c>
      <c r="C2063">
        <v>12</v>
      </c>
    </row>
    <row r="2064" spans="2:3" x14ac:dyDescent="0.3">
      <c r="B2064">
        <v>51.204217536071035</v>
      </c>
      <c r="C2064">
        <v>0</v>
      </c>
    </row>
    <row r="2065" spans="2:3" x14ac:dyDescent="0.3">
      <c r="B2065">
        <v>51.254162042175359</v>
      </c>
      <c r="C2065">
        <v>0</v>
      </c>
    </row>
    <row r="2066" spans="2:3" x14ac:dyDescent="0.3">
      <c r="B2066">
        <v>51.254162042175359</v>
      </c>
      <c r="C2066">
        <v>12</v>
      </c>
    </row>
    <row r="2067" spans="2:3" x14ac:dyDescent="0.3">
      <c r="B2067">
        <v>51.304106548279691</v>
      </c>
      <c r="C2067">
        <v>12</v>
      </c>
    </row>
    <row r="2068" spans="2:3" x14ac:dyDescent="0.3">
      <c r="B2068">
        <v>51.304106548279691</v>
      </c>
      <c r="C2068">
        <v>0</v>
      </c>
    </row>
    <row r="2069" spans="2:3" x14ac:dyDescent="0.3">
      <c r="B2069">
        <v>51.354051054384016</v>
      </c>
      <c r="C2069">
        <v>0</v>
      </c>
    </row>
    <row r="2070" spans="2:3" x14ac:dyDescent="0.3">
      <c r="B2070">
        <v>51.354051054384016</v>
      </c>
      <c r="C2070">
        <v>12</v>
      </c>
    </row>
    <row r="2071" spans="2:3" x14ac:dyDescent="0.3">
      <c r="B2071">
        <v>51.403995560488347</v>
      </c>
      <c r="C2071">
        <v>12</v>
      </c>
    </row>
    <row r="2072" spans="2:3" x14ac:dyDescent="0.3">
      <c r="B2072">
        <v>51.403995560488347</v>
      </c>
      <c r="C2072">
        <v>0</v>
      </c>
    </row>
    <row r="2073" spans="2:3" x14ac:dyDescent="0.3">
      <c r="B2073">
        <v>51.453940066592672</v>
      </c>
      <c r="C2073">
        <v>0</v>
      </c>
    </row>
    <row r="2074" spans="2:3" x14ac:dyDescent="0.3">
      <c r="B2074">
        <v>51.453940066592672</v>
      </c>
      <c r="C2074">
        <v>12</v>
      </c>
    </row>
    <row r="2075" spans="2:3" x14ac:dyDescent="0.3">
      <c r="B2075">
        <v>51.503884572697004</v>
      </c>
      <c r="C2075">
        <v>12</v>
      </c>
    </row>
    <row r="2076" spans="2:3" x14ac:dyDescent="0.3">
      <c r="B2076">
        <v>51.503884572697004</v>
      </c>
      <c r="C2076">
        <v>0</v>
      </c>
    </row>
    <row r="2077" spans="2:3" x14ac:dyDescent="0.3">
      <c r="B2077">
        <v>51.553829078801328</v>
      </c>
      <c r="C2077">
        <v>0</v>
      </c>
    </row>
    <row r="2078" spans="2:3" x14ac:dyDescent="0.3">
      <c r="B2078">
        <v>51.553829078801328</v>
      </c>
      <c r="C2078">
        <v>12</v>
      </c>
    </row>
    <row r="2079" spans="2:3" x14ac:dyDescent="0.3">
      <c r="B2079">
        <v>51.60377358490566</v>
      </c>
      <c r="C2079">
        <v>12</v>
      </c>
    </row>
    <row r="2080" spans="2:3" x14ac:dyDescent="0.3">
      <c r="B2080">
        <v>51.60377358490566</v>
      </c>
      <c r="C2080">
        <v>0</v>
      </c>
    </row>
    <row r="2081" spans="2:3" x14ac:dyDescent="0.3">
      <c r="B2081">
        <v>51.653718091009992</v>
      </c>
      <c r="C2081">
        <v>0</v>
      </c>
    </row>
    <row r="2082" spans="2:3" x14ac:dyDescent="0.3">
      <c r="B2082">
        <v>51.653718091009992</v>
      </c>
      <c r="C2082">
        <v>12</v>
      </c>
    </row>
    <row r="2083" spans="2:3" x14ac:dyDescent="0.3">
      <c r="B2083">
        <v>51.703662597114317</v>
      </c>
      <c r="C2083">
        <v>12</v>
      </c>
    </row>
    <row r="2084" spans="2:3" x14ac:dyDescent="0.3">
      <c r="B2084">
        <v>51.703662597114317</v>
      </c>
      <c r="C2084">
        <v>0</v>
      </c>
    </row>
    <row r="2085" spans="2:3" x14ac:dyDescent="0.3">
      <c r="B2085">
        <v>51.753607103218648</v>
      </c>
      <c r="C2085">
        <v>0</v>
      </c>
    </row>
    <row r="2086" spans="2:3" x14ac:dyDescent="0.3">
      <c r="B2086">
        <v>51.753607103218648</v>
      </c>
      <c r="C2086">
        <v>12</v>
      </c>
    </row>
    <row r="2087" spans="2:3" x14ac:dyDescent="0.3">
      <c r="B2087">
        <v>51.803551609322973</v>
      </c>
      <c r="C2087">
        <v>12</v>
      </c>
    </row>
    <row r="2088" spans="2:3" x14ac:dyDescent="0.3">
      <c r="B2088">
        <v>51.803551609322973</v>
      </c>
      <c r="C2088">
        <v>0</v>
      </c>
    </row>
    <row r="2089" spans="2:3" x14ac:dyDescent="0.3">
      <c r="B2089">
        <v>51.853496115427305</v>
      </c>
      <c r="C2089">
        <v>0</v>
      </c>
    </row>
    <row r="2090" spans="2:3" x14ac:dyDescent="0.3">
      <c r="B2090">
        <v>51.853496115427305</v>
      </c>
      <c r="C2090">
        <v>12</v>
      </c>
    </row>
    <row r="2091" spans="2:3" x14ac:dyDescent="0.3">
      <c r="B2091">
        <v>51.90344062153163</v>
      </c>
      <c r="C2091">
        <v>12</v>
      </c>
    </row>
    <row r="2092" spans="2:3" x14ac:dyDescent="0.3">
      <c r="B2092">
        <v>51.90344062153163</v>
      </c>
      <c r="C2092">
        <v>0</v>
      </c>
    </row>
    <row r="2093" spans="2:3" x14ac:dyDescent="0.3">
      <c r="B2093">
        <v>51.953385127635961</v>
      </c>
      <c r="C2093">
        <v>0</v>
      </c>
    </row>
    <row r="2094" spans="2:3" x14ac:dyDescent="0.3">
      <c r="B2094">
        <v>51.953385127635961</v>
      </c>
      <c r="C2094">
        <v>12</v>
      </c>
    </row>
    <row r="2095" spans="2:3" x14ac:dyDescent="0.3">
      <c r="B2095">
        <v>52.003329633740286</v>
      </c>
      <c r="C2095">
        <v>12</v>
      </c>
    </row>
    <row r="2096" spans="2:3" x14ac:dyDescent="0.3">
      <c r="B2096">
        <v>52.003329633740286</v>
      </c>
      <c r="C2096">
        <v>0</v>
      </c>
    </row>
    <row r="2097" spans="2:3" x14ac:dyDescent="0.3">
      <c r="B2097">
        <v>52.053274139844618</v>
      </c>
      <c r="C2097">
        <v>0</v>
      </c>
    </row>
    <row r="2098" spans="2:3" x14ac:dyDescent="0.3">
      <c r="B2098">
        <v>52.053274139844618</v>
      </c>
      <c r="C2098">
        <v>12</v>
      </c>
    </row>
    <row r="2099" spans="2:3" x14ac:dyDescent="0.3">
      <c r="B2099">
        <v>52.103218645948942</v>
      </c>
      <c r="C2099">
        <v>12</v>
      </c>
    </row>
    <row r="2100" spans="2:3" x14ac:dyDescent="0.3">
      <c r="B2100">
        <v>52.103218645948942</v>
      </c>
      <c r="C2100">
        <v>0</v>
      </c>
    </row>
    <row r="2101" spans="2:3" x14ac:dyDescent="0.3">
      <c r="B2101">
        <v>52.153163152053274</v>
      </c>
      <c r="C2101">
        <v>0</v>
      </c>
    </row>
    <row r="2102" spans="2:3" x14ac:dyDescent="0.3">
      <c r="B2102">
        <v>52.153163152053274</v>
      </c>
      <c r="C2102">
        <v>12</v>
      </c>
    </row>
    <row r="2103" spans="2:3" x14ac:dyDescent="0.3">
      <c r="B2103">
        <v>52.203107658157606</v>
      </c>
      <c r="C2103">
        <v>12</v>
      </c>
    </row>
    <row r="2104" spans="2:3" x14ac:dyDescent="0.3">
      <c r="B2104">
        <v>52.203107658157606</v>
      </c>
      <c r="C2104">
        <v>0</v>
      </c>
    </row>
    <row r="2105" spans="2:3" x14ac:dyDescent="0.3">
      <c r="B2105">
        <v>52.253052164261931</v>
      </c>
      <c r="C2105">
        <v>0</v>
      </c>
    </row>
    <row r="2106" spans="2:3" x14ac:dyDescent="0.3">
      <c r="B2106">
        <v>52.253052164261931</v>
      </c>
      <c r="C2106">
        <v>12</v>
      </c>
    </row>
    <row r="2107" spans="2:3" x14ac:dyDescent="0.3">
      <c r="B2107">
        <v>52.302996670366262</v>
      </c>
      <c r="C2107">
        <v>12</v>
      </c>
    </row>
    <row r="2108" spans="2:3" x14ac:dyDescent="0.3">
      <c r="B2108">
        <v>52.302996670366262</v>
      </c>
      <c r="C2108">
        <v>0</v>
      </c>
    </row>
    <row r="2109" spans="2:3" x14ac:dyDescent="0.3">
      <c r="B2109">
        <v>52.352941176470587</v>
      </c>
      <c r="C2109">
        <v>0</v>
      </c>
    </row>
    <row r="2110" spans="2:3" x14ac:dyDescent="0.3">
      <c r="B2110">
        <v>52.352941176470587</v>
      </c>
      <c r="C2110">
        <v>12</v>
      </c>
    </row>
    <row r="2111" spans="2:3" x14ac:dyDescent="0.3">
      <c r="B2111">
        <v>52.402885682574919</v>
      </c>
      <c r="C2111">
        <v>12</v>
      </c>
    </row>
    <row r="2112" spans="2:3" x14ac:dyDescent="0.3">
      <c r="B2112">
        <v>52.402885682574919</v>
      </c>
      <c r="C2112">
        <v>0</v>
      </c>
    </row>
    <row r="2113" spans="2:3" x14ac:dyDescent="0.3">
      <c r="B2113">
        <v>52.452830188679243</v>
      </c>
      <c r="C2113">
        <v>0</v>
      </c>
    </row>
    <row r="2114" spans="2:3" x14ac:dyDescent="0.3">
      <c r="B2114">
        <v>52.452830188679243</v>
      </c>
      <c r="C2114">
        <v>12</v>
      </c>
    </row>
    <row r="2115" spans="2:3" x14ac:dyDescent="0.3">
      <c r="B2115">
        <v>52.502774694783575</v>
      </c>
      <c r="C2115">
        <v>12</v>
      </c>
    </row>
    <row r="2116" spans="2:3" x14ac:dyDescent="0.3">
      <c r="B2116">
        <v>52.502774694783575</v>
      </c>
      <c r="C2116">
        <v>0</v>
      </c>
    </row>
    <row r="2117" spans="2:3" x14ac:dyDescent="0.3">
      <c r="B2117">
        <v>52.5527192008879</v>
      </c>
      <c r="C2117">
        <v>0</v>
      </c>
    </row>
    <row r="2118" spans="2:3" x14ac:dyDescent="0.3">
      <c r="B2118">
        <v>52.5527192008879</v>
      </c>
      <c r="C2118">
        <v>12</v>
      </c>
    </row>
    <row r="2119" spans="2:3" x14ac:dyDescent="0.3">
      <c r="B2119">
        <v>52.602663706992232</v>
      </c>
      <c r="C2119">
        <v>12</v>
      </c>
    </row>
    <row r="2120" spans="2:3" x14ac:dyDescent="0.3">
      <c r="B2120">
        <v>52.602663706992232</v>
      </c>
      <c r="C2120">
        <v>0</v>
      </c>
    </row>
    <row r="2121" spans="2:3" x14ac:dyDescent="0.3">
      <c r="B2121">
        <v>52.652608213096556</v>
      </c>
      <c r="C2121">
        <v>0</v>
      </c>
    </row>
    <row r="2122" spans="2:3" x14ac:dyDescent="0.3">
      <c r="B2122">
        <v>52.652608213096556</v>
      </c>
      <c r="C2122">
        <v>12</v>
      </c>
    </row>
    <row r="2123" spans="2:3" x14ac:dyDescent="0.3">
      <c r="B2123">
        <v>52.702552719200888</v>
      </c>
      <c r="C2123">
        <v>12</v>
      </c>
    </row>
    <row r="2124" spans="2:3" x14ac:dyDescent="0.3">
      <c r="B2124">
        <v>52.702552719200888</v>
      </c>
      <c r="C2124">
        <v>0</v>
      </c>
    </row>
    <row r="2125" spans="2:3" x14ac:dyDescent="0.3">
      <c r="B2125">
        <v>52.75249722530522</v>
      </c>
      <c r="C2125">
        <v>0</v>
      </c>
    </row>
    <row r="2126" spans="2:3" x14ac:dyDescent="0.3">
      <c r="B2126">
        <v>52.75249722530522</v>
      </c>
      <c r="C2126">
        <v>12</v>
      </c>
    </row>
    <row r="2127" spans="2:3" x14ac:dyDescent="0.3">
      <c r="B2127">
        <v>52.802441731409544</v>
      </c>
      <c r="C2127">
        <v>12</v>
      </c>
    </row>
    <row r="2128" spans="2:3" x14ac:dyDescent="0.3">
      <c r="B2128">
        <v>52.802441731409544</v>
      </c>
      <c r="C2128">
        <v>0</v>
      </c>
    </row>
    <row r="2129" spans="2:3" x14ac:dyDescent="0.3">
      <c r="B2129">
        <v>52.852386237513876</v>
      </c>
      <c r="C2129">
        <v>0</v>
      </c>
    </row>
    <row r="2130" spans="2:3" x14ac:dyDescent="0.3">
      <c r="B2130">
        <v>52.852386237513876</v>
      </c>
      <c r="C2130">
        <v>12</v>
      </c>
    </row>
    <row r="2131" spans="2:3" x14ac:dyDescent="0.3">
      <c r="B2131">
        <v>52.902330743618201</v>
      </c>
      <c r="C2131">
        <v>12</v>
      </c>
    </row>
    <row r="2132" spans="2:3" x14ac:dyDescent="0.3">
      <c r="B2132">
        <v>52.902330743618201</v>
      </c>
      <c r="C2132">
        <v>0</v>
      </c>
    </row>
    <row r="2133" spans="2:3" x14ac:dyDescent="0.3">
      <c r="B2133">
        <v>52.952275249722533</v>
      </c>
      <c r="C2133">
        <v>0</v>
      </c>
    </row>
    <row r="2134" spans="2:3" x14ac:dyDescent="0.3">
      <c r="B2134">
        <v>52.952275249722533</v>
      </c>
      <c r="C2134">
        <v>12</v>
      </c>
    </row>
    <row r="2135" spans="2:3" x14ac:dyDescent="0.3">
      <c r="B2135">
        <v>53.002219755826857</v>
      </c>
      <c r="C2135">
        <v>12</v>
      </c>
    </row>
    <row r="2136" spans="2:3" x14ac:dyDescent="0.3">
      <c r="B2136">
        <v>53.002219755826857</v>
      </c>
      <c r="C2136">
        <v>0</v>
      </c>
    </row>
    <row r="2137" spans="2:3" x14ac:dyDescent="0.3">
      <c r="B2137">
        <v>53.052164261931189</v>
      </c>
      <c r="C2137">
        <v>0</v>
      </c>
    </row>
    <row r="2138" spans="2:3" x14ac:dyDescent="0.3">
      <c r="B2138">
        <v>53.052164261931189</v>
      </c>
      <c r="C2138">
        <v>12</v>
      </c>
    </row>
    <row r="2139" spans="2:3" x14ac:dyDescent="0.3">
      <c r="B2139">
        <v>53.102108768035514</v>
      </c>
      <c r="C2139">
        <v>12</v>
      </c>
    </row>
    <row r="2140" spans="2:3" x14ac:dyDescent="0.3">
      <c r="B2140">
        <v>53.102108768035514</v>
      </c>
      <c r="C2140">
        <v>0</v>
      </c>
    </row>
    <row r="2141" spans="2:3" x14ac:dyDescent="0.3">
      <c r="B2141">
        <v>53.152053274139845</v>
      </c>
      <c r="C2141">
        <v>0</v>
      </c>
    </row>
    <row r="2142" spans="2:3" x14ac:dyDescent="0.3">
      <c r="B2142">
        <v>53.152053274139845</v>
      </c>
      <c r="C2142">
        <v>12</v>
      </c>
    </row>
    <row r="2143" spans="2:3" x14ac:dyDescent="0.3">
      <c r="B2143">
        <v>53.20199778024417</v>
      </c>
      <c r="C2143">
        <v>12</v>
      </c>
    </row>
    <row r="2144" spans="2:3" x14ac:dyDescent="0.3">
      <c r="B2144">
        <v>53.20199778024417</v>
      </c>
      <c r="C2144">
        <v>0</v>
      </c>
    </row>
    <row r="2145" spans="2:3" x14ac:dyDescent="0.3">
      <c r="B2145">
        <v>53.251942286348502</v>
      </c>
      <c r="C2145">
        <v>0</v>
      </c>
    </row>
    <row r="2146" spans="2:3" x14ac:dyDescent="0.3">
      <c r="B2146">
        <v>53.251942286348502</v>
      </c>
      <c r="C2146">
        <v>12</v>
      </c>
    </row>
    <row r="2147" spans="2:3" x14ac:dyDescent="0.3">
      <c r="B2147">
        <v>53.301886792452834</v>
      </c>
      <c r="C2147">
        <v>12</v>
      </c>
    </row>
    <row r="2148" spans="2:3" x14ac:dyDescent="0.3">
      <c r="B2148">
        <v>53.301886792452834</v>
      </c>
      <c r="C2148">
        <v>0</v>
      </c>
    </row>
    <row r="2149" spans="2:3" x14ac:dyDescent="0.3">
      <c r="B2149">
        <v>53.351831298557158</v>
      </c>
      <c r="C2149">
        <v>0</v>
      </c>
    </row>
    <row r="2150" spans="2:3" x14ac:dyDescent="0.3">
      <c r="B2150">
        <v>53.351831298557158</v>
      </c>
      <c r="C2150">
        <v>12</v>
      </c>
    </row>
    <row r="2151" spans="2:3" x14ac:dyDescent="0.3">
      <c r="B2151">
        <v>53.40177580466149</v>
      </c>
      <c r="C2151">
        <v>12</v>
      </c>
    </row>
    <row r="2152" spans="2:3" x14ac:dyDescent="0.3">
      <c r="B2152">
        <v>53.40177580466149</v>
      </c>
      <c r="C2152">
        <v>0</v>
      </c>
    </row>
    <row r="2153" spans="2:3" x14ac:dyDescent="0.3">
      <c r="B2153">
        <v>53.451720310765815</v>
      </c>
      <c r="C2153">
        <v>0</v>
      </c>
    </row>
    <row r="2154" spans="2:3" x14ac:dyDescent="0.3">
      <c r="B2154">
        <v>53.451720310765815</v>
      </c>
      <c r="C2154">
        <v>12</v>
      </c>
    </row>
    <row r="2155" spans="2:3" x14ac:dyDescent="0.3">
      <c r="B2155">
        <v>53.501664816870147</v>
      </c>
      <c r="C2155">
        <v>12</v>
      </c>
    </row>
    <row r="2156" spans="2:3" x14ac:dyDescent="0.3">
      <c r="B2156">
        <v>53.501664816870147</v>
      </c>
      <c r="C2156">
        <v>0</v>
      </c>
    </row>
    <row r="2157" spans="2:3" x14ac:dyDescent="0.3">
      <c r="B2157">
        <v>53.551609322974471</v>
      </c>
      <c r="C2157">
        <v>0</v>
      </c>
    </row>
    <row r="2158" spans="2:3" x14ac:dyDescent="0.3">
      <c r="B2158">
        <v>53.551609322974471</v>
      </c>
      <c r="C2158">
        <v>12</v>
      </c>
    </row>
    <row r="2159" spans="2:3" x14ac:dyDescent="0.3">
      <c r="B2159">
        <v>53.601553829078803</v>
      </c>
      <c r="C2159">
        <v>12</v>
      </c>
    </row>
    <row r="2160" spans="2:3" x14ac:dyDescent="0.3">
      <c r="B2160">
        <v>53.601553829078803</v>
      </c>
      <c r="C2160">
        <v>0</v>
      </c>
    </row>
    <row r="2161" spans="2:3" x14ac:dyDescent="0.3">
      <c r="B2161">
        <v>53.651498335183128</v>
      </c>
      <c r="C2161">
        <v>0</v>
      </c>
    </row>
    <row r="2162" spans="2:3" x14ac:dyDescent="0.3">
      <c r="B2162">
        <v>53.651498335183128</v>
      </c>
      <c r="C2162">
        <v>12</v>
      </c>
    </row>
    <row r="2163" spans="2:3" x14ac:dyDescent="0.3">
      <c r="B2163">
        <v>53.701442841287459</v>
      </c>
      <c r="C2163">
        <v>12</v>
      </c>
    </row>
    <row r="2164" spans="2:3" x14ac:dyDescent="0.3">
      <c r="B2164">
        <v>53.701442841287459</v>
      </c>
      <c r="C2164">
        <v>0</v>
      </c>
    </row>
    <row r="2165" spans="2:3" x14ac:dyDescent="0.3">
      <c r="B2165">
        <v>53.751387347391784</v>
      </c>
      <c r="C2165">
        <v>0</v>
      </c>
    </row>
    <row r="2166" spans="2:3" x14ac:dyDescent="0.3">
      <c r="B2166">
        <v>53.751387347391784</v>
      </c>
      <c r="C2166">
        <v>12</v>
      </c>
    </row>
    <row r="2167" spans="2:3" x14ac:dyDescent="0.3">
      <c r="B2167">
        <v>53.801331853496116</v>
      </c>
      <c r="C2167">
        <v>12</v>
      </c>
    </row>
    <row r="2168" spans="2:3" x14ac:dyDescent="0.3">
      <c r="B2168">
        <v>53.801331853496116</v>
      </c>
      <c r="C2168">
        <v>0</v>
      </c>
    </row>
    <row r="2169" spans="2:3" x14ac:dyDescent="0.3">
      <c r="B2169">
        <v>53.85127635960044</v>
      </c>
      <c r="C2169">
        <v>0</v>
      </c>
    </row>
    <row r="2170" spans="2:3" x14ac:dyDescent="0.3">
      <c r="B2170">
        <v>53.85127635960044</v>
      </c>
      <c r="C2170">
        <v>12</v>
      </c>
    </row>
    <row r="2171" spans="2:3" x14ac:dyDescent="0.3">
      <c r="B2171">
        <v>53.901220865704772</v>
      </c>
      <c r="C2171">
        <v>12</v>
      </c>
    </row>
    <row r="2172" spans="2:3" x14ac:dyDescent="0.3">
      <c r="B2172">
        <v>53.901220865704772</v>
      </c>
      <c r="C2172">
        <v>0</v>
      </c>
    </row>
    <row r="2173" spans="2:3" x14ac:dyDescent="0.3">
      <c r="B2173">
        <v>53.951165371809104</v>
      </c>
      <c r="C2173">
        <v>0</v>
      </c>
    </row>
    <row r="2174" spans="2:3" x14ac:dyDescent="0.3">
      <c r="B2174">
        <v>53.951165371809104</v>
      </c>
      <c r="C2174">
        <v>12</v>
      </c>
    </row>
    <row r="2175" spans="2:3" x14ac:dyDescent="0.3">
      <c r="B2175">
        <v>54.001109877913429</v>
      </c>
      <c r="C2175">
        <v>12</v>
      </c>
    </row>
    <row r="2176" spans="2:3" x14ac:dyDescent="0.3">
      <c r="B2176">
        <v>54.001109877913429</v>
      </c>
      <c r="C2176">
        <v>0</v>
      </c>
    </row>
    <row r="2177" spans="2:3" x14ac:dyDescent="0.3">
      <c r="B2177">
        <v>54.05105438401776</v>
      </c>
      <c r="C2177">
        <v>0</v>
      </c>
    </row>
    <row r="2178" spans="2:3" x14ac:dyDescent="0.3">
      <c r="B2178">
        <v>54.05105438401776</v>
      </c>
      <c r="C2178">
        <v>12</v>
      </c>
    </row>
    <row r="2179" spans="2:3" x14ac:dyDescent="0.3">
      <c r="B2179">
        <v>54.100998890122085</v>
      </c>
      <c r="C2179">
        <v>12</v>
      </c>
    </row>
    <row r="2180" spans="2:3" x14ac:dyDescent="0.3">
      <c r="B2180">
        <v>54.100998890122085</v>
      </c>
      <c r="C2180">
        <v>0</v>
      </c>
    </row>
    <row r="2181" spans="2:3" x14ac:dyDescent="0.3">
      <c r="B2181">
        <v>54.150943396226417</v>
      </c>
      <c r="C2181">
        <v>0</v>
      </c>
    </row>
    <row r="2182" spans="2:3" x14ac:dyDescent="0.3">
      <c r="B2182">
        <v>54.150943396226417</v>
      </c>
      <c r="C2182">
        <v>12</v>
      </c>
    </row>
    <row r="2183" spans="2:3" x14ac:dyDescent="0.3">
      <c r="B2183">
        <v>54.200887902330741</v>
      </c>
      <c r="C2183">
        <v>12</v>
      </c>
    </row>
    <row r="2184" spans="2:3" x14ac:dyDescent="0.3">
      <c r="B2184">
        <v>54.200887902330741</v>
      </c>
      <c r="C2184">
        <v>0</v>
      </c>
    </row>
    <row r="2185" spans="2:3" x14ac:dyDescent="0.3">
      <c r="B2185">
        <v>54.250832408435073</v>
      </c>
      <c r="C2185">
        <v>0</v>
      </c>
    </row>
    <row r="2186" spans="2:3" x14ac:dyDescent="0.3">
      <c r="B2186">
        <v>54.250832408435073</v>
      </c>
      <c r="C2186">
        <v>12</v>
      </c>
    </row>
    <row r="2187" spans="2:3" x14ac:dyDescent="0.3">
      <c r="B2187">
        <v>54.300776914539398</v>
      </c>
      <c r="C2187">
        <v>12</v>
      </c>
    </row>
    <row r="2188" spans="2:3" x14ac:dyDescent="0.3">
      <c r="B2188">
        <v>54.300776914539398</v>
      </c>
      <c r="C2188">
        <v>0</v>
      </c>
    </row>
    <row r="2189" spans="2:3" x14ac:dyDescent="0.3">
      <c r="B2189">
        <v>54.35072142064373</v>
      </c>
      <c r="C2189">
        <v>0</v>
      </c>
    </row>
    <row r="2190" spans="2:3" x14ac:dyDescent="0.3">
      <c r="B2190">
        <v>54.35072142064373</v>
      </c>
      <c r="C2190">
        <v>12</v>
      </c>
    </row>
    <row r="2191" spans="2:3" x14ac:dyDescent="0.3">
      <c r="B2191">
        <v>54.400665926748054</v>
      </c>
      <c r="C2191">
        <v>12</v>
      </c>
    </row>
    <row r="2192" spans="2:3" x14ac:dyDescent="0.3">
      <c r="B2192">
        <v>54.400665926748054</v>
      </c>
      <c r="C2192">
        <v>0</v>
      </c>
    </row>
    <row r="2193" spans="2:3" x14ac:dyDescent="0.3">
      <c r="B2193">
        <v>54.450610432852386</v>
      </c>
      <c r="C2193">
        <v>0</v>
      </c>
    </row>
    <row r="2194" spans="2:3" x14ac:dyDescent="0.3">
      <c r="B2194">
        <v>54.450610432852386</v>
      </c>
      <c r="C2194">
        <v>12</v>
      </c>
    </row>
    <row r="2195" spans="2:3" x14ac:dyDescent="0.3">
      <c r="B2195">
        <v>54.500554938956718</v>
      </c>
      <c r="C2195">
        <v>12</v>
      </c>
    </row>
    <row r="2196" spans="2:3" x14ac:dyDescent="0.3">
      <c r="B2196">
        <v>54.500554938956718</v>
      </c>
      <c r="C2196">
        <v>0</v>
      </c>
    </row>
    <row r="2197" spans="2:3" x14ac:dyDescent="0.3">
      <c r="B2197">
        <v>54.550499445061043</v>
      </c>
      <c r="C2197">
        <v>0</v>
      </c>
    </row>
    <row r="2198" spans="2:3" x14ac:dyDescent="0.3">
      <c r="B2198">
        <v>54.550499445061043</v>
      </c>
      <c r="C2198">
        <v>12</v>
      </c>
    </row>
    <row r="2199" spans="2:3" x14ac:dyDescent="0.3">
      <c r="B2199">
        <v>54.600443951165374</v>
      </c>
      <c r="C2199">
        <v>12</v>
      </c>
    </row>
    <row r="2200" spans="2:3" x14ac:dyDescent="0.3">
      <c r="B2200">
        <v>54.600443951165374</v>
      </c>
      <c r="C2200">
        <v>0</v>
      </c>
    </row>
    <row r="2201" spans="2:3" x14ac:dyDescent="0.3">
      <c r="B2201">
        <v>54.650388457269699</v>
      </c>
      <c r="C2201">
        <v>0</v>
      </c>
    </row>
    <row r="2202" spans="2:3" x14ac:dyDescent="0.3">
      <c r="B2202">
        <v>54.650388457269699</v>
      </c>
      <c r="C2202">
        <v>12</v>
      </c>
    </row>
    <row r="2203" spans="2:3" x14ac:dyDescent="0.3">
      <c r="B2203">
        <v>54.700332963374031</v>
      </c>
      <c r="C2203">
        <v>12</v>
      </c>
    </row>
    <row r="2204" spans="2:3" x14ac:dyDescent="0.3">
      <c r="B2204">
        <v>54.700332963374031</v>
      </c>
      <c r="C2204">
        <v>0</v>
      </c>
    </row>
    <row r="2205" spans="2:3" x14ac:dyDescent="0.3">
      <c r="B2205">
        <v>54.750277469478355</v>
      </c>
      <c r="C2205">
        <v>0</v>
      </c>
    </row>
    <row r="2206" spans="2:3" x14ac:dyDescent="0.3">
      <c r="B2206">
        <v>54.750277469478355</v>
      </c>
      <c r="C2206">
        <v>12</v>
      </c>
    </row>
    <row r="2207" spans="2:3" x14ac:dyDescent="0.3">
      <c r="B2207">
        <v>54.800221975582687</v>
      </c>
      <c r="C2207">
        <v>12</v>
      </c>
    </row>
    <row r="2208" spans="2:3" x14ac:dyDescent="0.3">
      <c r="B2208">
        <v>54.800221975582687</v>
      </c>
      <c r="C2208">
        <v>0</v>
      </c>
    </row>
    <row r="2209" spans="2:3" x14ac:dyDescent="0.3">
      <c r="B2209">
        <v>54.850166481687012</v>
      </c>
      <c r="C2209">
        <v>0</v>
      </c>
    </row>
    <row r="2210" spans="2:3" x14ac:dyDescent="0.3">
      <c r="B2210">
        <v>54.850166481687012</v>
      </c>
      <c r="C2210">
        <v>12</v>
      </c>
    </row>
    <row r="2211" spans="2:3" x14ac:dyDescent="0.3">
      <c r="B2211">
        <v>54.900110987791344</v>
      </c>
      <c r="C2211">
        <v>12</v>
      </c>
    </row>
    <row r="2212" spans="2:3" x14ac:dyDescent="0.3">
      <c r="B2212">
        <v>54.900110987791344</v>
      </c>
      <c r="C2212">
        <v>0</v>
      </c>
    </row>
    <row r="2213" spans="2:3" x14ac:dyDescent="0.3">
      <c r="B2213">
        <v>54.950055493895668</v>
      </c>
      <c r="C2213">
        <v>0</v>
      </c>
    </row>
    <row r="2214" spans="2:3" x14ac:dyDescent="0.3">
      <c r="B2214">
        <v>54.950055493895668</v>
      </c>
      <c r="C2214">
        <v>12</v>
      </c>
    </row>
    <row r="2215" spans="2:3" x14ac:dyDescent="0.3">
      <c r="B2215">
        <v>55</v>
      </c>
      <c r="C2215">
        <v>12</v>
      </c>
    </row>
    <row r="2216" spans="2:3" x14ac:dyDescent="0.3">
      <c r="B2216">
        <v>55</v>
      </c>
      <c r="C2216">
        <v>0</v>
      </c>
    </row>
    <row r="2217" spans="2:3" x14ac:dyDescent="0.3">
      <c r="B2217">
        <v>55.049944506104332</v>
      </c>
      <c r="C2217">
        <v>0</v>
      </c>
    </row>
    <row r="2218" spans="2:3" x14ac:dyDescent="0.3">
      <c r="B2218">
        <v>55.049944506104332</v>
      </c>
      <c r="C2218">
        <v>12</v>
      </c>
    </row>
    <row r="2219" spans="2:3" x14ac:dyDescent="0.3">
      <c r="B2219">
        <v>55.099889012208656</v>
      </c>
      <c r="C2219">
        <v>12</v>
      </c>
    </row>
    <row r="2220" spans="2:3" x14ac:dyDescent="0.3">
      <c r="B2220">
        <v>55.099889012208656</v>
      </c>
      <c r="C2220">
        <v>0</v>
      </c>
    </row>
    <row r="2221" spans="2:3" x14ac:dyDescent="0.3">
      <c r="B2221">
        <v>55.149833518312988</v>
      </c>
      <c r="C2221">
        <v>0</v>
      </c>
    </row>
    <row r="2222" spans="2:3" x14ac:dyDescent="0.3">
      <c r="B2222">
        <v>55.149833518312988</v>
      </c>
      <c r="C2222">
        <v>12</v>
      </c>
    </row>
    <row r="2223" spans="2:3" x14ac:dyDescent="0.3">
      <c r="B2223">
        <v>55.199778024417313</v>
      </c>
      <c r="C2223">
        <v>12</v>
      </c>
    </row>
    <row r="2224" spans="2:3" x14ac:dyDescent="0.3">
      <c r="B2224">
        <v>55.199778024417313</v>
      </c>
      <c r="C2224">
        <v>0</v>
      </c>
    </row>
    <row r="2225" spans="2:3" x14ac:dyDescent="0.3">
      <c r="B2225">
        <v>55.249722530521645</v>
      </c>
      <c r="C2225">
        <v>0</v>
      </c>
    </row>
    <row r="2226" spans="2:3" x14ac:dyDescent="0.3">
      <c r="B2226">
        <v>55.249722530521645</v>
      </c>
      <c r="C2226">
        <v>12</v>
      </c>
    </row>
    <row r="2227" spans="2:3" x14ac:dyDescent="0.3">
      <c r="B2227">
        <v>55.299667036625969</v>
      </c>
      <c r="C2227">
        <v>12</v>
      </c>
    </row>
    <row r="2228" spans="2:3" x14ac:dyDescent="0.3">
      <c r="B2228">
        <v>55.299667036625969</v>
      </c>
      <c r="C2228">
        <v>0</v>
      </c>
    </row>
    <row r="2229" spans="2:3" x14ac:dyDescent="0.3">
      <c r="B2229">
        <v>55.349611542730301</v>
      </c>
      <c r="C2229">
        <v>0</v>
      </c>
    </row>
    <row r="2230" spans="2:3" x14ac:dyDescent="0.3">
      <c r="B2230">
        <v>55.349611542730301</v>
      </c>
      <c r="C2230">
        <v>12</v>
      </c>
    </row>
    <row r="2231" spans="2:3" x14ac:dyDescent="0.3">
      <c r="B2231">
        <v>55.399556048834626</v>
      </c>
      <c r="C2231">
        <v>12</v>
      </c>
    </row>
    <row r="2232" spans="2:3" x14ac:dyDescent="0.3">
      <c r="B2232">
        <v>55.399556048834626</v>
      </c>
      <c r="C2232">
        <v>0</v>
      </c>
    </row>
    <row r="2233" spans="2:3" x14ac:dyDescent="0.3">
      <c r="B2233">
        <v>55.449500554938957</v>
      </c>
      <c r="C2233">
        <v>0</v>
      </c>
    </row>
    <row r="2234" spans="2:3" x14ac:dyDescent="0.3">
      <c r="B2234">
        <v>55.449500554938957</v>
      </c>
      <c r="C2234">
        <v>12</v>
      </c>
    </row>
    <row r="2235" spans="2:3" x14ac:dyDescent="0.3">
      <c r="B2235">
        <v>55.499445061043282</v>
      </c>
      <c r="C2235">
        <v>12</v>
      </c>
    </row>
    <row r="2236" spans="2:3" x14ac:dyDescent="0.3">
      <c r="B2236">
        <v>55.499445061043282</v>
      </c>
      <c r="C2236">
        <v>0</v>
      </c>
    </row>
    <row r="2237" spans="2:3" x14ac:dyDescent="0.3">
      <c r="B2237">
        <v>55.549389567147614</v>
      </c>
      <c r="C2237">
        <v>0</v>
      </c>
    </row>
    <row r="2238" spans="2:3" x14ac:dyDescent="0.3">
      <c r="B2238">
        <v>55.549389567147614</v>
      </c>
      <c r="C2238">
        <v>12</v>
      </c>
    </row>
    <row r="2239" spans="2:3" x14ac:dyDescent="0.3">
      <c r="B2239">
        <v>55.599334073251946</v>
      </c>
      <c r="C2239">
        <v>12</v>
      </c>
    </row>
    <row r="2240" spans="2:3" x14ac:dyDescent="0.3">
      <c r="B2240">
        <v>55.599334073251946</v>
      </c>
      <c r="C2240">
        <v>0</v>
      </c>
    </row>
    <row r="2241" spans="2:3" x14ac:dyDescent="0.3">
      <c r="B2241">
        <v>55.64927857935627</v>
      </c>
      <c r="C2241">
        <v>0</v>
      </c>
    </row>
    <row r="2242" spans="2:3" x14ac:dyDescent="0.3">
      <c r="B2242">
        <v>55.64927857935627</v>
      </c>
      <c r="C2242">
        <v>12</v>
      </c>
    </row>
    <row r="2243" spans="2:3" x14ac:dyDescent="0.3">
      <c r="B2243">
        <v>55.699223085460602</v>
      </c>
      <c r="C2243">
        <v>12</v>
      </c>
    </row>
    <row r="2244" spans="2:3" x14ac:dyDescent="0.3">
      <c r="B2244">
        <v>55.699223085460602</v>
      </c>
      <c r="C2244">
        <v>0</v>
      </c>
    </row>
    <row r="2245" spans="2:3" x14ac:dyDescent="0.3">
      <c r="B2245">
        <v>55.749167591564927</v>
      </c>
      <c r="C2245">
        <v>0</v>
      </c>
    </row>
    <row r="2246" spans="2:3" x14ac:dyDescent="0.3">
      <c r="B2246">
        <v>55.749167591564927</v>
      </c>
      <c r="C2246">
        <v>12</v>
      </c>
    </row>
    <row r="2247" spans="2:3" x14ac:dyDescent="0.3">
      <c r="B2247">
        <v>55.799112097669259</v>
      </c>
      <c r="C2247">
        <v>12</v>
      </c>
    </row>
    <row r="2248" spans="2:3" x14ac:dyDescent="0.3">
      <c r="B2248">
        <v>55.799112097669259</v>
      </c>
      <c r="C2248">
        <v>0</v>
      </c>
    </row>
    <row r="2249" spans="2:3" x14ac:dyDescent="0.3">
      <c r="B2249">
        <v>55.849056603773583</v>
      </c>
      <c r="C2249">
        <v>0</v>
      </c>
    </row>
    <row r="2250" spans="2:3" x14ac:dyDescent="0.3">
      <c r="B2250">
        <v>55.849056603773583</v>
      </c>
      <c r="C2250">
        <v>12</v>
      </c>
    </row>
    <row r="2251" spans="2:3" x14ac:dyDescent="0.3">
      <c r="B2251">
        <v>55.899001109877915</v>
      </c>
      <c r="C2251">
        <v>12</v>
      </c>
    </row>
    <row r="2252" spans="2:3" x14ac:dyDescent="0.3">
      <c r="B2252">
        <v>55.899001109877915</v>
      </c>
      <c r="C2252">
        <v>0</v>
      </c>
    </row>
    <row r="2253" spans="2:3" x14ac:dyDescent="0.3">
      <c r="B2253">
        <v>55.94894561598224</v>
      </c>
      <c r="C2253">
        <v>0</v>
      </c>
    </row>
    <row r="2254" spans="2:3" x14ac:dyDescent="0.3">
      <c r="B2254">
        <v>55.94894561598224</v>
      </c>
      <c r="C2254">
        <v>12</v>
      </c>
    </row>
    <row r="2255" spans="2:3" x14ac:dyDescent="0.3">
      <c r="B2255">
        <v>55.998890122086571</v>
      </c>
      <c r="C2255">
        <v>12</v>
      </c>
    </row>
    <row r="2256" spans="2:3" x14ac:dyDescent="0.3">
      <c r="B2256">
        <v>55.998890122086571</v>
      </c>
      <c r="C2256">
        <v>0</v>
      </c>
    </row>
    <row r="2257" spans="2:3" x14ac:dyDescent="0.3">
      <c r="B2257">
        <v>56.048834628190896</v>
      </c>
      <c r="C2257">
        <v>0</v>
      </c>
    </row>
    <row r="2258" spans="2:3" x14ac:dyDescent="0.3">
      <c r="B2258">
        <v>56.048834628190896</v>
      </c>
      <c r="C2258">
        <v>12</v>
      </c>
    </row>
    <row r="2259" spans="2:3" x14ac:dyDescent="0.3">
      <c r="B2259">
        <v>56.098779134295228</v>
      </c>
      <c r="C2259">
        <v>12</v>
      </c>
    </row>
    <row r="2260" spans="2:3" x14ac:dyDescent="0.3">
      <c r="B2260">
        <v>56.098779134295228</v>
      </c>
      <c r="C2260">
        <v>0</v>
      </c>
    </row>
    <row r="2261" spans="2:3" x14ac:dyDescent="0.3">
      <c r="B2261">
        <v>56.14872364039956</v>
      </c>
      <c r="C2261">
        <v>0</v>
      </c>
    </row>
    <row r="2262" spans="2:3" x14ac:dyDescent="0.3">
      <c r="B2262">
        <v>56.14872364039956</v>
      </c>
      <c r="C2262">
        <v>12</v>
      </c>
    </row>
    <row r="2263" spans="2:3" x14ac:dyDescent="0.3">
      <c r="B2263">
        <v>56.198668146503884</v>
      </c>
      <c r="C2263">
        <v>12</v>
      </c>
    </row>
    <row r="2264" spans="2:3" x14ac:dyDescent="0.3">
      <c r="B2264">
        <v>56.198668146503884</v>
      </c>
      <c r="C2264">
        <v>0</v>
      </c>
    </row>
    <row r="2265" spans="2:3" x14ac:dyDescent="0.3">
      <c r="B2265">
        <v>56.248612652608216</v>
      </c>
      <c r="C2265">
        <v>0</v>
      </c>
    </row>
    <row r="2266" spans="2:3" x14ac:dyDescent="0.3">
      <c r="B2266">
        <v>56.248612652608216</v>
      </c>
      <c r="C2266">
        <v>12</v>
      </c>
    </row>
    <row r="2267" spans="2:3" x14ac:dyDescent="0.3">
      <c r="B2267">
        <v>56.298557158712541</v>
      </c>
      <c r="C2267">
        <v>12</v>
      </c>
    </row>
    <row r="2268" spans="2:3" x14ac:dyDescent="0.3">
      <c r="B2268">
        <v>56.298557158712541</v>
      </c>
      <c r="C2268">
        <v>0</v>
      </c>
    </row>
    <row r="2269" spans="2:3" x14ac:dyDescent="0.3">
      <c r="B2269">
        <v>56.348501664816872</v>
      </c>
      <c r="C2269">
        <v>0</v>
      </c>
    </row>
    <row r="2270" spans="2:3" x14ac:dyDescent="0.3">
      <c r="B2270">
        <v>56.348501664816872</v>
      </c>
      <c r="C2270">
        <v>12</v>
      </c>
    </row>
    <row r="2271" spans="2:3" x14ac:dyDescent="0.3">
      <c r="B2271">
        <v>56.398446170921197</v>
      </c>
      <c r="C2271">
        <v>12</v>
      </c>
    </row>
    <row r="2272" spans="2:3" x14ac:dyDescent="0.3">
      <c r="B2272">
        <v>56.398446170921197</v>
      </c>
      <c r="C2272">
        <v>0</v>
      </c>
    </row>
    <row r="2273" spans="2:3" x14ac:dyDescent="0.3">
      <c r="B2273">
        <v>56.448390677025529</v>
      </c>
      <c r="C2273">
        <v>0</v>
      </c>
    </row>
    <row r="2274" spans="2:3" x14ac:dyDescent="0.3">
      <c r="B2274">
        <v>56.448390677025529</v>
      </c>
      <c r="C2274">
        <v>12</v>
      </c>
    </row>
    <row r="2275" spans="2:3" x14ac:dyDescent="0.3">
      <c r="B2275">
        <v>56.498335183129853</v>
      </c>
      <c r="C2275">
        <v>12</v>
      </c>
    </row>
    <row r="2276" spans="2:3" x14ac:dyDescent="0.3">
      <c r="B2276">
        <v>56.498335183129853</v>
      </c>
      <c r="C2276">
        <v>0</v>
      </c>
    </row>
    <row r="2277" spans="2:3" x14ac:dyDescent="0.3">
      <c r="B2277">
        <v>56.548279689234185</v>
      </c>
      <c r="C2277">
        <v>0</v>
      </c>
    </row>
    <row r="2278" spans="2:3" x14ac:dyDescent="0.3">
      <c r="B2278">
        <v>56.548279689234185</v>
      </c>
      <c r="C2278">
        <v>12</v>
      </c>
    </row>
    <row r="2279" spans="2:3" x14ac:dyDescent="0.3">
      <c r="B2279">
        <v>56.59822419533851</v>
      </c>
      <c r="C2279">
        <v>12</v>
      </c>
    </row>
    <row r="2280" spans="2:3" x14ac:dyDescent="0.3">
      <c r="B2280">
        <v>56.59822419533851</v>
      </c>
      <c r="C2280">
        <v>0</v>
      </c>
    </row>
    <row r="2281" spans="2:3" x14ac:dyDescent="0.3">
      <c r="B2281">
        <v>56.648168701442842</v>
      </c>
      <c r="C2281">
        <v>0</v>
      </c>
    </row>
    <row r="2282" spans="2:3" x14ac:dyDescent="0.3">
      <c r="B2282">
        <v>56.648168701442842</v>
      </c>
      <c r="C2282">
        <v>12</v>
      </c>
    </row>
    <row r="2283" spans="2:3" x14ac:dyDescent="0.3">
      <c r="B2283">
        <v>56.698113207547166</v>
      </c>
      <c r="C2283">
        <v>12</v>
      </c>
    </row>
    <row r="2284" spans="2:3" x14ac:dyDescent="0.3">
      <c r="B2284">
        <v>56.698113207547166</v>
      </c>
      <c r="C2284">
        <v>0</v>
      </c>
    </row>
    <row r="2285" spans="2:3" x14ac:dyDescent="0.3">
      <c r="B2285">
        <v>56.748057713651498</v>
      </c>
      <c r="C2285">
        <v>0</v>
      </c>
    </row>
    <row r="2286" spans="2:3" x14ac:dyDescent="0.3">
      <c r="B2286">
        <v>56.748057713651498</v>
      </c>
      <c r="C2286">
        <v>12</v>
      </c>
    </row>
    <row r="2287" spans="2:3" x14ac:dyDescent="0.3">
      <c r="B2287">
        <v>56.79800221975583</v>
      </c>
      <c r="C2287">
        <v>12</v>
      </c>
    </row>
    <row r="2288" spans="2:3" x14ac:dyDescent="0.3">
      <c r="B2288">
        <v>56.79800221975583</v>
      </c>
      <c r="C2288">
        <v>0</v>
      </c>
    </row>
    <row r="2289" spans="2:3" x14ac:dyDescent="0.3">
      <c r="B2289">
        <v>56.847946725860155</v>
      </c>
      <c r="C2289">
        <v>0</v>
      </c>
    </row>
    <row r="2290" spans="2:3" x14ac:dyDescent="0.3">
      <c r="B2290">
        <v>56.847946725860155</v>
      </c>
      <c r="C2290">
        <v>12</v>
      </c>
    </row>
    <row r="2291" spans="2:3" x14ac:dyDescent="0.3">
      <c r="B2291">
        <v>56.897891231964486</v>
      </c>
      <c r="C2291">
        <v>12</v>
      </c>
    </row>
    <row r="2292" spans="2:3" x14ac:dyDescent="0.3">
      <c r="B2292">
        <v>56.897891231964486</v>
      </c>
      <c r="C2292">
        <v>0</v>
      </c>
    </row>
    <row r="2293" spans="2:3" x14ac:dyDescent="0.3">
      <c r="B2293">
        <v>56.947835738068811</v>
      </c>
      <c r="C2293">
        <v>0</v>
      </c>
    </row>
    <row r="2294" spans="2:3" x14ac:dyDescent="0.3">
      <c r="B2294">
        <v>56.947835738068811</v>
      </c>
      <c r="C2294">
        <v>12</v>
      </c>
    </row>
    <row r="2295" spans="2:3" x14ac:dyDescent="0.3">
      <c r="B2295">
        <v>56.997780244173143</v>
      </c>
      <c r="C2295">
        <v>12</v>
      </c>
    </row>
    <row r="2296" spans="2:3" x14ac:dyDescent="0.3">
      <c r="B2296">
        <v>56.997780244173143</v>
      </c>
      <c r="C2296">
        <v>0</v>
      </c>
    </row>
    <row r="2297" spans="2:3" x14ac:dyDescent="0.3">
      <c r="B2297">
        <v>57.047724750277467</v>
      </c>
      <c r="C2297">
        <v>0</v>
      </c>
    </row>
    <row r="2298" spans="2:3" x14ac:dyDescent="0.3">
      <c r="B2298">
        <v>57.047724750277467</v>
      </c>
      <c r="C2298">
        <v>12</v>
      </c>
    </row>
    <row r="2299" spans="2:3" x14ac:dyDescent="0.3">
      <c r="B2299">
        <v>57.097669256381799</v>
      </c>
      <c r="C2299">
        <v>12</v>
      </c>
    </row>
    <row r="2300" spans="2:3" x14ac:dyDescent="0.3">
      <c r="B2300">
        <v>57.097669256381799</v>
      </c>
      <c r="C2300">
        <v>0</v>
      </c>
    </row>
    <row r="2301" spans="2:3" x14ac:dyDescent="0.3">
      <c r="B2301">
        <v>57.147613762486124</v>
      </c>
      <c r="C2301">
        <v>0</v>
      </c>
    </row>
    <row r="2302" spans="2:3" x14ac:dyDescent="0.3">
      <c r="B2302">
        <v>57.147613762486124</v>
      </c>
      <c r="C2302">
        <v>12</v>
      </c>
    </row>
    <row r="2303" spans="2:3" x14ac:dyDescent="0.3">
      <c r="B2303">
        <v>57.197558268590456</v>
      </c>
      <c r="C2303">
        <v>12</v>
      </c>
    </row>
    <row r="2304" spans="2:3" x14ac:dyDescent="0.3">
      <c r="B2304">
        <v>57.197558268590456</v>
      </c>
      <c r="C2304">
        <v>0</v>
      </c>
    </row>
    <row r="2305" spans="2:3" x14ac:dyDescent="0.3">
      <c r="B2305">
        <v>57.24750277469478</v>
      </c>
      <c r="C2305">
        <v>0</v>
      </c>
    </row>
    <row r="2306" spans="2:3" x14ac:dyDescent="0.3">
      <c r="B2306">
        <v>57.24750277469478</v>
      </c>
      <c r="C2306">
        <v>12</v>
      </c>
    </row>
    <row r="2307" spans="2:3" x14ac:dyDescent="0.3">
      <c r="B2307">
        <v>57.297447280799112</v>
      </c>
      <c r="C2307">
        <v>12</v>
      </c>
    </row>
    <row r="2308" spans="2:3" x14ac:dyDescent="0.3">
      <c r="B2308">
        <v>57.297447280799112</v>
      </c>
      <c r="C2308">
        <v>0</v>
      </c>
    </row>
    <row r="2309" spans="2:3" x14ac:dyDescent="0.3">
      <c r="B2309">
        <v>57.347391786903444</v>
      </c>
      <c r="C2309">
        <v>0</v>
      </c>
    </row>
    <row r="2310" spans="2:3" x14ac:dyDescent="0.3">
      <c r="B2310">
        <v>57.347391786903444</v>
      </c>
      <c r="C2310">
        <v>12</v>
      </c>
    </row>
    <row r="2311" spans="2:3" x14ac:dyDescent="0.3">
      <c r="B2311">
        <v>57.397336293007768</v>
      </c>
      <c r="C2311">
        <v>12</v>
      </c>
    </row>
    <row r="2312" spans="2:3" x14ac:dyDescent="0.3">
      <c r="B2312">
        <v>57.397336293007768</v>
      </c>
      <c r="C2312">
        <v>0</v>
      </c>
    </row>
    <row r="2313" spans="2:3" x14ac:dyDescent="0.3">
      <c r="B2313">
        <v>57.4472807991121</v>
      </c>
      <c r="C2313">
        <v>0</v>
      </c>
    </row>
    <row r="2314" spans="2:3" x14ac:dyDescent="0.3">
      <c r="B2314">
        <v>57.4472807991121</v>
      </c>
      <c r="C2314">
        <v>12</v>
      </c>
    </row>
    <row r="2315" spans="2:3" x14ac:dyDescent="0.3">
      <c r="B2315">
        <v>57.497225305216425</v>
      </c>
      <c r="C2315">
        <v>12</v>
      </c>
    </row>
    <row r="2316" spans="2:3" x14ac:dyDescent="0.3">
      <c r="B2316">
        <v>57.497225305216425</v>
      </c>
      <c r="C2316">
        <v>0</v>
      </c>
    </row>
    <row r="2317" spans="2:3" x14ac:dyDescent="0.3">
      <c r="B2317">
        <v>57.547169811320757</v>
      </c>
      <c r="C2317">
        <v>0</v>
      </c>
    </row>
    <row r="2318" spans="2:3" x14ac:dyDescent="0.3">
      <c r="B2318">
        <v>57.547169811320757</v>
      </c>
      <c r="C2318">
        <v>12</v>
      </c>
    </row>
    <row r="2319" spans="2:3" x14ac:dyDescent="0.3">
      <c r="B2319">
        <v>57.597114317425081</v>
      </c>
      <c r="C2319">
        <v>12</v>
      </c>
    </row>
    <row r="2320" spans="2:3" x14ac:dyDescent="0.3">
      <c r="B2320">
        <v>57.597114317425081</v>
      </c>
      <c r="C2320">
        <v>0</v>
      </c>
    </row>
    <row r="2321" spans="2:3" x14ac:dyDescent="0.3">
      <c r="B2321">
        <v>57.647058823529413</v>
      </c>
      <c r="C2321">
        <v>0</v>
      </c>
    </row>
    <row r="2322" spans="2:3" x14ac:dyDescent="0.3">
      <c r="B2322">
        <v>57.647058823529413</v>
      </c>
      <c r="C2322">
        <v>12</v>
      </c>
    </row>
    <row r="2323" spans="2:3" x14ac:dyDescent="0.3">
      <c r="B2323">
        <v>57.697003329633738</v>
      </c>
      <c r="C2323">
        <v>12</v>
      </c>
    </row>
    <row r="2324" spans="2:3" x14ac:dyDescent="0.3">
      <c r="B2324">
        <v>57.697003329633738</v>
      </c>
      <c r="C2324">
        <v>0</v>
      </c>
    </row>
    <row r="2325" spans="2:3" x14ac:dyDescent="0.3">
      <c r="B2325">
        <v>57.746947835738069</v>
      </c>
      <c r="C2325">
        <v>0</v>
      </c>
    </row>
    <row r="2326" spans="2:3" x14ac:dyDescent="0.3">
      <c r="B2326">
        <v>57.746947835738069</v>
      </c>
      <c r="C2326">
        <v>12</v>
      </c>
    </row>
    <row r="2327" spans="2:3" x14ac:dyDescent="0.3">
      <c r="B2327">
        <v>57.796892341842394</v>
      </c>
      <c r="C2327">
        <v>12</v>
      </c>
    </row>
    <row r="2328" spans="2:3" x14ac:dyDescent="0.3">
      <c r="B2328">
        <v>57.796892341842394</v>
      </c>
      <c r="C2328">
        <v>0</v>
      </c>
    </row>
    <row r="2329" spans="2:3" x14ac:dyDescent="0.3">
      <c r="B2329">
        <v>57.846836847946726</v>
      </c>
      <c r="C2329">
        <v>0</v>
      </c>
    </row>
    <row r="2330" spans="2:3" x14ac:dyDescent="0.3">
      <c r="B2330">
        <v>57.846836847946726</v>
      </c>
      <c r="C2330">
        <v>12</v>
      </c>
    </row>
    <row r="2331" spans="2:3" x14ac:dyDescent="0.3">
      <c r="B2331">
        <v>57.896781354051058</v>
      </c>
      <c r="C2331">
        <v>12</v>
      </c>
    </row>
    <row r="2332" spans="2:3" x14ac:dyDescent="0.3">
      <c r="B2332">
        <v>57.896781354051058</v>
      </c>
      <c r="C2332">
        <v>0</v>
      </c>
    </row>
    <row r="2333" spans="2:3" x14ac:dyDescent="0.3">
      <c r="B2333">
        <v>57.946725860155382</v>
      </c>
      <c r="C2333">
        <v>0</v>
      </c>
    </row>
    <row r="2334" spans="2:3" x14ac:dyDescent="0.3">
      <c r="B2334">
        <v>57.946725860155382</v>
      </c>
      <c r="C2334">
        <v>12</v>
      </c>
    </row>
    <row r="2335" spans="2:3" x14ac:dyDescent="0.3">
      <c r="B2335">
        <v>57.996670366259714</v>
      </c>
      <c r="C2335">
        <v>12</v>
      </c>
    </row>
    <row r="2336" spans="2:3" x14ac:dyDescent="0.3">
      <c r="B2336">
        <v>57.996670366259714</v>
      </c>
      <c r="C2336">
        <v>0</v>
      </c>
    </row>
    <row r="2337" spans="2:3" x14ac:dyDescent="0.3">
      <c r="B2337">
        <v>58.046614872364039</v>
      </c>
      <c r="C2337">
        <v>0</v>
      </c>
    </row>
    <row r="2338" spans="2:3" x14ac:dyDescent="0.3">
      <c r="B2338">
        <v>58.046614872364039</v>
      </c>
      <c r="C2338">
        <v>12</v>
      </c>
    </row>
    <row r="2339" spans="2:3" x14ac:dyDescent="0.3">
      <c r="B2339">
        <v>58.09655937846837</v>
      </c>
      <c r="C2339">
        <v>12</v>
      </c>
    </row>
    <row r="2340" spans="2:3" x14ac:dyDescent="0.3">
      <c r="B2340">
        <v>58.09655937846837</v>
      </c>
      <c r="C2340">
        <v>0</v>
      </c>
    </row>
    <row r="2341" spans="2:3" x14ac:dyDescent="0.3">
      <c r="B2341">
        <v>58.146503884572695</v>
      </c>
      <c r="C2341">
        <v>0</v>
      </c>
    </row>
    <row r="2342" spans="2:3" x14ac:dyDescent="0.3">
      <c r="B2342">
        <v>58.146503884572695</v>
      </c>
      <c r="C2342">
        <v>12</v>
      </c>
    </row>
    <row r="2343" spans="2:3" x14ac:dyDescent="0.3">
      <c r="B2343">
        <v>58.196448390677027</v>
      </c>
      <c r="C2343">
        <v>12</v>
      </c>
    </row>
    <row r="2344" spans="2:3" x14ac:dyDescent="0.3">
      <c r="B2344">
        <v>58.196448390677027</v>
      </c>
      <c r="C2344">
        <v>0</v>
      </c>
    </row>
    <row r="2345" spans="2:3" x14ac:dyDescent="0.3">
      <c r="B2345">
        <v>58.246392896781352</v>
      </c>
      <c r="C2345">
        <v>0</v>
      </c>
    </row>
    <row r="2346" spans="2:3" x14ac:dyDescent="0.3">
      <c r="B2346">
        <v>58.246392896781352</v>
      </c>
      <c r="C2346">
        <v>12</v>
      </c>
    </row>
    <row r="2347" spans="2:3" x14ac:dyDescent="0.3">
      <c r="B2347">
        <v>58.296337402885683</v>
      </c>
      <c r="C2347">
        <v>12</v>
      </c>
    </row>
    <row r="2348" spans="2:3" x14ac:dyDescent="0.3">
      <c r="B2348">
        <v>58.296337402885683</v>
      </c>
      <c r="C2348">
        <v>0</v>
      </c>
    </row>
    <row r="2349" spans="2:3" x14ac:dyDescent="0.3">
      <c r="B2349">
        <v>58.346281908990008</v>
      </c>
      <c r="C2349">
        <v>0</v>
      </c>
    </row>
    <row r="2350" spans="2:3" x14ac:dyDescent="0.3">
      <c r="B2350">
        <v>58.346281908990008</v>
      </c>
      <c r="C2350">
        <v>12</v>
      </c>
    </row>
    <row r="2351" spans="2:3" x14ac:dyDescent="0.3">
      <c r="B2351">
        <v>58.39622641509434</v>
      </c>
      <c r="C2351">
        <v>12</v>
      </c>
    </row>
    <row r="2352" spans="2:3" x14ac:dyDescent="0.3">
      <c r="B2352">
        <v>58.39622641509434</v>
      </c>
      <c r="C2352">
        <v>0</v>
      </c>
    </row>
    <row r="2353" spans="2:3" x14ac:dyDescent="0.3">
      <c r="B2353">
        <v>58.446170921198672</v>
      </c>
      <c r="C2353">
        <v>0</v>
      </c>
    </row>
    <row r="2354" spans="2:3" x14ac:dyDescent="0.3">
      <c r="B2354">
        <v>58.446170921198672</v>
      </c>
      <c r="C2354">
        <v>12</v>
      </c>
    </row>
    <row r="2355" spans="2:3" x14ac:dyDescent="0.3">
      <c r="B2355">
        <v>58.496115427302996</v>
      </c>
      <c r="C2355">
        <v>12</v>
      </c>
    </row>
    <row r="2356" spans="2:3" x14ac:dyDescent="0.3">
      <c r="B2356">
        <v>58.496115427302996</v>
      </c>
      <c r="C2356">
        <v>0</v>
      </c>
    </row>
    <row r="2357" spans="2:3" x14ac:dyDescent="0.3">
      <c r="B2357">
        <v>58.546059933407328</v>
      </c>
      <c r="C2357">
        <v>0</v>
      </c>
    </row>
    <row r="2358" spans="2:3" x14ac:dyDescent="0.3">
      <c r="B2358">
        <v>58.546059933407328</v>
      </c>
      <c r="C2358">
        <v>12</v>
      </c>
    </row>
    <row r="2359" spans="2:3" x14ac:dyDescent="0.3">
      <c r="B2359">
        <v>58.596004439511653</v>
      </c>
      <c r="C2359">
        <v>12</v>
      </c>
    </row>
    <row r="2360" spans="2:3" x14ac:dyDescent="0.3">
      <c r="B2360">
        <v>58.596004439511653</v>
      </c>
      <c r="C2360">
        <v>0</v>
      </c>
    </row>
    <row r="2361" spans="2:3" x14ac:dyDescent="0.3">
      <c r="B2361">
        <v>58.645948945615984</v>
      </c>
      <c r="C2361">
        <v>0</v>
      </c>
    </row>
    <row r="2362" spans="2:3" x14ac:dyDescent="0.3">
      <c r="B2362">
        <v>58.645948945615984</v>
      </c>
      <c r="C2362">
        <v>12</v>
      </c>
    </row>
    <row r="2363" spans="2:3" x14ac:dyDescent="0.3">
      <c r="B2363">
        <v>58.695893451720309</v>
      </c>
      <c r="C2363">
        <v>12</v>
      </c>
    </row>
    <row r="2364" spans="2:3" x14ac:dyDescent="0.3">
      <c r="B2364">
        <v>58.695893451720309</v>
      </c>
      <c r="C2364">
        <v>0</v>
      </c>
    </row>
    <row r="2365" spans="2:3" x14ac:dyDescent="0.3">
      <c r="B2365">
        <v>58.745837957824641</v>
      </c>
      <c r="C2365">
        <v>0</v>
      </c>
    </row>
    <row r="2366" spans="2:3" x14ac:dyDescent="0.3">
      <c r="B2366">
        <v>58.745837957824641</v>
      </c>
      <c r="C2366">
        <v>12</v>
      </c>
    </row>
    <row r="2367" spans="2:3" x14ac:dyDescent="0.3">
      <c r="B2367">
        <v>58.795782463928965</v>
      </c>
      <c r="C2367">
        <v>12</v>
      </c>
    </row>
    <row r="2368" spans="2:3" x14ac:dyDescent="0.3">
      <c r="B2368">
        <v>58.795782463928965</v>
      </c>
      <c r="C2368">
        <v>0</v>
      </c>
    </row>
    <row r="2369" spans="2:3" x14ac:dyDescent="0.3">
      <c r="B2369">
        <v>58.845726970033297</v>
      </c>
      <c r="C2369">
        <v>0</v>
      </c>
    </row>
    <row r="2370" spans="2:3" x14ac:dyDescent="0.3">
      <c r="B2370">
        <v>58.845726970033297</v>
      </c>
      <c r="C2370">
        <v>12</v>
      </c>
    </row>
    <row r="2371" spans="2:3" x14ac:dyDescent="0.3">
      <c r="B2371">
        <v>58.895671476137622</v>
      </c>
      <c r="C2371">
        <v>12</v>
      </c>
    </row>
    <row r="2372" spans="2:3" x14ac:dyDescent="0.3">
      <c r="B2372">
        <v>58.895671476137622</v>
      </c>
      <c r="C2372">
        <v>0</v>
      </c>
    </row>
    <row r="2373" spans="2:3" x14ac:dyDescent="0.3">
      <c r="B2373">
        <v>58.945615982241954</v>
      </c>
      <c r="C2373">
        <v>0</v>
      </c>
    </row>
    <row r="2374" spans="2:3" x14ac:dyDescent="0.3">
      <c r="B2374">
        <v>58.945615982241954</v>
      </c>
      <c r="C2374">
        <v>12</v>
      </c>
    </row>
    <row r="2375" spans="2:3" x14ac:dyDescent="0.3">
      <c r="B2375">
        <v>58.995560488346285</v>
      </c>
      <c r="C2375">
        <v>12</v>
      </c>
    </row>
    <row r="2376" spans="2:3" x14ac:dyDescent="0.3">
      <c r="B2376">
        <v>58.995560488346285</v>
      </c>
      <c r="C2376">
        <v>0</v>
      </c>
    </row>
    <row r="2377" spans="2:3" x14ac:dyDescent="0.3">
      <c r="B2377">
        <v>59.04550499445061</v>
      </c>
      <c r="C2377">
        <v>0</v>
      </c>
    </row>
    <row r="2378" spans="2:3" x14ac:dyDescent="0.3">
      <c r="B2378">
        <v>59.04550499445061</v>
      </c>
      <c r="C2378">
        <v>12</v>
      </c>
    </row>
    <row r="2379" spans="2:3" x14ac:dyDescent="0.3">
      <c r="B2379">
        <v>59.095449500554942</v>
      </c>
      <c r="C2379">
        <v>12</v>
      </c>
    </row>
    <row r="2380" spans="2:3" x14ac:dyDescent="0.3">
      <c r="B2380">
        <v>59.095449500554942</v>
      </c>
      <c r="C2380">
        <v>0</v>
      </c>
    </row>
    <row r="2381" spans="2:3" x14ac:dyDescent="0.3">
      <c r="B2381">
        <v>59.145394006659266</v>
      </c>
      <c r="C2381">
        <v>0</v>
      </c>
    </row>
    <row r="2382" spans="2:3" x14ac:dyDescent="0.3">
      <c r="B2382">
        <v>59.145394006659266</v>
      </c>
      <c r="C2382">
        <v>12</v>
      </c>
    </row>
    <row r="2383" spans="2:3" x14ac:dyDescent="0.3">
      <c r="B2383">
        <v>59.195338512763598</v>
      </c>
      <c r="C2383">
        <v>12</v>
      </c>
    </row>
    <row r="2384" spans="2:3" x14ac:dyDescent="0.3">
      <c r="B2384">
        <v>59.195338512763598</v>
      </c>
      <c r="C2384">
        <v>0</v>
      </c>
    </row>
    <row r="2385" spans="2:3" x14ac:dyDescent="0.3">
      <c r="B2385">
        <v>59.245283018867923</v>
      </c>
      <c r="C2385">
        <v>0</v>
      </c>
    </row>
    <row r="2386" spans="2:3" x14ac:dyDescent="0.3">
      <c r="B2386">
        <v>59.245283018867923</v>
      </c>
      <c r="C2386">
        <v>12</v>
      </c>
    </row>
    <row r="2387" spans="2:3" x14ac:dyDescent="0.3">
      <c r="B2387">
        <v>59.295227524972255</v>
      </c>
      <c r="C2387">
        <v>12</v>
      </c>
    </row>
    <row r="2388" spans="2:3" x14ac:dyDescent="0.3">
      <c r="B2388">
        <v>59.295227524972255</v>
      </c>
      <c r="C2388">
        <v>0</v>
      </c>
    </row>
    <row r="2389" spans="2:3" x14ac:dyDescent="0.3">
      <c r="B2389">
        <v>59.345172031076579</v>
      </c>
      <c r="C2389">
        <v>0</v>
      </c>
    </row>
    <row r="2390" spans="2:3" x14ac:dyDescent="0.3">
      <c r="B2390">
        <v>59.345172031076579</v>
      </c>
      <c r="C2390">
        <v>12</v>
      </c>
    </row>
    <row r="2391" spans="2:3" x14ac:dyDescent="0.3">
      <c r="B2391">
        <v>59.395116537180911</v>
      </c>
      <c r="C2391">
        <v>12</v>
      </c>
    </row>
    <row r="2392" spans="2:3" x14ac:dyDescent="0.3">
      <c r="B2392">
        <v>59.395116537180911</v>
      </c>
      <c r="C2392">
        <v>0</v>
      </c>
    </row>
    <row r="2393" spans="2:3" x14ac:dyDescent="0.3">
      <c r="B2393">
        <v>59.445061043285236</v>
      </c>
      <c r="C2393">
        <v>0</v>
      </c>
    </row>
    <row r="2394" spans="2:3" x14ac:dyDescent="0.3">
      <c r="B2394">
        <v>59.445061043285236</v>
      </c>
      <c r="C2394">
        <v>12</v>
      </c>
    </row>
    <row r="2395" spans="2:3" x14ac:dyDescent="0.3">
      <c r="B2395">
        <v>59.495005549389568</v>
      </c>
      <c r="C2395">
        <v>12</v>
      </c>
    </row>
    <row r="2396" spans="2:3" x14ac:dyDescent="0.3">
      <c r="B2396">
        <v>59.495005549389568</v>
      </c>
      <c r="C2396">
        <v>0</v>
      </c>
    </row>
    <row r="2397" spans="2:3" x14ac:dyDescent="0.3">
      <c r="B2397">
        <v>59.544950055493892</v>
      </c>
      <c r="C2397">
        <v>0</v>
      </c>
    </row>
    <row r="2398" spans="2:3" x14ac:dyDescent="0.3">
      <c r="B2398">
        <v>59.544950055493892</v>
      </c>
      <c r="C2398">
        <v>12</v>
      </c>
    </row>
    <row r="2399" spans="2:3" x14ac:dyDescent="0.3">
      <c r="B2399">
        <v>59.594894561598224</v>
      </c>
      <c r="C2399">
        <v>12</v>
      </c>
    </row>
    <row r="2400" spans="2:3" x14ac:dyDescent="0.3">
      <c r="B2400">
        <v>59.594894561598224</v>
      </c>
      <c r="C2400">
        <v>0</v>
      </c>
    </row>
    <row r="2401" spans="2:3" x14ac:dyDescent="0.3">
      <c r="B2401">
        <v>59.644839067702556</v>
      </c>
      <c r="C2401">
        <v>0</v>
      </c>
    </row>
    <row r="2402" spans="2:3" x14ac:dyDescent="0.3">
      <c r="B2402">
        <v>59.644839067702556</v>
      </c>
      <c r="C2402">
        <v>12</v>
      </c>
    </row>
    <row r="2403" spans="2:3" x14ac:dyDescent="0.3">
      <c r="B2403">
        <v>59.69478357380688</v>
      </c>
      <c r="C2403">
        <v>12</v>
      </c>
    </row>
    <row r="2404" spans="2:3" x14ac:dyDescent="0.3">
      <c r="B2404">
        <v>59.69478357380688</v>
      </c>
      <c r="C2404">
        <v>0</v>
      </c>
    </row>
    <row r="2405" spans="2:3" x14ac:dyDescent="0.3">
      <c r="B2405">
        <v>59.744728079911212</v>
      </c>
      <c r="C2405">
        <v>0</v>
      </c>
    </row>
    <row r="2406" spans="2:3" x14ac:dyDescent="0.3">
      <c r="B2406">
        <v>59.744728079911212</v>
      </c>
      <c r="C2406">
        <v>12</v>
      </c>
    </row>
    <row r="2407" spans="2:3" x14ac:dyDescent="0.3">
      <c r="B2407">
        <v>59.794672586015537</v>
      </c>
      <c r="C2407">
        <v>12</v>
      </c>
    </row>
    <row r="2408" spans="2:3" x14ac:dyDescent="0.3">
      <c r="B2408">
        <v>59.794672586015537</v>
      </c>
      <c r="C2408">
        <v>0</v>
      </c>
    </row>
    <row r="2409" spans="2:3" x14ac:dyDescent="0.3">
      <c r="B2409">
        <v>59.844617092119869</v>
      </c>
      <c r="C2409">
        <v>0</v>
      </c>
    </row>
    <row r="2410" spans="2:3" x14ac:dyDescent="0.3">
      <c r="B2410">
        <v>59.844617092119869</v>
      </c>
      <c r="C2410">
        <v>12</v>
      </c>
    </row>
    <row r="2411" spans="2:3" x14ac:dyDescent="0.3">
      <c r="B2411">
        <v>59.894561598224193</v>
      </c>
      <c r="C2411">
        <v>12</v>
      </c>
    </row>
    <row r="2412" spans="2:3" x14ac:dyDescent="0.3">
      <c r="B2412">
        <v>59.894561598224193</v>
      </c>
      <c r="C2412">
        <v>0</v>
      </c>
    </row>
    <row r="2413" spans="2:3" x14ac:dyDescent="0.3">
      <c r="B2413">
        <v>59.944506104328525</v>
      </c>
      <c r="C2413">
        <v>0</v>
      </c>
    </row>
    <row r="2414" spans="2:3" x14ac:dyDescent="0.3">
      <c r="B2414">
        <v>59.944506104328525</v>
      </c>
      <c r="C2414">
        <v>12</v>
      </c>
    </row>
    <row r="2415" spans="2:3" x14ac:dyDescent="0.3">
      <c r="B2415">
        <v>59.99445061043285</v>
      </c>
      <c r="C2415">
        <v>12</v>
      </c>
    </row>
    <row r="2416" spans="2:3" x14ac:dyDescent="0.3">
      <c r="B2416">
        <v>59.99445061043285</v>
      </c>
      <c r="C2416">
        <v>0</v>
      </c>
    </row>
    <row r="2417" spans="2:3" x14ac:dyDescent="0.3">
      <c r="B2417">
        <v>60.044395116537181</v>
      </c>
      <c r="C2417">
        <v>0</v>
      </c>
    </row>
    <row r="2418" spans="2:3" x14ac:dyDescent="0.3">
      <c r="B2418">
        <v>60.044395116537181</v>
      </c>
      <c r="C2418">
        <v>12</v>
      </c>
    </row>
    <row r="2419" spans="2:3" x14ac:dyDescent="0.3">
      <c r="B2419">
        <v>60.094339622641506</v>
      </c>
      <c r="C2419">
        <v>12</v>
      </c>
    </row>
    <row r="2420" spans="2:3" x14ac:dyDescent="0.3">
      <c r="B2420">
        <v>60.094339622641506</v>
      </c>
      <c r="C2420">
        <v>0</v>
      </c>
    </row>
    <row r="2421" spans="2:3" x14ac:dyDescent="0.3">
      <c r="B2421">
        <v>60.144284128745838</v>
      </c>
      <c r="C2421">
        <v>0</v>
      </c>
    </row>
    <row r="2422" spans="2:3" x14ac:dyDescent="0.3">
      <c r="B2422">
        <v>60.144284128745838</v>
      </c>
      <c r="C2422">
        <v>12</v>
      </c>
    </row>
    <row r="2423" spans="2:3" x14ac:dyDescent="0.3">
      <c r="B2423">
        <v>60.19422863485017</v>
      </c>
      <c r="C2423">
        <v>12</v>
      </c>
    </row>
    <row r="2424" spans="2:3" x14ac:dyDescent="0.3">
      <c r="B2424">
        <v>60.19422863485017</v>
      </c>
      <c r="C2424">
        <v>0</v>
      </c>
    </row>
    <row r="2425" spans="2:3" x14ac:dyDescent="0.3">
      <c r="B2425">
        <v>60.244173140954494</v>
      </c>
      <c r="C2425">
        <v>0</v>
      </c>
    </row>
    <row r="2426" spans="2:3" x14ac:dyDescent="0.3">
      <c r="B2426">
        <v>60.244173140954494</v>
      </c>
      <c r="C2426">
        <v>12</v>
      </c>
    </row>
    <row r="2427" spans="2:3" x14ac:dyDescent="0.3">
      <c r="B2427">
        <v>60.294117647058826</v>
      </c>
      <c r="C2427">
        <v>12</v>
      </c>
    </row>
    <row r="2428" spans="2:3" x14ac:dyDescent="0.3">
      <c r="B2428">
        <v>60.294117647058826</v>
      </c>
      <c r="C2428">
        <v>0</v>
      </c>
    </row>
    <row r="2429" spans="2:3" x14ac:dyDescent="0.3">
      <c r="B2429">
        <v>60.344062153163151</v>
      </c>
      <c r="C2429">
        <v>0</v>
      </c>
    </row>
    <row r="2430" spans="2:3" x14ac:dyDescent="0.3">
      <c r="B2430">
        <v>60.344062153163151</v>
      </c>
      <c r="C2430">
        <v>12</v>
      </c>
    </row>
    <row r="2431" spans="2:3" x14ac:dyDescent="0.3">
      <c r="B2431">
        <v>60.394006659267482</v>
      </c>
      <c r="C2431">
        <v>12</v>
      </c>
    </row>
    <row r="2432" spans="2:3" x14ac:dyDescent="0.3">
      <c r="B2432">
        <v>60.394006659267482</v>
      </c>
      <c r="C2432">
        <v>0</v>
      </c>
    </row>
    <row r="2433" spans="2:3" x14ac:dyDescent="0.3">
      <c r="B2433">
        <v>60.443951165371807</v>
      </c>
      <c r="C2433">
        <v>0</v>
      </c>
    </row>
    <row r="2434" spans="2:3" x14ac:dyDescent="0.3">
      <c r="B2434">
        <v>60.443951165371807</v>
      </c>
      <c r="C2434">
        <v>12</v>
      </c>
    </row>
    <row r="2435" spans="2:3" x14ac:dyDescent="0.3">
      <c r="B2435">
        <v>60.493895671476139</v>
      </c>
      <c r="C2435">
        <v>12</v>
      </c>
    </row>
    <row r="2436" spans="2:3" x14ac:dyDescent="0.3">
      <c r="B2436">
        <v>60.493895671476139</v>
      </c>
      <c r="C2436">
        <v>0</v>
      </c>
    </row>
    <row r="2437" spans="2:3" x14ac:dyDescent="0.3">
      <c r="B2437">
        <v>60.543840177580464</v>
      </c>
      <c r="C2437">
        <v>0</v>
      </c>
    </row>
    <row r="2438" spans="2:3" x14ac:dyDescent="0.3">
      <c r="B2438">
        <v>60.543840177580464</v>
      </c>
      <c r="C2438">
        <v>12</v>
      </c>
    </row>
    <row r="2439" spans="2:3" x14ac:dyDescent="0.3">
      <c r="B2439">
        <v>60.593784683684795</v>
      </c>
      <c r="C2439">
        <v>12</v>
      </c>
    </row>
    <row r="2440" spans="2:3" x14ac:dyDescent="0.3">
      <c r="B2440">
        <v>60.593784683684795</v>
      </c>
      <c r="C2440">
        <v>0</v>
      </c>
    </row>
    <row r="2441" spans="2:3" x14ac:dyDescent="0.3">
      <c r="B2441">
        <v>60.64372918978912</v>
      </c>
      <c r="C2441">
        <v>0</v>
      </c>
    </row>
    <row r="2442" spans="2:3" x14ac:dyDescent="0.3">
      <c r="B2442">
        <v>60.64372918978912</v>
      </c>
      <c r="C2442">
        <v>12</v>
      </c>
    </row>
    <row r="2443" spans="2:3" x14ac:dyDescent="0.3">
      <c r="B2443">
        <v>60.693673695893452</v>
      </c>
      <c r="C2443">
        <v>12</v>
      </c>
    </row>
    <row r="2444" spans="2:3" x14ac:dyDescent="0.3">
      <c r="B2444">
        <v>60.693673695893452</v>
      </c>
      <c r="C2444">
        <v>0</v>
      </c>
    </row>
    <row r="2445" spans="2:3" x14ac:dyDescent="0.3">
      <c r="B2445">
        <v>60.743618201997784</v>
      </c>
      <c r="C2445">
        <v>0</v>
      </c>
    </row>
    <row r="2446" spans="2:3" x14ac:dyDescent="0.3">
      <c r="B2446">
        <v>60.743618201997784</v>
      </c>
      <c r="C2446">
        <v>12</v>
      </c>
    </row>
    <row r="2447" spans="2:3" x14ac:dyDescent="0.3">
      <c r="B2447">
        <v>60.793562708102108</v>
      </c>
      <c r="C2447">
        <v>12</v>
      </c>
    </row>
    <row r="2448" spans="2:3" x14ac:dyDescent="0.3">
      <c r="B2448">
        <v>60.793562708102108</v>
      </c>
      <c r="C2448">
        <v>0</v>
      </c>
    </row>
    <row r="2449" spans="2:3" x14ac:dyDescent="0.3">
      <c r="B2449">
        <v>60.84350721420644</v>
      </c>
      <c r="C2449">
        <v>0</v>
      </c>
    </row>
    <row r="2450" spans="2:3" x14ac:dyDescent="0.3">
      <c r="B2450">
        <v>60.84350721420644</v>
      </c>
      <c r="C2450">
        <v>12</v>
      </c>
    </row>
    <row r="2451" spans="2:3" x14ac:dyDescent="0.3">
      <c r="B2451">
        <v>60.893451720310765</v>
      </c>
      <c r="C2451">
        <v>12</v>
      </c>
    </row>
    <row r="2452" spans="2:3" x14ac:dyDescent="0.3">
      <c r="B2452">
        <v>60.893451720310765</v>
      </c>
      <c r="C2452">
        <v>0</v>
      </c>
    </row>
    <row r="2453" spans="2:3" x14ac:dyDescent="0.3">
      <c r="B2453">
        <v>60.943396226415096</v>
      </c>
      <c r="C2453">
        <v>0</v>
      </c>
    </row>
    <row r="2454" spans="2:3" x14ac:dyDescent="0.3">
      <c r="B2454">
        <v>60.943396226415096</v>
      </c>
      <c r="C2454">
        <v>12</v>
      </c>
    </row>
    <row r="2455" spans="2:3" x14ac:dyDescent="0.3">
      <c r="B2455">
        <v>60.993340732519421</v>
      </c>
      <c r="C2455">
        <v>12</v>
      </c>
    </row>
    <row r="2456" spans="2:3" x14ac:dyDescent="0.3">
      <c r="B2456">
        <v>60.993340732519421</v>
      </c>
      <c r="C2456">
        <v>0</v>
      </c>
    </row>
    <row r="2457" spans="2:3" x14ac:dyDescent="0.3">
      <c r="B2457">
        <v>61.043285238623753</v>
      </c>
      <c r="C2457">
        <v>0</v>
      </c>
    </row>
    <row r="2458" spans="2:3" x14ac:dyDescent="0.3">
      <c r="B2458">
        <v>61.043285238623753</v>
      </c>
      <c r="C2458">
        <v>12</v>
      </c>
    </row>
    <row r="2459" spans="2:3" x14ac:dyDescent="0.3">
      <c r="B2459">
        <v>61.093229744728077</v>
      </c>
      <c r="C2459">
        <v>12</v>
      </c>
    </row>
    <row r="2460" spans="2:3" x14ac:dyDescent="0.3">
      <c r="B2460">
        <v>61.093229744728077</v>
      </c>
      <c r="C2460">
        <v>0</v>
      </c>
    </row>
    <row r="2461" spans="2:3" x14ac:dyDescent="0.3">
      <c r="B2461">
        <v>61.143174250832409</v>
      </c>
      <c r="C2461">
        <v>0</v>
      </c>
    </row>
    <row r="2462" spans="2:3" x14ac:dyDescent="0.3">
      <c r="B2462">
        <v>61.143174250832409</v>
      </c>
      <c r="C2462">
        <v>12</v>
      </c>
    </row>
    <row r="2463" spans="2:3" x14ac:dyDescent="0.3">
      <c r="B2463">
        <v>61.193118756936734</v>
      </c>
      <c r="C2463">
        <v>12</v>
      </c>
    </row>
    <row r="2464" spans="2:3" x14ac:dyDescent="0.3">
      <c r="B2464">
        <v>61.193118756936734</v>
      </c>
      <c r="C2464">
        <v>0</v>
      </c>
    </row>
    <row r="2465" spans="2:3" x14ac:dyDescent="0.3">
      <c r="B2465">
        <v>61.243063263041066</v>
      </c>
      <c r="C2465">
        <v>0</v>
      </c>
    </row>
    <row r="2466" spans="2:3" x14ac:dyDescent="0.3">
      <c r="B2466">
        <v>61.243063263041066</v>
      </c>
      <c r="C2466">
        <v>12</v>
      </c>
    </row>
    <row r="2467" spans="2:3" x14ac:dyDescent="0.3">
      <c r="B2467">
        <v>61.293007769145397</v>
      </c>
      <c r="C2467">
        <v>12</v>
      </c>
    </row>
    <row r="2468" spans="2:3" x14ac:dyDescent="0.3">
      <c r="B2468">
        <v>61.293007769145397</v>
      </c>
      <c r="C2468">
        <v>0</v>
      </c>
    </row>
    <row r="2469" spans="2:3" x14ac:dyDescent="0.3">
      <c r="B2469">
        <v>61.342952275249722</v>
      </c>
      <c r="C2469">
        <v>0</v>
      </c>
    </row>
    <row r="2470" spans="2:3" x14ac:dyDescent="0.3">
      <c r="B2470">
        <v>61.342952275249722</v>
      </c>
      <c r="C2470">
        <v>12</v>
      </c>
    </row>
    <row r="2471" spans="2:3" x14ac:dyDescent="0.3">
      <c r="B2471">
        <v>61.392896781354054</v>
      </c>
      <c r="C2471">
        <v>12</v>
      </c>
    </row>
    <row r="2472" spans="2:3" x14ac:dyDescent="0.3">
      <c r="B2472">
        <v>61.392896781354054</v>
      </c>
      <c r="C2472">
        <v>0</v>
      </c>
    </row>
    <row r="2473" spans="2:3" x14ac:dyDescent="0.3">
      <c r="B2473">
        <v>61.442841287458378</v>
      </c>
      <c r="C2473">
        <v>0</v>
      </c>
    </row>
    <row r="2474" spans="2:3" x14ac:dyDescent="0.3">
      <c r="B2474">
        <v>61.442841287458378</v>
      </c>
      <c r="C2474">
        <v>12</v>
      </c>
    </row>
    <row r="2475" spans="2:3" x14ac:dyDescent="0.3">
      <c r="B2475">
        <v>61.49278579356271</v>
      </c>
      <c r="C2475">
        <v>12</v>
      </c>
    </row>
    <row r="2476" spans="2:3" x14ac:dyDescent="0.3">
      <c r="B2476">
        <v>61.49278579356271</v>
      </c>
      <c r="C2476">
        <v>0</v>
      </c>
    </row>
    <row r="2477" spans="2:3" x14ac:dyDescent="0.3">
      <c r="B2477">
        <v>61.542730299667035</v>
      </c>
      <c r="C2477">
        <v>0</v>
      </c>
    </row>
    <row r="2478" spans="2:3" x14ac:dyDescent="0.3">
      <c r="B2478">
        <v>61.542730299667035</v>
      </c>
      <c r="C2478">
        <v>12</v>
      </c>
    </row>
    <row r="2479" spans="2:3" x14ac:dyDescent="0.3">
      <c r="B2479">
        <v>61.592674805771367</v>
      </c>
      <c r="C2479">
        <v>12</v>
      </c>
    </row>
    <row r="2480" spans="2:3" x14ac:dyDescent="0.3">
      <c r="B2480">
        <v>61.592674805771367</v>
      </c>
      <c r="C2480">
        <v>0</v>
      </c>
    </row>
    <row r="2481" spans="2:3" x14ac:dyDescent="0.3">
      <c r="B2481">
        <v>61.642619311875691</v>
      </c>
      <c r="C2481">
        <v>0</v>
      </c>
    </row>
    <row r="2482" spans="2:3" x14ac:dyDescent="0.3">
      <c r="B2482">
        <v>61.642619311875691</v>
      </c>
      <c r="C2482">
        <v>12</v>
      </c>
    </row>
    <row r="2483" spans="2:3" x14ac:dyDescent="0.3">
      <c r="B2483">
        <v>61.692563817980023</v>
      </c>
      <c r="C2483">
        <v>12</v>
      </c>
    </row>
    <row r="2484" spans="2:3" x14ac:dyDescent="0.3">
      <c r="B2484">
        <v>61.692563817980023</v>
      </c>
      <c r="C2484">
        <v>0</v>
      </c>
    </row>
    <row r="2485" spans="2:3" x14ac:dyDescent="0.3">
      <c r="B2485">
        <v>61.742508324084348</v>
      </c>
      <c r="C2485">
        <v>0</v>
      </c>
    </row>
    <row r="2486" spans="2:3" x14ac:dyDescent="0.3">
      <c r="B2486">
        <v>61.742508324084348</v>
      </c>
      <c r="C2486">
        <v>12</v>
      </c>
    </row>
    <row r="2487" spans="2:3" x14ac:dyDescent="0.3">
      <c r="B2487">
        <v>61.79245283018868</v>
      </c>
      <c r="C2487">
        <v>12</v>
      </c>
    </row>
    <row r="2488" spans="2:3" x14ac:dyDescent="0.3">
      <c r="B2488">
        <v>61.79245283018868</v>
      </c>
      <c r="C2488">
        <v>0</v>
      </c>
    </row>
    <row r="2489" spans="2:3" x14ac:dyDescent="0.3">
      <c r="B2489">
        <v>61.842397336293011</v>
      </c>
      <c r="C2489">
        <v>0</v>
      </c>
    </row>
    <row r="2490" spans="2:3" x14ac:dyDescent="0.3">
      <c r="B2490">
        <v>61.842397336293011</v>
      </c>
      <c r="C2490">
        <v>12</v>
      </c>
    </row>
    <row r="2491" spans="2:3" x14ac:dyDescent="0.3">
      <c r="B2491">
        <v>61.892341842397336</v>
      </c>
      <c r="C2491">
        <v>12</v>
      </c>
    </row>
    <row r="2492" spans="2:3" x14ac:dyDescent="0.3">
      <c r="B2492">
        <v>61.892341842397336</v>
      </c>
      <c r="C2492">
        <v>0</v>
      </c>
    </row>
    <row r="2493" spans="2:3" x14ac:dyDescent="0.3">
      <c r="B2493">
        <v>61.942286348501668</v>
      </c>
      <c r="C2493">
        <v>0</v>
      </c>
    </row>
    <row r="2494" spans="2:3" x14ac:dyDescent="0.3">
      <c r="B2494">
        <v>61.942286348501668</v>
      </c>
      <c r="C2494">
        <v>12</v>
      </c>
    </row>
    <row r="2495" spans="2:3" x14ac:dyDescent="0.3">
      <c r="B2495">
        <v>61.992230854605992</v>
      </c>
      <c r="C2495">
        <v>12</v>
      </c>
    </row>
    <row r="2496" spans="2:3" x14ac:dyDescent="0.3">
      <c r="B2496">
        <v>61.992230854605992</v>
      </c>
      <c r="C2496">
        <v>0</v>
      </c>
    </row>
    <row r="2497" spans="2:3" x14ac:dyDescent="0.3">
      <c r="B2497">
        <v>62.042175360710324</v>
      </c>
      <c r="C2497">
        <v>0</v>
      </c>
    </row>
    <row r="2498" spans="2:3" x14ac:dyDescent="0.3">
      <c r="B2498">
        <v>62.042175360710324</v>
      </c>
      <c r="C2498">
        <v>12</v>
      </c>
    </row>
    <row r="2499" spans="2:3" x14ac:dyDescent="0.3">
      <c r="B2499">
        <v>62.092119866814649</v>
      </c>
      <c r="C2499">
        <v>12</v>
      </c>
    </row>
    <row r="2500" spans="2:3" x14ac:dyDescent="0.3">
      <c r="B2500">
        <v>62.092119866814649</v>
      </c>
      <c r="C2500">
        <v>0</v>
      </c>
    </row>
    <row r="2501" spans="2:3" x14ac:dyDescent="0.3">
      <c r="B2501">
        <v>62.142064372918981</v>
      </c>
      <c r="C2501">
        <v>0</v>
      </c>
    </row>
    <row r="2502" spans="2:3" x14ac:dyDescent="0.3">
      <c r="B2502">
        <v>62.142064372918981</v>
      </c>
      <c r="C2502">
        <v>12</v>
      </c>
    </row>
    <row r="2503" spans="2:3" x14ac:dyDescent="0.3">
      <c r="B2503">
        <v>62.192008879023305</v>
      </c>
      <c r="C2503">
        <v>12</v>
      </c>
    </row>
    <row r="2504" spans="2:3" x14ac:dyDescent="0.3">
      <c r="B2504">
        <v>62.192008879023305</v>
      </c>
      <c r="C2504">
        <v>0</v>
      </c>
    </row>
    <row r="2505" spans="2:3" x14ac:dyDescent="0.3">
      <c r="B2505">
        <v>62.241953385127637</v>
      </c>
      <c r="C2505">
        <v>0</v>
      </c>
    </row>
    <row r="2506" spans="2:3" x14ac:dyDescent="0.3">
      <c r="B2506">
        <v>62.241953385127637</v>
      </c>
      <c r="C2506">
        <v>12</v>
      </c>
    </row>
    <row r="2507" spans="2:3" x14ac:dyDescent="0.3">
      <c r="B2507">
        <v>62.291897891231962</v>
      </c>
      <c r="C2507">
        <v>12</v>
      </c>
    </row>
    <row r="2508" spans="2:3" x14ac:dyDescent="0.3">
      <c r="B2508">
        <v>62.291897891231962</v>
      </c>
      <c r="C2508">
        <v>0</v>
      </c>
    </row>
    <row r="2509" spans="2:3" x14ac:dyDescent="0.3">
      <c r="B2509">
        <v>62.341842397336293</v>
      </c>
      <c r="C2509">
        <v>0</v>
      </c>
    </row>
    <row r="2510" spans="2:3" x14ac:dyDescent="0.3">
      <c r="B2510">
        <v>62.341842397336293</v>
      </c>
      <c r="C2510">
        <v>12</v>
      </c>
    </row>
    <row r="2511" spans="2:3" x14ac:dyDescent="0.3">
      <c r="B2511">
        <v>62.391786903440618</v>
      </c>
      <c r="C2511">
        <v>12</v>
      </c>
    </row>
    <row r="2512" spans="2:3" x14ac:dyDescent="0.3">
      <c r="B2512">
        <v>62.391786903440618</v>
      </c>
      <c r="C2512">
        <v>0</v>
      </c>
    </row>
    <row r="2513" spans="2:3" x14ac:dyDescent="0.3">
      <c r="B2513">
        <v>62.44173140954495</v>
      </c>
      <c r="C2513">
        <v>0</v>
      </c>
    </row>
    <row r="2514" spans="2:3" x14ac:dyDescent="0.3">
      <c r="B2514">
        <v>62.44173140954495</v>
      </c>
      <c r="C2514">
        <v>12</v>
      </c>
    </row>
    <row r="2515" spans="2:3" x14ac:dyDescent="0.3">
      <c r="B2515">
        <v>62.491675915649282</v>
      </c>
      <c r="C2515">
        <v>12</v>
      </c>
    </row>
    <row r="2516" spans="2:3" x14ac:dyDescent="0.3">
      <c r="B2516">
        <v>62.491675915649282</v>
      </c>
      <c r="C2516">
        <v>0</v>
      </c>
    </row>
    <row r="2517" spans="2:3" x14ac:dyDescent="0.3">
      <c r="B2517">
        <v>62.541620421753606</v>
      </c>
      <c r="C2517">
        <v>0</v>
      </c>
    </row>
    <row r="2518" spans="2:3" x14ac:dyDescent="0.3">
      <c r="B2518">
        <v>62.541620421753606</v>
      </c>
      <c r="C2518">
        <v>12</v>
      </c>
    </row>
    <row r="2519" spans="2:3" x14ac:dyDescent="0.3">
      <c r="B2519">
        <v>62.591564927857938</v>
      </c>
      <c r="C2519">
        <v>12</v>
      </c>
    </row>
    <row r="2520" spans="2:3" x14ac:dyDescent="0.3">
      <c r="B2520">
        <v>62.591564927857938</v>
      </c>
      <c r="C2520">
        <v>0</v>
      </c>
    </row>
    <row r="2521" spans="2:3" x14ac:dyDescent="0.3">
      <c r="B2521">
        <v>62.641509433962263</v>
      </c>
      <c r="C2521">
        <v>0</v>
      </c>
    </row>
    <row r="2522" spans="2:3" x14ac:dyDescent="0.3">
      <c r="B2522">
        <v>62.641509433962263</v>
      </c>
      <c r="C2522">
        <v>12</v>
      </c>
    </row>
    <row r="2523" spans="2:3" x14ac:dyDescent="0.3">
      <c r="B2523">
        <v>62.691453940066594</v>
      </c>
      <c r="C2523">
        <v>12</v>
      </c>
    </row>
    <row r="2524" spans="2:3" x14ac:dyDescent="0.3">
      <c r="B2524">
        <v>62.691453940066594</v>
      </c>
      <c r="C2524">
        <v>0</v>
      </c>
    </row>
    <row r="2525" spans="2:3" x14ac:dyDescent="0.3">
      <c r="B2525">
        <v>62.741398446170919</v>
      </c>
      <c r="C2525">
        <v>0</v>
      </c>
    </row>
    <row r="2526" spans="2:3" x14ac:dyDescent="0.3">
      <c r="B2526">
        <v>62.741398446170919</v>
      </c>
      <c r="C2526">
        <v>12</v>
      </c>
    </row>
    <row r="2527" spans="2:3" x14ac:dyDescent="0.3">
      <c r="B2527">
        <v>62.791342952275251</v>
      </c>
      <c r="C2527">
        <v>12</v>
      </c>
    </row>
    <row r="2528" spans="2:3" x14ac:dyDescent="0.3">
      <c r="B2528">
        <v>62.791342952275251</v>
      </c>
      <c r="C2528">
        <v>0</v>
      </c>
    </row>
    <row r="2529" spans="2:3" x14ac:dyDescent="0.3">
      <c r="B2529">
        <v>62.841287458379576</v>
      </c>
      <c r="C2529">
        <v>0</v>
      </c>
    </row>
    <row r="2530" spans="2:3" x14ac:dyDescent="0.3">
      <c r="B2530">
        <v>62.841287458379576</v>
      </c>
      <c r="C2530">
        <v>12</v>
      </c>
    </row>
    <row r="2531" spans="2:3" x14ac:dyDescent="0.3">
      <c r="B2531">
        <v>62.891231964483907</v>
      </c>
      <c r="C2531">
        <v>12</v>
      </c>
    </row>
    <row r="2532" spans="2:3" x14ac:dyDescent="0.3">
      <c r="B2532">
        <v>62.891231964483907</v>
      </c>
      <c r="C2532">
        <v>0</v>
      </c>
    </row>
    <row r="2533" spans="2:3" x14ac:dyDescent="0.3">
      <c r="B2533">
        <v>62.941176470588232</v>
      </c>
      <c r="C2533">
        <v>0</v>
      </c>
    </row>
    <row r="2534" spans="2:3" x14ac:dyDescent="0.3">
      <c r="B2534">
        <v>62.941176470588232</v>
      </c>
      <c r="C2534">
        <v>12</v>
      </c>
    </row>
    <row r="2535" spans="2:3" x14ac:dyDescent="0.3">
      <c r="B2535">
        <v>62.991120976692564</v>
      </c>
      <c r="C2535">
        <v>12</v>
      </c>
    </row>
    <row r="2536" spans="2:3" x14ac:dyDescent="0.3">
      <c r="B2536">
        <v>62.991120976692564</v>
      </c>
      <c r="C2536">
        <v>0</v>
      </c>
    </row>
    <row r="2537" spans="2:3" x14ac:dyDescent="0.3">
      <c r="B2537">
        <v>63.041065482796895</v>
      </c>
      <c r="C2537">
        <v>0</v>
      </c>
    </row>
    <row r="2538" spans="2:3" x14ac:dyDescent="0.3">
      <c r="B2538">
        <v>63.041065482796895</v>
      </c>
      <c r="C2538">
        <v>12</v>
      </c>
    </row>
    <row r="2539" spans="2:3" x14ac:dyDescent="0.3">
      <c r="B2539">
        <v>63.09100998890122</v>
      </c>
      <c r="C2539">
        <v>12</v>
      </c>
    </row>
    <row r="2540" spans="2:3" x14ac:dyDescent="0.3">
      <c r="B2540">
        <v>63.09100998890122</v>
      </c>
      <c r="C2540">
        <v>0</v>
      </c>
    </row>
    <row r="2541" spans="2:3" x14ac:dyDescent="0.3">
      <c r="B2541">
        <v>63.140954495005552</v>
      </c>
      <c r="C2541">
        <v>0</v>
      </c>
    </row>
    <row r="2542" spans="2:3" x14ac:dyDescent="0.3">
      <c r="B2542">
        <v>63.140954495005552</v>
      </c>
      <c r="C2542">
        <v>12</v>
      </c>
    </row>
    <row r="2543" spans="2:3" x14ac:dyDescent="0.3">
      <c r="B2543">
        <v>63.190899001109877</v>
      </c>
      <c r="C2543">
        <v>12</v>
      </c>
    </row>
    <row r="2544" spans="2:3" x14ac:dyDescent="0.3">
      <c r="B2544">
        <v>63.190899001109877</v>
      </c>
      <c r="C2544">
        <v>0</v>
      </c>
    </row>
    <row r="2545" spans="2:3" x14ac:dyDescent="0.3">
      <c r="B2545">
        <v>63.240843507214208</v>
      </c>
      <c r="C2545">
        <v>0</v>
      </c>
    </row>
    <row r="2546" spans="2:3" x14ac:dyDescent="0.3">
      <c r="B2546">
        <v>63.240843507214208</v>
      </c>
      <c r="C2546">
        <v>12</v>
      </c>
    </row>
    <row r="2547" spans="2:3" x14ac:dyDescent="0.3">
      <c r="B2547">
        <v>63.290788013318533</v>
      </c>
      <c r="C2547">
        <v>12</v>
      </c>
    </row>
    <row r="2548" spans="2:3" x14ac:dyDescent="0.3">
      <c r="B2548">
        <v>63.290788013318533</v>
      </c>
      <c r="C2548">
        <v>0</v>
      </c>
    </row>
    <row r="2549" spans="2:3" x14ac:dyDescent="0.3">
      <c r="B2549">
        <v>63.340732519422865</v>
      </c>
      <c r="C2549">
        <v>0</v>
      </c>
    </row>
    <row r="2550" spans="2:3" x14ac:dyDescent="0.3">
      <c r="B2550">
        <v>63.340732519422865</v>
      </c>
      <c r="C2550">
        <v>12</v>
      </c>
    </row>
    <row r="2551" spans="2:3" x14ac:dyDescent="0.3">
      <c r="B2551">
        <v>63.390677025527189</v>
      </c>
      <c r="C2551">
        <v>12</v>
      </c>
    </row>
    <row r="2552" spans="2:3" x14ac:dyDescent="0.3">
      <c r="B2552">
        <v>63.390677025527189</v>
      </c>
      <c r="C2552">
        <v>0</v>
      </c>
    </row>
    <row r="2553" spans="2:3" x14ac:dyDescent="0.3">
      <c r="B2553">
        <v>63.440621531631521</v>
      </c>
      <c r="C2553">
        <v>0</v>
      </c>
    </row>
    <row r="2554" spans="2:3" x14ac:dyDescent="0.3">
      <c r="B2554">
        <v>63.440621531631521</v>
      </c>
      <c r="C2554">
        <v>12</v>
      </c>
    </row>
    <row r="2555" spans="2:3" x14ac:dyDescent="0.3">
      <c r="B2555">
        <v>63.490566037735846</v>
      </c>
      <c r="C2555">
        <v>12</v>
      </c>
    </row>
    <row r="2556" spans="2:3" x14ac:dyDescent="0.3">
      <c r="B2556">
        <v>63.490566037735846</v>
      </c>
      <c r="C2556">
        <v>0</v>
      </c>
    </row>
    <row r="2557" spans="2:3" x14ac:dyDescent="0.3">
      <c r="B2557">
        <v>63.540510543840178</v>
      </c>
      <c r="C2557">
        <v>0</v>
      </c>
    </row>
    <row r="2558" spans="2:3" x14ac:dyDescent="0.3">
      <c r="B2558">
        <v>63.540510543840178</v>
      </c>
      <c r="C2558">
        <v>12</v>
      </c>
    </row>
    <row r="2559" spans="2:3" x14ac:dyDescent="0.3">
      <c r="B2559">
        <v>63.590455049944509</v>
      </c>
      <c r="C2559">
        <v>12</v>
      </c>
    </row>
    <row r="2560" spans="2:3" x14ac:dyDescent="0.3">
      <c r="B2560">
        <v>63.590455049944509</v>
      </c>
      <c r="C2560">
        <v>0</v>
      </c>
    </row>
    <row r="2561" spans="2:3" x14ac:dyDescent="0.3">
      <c r="B2561">
        <v>63.640399556048834</v>
      </c>
      <c r="C2561">
        <v>0</v>
      </c>
    </row>
    <row r="2562" spans="2:3" x14ac:dyDescent="0.3">
      <c r="B2562">
        <v>63.640399556048834</v>
      </c>
      <c r="C2562">
        <v>12</v>
      </c>
    </row>
    <row r="2563" spans="2:3" x14ac:dyDescent="0.3">
      <c r="B2563">
        <v>63.690344062153166</v>
      </c>
      <c r="C2563">
        <v>12</v>
      </c>
    </row>
    <row r="2564" spans="2:3" x14ac:dyDescent="0.3">
      <c r="B2564">
        <v>63.690344062153166</v>
      </c>
      <c r="C2564">
        <v>0</v>
      </c>
    </row>
    <row r="2565" spans="2:3" x14ac:dyDescent="0.3">
      <c r="B2565">
        <v>63.74028856825749</v>
      </c>
      <c r="C2565">
        <v>0</v>
      </c>
    </row>
    <row r="2566" spans="2:3" x14ac:dyDescent="0.3">
      <c r="B2566">
        <v>63.74028856825749</v>
      </c>
      <c r="C2566">
        <v>12</v>
      </c>
    </row>
    <row r="2567" spans="2:3" x14ac:dyDescent="0.3">
      <c r="B2567">
        <v>63.790233074361822</v>
      </c>
      <c r="C2567">
        <v>12</v>
      </c>
    </row>
    <row r="2568" spans="2:3" x14ac:dyDescent="0.3">
      <c r="B2568">
        <v>63.790233074361822</v>
      </c>
      <c r="C2568">
        <v>0</v>
      </c>
    </row>
    <row r="2569" spans="2:3" x14ac:dyDescent="0.3">
      <c r="B2569">
        <v>63.840177580466147</v>
      </c>
      <c r="C2569">
        <v>0</v>
      </c>
    </row>
    <row r="2570" spans="2:3" x14ac:dyDescent="0.3">
      <c r="B2570">
        <v>63.840177580466147</v>
      </c>
      <c r="C2570">
        <v>12</v>
      </c>
    </row>
    <row r="2571" spans="2:3" x14ac:dyDescent="0.3">
      <c r="B2571">
        <v>63.890122086570479</v>
      </c>
      <c r="C2571">
        <v>12</v>
      </c>
    </row>
    <row r="2572" spans="2:3" x14ac:dyDescent="0.3">
      <c r="B2572">
        <v>63.890122086570479</v>
      </c>
      <c r="C2572">
        <v>0</v>
      </c>
    </row>
    <row r="2573" spans="2:3" x14ac:dyDescent="0.3">
      <c r="B2573">
        <v>63.940066592674803</v>
      </c>
      <c r="C2573">
        <v>0</v>
      </c>
    </row>
    <row r="2574" spans="2:3" x14ac:dyDescent="0.3">
      <c r="B2574">
        <v>63.940066592674803</v>
      </c>
      <c r="C2574">
        <v>12</v>
      </c>
    </row>
    <row r="2575" spans="2:3" x14ac:dyDescent="0.3">
      <c r="B2575">
        <v>63.990011098779135</v>
      </c>
      <c r="C2575">
        <v>12</v>
      </c>
    </row>
    <row r="2576" spans="2:3" x14ac:dyDescent="0.3">
      <c r="B2576">
        <v>63.990011098779135</v>
      </c>
      <c r="C2576">
        <v>0</v>
      </c>
    </row>
    <row r="2577" spans="2:3" x14ac:dyDescent="0.3">
      <c r="B2577">
        <v>64.03995560488346</v>
      </c>
      <c r="C2577">
        <v>0</v>
      </c>
    </row>
    <row r="2578" spans="2:3" x14ac:dyDescent="0.3">
      <c r="B2578">
        <v>64.03995560488346</v>
      </c>
      <c r="C2578">
        <v>12</v>
      </c>
    </row>
    <row r="2579" spans="2:3" x14ac:dyDescent="0.3">
      <c r="B2579">
        <v>64.089900110987799</v>
      </c>
      <c r="C2579">
        <v>12</v>
      </c>
    </row>
    <row r="2580" spans="2:3" x14ac:dyDescent="0.3">
      <c r="B2580">
        <v>64.089900110987799</v>
      </c>
      <c r="C2580">
        <v>0</v>
      </c>
    </row>
    <row r="2581" spans="2:3" x14ac:dyDescent="0.3">
      <c r="B2581">
        <v>64.139844617092123</v>
      </c>
      <c r="C2581">
        <v>0</v>
      </c>
    </row>
    <row r="2582" spans="2:3" x14ac:dyDescent="0.3">
      <c r="B2582">
        <v>64.139844617092123</v>
      </c>
      <c r="C2582">
        <v>12</v>
      </c>
    </row>
    <row r="2583" spans="2:3" x14ac:dyDescent="0.3">
      <c r="B2583">
        <v>64.189789123196448</v>
      </c>
      <c r="C2583">
        <v>12</v>
      </c>
    </row>
    <row r="2584" spans="2:3" x14ac:dyDescent="0.3">
      <c r="B2584">
        <v>64.189789123196448</v>
      </c>
      <c r="C2584">
        <v>0</v>
      </c>
    </row>
    <row r="2585" spans="2:3" x14ac:dyDescent="0.3">
      <c r="B2585">
        <v>64.239733629300787</v>
      </c>
      <c r="C2585">
        <v>0</v>
      </c>
    </row>
    <row r="2586" spans="2:3" x14ac:dyDescent="0.3">
      <c r="B2586">
        <v>64.239733629300787</v>
      </c>
      <c r="C2586">
        <v>12</v>
      </c>
    </row>
    <row r="2587" spans="2:3" x14ac:dyDescent="0.3">
      <c r="B2587">
        <v>64.289678135405097</v>
      </c>
      <c r="C2587">
        <v>12</v>
      </c>
    </row>
    <row r="2588" spans="2:3" x14ac:dyDescent="0.3">
      <c r="B2588">
        <v>64.289678135405097</v>
      </c>
      <c r="C2588">
        <v>0</v>
      </c>
    </row>
    <row r="2589" spans="2:3" x14ac:dyDescent="0.3">
      <c r="B2589">
        <v>64.339622641509436</v>
      </c>
      <c r="C2589">
        <v>0</v>
      </c>
    </row>
    <row r="2590" spans="2:3" x14ac:dyDescent="0.3">
      <c r="B2590">
        <v>64.339622641509436</v>
      </c>
      <c r="C2590">
        <v>12</v>
      </c>
    </row>
    <row r="2591" spans="2:3" x14ac:dyDescent="0.3">
      <c r="B2591">
        <v>64.389567147613761</v>
      </c>
      <c r="C2591">
        <v>12</v>
      </c>
    </row>
    <row r="2592" spans="2:3" x14ac:dyDescent="0.3">
      <c r="B2592">
        <v>64.389567147613761</v>
      </c>
      <c r="C2592">
        <v>0</v>
      </c>
    </row>
    <row r="2593" spans="2:3" x14ac:dyDescent="0.3">
      <c r="B2593">
        <v>64.439511653718085</v>
      </c>
      <c r="C2593">
        <v>0</v>
      </c>
    </row>
    <row r="2594" spans="2:3" x14ac:dyDescent="0.3">
      <c r="B2594">
        <v>64.439511653718085</v>
      </c>
      <c r="C2594">
        <v>12</v>
      </c>
    </row>
    <row r="2595" spans="2:3" x14ac:dyDescent="0.3">
      <c r="B2595">
        <v>64.489456159822424</v>
      </c>
      <c r="C2595">
        <v>12</v>
      </c>
    </row>
    <row r="2596" spans="2:3" x14ac:dyDescent="0.3">
      <c r="B2596">
        <v>64.489456159822424</v>
      </c>
      <c r="C2596">
        <v>0</v>
      </c>
    </row>
    <row r="2597" spans="2:3" x14ac:dyDescent="0.3">
      <c r="B2597">
        <v>64.539400665926749</v>
      </c>
      <c r="C2597">
        <v>0</v>
      </c>
    </row>
    <row r="2598" spans="2:3" x14ac:dyDescent="0.3">
      <c r="B2598">
        <v>64.539400665926749</v>
      </c>
      <c r="C2598">
        <v>12</v>
      </c>
    </row>
    <row r="2599" spans="2:3" x14ac:dyDescent="0.3">
      <c r="B2599">
        <v>64.589345172031074</v>
      </c>
      <c r="C2599">
        <v>12</v>
      </c>
    </row>
    <row r="2600" spans="2:3" x14ac:dyDescent="0.3">
      <c r="B2600">
        <v>64.589345172031074</v>
      </c>
      <c r="C2600">
        <v>0</v>
      </c>
    </row>
    <row r="2601" spans="2:3" x14ac:dyDescent="0.3">
      <c r="B2601">
        <v>64.639289678135412</v>
      </c>
      <c r="C2601">
        <v>0</v>
      </c>
    </row>
    <row r="2602" spans="2:3" x14ac:dyDescent="0.3">
      <c r="B2602">
        <v>64.639289678135412</v>
      </c>
      <c r="C2602">
        <v>12</v>
      </c>
    </row>
    <row r="2603" spans="2:3" x14ac:dyDescent="0.3">
      <c r="B2603">
        <v>64.689234184239737</v>
      </c>
      <c r="C2603">
        <v>12</v>
      </c>
    </row>
    <row r="2604" spans="2:3" x14ac:dyDescent="0.3">
      <c r="B2604">
        <v>64.689234184239737</v>
      </c>
      <c r="C2604">
        <v>0</v>
      </c>
    </row>
    <row r="2605" spans="2:3" x14ac:dyDescent="0.3">
      <c r="B2605">
        <v>64.739178690344062</v>
      </c>
      <c r="C2605">
        <v>0</v>
      </c>
    </row>
    <row r="2606" spans="2:3" x14ac:dyDescent="0.3">
      <c r="B2606">
        <v>64.739178690344062</v>
      </c>
      <c r="C2606">
        <v>12</v>
      </c>
    </row>
    <row r="2607" spans="2:3" x14ac:dyDescent="0.3">
      <c r="B2607">
        <v>64.789123196448401</v>
      </c>
      <c r="C2607">
        <v>12</v>
      </c>
    </row>
    <row r="2608" spans="2:3" x14ac:dyDescent="0.3">
      <c r="B2608">
        <v>64.789123196448401</v>
      </c>
      <c r="C2608">
        <v>0</v>
      </c>
    </row>
    <row r="2609" spans="2:3" x14ac:dyDescent="0.3">
      <c r="B2609">
        <v>64.839067702552711</v>
      </c>
      <c r="C2609">
        <v>0</v>
      </c>
    </row>
    <row r="2610" spans="2:3" x14ac:dyDescent="0.3">
      <c r="B2610">
        <v>64.839067702552711</v>
      </c>
      <c r="C2610">
        <v>12</v>
      </c>
    </row>
    <row r="2611" spans="2:3" x14ac:dyDescent="0.3">
      <c r="B2611">
        <v>64.88901220865705</v>
      </c>
      <c r="C2611">
        <v>12</v>
      </c>
    </row>
    <row r="2612" spans="2:3" x14ac:dyDescent="0.3">
      <c r="B2612">
        <v>64.88901220865705</v>
      </c>
      <c r="C2612">
        <v>0</v>
      </c>
    </row>
    <row r="2613" spans="2:3" x14ac:dyDescent="0.3">
      <c r="B2613">
        <v>64.938956714761375</v>
      </c>
      <c r="C2613">
        <v>0</v>
      </c>
    </row>
    <row r="2614" spans="2:3" x14ac:dyDescent="0.3">
      <c r="B2614">
        <v>64.938956714761375</v>
      </c>
      <c r="C2614">
        <v>12</v>
      </c>
    </row>
    <row r="2615" spans="2:3" x14ac:dyDescent="0.3">
      <c r="B2615">
        <v>64.988901220865699</v>
      </c>
      <c r="C2615">
        <v>12</v>
      </c>
    </row>
    <row r="2616" spans="2:3" x14ac:dyDescent="0.3">
      <c r="B2616">
        <v>64.988901220865699</v>
      </c>
      <c r="C2616">
        <v>0</v>
      </c>
    </row>
    <row r="2617" spans="2:3" x14ac:dyDescent="0.3">
      <c r="B2617">
        <v>65.038845726970038</v>
      </c>
      <c r="C2617">
        <v>0</v>
      </c>
    </row>
    <row r="2618" spans="2:3" x14ac:dyDescent="0.3">
      <c r="B2618">
        <v>65.038845726970038</v>
      </c>
      <c r="C2618">
        <v>12</v>
      </c>
    </row>
    <row r="2619" spans="2:3" x14ac:dyDescent="0.3">
      <c r="B2619">
        <v>65.088790233074363</v>
      </c>
      <c r="C2619">
        <v>12</v>
      </c>
    </row>
    <row r="2620" spans="2:3" x14ac:dyDescent="0.3">
      <c r="B2620">
        <v>65.088790233074363</v>
      </c>
      <c r="C2620">
        <v>0</v>
      </c>
    </row>
    <row r="2621" spans="2:3" x14ac:dyDescent="0.3">
      <c r="B2621">
        <v>65.138734739178688</v>
      </c>
      <c r="C2621">
        <v>0</v>
      </c>
    </row>
    <row r="2622" spans="2:3" x14ac:dyDescent="0.3">
      <c r="B2622">
        <v>65.138734739178688</v>
      </c>
      <c r="C2622">
        <v>12</v>
      </c>
    </row>
    <row r="2623" spans="2:3" x14ac:dyDescent="0.3">
      <c r="B2623">
        <v>65.188679245283026</v>
      </c>
      <c r="C2623">
        <v>12</v>
      </c>
    </row>
    <row r="2624" spans="2:3" x14ac:dyDescent="0.3">
      <c r="B2624">
        <v>65.188679245283026</v>
      </c>
      <c r="C2624">
        <v>0</v>
      </c>
    </row>
    <row r="2625" spans="2:3" x14ac:dyDescent="0.3">
      <c r="B2625">
        <v>65.238623751387337</v>
      </c>
      <c r="C2625">
        <v>0</v>
      </c>
    </row>
    <row r="2626" spans="2:3" x14ac:dyDescent="0.3">
      <c r="B2626">
        <v>65.238623751387337</v>
      </c>
      <c r="C2626">
        <v>12</v>
      </c>
    </row>
    <row r="2627" spans="2:3" x14ac:dyDescent="0.3">
      <c r="B2627">
        <v>65.288568257491676</v>
      </c>
      <c r="C2627">
        <v>12</v>
      </c>
    </row>
    <row r="2628" spans="2:3" x14ac:dyDescent="0.3">
      <c r="B2628">
        <v>65.288568257491676</v>
      </c>
      <c r="C2628">
        <v>0</v>
      </c>
    </row>
    <row r="2629" spans="2:3" x14ac:dyDescent="0.3">
      <c r="B2629">
        <v>65.338512763596015</v>
      </c>
      <c r="C2629">
        <v>0</v>
      </c>
    </row>
    <row r="2630" spans="2:3" x14ac:dyDescent="0.3">
      <c r="B2630">
        <v>65.338512763596015</v>
      </c>
      <c r="C2630">
        <v>12</v>
      </c>
    </row>
    <row r="2631" spans="2:3" x14ac:dyDescent="0.3">
      <c r="B2631">
        <v>65.388457269700325</v>
      </c>
      <c r="C2631">
        <v>12</v>
      </c>
    </row>
    <row r="2632" spans="2:3" x14ac:dyDescent="0.3">
      <c r="B2632">
        <v>65.388457269700325</v>
      </c>
      <c r="C2632">
        <v>0</v>
      </c>
    </row>
    <row r="2633" spans="2:3" x14ac:dyDescent="0.3">
      <c r="B2633">
        <v>65.438401775804664</v>
      </c>
      <c r="C2633">
        <v>0</v>
      </c>
    </row>
    <row r="2634" spans="2:3" x14ac:dyDescent="0.3">
      <c r="B2634">
        <v>65.438401775804664</v>
      </c>
      <c r="C2634">
        <v>12</v>
      </c>
    </row>
    <row r="2635" spans="2:3" x14ac:dyDescent="0.3">
      <c r="B2635">
        <v>65.488346281908989</v>
      </c>
      <c r="C2635">
        <v>12</v>
      </c>
    </row>
    <row r="2636" spans="2:3" x14ac:dyDescent="0.3">
      <c r="B2636">
        <v>65.488346281908989</v>
      </c>
      <c r="C2636">
        <v>0</v>
      </c>
    </row>
    <row r="2637" spans="2:3" x14ac:dyDescent="0.3">
      <c r="B2637">
        <v>65.538290788013313</v>
      </c>
      <c r="C2637">
        <v>0</v>
      </c>
    </row>
    <row r="2638" spans="2:3" x14ac:dyDescent="0.3">
      <c r="B2638">
        <v>65.538290788013313</v>
      </c>
      <c r="C2638">
        <v>12</v>
      </c>
    </row>
    <row r="2639" spans="2:3" x14ac:dyDescent="0.3">
      <c r="B2639">
        <v>65.588235294117652</v>
      </c>
      <c r="C2639">
        <v>12</v>
      </c>
    </row>
    <row r="2640" spans="2:3" x14ac:dyDescent="0.3">
      <c r="B2640">
        <v>65.588235294117652</v>
      </c>
      <c r="C2640">
        <v>0</v>
      </c>
    </row>
    <row r="2641" spans="2:3" x14ac:dyDescent="0.3">
      <c r="B2641">
        <v>65.638179800221977</v>
      </c>
      <c r="C2641">
        <v>0</v>
      </c>
    </row>
    <row r="2642" spans="2:3" x14ac:dyDescent="0.3">
      <c r="B2642">
        <v>65.638179800221977</v>
      </c>
      <c r="C2642">
        <v>12</v>
      </c>
    </row>
    <row r="2643" spans="2:3" x14ac:dyDescent="0.3">
      <c r="B2643">
        <v>65.688124306326301</v>
      </c>
      <c r="C2643">
        <v>12</v>
      </c>
    </row>
    <row r="2644" spans="2:3" x14ac:dyDescent="0.3">
      <c r="B2644">
        <v>65.688124306326301</v>
      </c>
      <c r="C2644">
        <v>0</v>
      </c>
    </row>
    <row r="2645" spans="2:3" x14ac:dyDescent="0.3">
      <c r="B2645">
        <v>65.73806881243064</v>
      </c>
      <c r="C2645">
        <v>0</v>
      </c>
    </row>
    <row r="2646" spans="2:3" x14ac:dyDescent="0.3">
      <c r="B2646">
        <v>65.73806881243064</v>
      </c>
      <c r="C2646">
        <v>12</v>
      </c>
    </row>
    <row r="2647" spans="2:3" x14ac:dyDescent="0.3">
      <c r="B2647">
        <v>65.788013318534951</v>
      </c>
      <c r="C2647">
        <v>12</v>
      </c>
    </row>
    <row r="2648" spans="2:3" x14ac:dyDescent="0.3">
      <c r="B2648">
        <v>65.788013318534951</v>
      </c>
      <c r="C2648">
        <v>0</v>
      </c>
    </row>
    <row r="2649" spans="2:3" x14ac:dyDescent="0.3">
      <c r="B2649">
        <v>65.83795782463929</v>
      </c>
      <c r="C2649">
        <v>0</v>
      </c>
    </row>
    <row r="2650" spans="2:3" x14ac:dyDescent="0.3">
      <c r="B2650">
        <v>65.83795782463929</v>
      </c>
      <c r="C2650">
        <v>12</v>
      </c>
    </row>
    <row r="2651" spans="2:3" x14ac:dyDescent="0.3">
      <c r="B2651">
        <v>65.887902330743628</v>
      </c>
      <c r="C2651">
        <v>12</v>
      </c>
    </row>
    <row r="2652" spans="2:3" x14ac:dyDescent="0.3">
      <c r="B2652">
        <v>65.887902330743628</v>
      </c>
      <c r="C2652">
        <v>0</v>
      </c>
    </row>
    <row r="2653" spans="2:3" x14ac:dyDescent="0.3">
      <c r="B2653">
        <v>65.937846836847939</v>
      </c>
      <c r="C2653">
        <v>0</v>
      </c>
    </row>
    <row r="2654" spans="2:3" x14ac:dyDescent="0.3">
      <c r="B2654">
        <v>65.937846836847939</v>
      </c>
      <c r="C2654">
        <v>12</v>
      </c>
    </row>
    <row r="2655" spans="2:3" x14ac:dyDescent="0.3">
      <c r="B2655">
        <v>65.987791342952278</v>
      </c>
      <c r="C2655">
        <v>12</v>
      </c>
    </row>
    <row r="2656" spans="2:3" x14ac:dyDescent="0.3">
      <c r="B2656">
        <v>65.987791342952278</v>
      </c>
      <c r="C2656">
        <v>0</v>
      </c>
    </row>
    <row r="2657" spans="2:3" x14ac:dyDescent="0.3">
      <c r="B2657">
        <v>66.037735849056602</v>
      </c>
      <c r="C2657">
        <v>0</v>
      </c>
    </row>
    <row r="2658" spans="2:3" x14ac:dyDescent="0.3">
      <c r="B2658">
        <v>66.037735849056602</v>
      </c>
      <c r="C2658">
        <v>12</v>
      </c>
    </row>
    <row r="2659" spans="2:3" x14ac:dyDescent="0.3">
      <c r="B2659">
        <v>66.087680355160927</v>
      </c>
      <c r="C2659">
        <v>12</v>
      </c>
    </row>
    <row r="2660" spans="2:3" x14ac:dyDescent="0.3">
      <c r="B2660">
        <v>66.087680355160927</v>
      </c>
      <c r="C2660">
        <v>0</v>
      </c>
    </row>
    <row r="2661" spans="2:3" x14ac:dyDescent="0.3">
      <c r="B2661">
        <v>66.137624861265266</v>
      </c>
      <c r="C2661">
        <v>0</v>
      </c>
    </row>
    <row r="2662" spans="2:3" x14ac:dyDescent="0.3">
      <c r="B2662">
        <v>66.137624861265266</v>
      </c>
      <c r="C2662">
        <v>12</v>
      </c>
    </row>
    <row r="2663" spans="2:3" x14ac:dyDescent="0.3">
      <c r="B2663">
        <v>66.187569367369591</v>
      </c>
      <c r="C2663">
        <v>12</v>
      </c>
    </row>
    <row r="2664" spans="2:3" x14ac:dyDescent="0.3">
      <c r="B2664">
        <v>66.187569367369591</v>
      </c>
      <c r="C2664">
        <v>0</v>
      </c>
    </row>
    <row r="2665" spans="2:3" x14ac:dyDescent="0.3">
      <c r="B2665">
        <v>66.237513873473915</v>
      </c>
      <c r="C2665">
        <v>0</v>
      </c>
    </row>
    <row r="2666" spans="2:3" x14ac:dyDescent="0.3">
      <c r="B2666">
        <v>66.237513873473915</v>
      </c>
      <c r="C2666">
        <v>12</v>
      </c>
    </row>
    <row r="2667" spans="2:3" x14ac:dyDescent="0.3">
      <c r="B2667">
        <v>66.287458379578254</v>
      </c>
      <c r="C2667">
        <v>12</v>
      </c>
    </row>
    <row r="2668" spans="2:3" x14ac:dyDescent="0.3">
      <c r="B2668">
        <v>66.287458379578254</v>
      </c>
      <c r="C2668">
        <v>0</v>
      </c>
    </row>
    <row r="2669" spans="2:3" x14ac:dyDescent="0.3">
      <c r="B2669">
        <v>66.337402885682565</v>
      </c>
      <c r="C2669">
        <v>0</v>
      </c>
    </row>
    <row r="2670" spans="2:3" x14ac:dyDescent="0.3">
      <c r="B2670">
        <v>66.337402885682565</v>
      </c>
      <c r="C2670">
        <v>12</v>
      </c>
    </row>
    <row r="2671" spans="2:3" x14ac:dyDescent="0.3">
      <c r="B2671">
        <v>66.387347391786903</v>
      </c>
      <c r="C2671">
        <v>12</v>
      </c>
    </row>
    <row r="2672" spans="2:3" x14ac:dyDescent="0.3">
      <c r="B2672">
        <v>66.387347391786903</v>
      </c>
      <c r="C2672">
        <v>0</v>
      </c>
    </row>
    <row r="2673" spans="2:3" x14ac:dyDescent="0.3">
      <c r="B2673">
        <v>66.437291897891242</v>
      </c>
      <c r="C2673">
        <v>0</v>
      </c>
    </row>
    <row r="2674" spans="2:3" x14ac:dyDescent="0.3">
      <c r="B2674">
        <v>66.437291897891242</v>
      </c>
      <c r="C2674">
        <v>12</v>
      </c>
    </row>
    <row r="2675" spans="2:3" x14ac:dyDescent="0.3">
      <c r="B2675">
        <v>66.487236403995553</v>
      </c>
      <c r="C2675">
        <v>12</v>
      </c>
    </row>
    <row r="2676" spans="2:3" x14ac:dyDescent="0.3">
      <c r="B2676">
        <v>66.487236403995553</v>
      </c>
      <c r="C2676">
        <v>0</v>
      </c>
    </row>
    <row r="2677" spans="2:3" x14ac:dyDescent="0.3">
      <c r="B2677">
        <v>66.537180910099892</v>
      </c>
      <c r="C2677">
        <v>0</v>
      </c>
    </row>
    <row r="2678" spans="2:3" x14ac:dyDescent="0.3">
      <c r="B2678">
        <v>66.537180910099892</v>
      </c>
      <c r="C2678">
        <v>12</v>
      </c>
    </row>
    <row r="2679" spans="2:3" x14ac:dyDescent="0.3">
      <c r="B2679">
        <v>66.587125416204216</v>
      </c>
      <c r="C2679">
        <v>12</v>
      </c>
    </row>
    <row r="2680" spans="2:3" x14ac:dyDescent="0.3">
      <c r="B2680">
        <v>66.587125416204216</v>
      </c>
      <c r="C2680">
        <v>0</v>
      </c>
    </row>
    <row r="2681" spans="2:3" x14ac:dyDescent="0.3">
      <c r="B2681">
        <v>66.637069922308541</v>
      </c>
      <c r="C2681">
        <v>0</v>
      </c>
    </row>
    <row r="2682" spans="2:3" x14ac:dyDescent="0.3">
      <c r="B2682">
        <v>66.637069922308541</v>
      </c>
      <c r="C2682">
        <v>12</v>
      </c>
    </row>
    <row r="2683" spans="2:3" x14ac:dyDescent="0.3">
      <c r="B2683">
        <v>66.68701442841288</v>
      </c>
      <c r="C2683">
        <v>12</v>
      </c>
    </row>
    <row r="2684" spans="2:3" x14ac:dyDescent="0.3">
      <c r="B2684">
        <v>66.68701442841288</v>
      </c>
      <c r="C2684">
        <v>0</v>
      </c>
    </row>
    <row r="2685" spans="2:3" x14ac:dyDescent="0.3">
      <c r="B2685">
        <v>66.736958934517205</v>
      </c>
      <c r="C2685">
        <v>0</v>
      </c>
    </row>
    <row r="2686" spans="2:3" x14ac:dyDescent="0.3">
      <c r="B2686">
        <v>66.736958934517205</v>
      </c>
      <c r="C2686">
        <v>12</v>
      </c>
    </row>
    <row r="2687" spans="2:3" x14ac:dyDescent="0.3">
      <c r="B2687">
        <v>66.786903440621529</v>
      </c>
      <c r="C2687">
        <v>12</v>
      </c>
    </row>
    <row r="2688" spans="2:3" x14ac:dyDescent="0.3">
      <c r="B2688">
        <v>66.786903440621529</v>
      </c>
      <c r="C2688">
        <v>0</v>
      </c>
    </row>
    <row r="2689" spans="2:3" x14ac:dyDescent="0.3">
      <c r="B2689">
        <v>66.836847946725868</v>
      </c>
      <c r="C2689">
        <v>0</v>
      </c>
    </row>
    <row r="2690" spans="2:3" x14ac:dyDescent="0.3">
      <c r="B2690">
        <v>66.836847946725868</v>
      </c>
      <c r="C2690">
        <v>12</v>
      </c>
    </row>
    <row r="2691" spans="2:3" x14ac:dyDescent="0.3">
      <c r="B2691">
        <v>66.886792452830178</v>
      </c>
      <c r="C2691">
        <v>12</v>
      </c>
    </row>
    <row r="2692" spans="2:3" x14ac:dyDescent="0.3">
      <c r="B2692">
        <v>66.886792452830178</v>
      </c>
      <c r="C2692">
        <v>0</v>
      </c>
    </row>
    <row r="2693" spans="2:3" x14ac:dyDescent="0.3">
      <c r="B2693">
        <v>66.936736958934517</v>
      </c>
      <c r="C2693">
        <v>0</v>
      </c>
    </row>
    <row r="2694" spans="2:3" x14ac:dyDescent="0.3">
      <c r="B2694">
        <v>66.936736958934517</v>
      </c>
      <c r="C2694">
        <v>12</v>
      </c>
    </row>
    <row r="2695" spans="2:3" x14ac:dyDescent="0.3">
      <c r="B2695">
        <v>66.986681465038856</v>
      </c>
      <c r="C2695">
        <v>12</v>
      </c>
    </row>
    <row r="2696" spans="2:3" x14ac:dyDescent="0.3">
      <c r="B2696">
        <v>66.986681465038856</v>
      </c>
      <c r="C2696">
        <v>0</v>
      </c>
    </row>
    <row r="2697" spans="2:3" x14ac:dyDescent="0.3">
      <c r="B2697">
        <v>67.036625971143167</v>
      </c>
      <c r="C2697">
        <v>0</v>
      </c>
    </row>
    <row r="2698" spans="2:3" x14ac:dyDescent="0.3">
      <c r="B2698">
        <v>67.036625971143167</v>
      </c>
      <c r="C2698">
        <v>12</v>
      </c>
    </row>
    <row r="2699" spans="2:3" x14ac:dyDescent="0.3">
      <c r="B2699">
        <v>67.086570477247506</v>
      </c>
      <c r="C2699">
        <v>12</v>
      </c>
    </row>
    <row r="2700" spans="2:3" x14ac:dyDescent="0.3">
      <c r="B2700">
        <v>67.086570477247506</v>
      </c>
      <c r="C2700">
        <v>0</v>
      </c>
    </row>
    <row r="2701" spans="2:3" x14ac:dyDescent="0.3">
      <c r="B2701">
        <v>67.13651498335183</v>
      </c>
      <c r="C2701">
        <v>0</v>
      </c>
    </row>
    <row r="2702" spans="2:3" x14ac:dyDescent="0.3">
      <c r="B2702">
        <v>67.13651498335183</v>
      </c>
      <c r="C2702">
        <v>12</v>
      </c>
    </row>
    <row r="2703" spans="2:3" x14ac:dyDescent="0.3">
      <c r="B2703">
        <v>67.186459489456155</v>
      </c>
      <c r="C2703">
        <v>12</v>
      </c>
    </row>
    <row r="2704" spans="2:3" x14ac:dyDescent="0.3">
      <c r="B2704">
        <v>67.186459489456155</v>
      </c>
      <c r="C2704">
        <v>0</v>
      </c>
    </row>
    <row r="2705" spans="2:3" x14ac:dyDescent="0.3">
      <c r="B2705">
        <v>67.236403995560494</v>
      </c>
      <c r="C2705">
        <v>0</v>
      </c>
    </row>
    <row r="2706" spans="2:3" x14ac:dyDescent="0.3">
      <c r="B2706">
        <v>67.236403995560494</v>
      </c>
      <c r="C2706">
        <v>12</v>
      </c>
    </row>
    <row r="2707" spans="2:3" x14ac:dyDescent="0.3">
      <c r="B2707">
        <v>67.286348501664818</v>
      </c>
      <c r="C2707">
        <v>12</v>
      </c>
    </row>
    <row r="2708" spans="2:3" x14ac:dyDescent="0.3">
      <c r="B2708">
        <v>67.286348501664818</v>
      </c>
      <c r="C2708">
        <v>0</v>
      </c>
    </row>
    <row r="2709" spans="2:3" x14ac:dyDescent="0.3">
      <c r="B2709">
        <v>67.336293007769143</v>
      </c>
      <c r="C2709">
        <v>0</v>
      </c>
    </row>
    <row r="2710" spans="2:3" x14ac:dyDescent="0.3">
      <c r="B2710">
        <v>67.336293007769143</v>
      </c>
      <c r="C2710">
        <v>12</v>
      </c>
    </row>
    <row r="2711" spans="2:3" x14ac:dyDescent="0.3">
      <c r="B2711">
        <v>67.386237513873482</v>
      </c>
      <c r="C2711">
        <v>12</v>
      </c>
    </row>
    <row r="2712" spans="2:3" x14ac:dyDescent="0.3">
      <c r="B2712">
        <v>67.386237513873482</v>
      </c>
      <c r="C2712">
        <v>0</v>
      </c>
    </row>
    <row r="2713" spans="2:3" x14ac:dyDescent="0.3">
      <c r="B2713">
        <v>67.436182019977792</v>
      </c>
      <c r="C2713">
        <v>0</v>
      </c>
    </row>
    <row r="2714" spans="2:3" x14ac:dyDescent="0.3">
      <c r="B2714">
        <v>67.436182019977792</v>
      </c>
      <c r="C2714">
        <v>12</v>
      </c>
    </row>
    <row r="2715" spans="2:3" x14ac:dyDescent="0.3">
      <c r="B2715">
        <v>67.486126526082131</v>
      </c>
      <c r="C2715">
        <v>12</v>
      </c>
    </row>
    <row r="2716" spans="2:3" x14ac:dyDescent="0.3">
      <c r="B2716">
        <v>67.486126526082131</v>
      </c>
      <c r="C2716">
        <v>0</v>
      </c>
    </row>
    <row r="2717" spans="2:3" x14ac:dyDescent="0.3">
      <c r="B2717">
        <v>67.53607103218647</v>
      </c>
      <c r="C2717">
        <v>0</v>
      </c>
    </row>
    <row r="2718" spans="2:3" x14ac:dyDescent="0.3">
      <c r="B2718">
        <v>67.53607103218647</v>
      </c>
      <c r="C2718">
        <v>12</v>
      </c>
    </row>
    <row r="2719" spans="2:3" x14ac:dyDescent="0.3">
      <c r="B2719">
        <v>67.586015538290781</v>
      </c>
      <c r="C2719">
        <v>12</v>
      </c>
    </row>
    <row r="2720" spans="2:3" x14ac:dyDescent="0.3">
      <c r="B2720">
        <v>67.586015538290781</v>
      </c>
      <c r="C2720">
        <v>0</v>
      </c>
    </row>
    <row r="2721" spans="2:3" x14ac:dyDescent="0.3">
      <c r="B2721">
        <v>67.635960044395119</v>
      </c>
      <c r="C2721">
        <v>0</v>
      </c>
    </row>
    <row r="2722" spans="2:3" x14ac:dyDescent="0.3">
      <c r="B2722">
        <v>67.635960044395119</v>
      </c>
      <c r="C2722">
        <v>12</v>
      </c>
    </row>
    <row r="2723" spans="2:3" x14ac:dyDescent="0.3">
      <c r="B2723">
        <v>67.685904550499444</v>
      </c>
      <c r="C2723">
        <v>12</v>
      </c>
    </row>
    <row r="2724" spans="2:3" x14ac:dyDescent="0.3">
      <c r="B2724">
        <v>67.685904550499444</v>
      </c>
      <c r="C2724">
        <v>0</v>
      </c>
    </row>
    <row r="2725" spans="2:3" x14ac:dyDescent="0.3">
      <c r="B2725">
        <v>67.735849056603769</v>
      </c>
      <c r="C2725">
        <v>0</v>
      </c>
    </row>
    <row r="2726" spans="2:3" x14ac:dyDescent="0.3">
      <c r="B2726">
        <v>67.735849056603769</v>
      </c>
      <c r="C2726">
        <v>12</v>
      </c>
    </row>
    <row r="2727" spans="2:3" x14ac:dyDescent="0.3">
      <c r="B2727">
        <v>67.785793562708108</v>
      </c>
      <c r="C2727">
        <v>12</v>
      </c>
    </row>
    <row r="2728" spans="2:3" x14ac:dyDescent="0.3">
      <c r="B2728">
        <v>67.785793562708108</v>
      </c>
      <c r="C2728">
        <v>0</v>
      </c>
    </row>
    <row r="2729" spans="2:3" x14ac:dyDescent="0.3">
      <c r="B2729">
        <v>67.835738068812432</v>
      </c>
      <c r="C2729">
        <v>0</v>
      </c>
    </row>
    <row r="2730" spans="2:3" x14ac:dyDescent="0.3">
      <c r="B2730">
        <v>67.835738068812432</v>
      </c>
      <c r="C2730">
        <v>12</v>
      </c>
    </row>
    <row r="2731" spans="2:3" x14ac:dyDescent="0.3">
      <c r="B2731">
        <v>67.885682574916757</v>
      </c>
      <c r="C2731">
        <v>12</v>
      </c>
    </row>
    <row r="2732" spans="2:3" x14ac:dyDescent="0.3">
      <c r="B2732">
        <v>67.885682574916757</v>
      </c>
      <c r="C2732">
        <v>0</v>
      </c>
    </row>
    <row r="2733" spans="2:3" x14ac:dyDescent="0.3">
      <c r="B2733">
        <v>67.935627081021096</v>
      </c>
      <c r="C2733">
        <v>0</v>
      </c>
    </row>
    <row r="2734" spans="2:3" x14ac:dyDescent="0.3">
      <c r="B2734">
        <v>67.935627081021096</v>
      </c>
      <c r="C2734">
        <v>12</v>
      </c>
    </row>
    <row r="2735" spans="2:3" x14ac:dyDescent="0.3">
      <c r="B2735">
        <v>67.985571587125406</v>
      </c>
      <c r="C2735">
        <v>12</v>
      </c>
    </row>
    <row r="2736" spans="2:3" x14ac:dyDescent="0.3">
      <c r="B2736">
        <v>67.985571587125406</v>
      </c>
      <c r="C2736">
        <v>0</v>
      </c>
    </row>
    <row r="2737" spans="2:3" x14ac:dyDescent="0.3">
      <c r="B2737">
        <v>68.035516093229745</v>
      </c>
      <c r="C2737">
        <v>0</v>
      </c>
    </row>
    <row r="2738" spans="2:3" x14ac:dyDescent="0.3">
      <c r="B2738">
        <v>68.035516093229745</v>
      </c>
      <c r="C2738">
        <v>12</v>
      </c>
    </row>
    <row r="2739" spans="2:3" x14ac:dyDescent="0.3">
      <c r="B2739">
        <v>68.08546059933407</v>
      </c>
      <c r="C2739">
        <v>12</v>
      </c>
    </row>
    <row r="2740" spans="2:3" x14ac:dyDescent="0.3">
      <c r="B2740">
        <v>68.08546059933407</v>
      </c>
      <c r="C2740">
        <v>0</v>
      </c>
    </row>
    <row r="2741" spans="2:3" x14ac:dyDescent="0.3">
      <c r="B2741">
        <v>68.135405105438394</v>
      </c>
      <c r="C2741">
        <v>0</v>
      </c>
    </row>
    <row r="2742" spans="2:3" x14ac:dyDescent="0.3">
      <c r="B2742">
        <v>68.135405105438394</v>
      </c>
      <c r="C2742">
        <v>12</v>
      </c>
    </row>
    <row r="2743" spans="2:3" x14ac:dyDescent="0.3">
      <c r="B2743">
        <v>68.185349611542733</v>
      </c>
      <c r="C2743">
        <v>12</v>
      </c>
    </row>
    <row r="2744" spans="2:3" x14ac:dyDescent="0.3">
      <c r="B2744">
        <v>68.185349611542733</v>
      </c>
      <c r="C2744">
        <v>0</v>
      </c>
    </row>
    <row r="2745" spans="2:3" x14ac:dyDescent="0.3">
      <c r="B2745">
        <v>68.235294117647058</v>
      </c>
      <c r="C2745">
        <v>0</v>
      </c>
    </row>
    <row r="2746" spans="2:3" x14ac:dyDescent="0.3">
      <c r="B2746">
        <v>68.235294117647058</v>
      </c>
      <c r="C2746">
        <v>12</v>
      </c>
    </row>
    <row r="2747" spans="2:3" x14ac:dyDescent="0.3">
      <c r="B2747">
        <v>68.285238623751383</v>
      </c>
      <c r="C2747">
        <v>12</v>
      </c>
    </row>
    <row r="2748" spans="2:3" x14ac:dyDescent="0.3">
      <c r="B2748">
        <v>68.285238623751383</v>
      </c>
      <c r="C2748">
        <v>0</v>
      </c>
    </row>
    <row r="2749" spans="2:3" x14ac:dyDescent="0.3">
      <c r="B2749">
        <v>68.335183129855722</v>
      </c>
      <c r="C2749">
        <v>0</v>
      </c>
    </row>
    <row r="2750" spans="2:3" x14ac:dyDescent="0.3">
      <c r="B2750">
        <v>68.335183129855722</v>
      </c>
      <c r="C2750">
        <v>12</v>
      </c>
    </row>
    <row r="2751" spans="2:3" x14ac:dyDescent="0.3">
      <c r="B2751">
        <v>68.385127635960046</v>
      </c>
      <c r="C2751">
        <v>12</v>
      </c>
    </row>
    <row r="2752" spans="2:3" x14ac:dyDescent="0.3">
      <c r="B2752">
        <v>68.385127635960046</v>
      </c>
      <c r="C2752">
        <v>0</v>
      </c>
    </row>
    <row r="2753" spans="2:3" x14ac:dyDescent="0.3">
      <c r="B2753">
        <v>68.435072142064371</v>
      </c>
      <c r="C2753">
        <v>0</v>
      </c>
    </row>
    <row r="2754" spans="2:3" x14ac:dyDescent="0.3">
      <c r="B2754">
        <v>68.435072142064371</v>
      </c>
      <c r="C2754">
        <v>12</v>
      </c>
    </row>
    <row r="2755" spans="2:3" x14ac:dyDescent="0.3">
      <c r="B2755">
        <v>68.48501664816871</v>
      </c>
      <c r="C2755">
        <v>12</v>
      </c>
    </row>
    <row r="2756" spans="2:3" x14ac:dyDescent="0.3">
      <c r="B2756">
        <v>68.48501664816871</v>
      </c>
      <c r="C2756">
        <v>0</v>
      </c>
    </row>
    <row r="2757" spans="2:3" x14ac:dyDescent="0.3">
      <c r="B2757">
        <v>68.53496115427302</v>
      </c>
      <c r="C2757">
        <v>0</v>
      </c>
    </row>
    <row r="2758" spans="2:3" x14ac:dyDescent="0.3">
      <c r="B2758">
        <v>68.53496115427302</v>
      </c>
      <c r="C2758">
        <v>12</v>
      </c>
    </row>
    <row r="2759" spans="2:3" x14ac:dyDescent="0.3">
      <c r="B2759">
        <v>68.584905660377359</v>
      </c>
      <c r="C2759">
        <v>12</v>
      </c>
    </row>
    <row r="2760" spans="2:3" x14ac:dyDescent="0.3">
      <c r="B2760">
        <v>68.584905660377359</v>
      </c>
      <c r="C2760">
        <v>0</v>
      </c>
    </row>
    <row r="2761" spans="2:3" x14ac:dyDescent="0.3">
      <c r="B2761">
        <v>68.634850166481684</v>
      </c>
      <c r="C2761">
        <v>0</v>
      </c>
    </row>
    <row r="2762" spans="2:3" x14ac:dyDescent="0.3">
      <c r="B2762">
        <v>68.634850166481684</v>
      </c>
      <c r="C2762">
        <v>12</v>
      </c>
    </row>
    <row r="2763" spans="2:3" x14ac:dyDescent="0.3">
      <c r="B2763">
        <v>68.684794672586008</v>
      </c>
      <c r="C2763">
        <v>12</v>
      </c>
    </row>
    <row r="2764" spans="2:3" x14ac:dyDescent="0.3">
      <c r="B2764">
        <v>68.684794672586008</v>
      </c>
      <c r="C2764">
        <v>0</v>
      </c>
    </row>
    <row r="2765" spans="2:3" x14ac:dyDescent="0.3">
      <c r="B2765">
        <v>68.734739178690347</v>
      </c>
      <c r="C2765">
        <v>0</v>
      </c>
    </row>
    <row r="2766" spans="2:3" x14ac:dyDescent="0.3">
      <c r="B2766">
        <v>68.734739178690347</v>
      </c>
      <c r="C2766">
        <v>12</v>
      </c>
    </row>
    <row r="2767" spans="2:3" x14ac:dyDescent="0.3">
      <c r="B2767">
        <v>68.784683684794672</v>
      </c>
      <c r="C2767">
        <v>12</v>
      </c>
    </row>
    <row r="2768" spans="2:3" x14ac:dyDescent="0.3">
      <c r="B2768">
        <v>68.784683684794672</v>
      </c>
      <c r="C2768">
        <v>0</v>
      </c>
    </row>
    <row r="2769" spans="2:3" x14ac:dyDescent="0.3">
      <c r="B2769">
        <v>68.834628190898997</v>
      </c>
      <c r="C2769">
        <v>0</v>
      </c>
    </row>
    <row r="2770" spans="2:3" x14ac:dyDescent="0.3">
      <c r="B2770">
        <v>68.834628190898997</v>
      </c>
      <c r="C2770">
        <v>12</v>
      </c>
    </row>
    <row r="2771" spans="2:3" x14ac:dyDescent="0.3">
      <c r="B2771">
        <v>68.884572697003335</v>
      </c>
      <c r="C2771">
        <v>12</v>
      </c>
    </row>
    <row r="2772" spans="2:3" x14ac:dyDescent="0.3">
      <c r="B2772">
        <v>68.884572697003335</v>
      </c>
      <c r="C2772">
        <v>0</v>
      </c>
    </row>
    <row r="2773" spans="2:3" x14ac:dyDescent="0.3">
      <c r="B2773">
        <v>68.93451720310766</v>
      </c>
      <c r="C2773">
        <v>0</v>
      </c>
    </row>
    <row r="2774" spans="2:3" x14ac:dyDescent="0.3">
      <c r="B2774">
        <v>68.93451720310766</v>
      </c>
      <c r="C2774">
        <v>12</v>
      </c>
    </row>
    <row r="2775" spans="2:3" x14ac:dyDescent="0.3">
      <c r="B2775">
        <v>68.984461709211985</v>
      </c>
      <c r="C2775">
        <v>12</v>
      </c>
    </row>
    <row r="2776" spans="2:3" x14ac:dyDescent="0.3">
      <c r="B2776">
        <v>68.984461709211985</v>
      </c>
      <c r="C2776">
        <v>0</v>
      </c>
    </row>
    <row r="2777" spans="2:3" x14ac:dyDescent="0.3">
      <c r="B2777">
        <v>69.034406215316324</v>
      </c>
      <c r="C2777">
        <v>0</v>
      </c>
    </row>
    <row r="2778" spans="2:3" x14ac:dyDescent="0.3">
      <c r="B2778">
        <v>69.034406215316324</v>
      </c>
      <c r="C2778">
        <v>12</v>
      </c>
    </row>
    <row r="2779" spans="2:3" x14ac:dyDescent="0.3">
      <c r="B2779">
        <v>69.084350721420634</v>
      </c>
      <c r="C2779">
        <v>12</v>
      </c>
    </row>
    <row r="2780" spans="2:3" x14ac:dyDescent="0.3">
      <c r="B2780">
        <v>69.084350721420634</v>
      </c>
      <c r="C2780">
        <v>0</v>
      </c>
    </row>
    <row r="2781" spans="2:3" x14ac:dyDescent="0.3">
      <c r="B2781">
        <v>69.134295227524973</v>
      </c>
      <c r="C2781">
        <v>0</v>
      </c>
    </row>
    <row r="2782" spans="2:3" x14ac:dyDescent="0.3">
      <c r="B2782">
        <v>69.134295227524973</v>
      </c>
      <c r="C2782">
        <v>12</v>
      </c>
    </row>
    <row r="2783" spans="2:3" x14ac:dyDescent="0.3">
      <c r="B2783">
        <v>69.184239733629298</v>
      </c>
      <c r="C2783">
        <v>12</v>
      </c>
    </row>
    <row r="2784" spans="2:3" x14ac:dyDescent="0.3">
      <c r="B2784">
        <v>69.184239733629298</v>
      </c>
      <c r="C2784">
        <v>0</v>
      </c>
    </row>
    <row r="2785" spans="2:3" x14ac:dyDescent="0.3">
      <c r="B2785">
        <v>69.234184239733622</v>
      </c>
      <c r="C2785">
        <v>0</v>
      </c>
    </row>
    <row r="2786" spans="2:3" x14ac:dyDescent="0.3">
      <c r="B2786">
        <v>69.234184239733622</v>
      </c>
      <c r="C2786">
        <v>12</v>
      </c>
    </row>
    <row r="2787" spans="2:3" x14ac:dyDescent="0.3">
      <c r="B2787">
        <v>69.284128745837961</v>
      </c>
      <c r="C2787">
        <v>12</v>
      </c>
    </row>
    <row r="2788" spans="2:3" x14ac:dyDescent="0.3">
      <c r="B2788">
        <v>69.284128745837961</v>
      </c>
      <c r="C2788">
        <v>0</v>
      </c>
    </row>
    <row r="2789" spans="2:3" x14ac:dyDescent="0.3">
      <c r="B2789">
        <v>69.334073251942286</v>
      </c>
      <c r="C2789">
        <v>0</v>
      </c>
    </row>
    <row r="2790" spans="2:3" x14ac:dyDescent="0.3">
      <c r="B2790">
        <v>69.334073251942286</v>
      </c>
      <c r="C2790">
        <v>12</v>
      </c>
    </row>
    <row r="2791" spans="2:3" x14ac:dyDescent="0.3">
      <c r="B2791">
        <v>69.38401775804661</v>
      </c>
      <c r="C2791">
        <v>12</v>
      </c>
    </row>
    <row r="2792" spans="2:3" x14ac:dyDescent="0.3">
      <c r="B2792">
        <v>69.38401775804661</v>
      </c>
      <c r="C2792">
        <v>0</v>
      </c>
    </row>
    <row r="2793" spans="2:3" x14ac:dyDescent="0.3">
      <c r="B2793">
        <v>69.433962264150949</v>
      </c>
      <c r="C2793">
        <v>0</v>
      </c>
    </row>
    <row r="2794" spans="2:3" x14ac:dyDescent="0.3">
      <c r="B2794">
        <v>69.433962264150949</v>
      </c>
      <c r="C2794">
        <v>12</v>
      </c>
    </row>
    <row r="2795" spans="2:3" x14ac:dyDescent="0.3">
      <c r="B2795">
        <v>69.483906770255274</v>
      </c>
      <c r="C2795">
        <v>12</v>
      </c>
    </row>
    <row r="2796" spans="2:3" x14ac:dyDescent="0.3">
      <c r="B2796">
        <v>69.483906770255274</v>
      </c>
      <c r="C2796">
        <v>0</v>
      </c>
    </row>
    <row r="2797" spans="2:3" x14ac:dyDescent="0.3">
      <c r="B2797">
        <v>69.533851276359599</v>
      </c>
      <c r="C2797">
        <v>0</v>
      </c>
    </row>
    <row r="2798" spans="2:3" x14ac:dyDescent="0.3">
      <c r="B2798">
        <v>69.533851276359599</v>
      </c>
      <c r="C2798">
        <v>12</v>
      </c>
    </row>
    <row r="2799" spans="2:3" x14ac:dyDescent="0.3">
      <c r="B2799">
        <v>69.583795782463937</v>
      </c>
      <c r="C2799">
        <v>12</v>
      </c>
    </row>
    <row r="2800" spans="2:3" x14ac:dyDescent="0.3">
      <c r="B2800">
        <v>69.583795782463937</v>
      </c>
      <c r="C2800">
        <v>0</v>
      </c>
    </row>
    <row r="2801" spans="2:3" x14ac:dyDescent="0.3">
      <c r="B2801">
        <v>69.633740288568248</v>
      </c>
      <c r="C2801">
        <v>0</v>
      </c>
    </row>
    <row r="2802" spans="2:3" x14ac:dyDescent="0.3">
      <c r="B2802">
        <v>69.633740288568248</v>
      </c>
      <c r="C2802">
        <v>12</v>
      </c>
    </row>
    <row r="2803" spans="2:3" x14ac:dyDescent="0.3">
      <c r="B2803">
        <v>69.683684794672587</v>
      </c>
      <c r="C2803">
        <v>12</v>
      </c>
    </row>
    <row r="2804" spans="2:3" x14ac:dyDescent="0.3">
      <c r="B2804">
        <v>69.683684794672587</v>
      </c>
      <c r="C2804">
        <v>0</v>
      </c>
    </row>
    <row r="2805" spans="2:3" x14ac:dyDescent="0.3">
      <c r="B2805">
        <v>69.733629300776911</v>
      </c>
      <c r="C2805">
        <v>0</v>
      </c>
    </row>
    <row r="2806" spans="2:3" x14ac:dyDescent="0.3">
      <c r="B2806">
        <v>69.733629300776911</v>
      </c>
      <c r="C2806">
        <v>12</v>
      </c>
    </row>
    <row r="2807" spans="2:3" x14ac:dyDescent="0.3">
      <c r="B2807">
        <v>69.783573806881236</v>
      </c>
      <c r="C2807">
        <v>12</v>
      </c>
    </row>
    <row r="2808" spans="2:3" x14ac:dyDescent="0.3">
      <c r="B2808">
        <v>69.783573806881236</v>
      </c>
      <c r="C2808">
        <v>0</v>
      </c>
    </row>
    <row r="2809" spans="2:3" x14ac:dyDescent="0.3">
      <c r="B2809">
        <v>69.833518312985575</v>
      </c>
      <c r="C2809">
        <v>0</v>
      </c>
    </row>
    <row r="2810" spans="2:3" x14ac:dyDescent="0.3">
      <c r="B2810">
        <v>69.833518312985575</v>
      </c>
      <c r="C2810">
        <v>12</v>
      </c>
    </row>
    <row r="2811" spans="2:3" x14ac:dyDescent="0.3">
      <c r="B2811">
        <v>69.8834628190899</v>
      </c>
      <c r="C2811">
        <v>12</v>
      </c>
    </row>
    <row r="2812" spans="2:3" x14ac:dyDescent="0.3">
      <c r="B2812">
        <v>69.8834628190899</v>
      </c>
      <c r="C2812">
        <v>0</v>
      </c>
    </row>
    <row r="2813" spans="2:3" x14ac:dyDescent="0.3">
      <c r="B2813">
        <v>69.933407325194224</v>
      </c>
      <c r="C2813">
        <v>0</v>
      </c>
    </row>
    <row r="2814" spans="2:3" x14ac:dyDescent="0.3">
      <c r="B2814">
        <v>69.933407325194224</v>
      </c>
      <c r="C2814">
        <v>12</v>
      </c>
    </row>
    <row r="2815" spans="2:3" x14ac:dyDescent="0.3">
      <c r="B2815">
        <v>69.983351831298563</v>
      </c>
      <c r="C2815">
        <v>12</v>
      </c>
    </row>
    <row r="2816" spans="2:3" x14ac:dyDescent="0.3">
      <c r="B2816">
        <v>69.983351831298563</v>
      </c>
      <c r="C2816">
        <v>0</v>
      </c>
    </row>
    <row r="2817" spans="2:3" x14ac:dyDescent="0.3">
      <c r="B2817">
        <v>70.033296337402888</v>
      </c>
      <c r="C2817">
        <v>0</v>
      </c>
    </row>
    <row r="2818" spans="2:3" x14ac:dyDescent="0.3">
      <c r="B2818">
        <v>70.033296337402888</v>
      </c>
      <c r="C2818">
        <v>12</v>
      </c>
    </row>
    <row r="2819" spans="2:3" x14ac:dyDescent="0.3">
      <c r="B2819">
        <v>70.083240843507213</v>
      </c>
      <c r="C2819">
        <v>12</v>
      </c>
    </row>
    <row r="2820" spans="2:3" x14ac:dyDescent="0.3">
      <c r="B2820">
        <v>70.083240843507213</v>
      </c>
      <c r="C2820">
        <v>0</v>
      </c>
    </row>
    <row r="2821" spans="2:3" x14ac:dyDescent="0.3">
      <c r="B2821">
        <v>70.133185349611551</v>
      </c>
      <c r="C2821">
        <v>0</v>
      </c>
    </row>
    <row r="2822" spans="2:3" x14ac:dyDescent="0.3">
      <c r="B2822">
        <v>70.133185349611551</v>
      </c>
      <c r="C2822">
        <v>12</v>
      </c>
    </row>
    <row r="2823" spans="2:3" x14ac:dyDescent="0.3">
      <c r="B2823">
        <v>70.183129855715862</v>
      </c>
      <c r="C2823">
        <v>12</v>
      </c>
    </row>
    <row r="2824" spans="2:3" x14ac:dyDescent="0.3">
      <c r="B2824">
        <v>70.183129855715862</v>
      </c>
      <c r="C2824">
        <v>0</v>
      </c>
    </row>
    <row r="2825" spans="2:3" x14ac:dyDescent="0.3">
      <c r="B2825">
        <v>70.233074361820201</v>
      </c>
      <c r="C2825">
        <v>0</v>
      </c>
    </row>
    <row r="2826" spans="2:3" x14ac:dyDescent="0.3">
      <c r="B2826">
        <v>70.233074361820201</v>
      </c>
      <c r="C2826">
        <v>12</v>
      </c>
    </row>
    <row r="2827" spans="2:3" x14ac:dyDescent="0.3">
      <c r="B2827">
        <v>70.283018867924525</v>
      </c>
      <c r="C2827">
        <v>12</v>
      </c>
    </row>
    <row r="2828" spans="2:3" x14ac:dyDescent="0.3">
      <c r="B2828">
        <v>70.283018867924525</v>
      </c>
      <c r="C2828">
        <v>0</v>
      </c>
    </row>
    <row r="2829" spans="2:3" x14ac:dyDescent="0.3">
      <c r="B2829">
        <v>70.33296337402885</v>
      </c>
      <c r="C2829">
        <v>0</v>
      </c>
    </row>
    <row r="2830" spans="2:3" x14ac:dyDescent="0.3">
      <c r="B2830">
        <v>70.33296337402885</v>
      </c>
      <c r="C2830">
        <v>12</v>
      </c>
    </row>
    <row r="2831" spans="2:3" x14ac:dyDescent="0.3">
      <c r="B2831">
        <v>70.382907880133189</v>
      </c>
      <c r="C2831">
        <v>12</v>
      </c>
    </row>
    <row r="2832" spans="2:3" x14ac:dyDescent="0.3">
      <c r="B2832">
        <v>70.382907880133189</v>
      </c>
      <c r="C2832">
        <v>0</v>
      </c>
    </row>
    <row r="2833" spans="2:3" x14ac:dyDescent="0.3">
      <c r="B2833">
        <v>70.432852386237514</v>
      </c>
      <c r="C2833">
        <v>0</v>
      </c>
    </row>
    <row r="2834" spans="2:3" x14ac:dyDescent="0.3">
      <c r="B2834">
        <v>70.432852386237514</v>
      </c>
      <c r="C2834">
        <v>12</v>
      </c>
    </row>
    <row r="2835" spans="2:3" x14ac:dyDescent="0.3">
      <c r="B2835">
        <v>70.482796892341838</v>
      </c>
      <c r="C2835">
        <v>12</v>
      </c>
    </row>
    <row r="2836" spans="2:3" x14ac:dyDescent="0.3">
      <c r="B2836">
        <v>70.482796892341838</v>
      </c>
      <c r="C2836">
        <v>0</v>
      </c>
    </row>
    <row r="2837" spans="2:3" x14ac:dyDescent="0.3">
      <c r="B2837">
        <v>70.532741398446177</v>
      </c>
      <c r="C2837">
        <v>0</v>
      </c>
    </row>
    <row r="2838" spans="2:3" x14ac:dyDescent="0.3">
      <c r="B2838">
        <v>70.532741398446177</v>
      </c>
      <c r="C2838">
        <v>12</v>
      </c>
    </row>
    <row r="2839" spans="2:3" x14ac:dyDescent="0.3">
      <c r="B2839">
        <v>70.582685904550502</v>
      </c>
      <c r="C2839">
        <v>12</v>
      </c>
    </row>
    <row r="2840" spans="2:3" x14ac:dyDescent="0.3">
      <c r="B2840">
        <v>70.582685904550502</v>
      </c>
      <c r="C2840">
        <v>0</v>
      </c>
    </row>
    <row r="2841" spans="2:3" x14ac:dyDescent="0.3">
      <c r="B2841">
        <v>70.632630410654826</v>
      </c>
      <c r="C2841">
        <v>0</v>
      </c>
    </row>
    <row r="2842" spans="2:3" x14ac:dyDescent="0.3">
      <c r="B2842">
        <v>70.632630410654826</v>
      </c>
      <c r="C2842">
        <v>12</v>
      </c>
    </row>
    <row r="2843" spans="2:3" x14ac:dyDescent="0.3">
      <c r="B2843">
        <v>70.682574916759165</v>
      </c>
      <c r="C2843">
        <v>12</v>
      </c>
    </row>
    <row r="2844" spans="2:3" x14ac:dyDescent="0.3">
      <c r="B2844">
        <v>70.682574916759165</v>
      </c>
      <c r="C2844">
        <v>0</v>
      </c>
    </row>
    <row r="2845" spans="2:3" x14ac:dyDescent="0.3">
      <c r="B2845">
        <v>70.732519422863476</v>
      </c>
      <c r="C2845">
        <v>0</v>
      </c>
    </row>
    <row r="2846" spans="2:3" x14ac:dyDescent="0.3">
      <c r="B2846">
        <v>70.732519422863476</v>
      </c>
      <c r="C2846">
        <v>12</v>
      </c>
    </row>
    <row r="2847" spans="2:3" x14ac:dyDescent="0.3">
      <c r="B2847">
        <v>70.782463928967815</v>
      </c>
      <c r="C2847">
        <v>12</v>
      </c>
    </row>
    <row r="2848" spans="2:3" x14ac:dyDescent="0.3">
      <c r="B2848">
        <v>70.782463928967815</v>
      </c>
      <c r="C2848">
        <v>0</v>
      </c>
    </row>
    <row r="2849" spans="2:3" x14ac:dyDescent="0.3">
      <c r="B2849">
        <v>70.832408435072139</v>
      </c>
      <c r="C2849">
        <v>0</v>
      </c>
    </row>
    <row r="2850" spans="2:3" x14ac:dyDescent="0.3">
      <c r="B2850">
        <v>70.832408435072139</v>
      </c>
      <c r="C2850">
        <v>12</v>
      </c>
    </row>
    <row r="2851" spans="2:3" x14ac:dyDescent="0.3">
      <c r="B2851">
        <v>70.882352941176464</v>
      </c>
      <c r="C2851">
        <v>12</v>
      </c>
    </row>
    <row r="2852" spans="2:3" x14ac:dyDescent="0.3">
      <c r="B2852">
        <v>70.882352941176464</v>
      </c>
      <c r="C2852">
        <v>0</v>
      </c>
    </row>
    <row r="2853" spans="2:3" x14ac:dyDescent="0.3">
      <c r="B2853">
        <v>70.932297447280803</v>
      </c>
      <c r="C2853">
        <v>0</v>
      </c>
    </row>
    <row r="2854" spans="2:3" x14ac:dyDescent="0.3">
      <c r="B2854">
        <v>70.932297447280803</v>
      </c>
      <c r="C2854">
        <v>12</v>
      </c>
    </row>
    <row r="2855" spans="2:3" x14ac:dyDescent="0.3">
      <c r="B2855">
        <v>70.982241953385127</v>
      </c>
      <c r="C2855">
        <v>12</v>
      </c>
    </row>
    <row r="2856" spans="2:3" x14ac:dyDescent="0.3">
      <c r="B2856">
        <v>70.982241953385127</v>
      </c>
      <c r="C2856">
        <v>0</v>
      </c>
    </row>
    <row r="2857" spans="2:3" x14ac:dyDescent="0.3">
      <c r="B2857">
        <v>71.032186459489452</v>
      </c>
      <c r="C2857">
        <v>0</v>
      </c>
    </row>
    <row r="2858" spans="2:3" x14ac:dyDescent="0.3">
      <c r="B2858">
        <v>71.032186459489452</v>
      </c>
      <c r="C2858">
        <v>12</v>
      </c>
    </row>
    <row r="2859" spans="2:3" x14ac:dyDescent="0.3">
      <c r="B2859">
        <v>71.082130965593791</v>
      </c>
      <c r="C2859">
        <v>12</v>
      </c>
    </row>
    <row r="2860" spans="2:3" x14ac:dyDescent="0.3">
      <c r="B2860">
        <v>71.082130965593791</v>
      </c>
      <c r="C2860">
        <v>0</v>
      </c>
    </row>
    <row r="2861" spans="2:3" x14ac:dyDescent="0.3">
      <c r="B2861">
        <v>71.132075471698116</v>
      </c>
      <c r="C2861">
        <v>0</v>
      </c>
    </row>
    <row r="2862" spans="2:3" x14ac:dyDescent="0.3">
      <c r="B2862">
        <v>71.132075471698116</v>
      </c>
      <c r="C2862">
        <v>12</v>
      </c>
    </row>
    <row r="2863" spans="2:3" x14ac:dyDescent="0.3">
      <c r="B2863">
        <v>71.18201997780244</v>
      </c>
      <c r="C2863">
        <v>12</v>
      </c>
    </row>
    <row r="2864" spans="2:3" x14ac:dyDescent="0.3">
      <c r="B2864">
        <v>71.18201997780244</v>
      </c>
      <c r="C2864">
        <v>0</v>
      </c>
    </row>
    <row r="2865" spans="2:3" x14ac:dyDescent="0.3">
      <c r="B2865">
        <v>71.231964483906779</v>
      </c>
      <c r="C2865">
        <v>0</v>
      </c>
    </row>
    <row r="2866" spans="2:3" x14ac:dyDescent="0.3">
      <c r="B2866">
        <v>71.231964483906779</v>
      </c>
      <c r="C2866">
        <v>12</v>
      </c>
    </row>
    <row r="2867" spans="2:3" x14ac:dyDescent="0.3">
      <c r="B2867">
        <v>71.28190899001109</v>
      </c>
      <c r="C2867">
        <v>12</v>
      </c>
    </row>
    <row r="2868" spans="2:3" x14ac:dyDescent="0.3">
      <c r="B2868">
        <v>71.28190899001109</v>
      </c>
      <c r="C2868">
        <v>0</v>
      </c>
    </row>
    <row r="2869" spans="2:3" x14ac:dyDescent="0.3">
      <c r="B2869">
        <v>71.331853496115428</v>
      </c>
      <c r="C2869">
        <v>0</v>
      </c>
    </row>
    <row r="2870" spans="2:3" x14ac:dyDescent="0.3">
      <c r="B2870">
        <v>71.331853496115428</v>
      </c>
      <c r="C2870">
        <v>12</v>
      </c>
    </row>
    <row r="2871" spans="2:3" x14ac:dyDescent="0.3">
      <c r="B2871">
        <v>71.381798002219753</v>
      </c>
      <c r="C2871">
        <v>12</v>
      </c>
    </row>
    <row r="2872" spans="2:3" x14ac:dyDescent="0.3">
      <c r="B2872">
        <v>71.381798002219753</v>
      </c>
      <c r="C2872">
        <v>0</v>
      </c>
    </row>
    <row r="2873" spans="2:3" x14ac:dyDescent="0.3">
      <c r="B2873">
        <v>71.431742508324078</v>
      </c>
      <c r="C2873">
        <v>0</v>
      </c>
    </row>
    <row r="2874" spans="2:3" x14ac:dyDescent="0.3">
      <c r="B2874">
        <v>71.431742508324078</v>
      </c>
      <c r="C2874">
        <v>12</v>
      </c>
    </row>
    <row r="2875" spans="2:3" x14ac:dyDescent="0.3">
      <c r="B2875">
        <v>71.481687014428417</v>
      </c>
      <c r="C2875">
        <v>12</v>
      </c>
    </row>
    <row r="2876" spans="2:3" x14ac:dyDescent="0.3">
      <c r="B2876">
        <v>71.481687014428417</v>
      </c>
      <c r="C2876">
        <v>0</v>
      </c>
    </row>
    <row r="2877" spans="2:3" x14ac:dyDescent="0.3">
      <c r="B2877">
        <v>71.531631520532741</v>
      </c>
      <c r="C2877">
        <v>0</v>
      </c>
    </row>
    <row r="2878" spans="2:3" x14ac:dyDescent="0.3">
      <c r="B2878">
        <v>71.531631520532741</v>
      </c>
      <c r="C2878">
        <v>12</v>
      </c>
    </row>
    <row r="2879" spans="2:3" x14ac:dyDescent="0.3">
      <c r="B2879">
        <v>71.581576026637066</v>
      </c>
      <c r="C2879">
        <v>12</v>
      </c>
    </row>
    <row r="2880" spans="2:3" x14ac:dyDescent="0.3">
      <c r="B2880">
        <v>71.581576026637066</v>
      </c>
      <c r="C2880">
        <v>0</v>
      </c>
    </row>
    <row r="2881" spans="2:3" x14ac:dyDescent="0.3">
      <c r="B2881">
        <v>71.631520532741405</v>
      </c>
      <c r="C2881">
        <v>0</v>
      </c>
    </row>
    <row r="2882" spans="2:3" x14ac:dyDescent="0.3">
      <c r="B2882">
        <v>71.631520532741405</v>
      </c>
      <c r="C2882">
        <v>12</v>
      </c>
    </row>
    <row r="2883" spans="2:3" x14ac:dyDescent="0.3">
      <c r="B2883">
        <v>71.68146503884573</v>
      </c>
      <c r="C2883">
        <v>12</v>
      </c>
    </row>
    <row r="2884" spans="2:3" x14ac:dyDescent="0.3">
      <c r="B2884">
        <v>71.68146503884573</v>
      </c>
      <c r="C2884">
        <v>0</v>
      </c>
    </row>
    <row r="2885" spans="2:3" x14ac:dyDescent="0.3">
      <c r="B2885">
        <v>71.731409544950054</v>
      </c>
      <c r="C2885">
        <v>0</v>
      </c>
    </row>
    <row r="2886" spans="2:3" x14ac:dyDescent="0.3">
      <c r="B2886">
        <v>71.731409544950054</v>
      </c>
      <c r="C2886">
        <v>12</v>
      </c>
    </row>
    <row r="2887" spans="2:3" x14ac:dyDescent="0.3">
      <c r="B2887">
        <v>71.781354051054393</v>
      </c>
      <c r="C2887">
        <v>12</v>
      </c>
    </row>
    <row r="2888" spans="2:3" x14ac:dyDescent="0.3">
      <c r="B2888">
        <v>71.781354051054393</v>
      </c>
      <c r="C2888">
        <v>0</v>
      </c>
    </row>
    <row r="2889" spans="2:3" x14ac:dyDescent="0.3">
      <c r="B2889">
        <v>71.831298557158703</v>
      </c>
      <c r="C2889">
        <v>0</v>
      </c>
    </row>
    <row r="2890" spans="2:3" x14ac:dyDescent="0.3">
      <c r="B2890">
        <v>71.831298557158703</v>
      </c>
      <c r="C2890">
        <v>12</v>
      </c>
    </row>
    <row r="2891" spans="2:3" x14ac:dyDescent="0.3">
      <c r="B2891">
        <v>71.881243063263042</v>
      </c>
      <c r="C2891">
        <v>12</v>
      </c>
    </row>
    <row r="2892" spans="2:3" x14ac:dyDescent="0.3">
      <c r="B2892">
        <v>71.881243063263042</v>
      </c>
      <c r="C2892">
        <v>0</v>
      </c>
    </row>
    <row r="2893" spans="2:3" x14ac:dyDescent="0.3">
      <c r="B2893">
        <v>71.931187569367367</v>
      </c>
      <c r="C2893">
        <v>0</v>
      </c>
    </row>
    <row r="2894" spans="2:3" x14ac:dyDescent="0.3">
      <c r="B2894">
        <v>71.931187569367367</v>
      </c>
      <c r="C2894">
        <v>12</v>
      </c>
    </row>
    <row r="2895" spans="2:3" x14ac:dyDescent="0.3">
      <c r="B2895">
        <v>71.981132075471692</v>
      </c>
      <c r="C2895">
        <v>12</v>
      </c>
    </row>
    <row r="2896" spans="2:3" x14ac:dyDescent="0.3">
      <c r="B2896">
        <v>71.981132075471692</v>
      </c>
      <c r="C2896">
        <v>0</v>
      </c>
    </row>
    <row r="2897" spans="2:3" x14ac:dyDescent="0.3">
      <c r="B2897">
        <v>72.031076581576031</v>
      </c>
      <c r="C2897">
        <v>0</v>
      </c>
    </row>
    <row r="2898" spans="2:3" x14ac:dyDescent="0.3">
      <c r="B2898">
        <v>72.031076581576031</v>
      </c>
      <c r="C2898">
        <v>12</v>
      </c>
    </row>
    <row r="2899" spans="2:3" x14ac:dyDescent="0.3">
      <c r="B2899">
        <v>72.081021087680355</v>
      </c>
      <c r="C2899">
        <v>12</v>
      </c>
    </row>
    <row r="2900" spans="2:3" x14ac:dyDescent="0.3">
      <c r="B2900">
        <v>72.081021087680355</v>
      </c>
      <c r="C2900">
        <v>0</v>
      </c>
    </row>
    <row r="2901" spans="2:3" x14ac:dyDescent="0.3">
      <c r="B2901">
        <v>72.13096559378468</v>
      </c>
      <c r="C2901">
        <v>0</v>
      </c>
    </row>
    <row r="2902" spans="2:3" x14ac:dyDescent="0.3">
      <c r="B2902">
        <v>72.13096559378468</v>
      </c>
      <c r="C2902">
        <v>12</v>
      </c>
    </row>
    <row r="2903" spans="2:3" x14ac:dyDescent="0.3">
      <c r="B2903">
        <v>72.180910099889019</v>
      </c>
      <c r="C2903">
        <v>12</v>
      </c>
    </row>
    <row r="2904" spans="2:3" x14ac:dyDescent="0.3">
      <c r="B2904">
        <v>72.180910099889019</v>
      </c>
      <c r="C2904">
        <v>0</v>
      </c>
    </row>
    <row r="2905" spans="2:3" x14ac:dyDescent="0.3">
      <c r="B2905">
        <v>72.230854605993343</v>
      </c>
      <c r="C2905">
        <v>0</v>
      </c>
    </row>
    <row r="2906" spans="2:3" x14ac:dyDescent="0.3">
      <c r="B2906">
        <v>72.230854605993343</v>
      </c>
      <c r="C2906">
        <v>12</v>
      </c>
    </row>
    <row r="2907" spans="2:3" x14ac:dyDescent="0.3">
      <c r="B2907">
        <v>72.280799112097668</v>
      </c>
      <c r="C2907">
        <v>12</v>
      </c>
    </row>
    <row r="2908" spans="2:3" x14ac:dyDescent="0.3">
      <c r="B2908">
        <v>72.280799112097668</v>
      </c>
      <c r="C2908">
        <v>0</v>
      </c>
    </row>
    <row r="2909" spans="2:3" x14ac:dyDescent="0.3">
      <c r="B2909">
        <v>72.330743618202007</v>
      </c>
      <c r="C2909">
        <v>0</v>
      </c>
    </row>
    <row r="2910" spans="2:3" x14ac:dyDescent="0.3">
      <c r="B2910">
        <v>72.330743618202007</v>
      </c>
      <c r="C2910">
        <v>12</v>
      </c>
    </row>
    <row r="2911" spans="2:3" x14ac:dyDescent="0.3">
      <c r="B2911">
        <v>72.380688124306317</v>
      </c>
      <c r="C2911">
        <v>12</v>
      </c>
    </row>
    <row r="2912" spans="2:3" x14ac:dyDescent="0.3">
      <c r="B2912">
        <v>72.380688124306317</v>
      </c>
      <c r="C2912">
        <v>0</v>
      </c>
    </row>
    <row r="2913" spans="2:3" x14ac:dyDescent="0.3">
      <c r="B2913">
        <v>72.430632630410656</v>
      </c>
      <c r="C2913">
        <v>0</v>
      </c>
    </row>
    <row r="2914" spans="2:3" x14ac:dyDescent="0.3">
      <c r="B2914">
        <v>72.430632630410656</v>
      </c>
      <c r="C2914">
        <v>12</v>
      </c>
    </row>
    <row r="2915" spans="2:3" x14ac:dyDescent="0.3">
      <c r="B2915">
        <v>72.480577136514981</v>
      </c>
      <c r="C2915">
        <v>12</v>
      </c>
    </row>
    <row r="2916" spans="2:3" x14ac:dyDescent="0.3">
      <c r="B2916">
        <v>72.480577136514981</v>
      </c>
      <c r="C2916">
        <v>0</v>
      </c>
    </row>
    <row r="2917" spans="2:3" x14ac:dyDescent="0.3">
      <c r="B2917">
        <v>72.530521642619306</v>
      </c>
      <c r="C2917">
        <v>0</v>
      </c>
    </row>
    <row r="2918" spans="2:3" x14ac:dyDescent="0.3">
      <c r="B2918">
        <v>72.530521642619306</v>
      </c>
      <c r="C2918">
        <v>12</v>
      </c>
    </row>
    <row r="2919" spans="2:3" x14ac:dyDescent="0.3">
      <c r="B2919">
        <v>72.580466148723644</v>
      </c>
      <c r="C2919">
        <v>12</v>
      </c>
    </row>
    <row r="2920" spans="2:3" x14ac:dyDescent="0.3">
      <c r="B2920">
        <v>72.580466148723644</v>
      </c>
      <c r="C2920">
        <v>0</v>
      </c>
    </row>
    <row r="2921" spans="2:3" x14ac:dyDescent="0.3">
      <c r="B2921">
        <v>72.630410654827969</v>
      </c>
      <c r="C2921">
        <v>0</v>
      </c>
    </row>
    <row r="2922" spans="2:3" x14ac:dyDescent="0.3">
      <c r="B2922">
        <v>72.630410654827969</v>
      </c>
      <c r="C2922">
        <v>12</v>
      </c>
    </row>
    <row r="2923" spans="2:3" x14ac:dyDescent="0.3">
      <c r="B2923">
        <v>72.680355160932294</v>
      </c>
      <c r="C2923">
        <v>12</v>
      </c>
    </row>
    <row r="2924" spans="2:3" x14ac:dyDescent="0.3">
      <c r="B2924">
        <v>72.680355160932294</v>
      </c>
      <c r="C2924">
        <v>0</v>
      </c>
    </row>
    <row r="2925" spans="2:3" x14ac:dyDescent="0.3">
      <c r="B2925">
        <v>72.730299667036633</v>
      </c>
      <c r="C2925">
        <v>0</v>
      </c>
    </row>
    <row r="2926" spans="2:3" x14ac:dyDescent="0.3">
      <c r="B2926">
        <v>72.730299667036633</v>
      </c>
      <c r="C2926">
        <v>12</v>
      </c>
    </row>
    <row r="2927" spans="2:3" x14ac:dyDescent="0.3">
      <c r="B2927">
        <v>72.780244173140957</v>
      </c>
      <c r="C2927">
        <v>12</v>
      </c>
    </row>
    <row r="2928" spans="2:3" x14ac:dyDescent="0.3">
      <c r="B2928">
        <v>72.780244173140957</v>
      </c>
      <c r="C2928">
        <v>0</v>
      </c>
    </row>
    <row r="2929" spans="2:3" x14ac:dyDescent="0.3">
      <c r="B2929">
        <v>72.830188679245282</v>
      </c>
      <c r="C2929">
        <v>0</v>
      </c>
    </row>
    <row r="2930" spans="2:3" x14ac:dyDescent="0.3">
      <c r="B2930">
        <v>72.830188679245282</v>
      </c>
      <c r="C2930">
        <v>12</v>
      </c>
    </row>
    <row r="2931" spans="2:3" x14ac:dyDescent="0.3">
      <c r="B2931">
        <v>72.880133185349621</v>
      </c>
      <c r="C2931">
        <v>12</v>
      </c>
    </row>
    <row r="2932" spans="2:3" x14ac:dyDescent="0.3">
      <c r="B2932">
        <v>72.880133185349621</v>
      </c>
      <c r="C2932">
        <v>0</v>
      </c>
    </row>
    <row r="2933" spans="2:3" x14ac:dyDescent="0.3">
      <c r="B2933">
        <v>72.930077691453931</v>
      </c>
      <c r="C2933">
        <v>0</v>
      </c>
    </row>
    <row r="2934" spans="2:3" x14ac:dyDescent="0.3">
      <c r="B2934">
        <v>72.930077691453931</v>
      </c>
      <c r="C2934">
        <v>12</v>
      </c>
    </row>
    <row r="2935" spans="2:3" x14ac:dyDescent="0.3">
      <c r="B2935">
        <v>72.98002219755827</v>
      </c>
      <c r="C2935">
        <v>12</v>
      </c>
    </row>
    <row r="2936" spans="2:3" x14ac:dyDescent="0.3">
      <c r="B2936">
        <v>72.98002219755827</v>
      </c>
      <c r="C2936">
        <v>0</v>
      </c>
    </row>
    <row r="2937" spans="2:3" x14ac:dyDescent="0.3">
      <c r="B2937">
        <v>73.029966703662595</v>
      </c>
      <c r="C2937">
        <v>0</v>
      </c>
    </row>
    <row r="2938" spans="2:3" x14ac:dyDescent="0.3">
      <c r="B2938">
        <v>73.029966703662595</v>
      </c>
      <c r="C2938">
        <v>12</v>
      </c>
    </row>
    <row r="2939" spans="2:3" x14ac:dyDescent="0.3">
      <c r="B2939">
        <v>73.079911209766919</v>
      </c>
      <c r="C2939">
        <v>12</v>
      </c>
    </row>
    <row r="2940" spans="2:3" x14ac:dyDescent="0.3">
      <c r="B2940">
        <v>73.079911209766919</v>
      </c>
      <c r="C2940">
        <v>0</v>
      </c>
    </row>
    <row r="2941" spans="2:3" x14ac:dyDescent="0.3">
      <c r="B2941">
        <v>73.129855715871258</v>
      </c>
      <c r="C2941">
        <v>0</v>
      </c>
    </row>
    <row r="2942" spans="2:3" x14ac:dyDescent="0.3">
      <c r="B2942">
        <v>73.129855715871258</v>
      </c>
      <c r="C2942">
        <v>12</v>
      </c>
    </row>
    <row r="2943" spans="2:3" x14ac:dyDescent="0.3">
      <c r="B2943">
        <v>73.179800221975583</v>
      </c>
      <c r="C2943">
        <v>12</v>
      </c>
    </row>
    <row r="2944" spans="2:3" x14ac:dyDescent="0.3">
      <c r="B2944">
        <v>73.179800221975583</v>
      </c>
      <c r="C2944">
        <v>0</v>
      </c>
    </row>
    <row r="2945" spans="2:3" x14ac:dyDescent="0.3">
      <c r="B2945">
        <v>73.229744728079908</v>
      </c>
      <c r="C2945">
        <v>0</v>
      </c>
    </row>
    <row r="2946" spans="2:3" x14ac:dyDescent="0.3">
      <c r="B2946">
        <v>73.229744728079908</v>
      </c>
      <c r="C2946">
        <v>12</v>
      </c>
    </row>
    <row r="2947" spans="2:3" x14ac:dyDescent="0.3">
      <c r="B2947">
        <v>73.279689234184247</v>
      </c>
      <c r="C2947">
        <v>12</v>
      </c>
    </row>
    <row r="2948" spans="2:3" x14ac:dyDescent="0.3">
      <c r="B2948">
        <v>73.279689234184247</v>
      </c>
      <c r="C2948">
        <v>0</v>
      </c>
    </row>
    <row r="2949" spans="2:3" x14ac:dyDescent="0.3">
      <c r="B2949">
        <v>73.329633740288571</v>
      </c>
      <c r="C2949">
        <v>0</v>
      </c>
    </row>
    <row r="2950" spans="2:3" x14ac:dyDescent="0.3">
      <c r="B2950">
        <v>73.329633740288571</v>
      </c>
      <c r="C2950">
        <v>12</v>
      </c>
    </row>
    <row r="2951" spans="2:3" x14ac:dyDescent="0.3">
      <c r="B2951">
        <v>73.379578246392896</v>
      </c>
      <c r="C2951">
        <v>12</v>
      </c>
    </row>
    <row r="2952" spans="2:3" x14ac:dyDescent="0.3">
      <c r="B2952">
        <v>73.379578246392896</v>
      </c>
      <c r="C2952">
        <v>0</v>
      </c>
    </row>
    <row r="2953" spans="2:3" x14ac:dyDescent="0.3">
      <c r="B2953">
        <v>73.429522752497235</v>
      </c>
      <c r="C2953">
        <v>0</v>
      </c>
    </row>
    <row r="2954" spans="2:3" x14ac:dyDescent="0.3">
      <c r="B2954">
        <v>73.429522752497235</v>
      </c>
      <c r="C2954">
        <v>12</v>
      </c>
    </row>
    <row r="2955" spans="2:3" x14ac:dyDescent="0.3">
      <c r="B2955">
        <v>73.479467258601545</v>
      </c>
      <c r="C2955">
        <v>12</v>
      </c>
    </row>
    <row r="2956" spans="2:3" x14ac:dyDescent="0.3">
      <c r="B2956">
        <v>73.479467258601545</v>
      </c>
      <c r="C2956">
        <v>0</v>
      </c>
    </row>
    <row r="2957" spans="2:3" x14ac:dyDescent="0.3">
      <c r="B2957">
        <v>73.529411764705884</v>
      </c>
      <c r="C2957">
        <v>0</v>
      </c>
    </row>
    <row r="2958" spans="2:3" x14ac:dyDescent="0.3">
      <c r="B2958">
        <v>73.529411764705884</v>
      </c>
      <c r="C2958">
        <v>12</v>
      </c>
    </row>
    <row r="2959" spans="2:3" x14ac:dyDescent="0.3">
      <c r="B2959">
        <v>73.579356270810209</v>
      </c>
      <c r="C2959">
        <v>12</v>
      </c>
    </row>
    <row r="2960" spans="2:3" x14ac:dyDescent="0.3">
      <c r="B2960">
        <v>73.579356270810209</v>
      </c>
      <c r="C2960">
        <v>0</v>
      </c>
    </row>
    <row r="2961" spans="2:3" x14ac:dyDescent="0.3">
      <c r="B2961">
        <v>73.629300776914533</v>
      </c>
      <c r="C2961">
        <v>0</v>
      </c>
    </row>
    <row r="2962" spans="2:3" x14ac:dyDescent="0.3">
      <c r="B2962">
        <v>73.629300776914533</v>
      </c>
      <c r="C2962">
        <v>12</v>
      </c>
    </row>
    <row r="2963" spans="2:3" x14ac:dyDescent="0.3">
      <c r="B2963">
        <v>73.679245283018872</v>
      </c>
      <c r="C2963">
        <v>12</v>
      </c>
    </row>
    <row r="2964" spans="2:3" x14ac:dyDescent="0.3">
      <c r="B2964">
        <v>73.679245283018872</v>
      </c>
      <c r="C2964">
        <v>0</v>
      </c>
    </row>
    <row r="2965" spans="2:3" x14ac:dyDescent="0.3">
      <c r="B2965">
        <v>73.729189789123197</v>
      </c>
      <c r="C2965">
        <v>0</v>
      </c>
    </row>
    <row r="2966" spans="2:3" x14ac:dyDescent="0.3">
      <c r="B2966">
        <v>73.729189789123197</v>
      </c>
      <c r="C2966">
        <v>12</v>
      </c>
    </row>
    <row r="2967" spans="2:3" x14ac:dyDescent="0.3">
      <c r="B2967">
        <v>73.779134295227522</v>
      </c>
      <c r="C2967">
        <v>12</v>
      </c>
    </row>
    <row r="2968" spans="2:3" x14ac:dyDescent="0.3">
      <c r="B2968">
        <v>73.779134295227522</v>
      </c>
      <c r="C2968">
        <v>0</v>
      </c>
    </row>
    <row r="2969" spans="2:3" x14ac:dyDescent="0.3">
      <c r="B2969">
        <v>73.82907880133186</v>
      </c>
      <c r="C2969">
        <v>0</v>
      </c>
    </row>
    <row r="2970" spans="2:3" x14ac:dyDescent="0.3">
      <c r="B2970">
        <v>73.82907880133186</v>
      </c>
      <c r="C2970">
        <v>12</v>
      </c>
    </row>
    <row r="2971" spans="2:3" x14ac:dyDescent="0.3">
      <c r="B2971">
        <v>73.879023307436185</v>
      </c>
      <c r="C2971">
        <v>12</v>
      </c>
    </row>
    <row r="2972" spans="2:3" x14ac:dyDescent="0.3">
      <c r="B2972">
        <v>73.879023307436185</v>
      </c>
      <c r="C2972">
        <v>0</v>
      </c>
    </row>
    <row r="2973" spans="2:3" x14ac:dyDescent="0.3">
      <c r="B2973">
        <v>73.92896781354051</v>
      </c>
      <c r="C2973">
        <v>0</v>
      </c>
    </row>
    <row r="2974" spans="2:3" x14ac:dyDescent="0.3">
      <c r="B2974">
        <v>73.92896781354051</v>
      </c>
      <c r="C2974">
        <v>12</v>
      </c>
    </row>
    <row r="2975" spans="2:3" x14ac:dyDescent="0.3">
      <c r="B2975">
        <v>73.978912319644849</v>
      </c>
      <c r="C2975">
        <v>12</v>
      </c>
    </row>
    <row r="2976" spans="2:3" x14ac:dyDescent="0.3">
      <c r="B2976">
        <v>73.978912319644849</v>
      </c>
      <c r="C2976">
        <v>0</v>
      </c>
    </row>
    <row r="2977" spans="2:3" x14ac:dyDescent="0.3">
      <c r="B2977">
        <v>74.028856825749173</v>
      </c>
      <c r="C2977">
        <v>0</v>
      </c>
    </row>
    <row r="2978" spans="2:3" x14ac:dyDescent="0.3">
      <c r="B2978">
        <v>74.028856825749173</v>
      </c>
      <c r="C2978">
        <v>12</v>
      </c>
    </row>
    <row r="2979" spans="2:3" x14ac:dyDescent="0.3">
      <c r="B2979">
        <v>74.078801331853498</v>
      </c>
      <c r="C2979">
        <v>12</v>
      </c>
    </row>
    <row r="2980" spans="2:3" x14ac:dyDescent="0.3">
      <c r="B2980">
        <v>74.078801331853498</v>
      </c>
      <c r="C2980">
        <v>0</v>
      </c>
    </row>
    <row r="2981" spans="2:3" x14ac:dyDescent="0.3">
      <c r="B2981">
        <v>74.128745837957823</v>
      </c>
      <c r="C2981">
        <v>0</v>
      </c>
    </row>
    <row r="2982" spans="2:3" x14ac:dyDescent="0.3">
      <c r="B2982">
        <v>74.128745837957823</v>
      </c>
      <c r="C2982">
        <v>12</v>
      </c>
    </row>
    <row r="2983" spans="2:3" x14ac:dyDescent="0.3">
      <c r="B2983">
        <v>74.178690344062147</v>
      </c>
      <c r="C2983">
        <v>12</v>
      </c>
    </row>
    <row r="2984" spans="2:3" x14ac:dyDescent="0.3">
      <c r="B2984">
        <v>74.178690344062147</v>
      </c>
      <c r="C2984">
        <v>0</v>
      </c>
    </row>
    <row r="2985" spans="2:3" x14ac:dyDescent="0.3">
      <c r="B2985">
        <v>74.228634850166486</v>
      </c>
      <c r="C2985">
        <v>0</v>
      </c>
    </row>
    <row r="2986" spans="2:3" x14ac:dyDescent="0.3">
      <c r="B2986">
        <v>74.228634850166486</v>
      </c>
      <c r="C2986">
        <v>12</v>
      </c>
    </row>
    <row r="2987" spans="2:3" x14ac:dyDescent="0.3">
      <c r="B2987">
        <v>74.278579356270811</v>
      </c>
      <c r="C2987">
        <v>12</v>
      </c>
    </row>
    <row r="2988" spans="2:3" x14ac:dyDescent="0.3">
      <c r="B2988">
        <v>74.278579356270811</v>
      </c>
      <c r="C2988">
        <v>0</v>
      </c>
    </row>
    <row r="2989" spans="2:3" x14ac:dyDescent="0.3">
      <c r="B2989">
        <v>74.328523862375135</v>
      </c>
      <c r="C2989">
        <v>0</v>
      </c>
    </row>
    <row r="2990" spans="2:3" x14ac:dyDescent="0.3">
      <c r="B2990">
        <v>74.328523862375135</v>
      </c>
      <c r="C2990">
        <v>12</v>
      </c>
    </row>
    <row r="2991" spans="2:3" x14ac:dyDescent="0.3">
      <c r="B2991">
        <v>74.378468368479474</v>
      </c>
      <c r="C2991">
        <v>12</v>
      </c>
    </row>
    <row r="2992" spans="2:3" x14ac:dyDescent="0.3">
      <c r="B2992">
        <v>74.378468368479474</v>
      </c>
      <c r="C2992">
        <v>0</v>
      </c>
    </row>
    <row r="2993" spans="2:3" x14ac:dyDescent="0.3">
      <c r="B2993">
        <v>74.428412874583799</v>
      </c>
      <c r="C2993">
        <v>0</v>
      </c>
    </row>
    <row r="2994" spans="2:3" x14ac:dyDescent="0.3">
      <c r="B2994">
        <v>74.428412874583799</v>
      </c>
      <c r="C2994">
        <v>12</v>
      </c>
    </row>
    <row r="2995" spans="2:3" x14ac:dyDescent="0.3">
      <c r="B2995">
        <v>74.478357380688124</v>
      </c>
      <c r="C2995">
        <v>12</v>
      </c>
    </row>
    <row r="2996" spans="2:3" x14ac:dyDescent="0.3">
      <c r="B2996">
        <v>74.478357380688124</v>
      </c>
      <c r="C2996">
        <v>0</v>
      </c>
    </row>
    <row r="2997" spans="2:3" x14ac:dyDescent="0.3">
      <c r="B2997">
        <v>74.528301886792448</v>
      </c>
      <c r="C2997">
        <v>0</v>
      </c>
    </row>
    <row r="2998" spans="2:3" x14ac:dyDescent="0.3">
      <c r="B2998">
        <v>74.528301886792448</v>
      </c>
      <c r="C2998">
        <v>12</v>
      </c>
    </row>
    <row r="2999" spans="2:3" x14ac:dyDescent="0.3">
      <c r="B2999">
        <v>74.578246392896787</v>
      </c>
      <c r="C2999">
        <v>12</v>
      </c>
    </row>
    <row r="3000" spans="2:3" x14ac:dyDescent="0.3">
      <c r="B3000">
        <v>74.578246392896787</v>
      </c>
      <c r="C3000">
        <v>0</v>
      </c>
    </row>
    <row r="3001" spans="2:3" x14ac:dyDescent="0.3">
      <c r="B3001">
        <v>74.628190899001112</v>
      </c>
      <c r="C3001">
        <v>0</v>
      </c>
    </row>
    <row r="3002" spans="2:3" x14ac:dyDescent="0.3">
      <c r="B3002">
        <v>74.628190899001112</v>
      </c>
      <c r="C3002">
        <v>12</v>
      </c>
    </row>
    <row r="3003" spans="2:3" x14ac:dyDescent="0.3">
      <c r="B3003">
        <v>74.678135405105436</v>
      </c>
      <c r="C3003">
        <v>12</v>
      </c>
    </row>
    <row r="3004" spans="2:3" x14ac:dyDescent="0.3">
      <c r="B3004">
        <v>74.678135405105436</v>
      </c>
      <c r="C3004">
        <v>0</v>
      </c>
    </row>
    <row r="3005" spans="2:3" x14ac:dyDescent="0.3">
      <c r="B3005">
        <v>74.728079911209761</v>
      </c>
      <c r="C3005">
        <v>0</v>
      </c>
    </row>
    <row r="3006" spans="2:3" x14ac:dyDescent="0.3">
      <c r="B3006">
        <v>74.728079911209761</v>
      </c>
      <c r="C3006">
        <v>12</v>
      </c>
    </row>
    <row r="3007" spans="2:3" x14ac:dyDescent="0.3">
      <c r="B3007">
        <v>74.7780244173141</v>
      </c>
      <c r="C3007">
        <v>12</v>
      </c>
    </row>
    <row r="3008" spans="2:3" x14ac:dyDescent="0.3">
      <c r="B3008">
        <v>74.7780244173141</v>
      </c>
      <c r="C3008">
        <v>0</v>
      </c>
    </row>
    <row r="3009" spans="2:3" x14ac:dyDescent="0.3">
      <c r="B3009">
        <v>74.827968923418425</v>
      </c>
      <c r="C3009">
        <v>0</v>
      </c>
    </row>
    <row r="3010" spans="2:3" x14ac:dyDescent="0.3">
      <c r="B3010">
        <v>74.827968923418425</v>
      </c>
      <c r="C3010">
        <v>12</v>
      </c>
    </row>
    <row r="3011" spans="2:3" x14ac:dyDescent="0.3">
      <c r="B3011">
        <v>74.877913429522749</v>
      </c>
      <c r="C3011">
        <v>12</v>
      </c>
    </row>
    <row r="3012" spans="2:3" x14ac:dyDescent="0.3">
      <c r="B3012">
        <v>74.877913429522749</v>
      </c>
      <c r="C3012">
        <v>0</v>
      </c>
    </row>
    <row r="3013" spans="2:3" x14ac:dyDescent="0.3">
      <c r="B3013">
        <v>74.927857935627074</v>
      </c>
      <c r="C3013">
        <v>0</v>
      </c>
    </row>
    <row r="3014" spans="2:3" x14ac:dyDescent="0.3">
      <c r="B3014">
        <v>74.927857935627074</v>
      </c>
      <c r="C3014">
        <v>12</v>
      </c>
    </row>
    <row r="3015" spans="2:3" x14ac:dyDescent="0.3">
      <c r="B3015">
        <v>74.977802441731413</v>
      </c>
      <c r="C3015">
        <v>12</v>
      </c>
    </row>
    <row r="3016" spans="2:3" x14ac:dyDescent="0.3">
      <c r="B3016">
        <v>74.977802441731413</v>
      </c>
      <c r="C3016">
        <v>0</v>
      </c>
    </row>
    <row r="3017" spans="2:3" x14ac:dyDescent="0.3">
      <c r="B3017">
        <v>75.027746947835738</v>
      </c>
      <c r="C3017">
        <v>0</v>
      </c>
    </row>
    <row r="3018" spans="2:3" x14ac:dyDescent="0.3">
      <c r="B3018">
        <v>75.027746947835738</v>
      </c>
      <c r="C3018">
        <v>12</v>
      </c>
    </row>
    <row r="3019" spans="2:3" x14ac:dyDescent="0.3">
      <c r="B3019">
        <v>75.077691453940062</v>
      </c>
      <c r="C3019">
        <v>12</v>
      </c>
    </row>
    <row r="3020" spans="2:3" x14ac:dyDescent="0.3">
      <c r="B3020">
        <v>75.077691453940062</v>
      </c>
      <c r="C3020">
        <v>0</v>
      </c>
    </row>
    <row r="3021" spans="2:3" x14ac:dyDescent="0.3">
      <c r="B3021">
        <v>75.127635960044401</v>
      </c>
      <c r="C3021">
        <v>0</v>
      </c>
    </row>
    <row r="3022" spans="2:3" x14ac:dyDescent="0.3">
      <c r="B3022">
        <v>75.127635960044401</v>
      </c>
      <c r="C3022">
        <v>12</v>
      </c>
    </row>
    <row r="3023" spans="2:3" x14ac:dyDescent="0.3">
      <c r="B3023">
        <v>75.177580466148726</v>
      </c>
      <c r="C3023">
        <v>12</v>
      </c>
    </row>
    <row r="3024" spans="2:3" x14ac:dyDescent="0.3">
      <c r="B3024">
        <v>75.177580466148726</v>
      </c>
      <c r="C3024">
        <v>0</v>
      </c>
    </row>
    <row r="3025" spans="2:3" x14ac:dyDescent="0.3">
      <c r="B3025">
        <v>75.22752497225305</v>
      </c>
      <c r="C3025">
        <v>0</v>
      </c>
    </row>
    <row r="3026" spans="2:3" x14ac:dyDescent="0.3">
      <c r="B3026">
        <v>75.22752497225305</v>
      </c>
      <c r="C3026">
        <v>12</v>
      </c>
    </row>
    <row r="3027" spans="2:3" x14ac:dyDescent="0.3">
      <c r="B3027">
        <v>75.277469478357375</v>
      </c>
      <c r="C3027">
        <v>12</v>
      </c>
    </row>
    <row r="3028" spans="2:3" x14ac:dyDescent="0.3">
      <c r="B3028">
        <v>75.277469478357375</v>
      </c>
      <c r="C3028">
        <v>0</v>
      </c>
    </row>
    <row r="3029" spans="2:3" x14ac:dyDescent="0.3">
      <c r="B3029">
        <v>75.327413984461714</v>
      </c>
      <c r="C3029">
        <v>0</v>
      </c>
    </row>
    <row r="3030" spans="2:3" x14ac:dyDescent="0.3">
      <c r="B3030">
        <v>75.327413984461714</v>
      </c>
      <c r="C3030">
        <v>12</v>
      </c>
    </row>
    <row r="3031" spans="2:3" x14ac:dyDescent="0.3">
      <c r="B3031">
        <v>75.377358490566039</v>
      </c>
      <c r="C3031">
        <v>12</v>
      </c>
    </row>
    <row r="3032" spans="2:3" x14ac:dyDescent="0.3">
      <c r="B3032">
        <v>75.377358490566039</v>
      </c>
      <c r="C3032">
        <v>0</v>
      </c>
    </row>
    <row r="3033" spans="2:3" x14ac:dyDescent="0.3">
      <c r="B3033">
        <v>75.427302996670363</v>
      </c>
      <c r="C3033">
        <v>0</v>
      </c>
    </row>
    <row r="3034" spans="2:3" x14ac:dyDescent="0.3">
      <c r="B3034">
        <v>75.427302996670363</v>
      </c>
      <c r="C3034">
        <v>12</v>
      </c>
    </row>
    <row r="3035" spans="2:3" x14ac:dyDescent="0.3">
      <c r="B3035">
        <v>75.477247502774688</v>
      </c>
      <c r="C3035">
        <v>12</v>
      </c>
    </row>
    <row r="3036" spans="2:3" x14ac:dyDescent="0.3">
      <c r="B3036">
        <v>75.477247502774688</v>
      </c>
      <c r="C3036">
        <v>0</v>
      </c>
    </row>
    <row r="3037" spans="2:3" x14ac:dyDescent="0.3">
      <c r="B3037">
        <v>75.527192008879027</v>
      </c>
      <c r="C3037">
        <v>0</v>
      </c>
    </row>
    <row r="3038" spans="2:3" x14ac:dyDescent="0.3">
      <c r="B3038">
        <v>75.527192008879027</v>
      </c>
      <c r="C3038">
        <v>12</v>
      </c>
    </row>
    <row r="3039" spans="2:3" x14ac:dyDescent="0.3">
      <c r="B3039">
        <v>75.577136514983351</v>
      </c>
      <c r="C3039">
        <v>12</v>
      </c>
    </row>
    <row r="3040" spans="2:3" x14ac:dyDescent="0.3">
      <c r="B3040">
        <v>75.577136514983351</v>
      </c>
      <c r="C3040">
        <v>0</v>
      </c>
    </row>
    <row r="3041" spans="2:3" x14ac:dyDescent="0.3">
      <c r="B3041">
        <v>75.627081021087676</v>
      </c>
      <c r="C3041">
        <v>0</v>
      </c>
    </row>
    <row r="3042" spans="2:3" x14ac:dyDescent="0.3">
      <c r="B3042">
        <v>75.627081021087676</v>
      </c>
      <c r="C3042">
        <v>12</v>
      </c>
    </row>
    <row r="3043" spans="2:3" x14ac:dyDescent="0.3">
      <c r="B3043">
        <v>75.677025527192015</v>
      </c>
      <c r="C3043">
        <v>12</v>
      </c>
    </row>
    <row r="3044" spans="2:3" x14ac:dyDescent="0.3">
      <c r="B3044">
        <v>75.677025527192015</v>
      </c>
      <c r="C3044">
        <v>0</v>
      </c>
    </row>
    <row r="3045" spans="2:3" x14ac:dyDescent="0.3">
      <c r="B3045">
        <v>75.72697003329634</v>
      </c>
      <c r="C3045">
        <v>0</v>
      </c>
    </row>
    <row r="3046" spans="2:3" x14ac:dyDescent="0.3">
      <c r="B3046">
        <v>75.72697003329634</v>
      </c>
      <c r="C3046">
        <v>12</v>
      </c>
    </row>
    <row r="3047" spans="2:3" x14ac:dyDescent="0.3">
      <c r="B3047">
        <v>75.776914539400664</v>
      </c>
      <c r="C3047">
        <v>12</v>
      </c>
    </row>
    <row r="3048" spans="2:3" x14ac:dyDescent="0.3">
      <c r="B3048">
        <v>75.776914539400664</v>
      </c>
      <c r="C3048">
        <v>0</v>
      </c>
    </row>
    <row r="3049" spans="2:3" x14ac:dyDescent="0.3">
      <c r="B3049">
        <v>75.826859045504989</v>
      </c>
      <c r="C3049">
        <v>0</v>
      </c>
    </row>
    <row r="3050" spans="2:3" x14ac:dyDescent="0.3">
      <c r="B3050">
        <v>75.826859045504989</v>
      </c>
      <c r="C3050">
        <v>12</v>
      </c>
    </row>
    <row r="3051" spans="2:3" x14ac:dyDescent="0.3">
      <c r="B3051">
        <v>75.876803551609328</v>
      </c>
      <c r="C3051">
        <v>12</v>
      </c>
    </row>
    <row r="3052" spans="2:3" x14ac:dyDescent="0.3">
      <c r="B3052">
        <v>75.876803551609328</v>
      </c>
      <c r="C3052">
        <v>0</v>
      </c>
    </row>
    <row r="3053" spans="2:3" x14ac:dyDescent="0.3">
      <c r="B3053">
        <v>75.926748057713652</v>
      </c>
      <c r="C3053">
        <v>0</v>
      </c>
    </row>
    <row r="3054" spans="2:3" x14ac:dyDescent="0.3">
      <c r="B3054">
        <v>75.926748057713652</v>
      </c>
      <c r="C3054">
        <v>12</v>
      </c>
    </row>
    <row r="3055" spans="2:3" x14ac:dyDescent="0.3">
      <c r="B3055">
        <v>75.976692563817977</v>
      </c>
      <c r="C3055">
        <v>12</v>
      </c>
    </row>
    <row r="3056" spans="2:3" x14ac:dyDescent="0.3">
      <c r="B3056">
        <v>75.976692563817977</v>
      </c>
      <c r="C3056">
        <v>0</v>
      </c>
    </row>
    <row r="3057" spans="2:3" x14ac:dyDescent="0.3">
      <c r="B3057">
        <v>76.026637069922302</v>
      </c>
      <c r="C3057">
        <v>0</v>
      </c>
    </row>
    <row r="3058" spans="2:3" x14ac:dyDescent="0.3">
      <c r="B3058">
        <v>76.026637069922302</v>
      </c>
      <c r="C3058">
        <v>12</v>
      </c>
    </row>
    <row r="3059" spans="2:3" x14ac:dyDescent="0.3">
      <c r="B3059">
        <v>76.076581576026641</v>
      </c>
      <c r="C3059">
        <v>12</v>
      </c>
    </row>
    <row r="3060" spans="2:3" x14ac:dyDescent="0.3">
      <c r="B3060">
        <v>76.076581576026641</v>
      </c>
      <c r="C3060">
        <v>0</v>
      </c>
    </row>
    <row r="3061" spans="2:3" x14ac:dyDescent="0.3">
      <c r="B3061">
        <v>76.126526082130965</v>
      </c>
      <c r="C3061">
        <v>0</v>
      </c>
    </row>
    <row r="3062" spans="2:3" x14ac:dyDescent="0.3">
      <c r="B3062">
        <v>76.126526082130965</v>
      </c>
      <c r="C3062">
        <v>12</v>
      </c>
    </row>
    <row r="3063" spans="2:3" x14ac:dyDescent="0.3">
      <c r="B3063">
        <v>76.17647058823529</v>
      </c>
      <c r="C3063">
        <v>12</v>
      </c>
    </row>
    <row r="3064" spans="2:3" x14ac:dyDescent="0.3">
      <c r="B3064">
        <v>76.17647058823529</v>
      </c>
      <c r="C3064">
        <v>0</v>
      </c>
    </row>
    <row r="3065" spans="2:3" x14ac:dyDescent="0.3">
      <c r="B3065">
        <v>76.226415094339629</v>
      </c>
      <c r="C3065">
        <v>0</v>
      </c>
    </row>
    <row r="3066" spans="2:3" x14ac:dyDescent="0.3">
      <c r="B3066">
        <v>76.226415094339629</v>
      </c>
      <c r="C3066">
        <v>12</v>
      </c>
    </row>
    <row r="3067" spans="2:3" x14ac:dyDescent="0.3">
      <c r="B3067">
        <v>76.276359600443953</v>
      </c>
      <c r="C3067">
        <v>12</v>
      </c>
    </row>
    <row r="3068" spans="2:3" x14ac:dyDescent="0.3">
      <c r="B3068">
        <v>76.276359600443953</v>
      </c>
      <c r="C3068">
        <v>0</v>
      </c>
    </row>
    <row r="3069" spans="2:3" x14ac:dyDescent="0.3">
      <c r="B3069">
        <v>76.326304106548278</v>
      </c>
      <c r="C3069">
        <v>0</v>
      </c>
    </row>
    <row r="3070" spans="2:3" x14ac:dyDescent="0.3">
      <c r="B3070">
        <v>76.326304106548278</v>
      </c>
      <c r="C3070">
        <v>12</v>
      </c>
    </row>
    <row r="3071" spans="2:3" x14ac:dyDescent="0.3">
      <c r="B3071">
        <v>76.376248612652603</v>
      </c>
      <c r="C3071">
        <v>12</v>
      </c>
    </row>
    <row r="3072" spans="2:3" x14ac:dyDescent="0.3">
      <c r="B3072">
        <v>76.376248612652603</v>
      </c>
      <c r="C3072">
        <v>0</v>
      </c>
    </row>
    <row r="3073" spans="2:3" x14ac:dyDescent="0.3">
      <c r="B3073">
        <v>76.426193118756942</v>
      </c>
      <c r="C3073">
        <v>0</v>
      </c>
    </row>
    <row r="3074" spans="2:3" x14ac:dyDescent="0.3">
      <c r="B3074">
        <v>76.426193118756942</v>
      </c>
      <c r="C3074">
        <v>12</v>
      </c>
    </row>
    <row r="3075" spans="2:3" x14ac:dyDescent="0.3">
      <c r="B3075">
        <v>76.476137624861266</v>
      </c>
      <c r="C3075">
        <v>12</v>
      </c>
    </row>
    <row r="3076" spans="2:3" x14ac:dyDescent="0.3">
      <c r="B3076">
        <v>76.476137624861266</v>
      </c>
      <c r="C3076">
        <v>0</v>
      </c>
    </row>
    <row r="3077" spans="2:3" x14ac:dyDescent="0.3">
      <c r="B3077">
        <v>76.526082130965591</v>
      </c>
      <c r="C3077">
        <v>0</v>
      </c>
    </row>
    <row r="3078" spans="2:3" x14ac:dyDescent="0.3">
      <c r="B3078">
        <v>76.526082130965591</v>
      </c>
      <c r="C3078">
        <v>12</v>
      </c>
    </row>
    <row r="3079" spans="2:3" x14ac:dyDescent="0.3">
      <c r="B3079">
        <v>76.576026637069916</v>
      </c>
      <c r="C3079">
        <v>12</v>
      </c>
    </row>
    <row r="3080" spans="2:3" x14ac:dyDescent="0.3">
      <c r="B3080">
        <v>76.576026637069916</v>
      </c>
      <c r="C3080">
        <v>0</v>
      </c>
    </row>
    <row r="3081" spans="2:3" x14ac:dyDescent="0.3">
      <c r="B3081">
        <v>76.625971143174255</v>
      </c>
      <c r="C3081">
        <v>0</v>
      </c>
    </row>
    <row r="3082" spans="2:3" x14ac:dyDescent="0.3">
      <c r="B3082">
        <v>76.625971143174255</v>
      </c>
      <c r="C3082">
        <v>12</v>
      </c>
    </row>
    <row r="3083" spans="2:3" x14ac:dyDescent="0.3">
      <c r="B3083">
        <v>76.675915649278579</v>
      </c>
      <c r="C3083">
        <v>12</v>
      </c>
    </row>
    <row r="3084" spans="2:3" x14ac:dyDescent="0.3">
      <c r="B3084">
        <v>76.675915649278579</v>
      </c>
      <c r="C3084">
        <v>0</v>
      </c>
    </row>
    <row r="3085" spans="2:3" x14ac:dyDescent="0.3">
      <c r="B3085">
        <v>76.725860155382904</v>
      </c>
      <c r="C3085">
        <v>0</v>
      </c>
    </row>
    <row r="3086" spans="2:3" x14ac:dyDescent="0.3">
      <c r="B3086">
        <v>76.725860155382904</v>
      </c>
      <c r="C3086">
        <v>12</v>
      </c>
    </row>
    <row r="3087" spans="2:3" x14ac:dyDescent="0.3">
      <c r="B3087">
        <v>76.775804661487243</v>
      </c>
      <c r="C3087">
        <v>12</v>
      </c>
    </row>
    <row r="3088" spans="2:3" x14ac:dyDescent="0.3">
      <c r="B3088">
        <v>76.775804661487243</v>
      </c>
      <c r="C3088">
        <v>0</v>
      </c>
    </row>
    <row r="3089" spans="2:3" x14ac:dyDescent="0.3">
      <c r="B3089">
        <v>76.825749167591567</v>
      </c>
      <c r="C3089">
        <v>0</v>
      </c>
    </row>
    <row r="3090" spans="2:3" x14ac:dyDescent="0.3">
      <c r="B3090">
        <v>76.825749167591567</v>
      </c>
      <c r="C3090">
        <v>12</v>
      </c>
    </row>
    <row r="3091" spans="2:3" x14ac:dyDescent="0.3">
      <c r="B3091">
        <v>76.875693673695892</v>
      </c>
      <c r="C3091">
        <v>12</v>
      </c>
    </row>
    <row r="3092" spans="2:3" x14ac:dyDescent="0.3">
      <c r="B3092">
        <v>76.875693673695892</v>
      </c>
      <c r="C3092">
        <v>0</v>
      </c>
    </row>
    <row r="3093" spans="2:3" x14ac:dyDescent="0.3">
      <c r="B3093">
        <v>76.925638179800217</v>
      </c>
      <c r="C3093">
        <v>0</v>
      </c>
    </row>
    <row r="3094" spans="2:3" x14ac:dyDescent="0.3">
      <c r="B3094">
        <v>76.925638179800217</v>
      </c>
      <c r="C3094">
        <v>12</v>
      </c>
    </row>
    <row r="3095" spans="2:3" x14ac:dyDescent="0.3">
      <c r="B3095">
        <v>76.975582685904556</v>
      </c>
      <c r="C3095">
        <v>12</v>
      </c>
    </row>
    <row r="3096" spans="2:3" x14ac:dyDescent="0.3">
      <c r="B3096">
        <v>76.975582685904556</v>
      </c>
      <c r="C3096">
        <v>0</v>
      </c>
    </row>
    <row r="3097" spans="2:3" x14ac:dyDescent="0.3">
      <c r="B3097">
        <v>77.02552719200888</v>
      </c>
      <c r="C3097">
        <v>0</v>
      </c>
    </row>
    <row r="3098" spans="2:3" x14ac:dyDescent="0.3">
      <c r="B3098">
        <v>77.02552719200888</v>
      </c>
      <c r="C3098">
        <v>12</v>
      </c>
    </row>
    <row r="3099" spans="2:3" x14ac:dyDescent="0.3">
      <c r="B3099">
        <v>77.075471698113205</v>
      </c>
      <c r="C3099">
        <v>12</v>
      </c>
    </row>
    <row r="3100" spans="2:3" x14ac:dyDescent="0.3">
      <c r="B3100">
        <v>77.075471698113205</v>
      </c>
      <c r="C3100">
        <v>0</v>
      </c>
    </row>
    <row r="3101" spans="2:3" x14ac:dyDescent="0.3">
      <c r="B3101">
        <v>77.12541620421753</v>
      </c>
      <c r="C3101">
        <v>0</v>
      </c>
    </row>
    <row r="3102" spans="2:3" x14ac:dyDescent="0.3">
      <c r="B3102">
        <v>77.12541620421753</v>
      </c>
      <c r="C3102">
        <v>12</v>
      </c>
    </row>
    <row r="3103" spans="2:3" x14ac:dyDescent="0.3">
      <c r="B3103">
        <v>77.175360710321868</v>
      </c>
      <c r="C3103">
        <v>12</v>
      </c>
    </row>
    <row r="3104" spans="2:3" x14ac:dyDescent="0.3">
      <c r="B3104">
        <v>77.175360710321868</v>
      </c>
      <c r="C3104">
        <v>0</v>
      </c>
    </row>
    <row r="3105" spans="2:3" x14ac:dyDescent="0.3">
      <c r="B3105">
        <v>77.225305216426193</v>
      </c>
      <c r="C3105">
        <v>0</v>
      </c>
    </row>
    <row r="3106" spans="2:3" x14ac:dyDescent="0.3">
      <c r="B3106">
        <v>77.225305216426193</v>
      </c>
      <c r="C3106">
        <v>12</v>
      </c>
    </row>
    <row r="3107" spans="2:3" x14ac:dyDescent="0.3">
      <c r="B3107">
        <v>77.275249722530518</v>
      </c>
      <c r="C3107">
        <v>12</v>
      </c>
    </row>
    <row r="3108" spans="2:3" x14ac:dyDescent="0.3">
      <c r="B3108">
        <v>77.275249722530518</v>
      </c>
      <c r="C3108">
        <v>0</v>
      </c>
    </row>
    <row r="3109" spans="2:3" x14ac:dyDescent="0.3">
      <c r="B3109">
        <v>77.325194228634857</v>
      </c>
      <c r="C3109">
        <v>0</v>
      </c>
    </row>
    <row r="3110" spans="2:3" x14ac:dyDescent="0.3">
      <c r="B3110">
        <v>77.325194228634857</v>
      </c>
      <c r="C3110">
        <v>12</v>
      </c>
    </row>
    <row r="3111" spans="2:3" x14ac:dyDescent="0.3">
      <c r="B3111">
        <v>77.375138734739181</v>
      </c>
      <c r="C3111">
        <v>12</v>
      </c>
    </row>
    <row r="3112" spans="2:3" x14ac:dyDescent="0.3">
      <c r="B3112">
        <v>77.375138734739181</v>
      </c>
      <c r="C3112">
        <v>0</v>
      </c>
    </row>
    <row r="3113" spans="2:3" x14ac:dyDescent="0.3">
      <c r="B3113">
        <v>77.425083240843506</v>
      </c>
      <c r="C3113">
        <v>0</v>
      </c>
    </row>
    <row r="3114" spans="2:3" x14ac:dyDescent="0.3">
      <c r="B3114">
        <v>77.425083240843506</v>
      </c>
      <c r="C3114">
        <v>12</v>
      </c>
    </row>
    <row r="3115" spans="2:3" x14ac:dyDescent="0.3">
      <c r="B3115">
        <v>77.475027746947831</v>
      </c>
      <c r="C3115">
        <v>12</v>
      </c>
    </row>
    <row r="3116" spans="2:3" x14ac:dyDescent="0.3">
      <c r="B3116">
        <v>77.475027746947831</v>
      </c>
      <c r="C3116">
        <v>0</v>
      </c>
    </row>
    <row r="3117" spans="2:3" x14ac:dyDescent="0.3">
      <c r="B3117">
        <v>77.524972253052169</v>
      </c>
      <c r="C3117">
        <v>0</v>
      </c>
    </row>
    <row r="3118" spans="2:3" x14ac:dyDescent="0.3">
      <c r="B3118">
        <v>77.524972253052169</v>
      </c>
      <c r="C3118">
        <v>12</v>
      </c>
    </row>
    <row r="3119" spans="2:3" x14ac:dyDescent="0.3">
      <c r="B3119">
        <v>77.574916759156494</v>
      </c>
      <c r="C3119">
        <v>12</v>
      </c>
    </row>
    <row r="3120" spans="2:3" x14ac:dyDescent="0.3">
      <c r="B3120">
        <v>77.574916759156494</v>
      </c>
      <c r="C3120">
        <v>0</v>
      </c>
    </row>
    <row r="3121" spans="2:3" x14ac:dyDescent="0.3">
      <c r="B3121">
        <v>77.624861265260819</v>
      </c>
      <c r="C3121">
        <v>0</v>
      </c>
    </row>
    <row r="3122" spans="2:3" x14ac:dyDescent="0.3">
      <c r="B3122">
        <v>77.624861265260819</v>
      </c>
      <c r="C3122">
        <v>12</v>
      </c>
    </row>
    <row r="3123" spans="2:3" x14ac:dyDescent="0.3">
      <c r="B3123">
        <v>77.674805771365143</v>
      </c>
      <c r="C3123">
        <v>12</v>
      </c>
    </row>
    <row r="3124" spans="2:3" x14ac:dyDescent="0.3">
      <c r="B3124">
        <v>77.674805771365143</v>
      </c>
      <c r="C3124">
        <v>0</v>
      </c>
    </row>
    <row r="3125" spans="2:3" x14ac:dyDescent="0.3">
      <c r="B3125">
        <v>77.724750277469482</v>
      </c>
      <c r="C3125">
        <v>0</v>
      </c>
    </row>
    <row r="3126" spans="2:3" x14ac:dyDescent="0.3">
      <c r="B3126">
        <v>77.724750277469482</v>
      </c>
      <c r="C3126">
        <v>12</v>
      </c>
    </row>
    <row r="3127" spans="2:3" x14ac:dyDescent="0.3">
      <c r="B3127">
        <v>77.774694783573807</v>
      </c>
      <c r="C3127">
        <v>12</v>
      </c>
    </row>
    <row r="3128" spans="2:3" x14ac:dyDescent="0.3">
      <c r="B3128">
        <v>77.774694783573807</v>
      </c>
      <c r="C3128">
        <v>0</v>
      </c>
    </row>
    <row r="3129" spans="2:3" x14ac:dyDescent="0.3">
      <c r="B3129">
        <v>77.824639289678132</v>
      </c>
      <c r="C3129">
        <v>0</v>
      </c>
    </row>
    <row r="3130" spans="2:3" x14ac:dyDescent="0.3">
      <c r="B3130">
        <v>77.824639289678132</v>
      </c>
      <c r="C3130">
        <v>12</v>
      </c>
    </row>
    <row r="3131" spans="2:3" x14ac:dyDescent="0.3">
      <c r="B3131">
        <v>77.87458379578247</v>
      </c>
      <c r="C3131">
        <v>12</v>
      </c>
    </row>
    <row r="3132" spans="2:3" x14ac:dyDescent="0.3">
      <c r="B3132">
        <v>77.87458379578247</v>
      </c>
      <c r="C3132">
        <v>0</v>
      </c>
    </row>
    <row r="3133" spans="2:3" x14ac:dyDescent="0.3">
      <c r="B3133">
        <v>77.924528301886795</v>
      </c>
      <c r="C3133">
        <v>0</v>
      </c>
    </row>
    <row r="3134" spans="2:3" x14ac:dyDescent="0.3">
      <c r="B3134">
        <v>77.924528301886795</v>
      </c>
      <c r="C3134">
        <v>12</v>
      </c>
    </row>
    <row r="3135" spans="2:3" x14ac:dyDescent="0.3">
      <c r="B3135">
        <v>77.97447280799112</v>
      </c>
      <c r="C3135">
        <v>12</v>
      </c>
    </row>
    <row r="3136" spans="2:3" x14ac:dyDescent="0.3">
      <c r="B3136">
        <v>77.97447280799112</v>
      </c>
      <c r="C3136">
        <v>0</v>
      </c>
    </row>
    <row r="3137" spans="2:3" x14ac:dyDescent="0.3">
      <c r="B3137">
        <v>78.024417314095444</v>
      </c>
      <c r="C3137">
        <v>0</v>
      </c>
    </row>
    <row r="3138" spans="2:3" x14ac:dyDescent="0.3">
      <c r="B3138">
        <v>78.024417314095444</v>
      </c>
      <c r="C3138">
        <v>12</v>
      </c>
    </row>
    <row r="3139" spans="2:3" x14ac:dyDescent="0.3">
      <c r="B3139">
        <v>78.074361820199783</v>
      </c>
      <c r="C3139">
        <v>12</v>
      </c>
    </row>
    <row r="3140" spans="2:3" x14ac:dyDescent="0.3">
      <c r="B3140">
        <v>78.074361820199783</v>
      </c>
      <c r="C3140">
        <v>0</v>
      </c>
    </row>
    <row r="3141" spans="2:3" x14ac:dyDescent="0.3">
      <c r="B3141">
        <v>78.124306326304108</v>
      </c>
      <c r="C3141">
        <v>0</v>
      </c>
    </row>
    <row r="3142" spans="2:3" x14ac:dyDescent="0.3">
      <c r="B3142">
        <v>78.124306326304108</v>
      </c>
      <c r="C3142">
        <v>12</v>
      </c>
    </row>
    <row r="3143" spans="2:3" x14ac:dyDescent="0.3">
      <c r="B3143">
        <v>78.174250832408433</v>
      </c>
      <c r="C3143">
        <v>12</v>
      </c>
    </row>
    <row r="3144" spans="2:3" x14ac:dyDescent="0.3">
      <c r="B3144">
        <v>78.174250832408433</v>
      </c>
      <c r="C3144">
        <v>0</v>
      </c>
    </row>
    <row r="3145" spans="2:3" x14ac:dyDescent="0.3">
      <c r="B3145">
        <v>78.224195338512757</v>
      </c>
      <c r="C3145">
        <v>0</v>
      </c>
    </row>
    <row r="3146" spans="2:3" x14ac:dyDescent="0.3">
      <c r="B3146">
        <v>78.224195338512757</v>
      </c>
      <c r="C3146">
        <v>12</v>
      </c>
    </row>
    <row r="3147" spans="2:3" x14ac:dyDescent="0.3">
      <c r="B3147">
        <v>78.274139844617096</v>
      </c>
      <c r="C3147">
        <v>12</v>
      </c>
    </row>
    <row r="3148" spans="2:3" x14ac:dyDescent="0.3">
      <c r="B3148">
        <v>78.274139844617096</v>
      </c>
      <c r="C3148">
        <v>0</v>
      </c>
    </row>
    <row r="3149" spans="2:3" x14ac:dyDescent="0.3">
      <c r="B3149">
        <v>78.324084350721421</v>
      </c>
      <c r="C3149">
        <v>0</v>
      </c>
    </row>
    <row r="3150" spans="2:3" x14ac:dyDescent="0.3">
      <c r="B3150">
        <v>78.324084350721421</v>
      </c>
      <c r="C3150">
        <v>12</v>
      </c>
    </row>
    <row r="3151" spans="2:3" x14ac:dyDescent="0.3">
      <c r="B3151">
        <v>78.374028856825745</v>
      </c>
      <c r="C3151">
        <v>12</v>
      </c>
    </row>
    <row r="3152" spans="2:3" x14ac:dyDescent="0.3">
      <c r="B3152">
        <v>78.374028856825745</v>
      </c>
      <c r="C3152">
        <v>0</v>
      </c>
    </row>
    <row r="3153" spans="2:3" x14ac:dyDescent="0.3">
      <c r="B3153">
        <v>78.423973362930084</v>
      </c>
      <c r="C3153">
        <v>0</v>
      </c>
    </row>
    <row r="3154" spans="2:3" x14ac:dyDescent="0.3">
      <c r="B3154">
        <v>78.423973362930084</v>
      </c>
      <c r="C3154">
        <v>12</v>
      </c>
    </row>
    <row r="3155" spans="2:3" x14ac:dyDescent="0.3">
      <c r="B3155">
        <v>78.473917869034409</v>
      </c>
      <c r="C3155">
        <v>12</v>
      </c>
    </row>
    <row r="3156" spans="2:3" x14ac:dyDescent="0.3">
      <c r="B3156">
        <v>78.473917869034409</v>
      </c>
      <c r="C3156">
        <v>0</v>
      </c>
    </row>
    <row r="3157" spans="2:3" x14ac:dyDescent="0.3">
      <c r="B3157">
        <v>78.523862375138734</v>
      </c>
      <c r="C3157">
        <v>0</v>
      </c>
    </row>
    <row r="3158" spans="2:3" x14ac:dyDescent="0.3">
      <c r="B3158">
        <v>78.523862375138734</v>
      </c>
      <c r="C3158">
        <v>12</v>
      </c>
    </row>
    <row r="3159" spans="2:3" x14ac:dyDescent="0.3">
      <c r="B3159">
        <v>78.573806881243058</v>
      </c>
      <c r="C3159">
        <v>12</v>
      </c>
    </row>
    <row r="3160" spans="2:3" x14ac:dyDescent="0.3">
      <c r="B3160">
        <v>78.573806881243058</v>
      </c>
      <c r="C3160">
        <v>0</v>
      </c>
    </row>
    <row r="3161" spans="2:3" x14ac:dyDescent="0.3">
      <c r="B3161">
        <v>78.623751387347397</v>
      </c>
      <c r="C3161">
        <v>0</v>
      </c>
    </row>
    <row r="3162" spans="2:3" x14ac:dyDescent="0.3">
      <c r="B3162">
        <v>78.623751387347397</v>
      </c>
      <c r="C3162">
        <v>12</v>
      </c>
    </row>
    <row r="3163" spans="2:3" x14ac:dyDescent="0.3">
      <c r="B3163">
        <v>78.673695893451722</v>
      </c>
      <c r="C3163">
        <v>12</v>
      </c>
    </row>
    <row r="3164" spans="2:3" x14ac:dyDescent="0.3">
      <c r="B3164">
        <v>78.673695893451722</v>
      </c>
      <c r="C3164">
        <v>0</v>
      </c>
    </row>
    <row r="3165" spans="2:3" x14ac:dyDescent="0.3">
      <c r="B3165">
        <v>78.723640399556047</v>
      </c>
      <c r="C3165">
        <v>0</v>
      </c>
    </row>
    <row r="3166" spans="2:3" x14ac:dyDescent="0.3">
      <c r="B3166">
        <v>78.723640399556047</v>
      </c>
      <c r="C3166">
        <v>12</v>
      </c>
    </row>
    <row r="3167" spans="2:3" x14ac:dyDescent="0.3">
      <c r="B3167">
        <v>78.773584905660371</v>
      </c>
      <c r="C3167">
        <v>12</v>
      </c>
    </row>
    <row r="3168" spans="2:3" x14ac:dyDescent="0.3">
      <c r="B3168">
        <v>78.773584905660371</v>
      </c>
      <c r="C3168">
        <v>0</v>
      </c>
    </row>
    <row r="3169" spans="2:3" x14ac:dyDescent="0.3">
      <c r="B3169">
        <v>78.82352941176471</v>
      </c>
      <c r="C3169">
        <v>0</v>
      </c>
    </row>
    <row r="3170" spans="2:3" x14ac:dyDescent="0.3">
      <c r="B3170">
        <v>78.82352941176471</v>
      </c>
      <c r="C3170">
        <v>12</v>
      </c>
    </row>
    <row r="3171" spans="2:3" x14ac:dyDescent="0.3">
      <c r="B3171">
        <v>78.873473917869035</v>
      </c>
      <c r="C3171">
        <v>12</v>
      </c>
    </row>
    <row r="3172" spans="2:3" x14ac:dyDescent="0.3">
      <c r="B3172">
        <v>78.873473917869035</v>
      </c>
      <c r="C3172">
        <v>0</v>
      </c>
    </row>
    <row r="3173" spans="2:3" x14ac:dyDescent="0.3">
      <c r="B3173">
        <v>78.923418423973359</v>
      </c>
      <c r="C3173">
        <v>0</v>
      </c>
    </row>
    <row r="3174" spans="2:3" x14ac:dyDescent="0.3">
      <c r="B3174">
        <v>78.923418423973359</v>
      </c>
      <c r="C3174">
        <v>12</v>
      </c>
    </row>
    <row r="3175" spans="2:3" x14ac:dyDescent="0.3">
      <c r="B3175">
        <v>78.973362930077698</v>
      </c>
      <c r="C3175">
        <v>12</v>
      </c>
    </row>
    <row r="3176" spans="2:3" x14ac:dyDescent="0.3">
      <c r="B3176">
        <v>78.973362930077698</v>
      </c>
      <c r="C3176">
        <v>0</v>
      </c>
    </row>
    <row r="3177" spans="2:3" x14ac:dyDescent="0.3">
      <c r="B3177">
        <v>79.023307436182023</v>
      </c>
      <c r="C3177">
        <v>0</v>
      </c>
    </row>
    <row r="3178" spans="2:3" x14ac:dyDescent="0.3">
      <c r="B3178">
        <v>79.023307436182023</v>
      </c>
      <c r="C3178">
        <v>12</v>
      </c>
    </row>
    <row r="3179" spans="2:3" x14ac:dyDescent="0.3">
      <c r="B3179">
        <v>79.073251942286348</v>
      </c>
      <c r="C3179">
        <v>12</v>
      </c>
    </row>
    <row r="3180" spans="2:3" x14ac:dyDescent="0.3">
      <c r="B3180">
        <v>79.073251942286348</v>
      </c>
      <c r="C3180">
        <v>0</v>
      </c>
    </row>
    <row r="3181" spans="2:3" x14ac:dyDescent="0.3">
      <c r="B3181">
        <v>79.123196448390672</v>
      </c>
      <c r="C3181">
        <v>0</v>
      </c>
    </row>
    <row r="3182" spans="2:3" x14ac:dyDescent="0.3">
      <c r="B3182">
        <v>79.123196448390672</v>
      </c>
      <c r="C3182">
        <v>12</v>
      </c>
    </row>
    <row r="3183" spans="2:3" x14ac:dyDescent="0.3">
      <c r="B3183">
        <v>79.173140954495011</v>
      </c>
      <c r="C3183">
        <v>12</v>
      </c>
    </row>
    <row r="3184" spans="2:3" x14ac:dyDescent="0.3">
      <c r="B3184">
        <v>79.173140954495011</v>
      </c>
      <c r="C3184">
        <v>0</v>
      </c>
    </row>
    <row r="3185" spans="2:3" x14ac:dyDescent="0.3">
      <c r="B3185">
        <v>79.223085460599336</v>
      </c>
      <c r="C3185">
        <v>0</v>
      </c>
    </row>
    <row r="3186" spans="2:3" x14ac:dyDescent="0.3">
      <c r="B3186">
        <v>79.223085460599336</v>
      </c>
      <c r="C3186">
        <v>12</v>
      </c>
    </row>
    <row r="3187" spans="2:3" x14ac:dyDescent="0.3">
      <c r="B3187">
        <v>79.27302996670366</v>
      </c>
      <c r="C3187">
        <v>12</v>
      </c>
    </row>
    <row r="3188" spans="2:3" x14ac:dyDescent="0.3">
      <c r="B3188">
        <v>79.27302996670366</v>
      </c>
      <c r="C3188">
        <v>0</v>
      </c>
    </row>
    <row r="3189" spans="2:3" x14ac:dyDescent="0.3">
      <c r="B3189">
        <v>79.322974472807985</v>
      </c>
      <c r="C3189">
        <v>0</v>
      </c>
    </row>
    <row r="3190" spans="2:3" x14ac:dyDescent="0.3">
      <c r="B3190">
        <v>79.322974472807985</v>
      </c>
      <c r="C3190">
        <v>12</v>
      </c>
    </row>
    <row r="3191" spans="2:3" x14ac:dyDescent="0.3">
      <c r="B3191">
        <v>79.372918978912324</v>
      </c>
      <c r="C3191">
        <v>12</v>
      </c>
    </row>
    <row r="3192" spans="2:3" x14ac:dyDescent="0.3">
      <c r="B3192">
        <v>79.372918978912324</v>
      </c>
      <c r="C3192">
        <v>0</v>
      </c>
    </row>
    <row r="3193" spans="2:3" x14ac:dyDescent="0.3">
      <c r="B3193">
        <v>79.422863485016649</v>
      </c>
      <c r="C3193">
        <v>0</v>
      </c>
    </row>
    <row r="3194" spans="2:3" x14ac:dyDescent="0.3">
      <c r="B3194">
        <v>79.422863485016649</v>
      </c>
      <c r="C3194">
        <v>12</v>
      </c>
    </row>
    <row r="3195" spans="2:3" x14ac:dyDescent="0.3">
      <c r="B3195">
        <v>79.472807991120973</v>
      </c>
      <c r="C3195">
        <v>12</v>
      </c>
    </row>
    <row r="3196" spans="2:3" x14ac:dyDescent="0.3">
      <c r="B3196">
        <v>79.472807991120973</v>
      </c>
      <c r="C3196">
        <v>0</v>
      </c>
    </row>
    <row r="3197" spans="2:3" x14ac:dyDescent="0.3">
      <c r="B3197">
        <v>79.522752497225312</v>
      </c>
      <c r="C3197">
        <v>0</v>
      </c>
    </row>
    <row r="3198" spans="2:3" x14ac:dyDescent="0.3">
      <c r="B3198">
        <v>79.522752497225312</v>
      </c>
      <c r="C3198">
        <v>12</v>
      </c>
    </row>
    <row r="3199" spans="2:3" x14ac:dyDescent="0.3">
      <c r="B3199">
        <v>79.572697003329637</v>
      </c>
      <c r="C3199">
        <v>12</v>
      </c>
    </row>
    <row r="3200" spans="2:3" x14ac:dyDescent="0.3">
      <c r="B3200">
        <v>79.572697003329637</v>
      </c>
      <c r="C3200">
        <v>0</v>
      </c>
    </row>
    <row r="3201" spans="2:3" x14ac:dyDescent="0.3">
      <c r="B3201">
        <v>79.622641509433961</v>
      </c>
      <c r="C3201">
        <v>0</v>
      </c>
    </row>
    <row r="3202" spans="2:3" x14ac:dyDescent="0.3">
      <c r="B3202">
        <v>79.622641509433961</v>
      </c>
      <c r="C3202">
        <v>12</v>
      </c>
    </row>
    <row r="3203" spans="2:3" x14ac:dyDescent="0.3">
      <c r="B3203">
        <v>79.672586015538286</v>
      </c>
      <c r="C3203">
        <v>12</v>
      </c>
    </row>
    <row r="3204" spans="2:3" x14ac:dyDescent="0.3">
      <c r="B3204">
        <v>79.672586015538286</v>
      </c>
      <c r="C3204">
        <v>0</v>
      </c>
    </row>
    <row r="3205" spans="2:3" x14ac:dyDescent="0.3">
      <c r="B3205">
        <v>79.722530521642625</v>
      </c>
      <c r="C3205">
        <v>0</v>
      </c>
    </row>
    <row r="3206" spans="2:3" x14ac:dyDescent="0.3">
      <c r="B3206">
        <v>79.722530521642625</v>
      </c>
      <c r="C3206">
        <v>12</v>
      </c>
    </row>
    <row r="3207" spans="2:3" x14ac:dyDescent="0.3">
      <c r="B3207">
        <v>79.77247502774695</v>
      </c>
      <c r="C3207">
        <v>12</v>
      </c>
    </row>
    <row r="3208" spans="2:3" x14ac:dyDescent="0.3">
      <c r="B3208">
        <v>79.77247502774695</v>
      </c>
      <c r="C3208">
        <v>0</v>
      </c>
    </row>
    <row r="3209" spans="2:3" x14ac:dyDescent="0.3">
      <c r="B3209">
        <v>79.822419533851274</v>
      </c>
      <c r="C3209">
        <v>0</v>
      </c>
    </row>
    <row r="3210" spans="2:3" x14ac:dyDescent="0.3">
      <c r="B3210">
        <v>79.822419533851274</v>
      </c>
      <c r="C3210">
        <v>12</v>
      </c>
    </row>
    <row r="3211" spans="2:3" x14ac:dyDescent="0.3">
      <c r="B3211">
        <v>79.872364039955599</v>
      </c>
      <c r="C3211">
        <v>12</v>
      </c>
    </row>
    <row r="3212" spans="2:3" x14ac:dyDescent="0.3">
      <c r="B3212">
        <v>79.872364039955599</v>
      </c>
      <c r="C3212">
        <v>0</v>
      </c>
    </row>
    <row r="3213" spans="2:3" x14ac:dyDescent="0.3">
      <c r="B3213">
        <v>79.922308546059938</v>
      </c>
      <c r="C3213">
        <v>0</v>
      </c>
    </row>
    <row r="3214" spans="2:3" x14ac:dyDescent="0.3">
      <c r="B3214">
        <v>79.922308546059938</v>
      </c>
      <c r="C3214">
        <v>12</v>
      </c>
    </row>
    <row r="3215" spans="2:3" x14ac:dyDescent="0.3">
      <c r="B3215">
        <v>79.972253052164262</v>
      </c>
      <c r="C3215">
        <v>12</v>
      </c>
    </row>
    <row r="3216" spans="2:3" x14ac:dyDescent="0.3">
      <c r="B3216">
        <v>79.972253052164262</v>
      </c>
      <c r="C3216">
        <v>0</v>
      </c>
    </row>
    <row r="3217" spans="2:3" x14ac:dyDescent="0.3">
      <c r="B3217">
        <v>80.022197558268587</v>
      </c>
      <c r="C3217">
        <v>0</v>
      </c>
    </row>
    <row r="3218" spans="2:3" x14ac:dyDescent="0.3">
      <c r="B3218">
        <v>80.022197558268587</v>
      </c>
      <c r="C3218">
        <v>12</v>
      </c>
    </row>
    <row r="3219" spans="2:3" x14ac:dyDescent="0.3">
      <c r="B3219">
        <v>80.072142064372926</v>
      </c>
      <c r="C3219">
        <v>12</v>
      </c>
    </row>
    <row r="3220" spans="2:3" x14ac:dyDescent="0.3">
      <c r="B3220">
        <v>80.072142064372926</v>
      </c>
      <c r="C3220">
        <v>0</v>
      </c>
    </row>
    <row r="3221" spans="2:3" x14ac:dyDescent="0.3">
      <c r="B3221">
        <v>80.122086570477251</v>
      </c>
      <c r="C3221">
        <v>0</v>
      </c>
    </row>
    <row r="3222" spans="2:3" x14ac:dyDescent="0.3">
      <c r="B3222">
        <v>80.122086570477251</v>
      </c>
      <c r="C3222">
        <v>12</v>
      </c>
    </row>
    <row r="3223" spans="2:3" x14ac:dyDescent="0.3">
      <c r="B3223">
        <v>80.172031076581575</v>
      </c>
      <c r="C3223">
        <v>12</v>
      </c>
    </row>
    <row r="3224" spans="2:3" x14ac:dyDescent="0.3">
      <c r="B3224">
        <v>80.172031076581575</v>
      </c>
      <c r="C3224">
        <v>0</v>
      </c>
    </row>
    <row r="3225" spans="2:3" x14ac:dyDescent="0.3">
      <c r="B3225">
        <v>80.2219755826859</v>
      </c>
      <c r="C3225">
        <v>0</v>
      </c>
    </row>
    <row r="3226" spans="2:3" x14ac:dyDescent="0.3">
      <c r="B3226">
        <v>80.2219755826859</v>
      </c>
      <c r="C3226">
        <v>12</v>
      </c>
    </row>
    <row r="3227" spans="2:3" x14ac:dyDescent="0.3">
      <c r="B3227">
        <v>80.271920088790239</v>
      </c>
      <c r="C3227">
        <v>12</v>
      </c>
    </row>
    <row r="3228" spans="2:3" x14ac:dyDescent="0.3">
      <c r="B3228">
        <v>80.271920088790239</v>
      </c>
      <c r="C3228">
        <v>0</v>
      </c>
    </row>
    <row r="3229" spans="2:3" x14ac:dyDescent="0.3">
      <c r="B3229">
        <v>80.321864594894564</v>
      </c>
      <c r="C3229">
        <v>0</v>
      </c>
    </row>
    <row r="3230" spans="2:3" x14ac:dyDescent="0.3">
      <c r="B3230">
        <v>80.321864594894564</v>
      </c>
      <c r="C3230">
        <v>12</v>
      </c>
    </row>
    <row r="3231" spans="2:3" x14ac:dyDescent="0.3">
      <c r="B3231">
        <v>80.371809100998888</v>
      </c>
      <c r="C3231">
        <v>12</v>
      </c>
    </row>
    <row r="3232" spans="2:3" x14ac:dyDescent="0.3">
      <c r="B3232">
        <v>80.371809100998888</v>
      </c>
      <c r="C3232">
        <v>0</v>
      </c>
    </row>
    <row r="3233" spans="2:3" x14ac:dyDescent="0.3">
      <c r="B3233">
        <v>80.421753607103213</v>
      </c>
      <c r="C3233">
        <v>0</v>
      </c>
    </row>
    <row r="3234" spans="2:3" x14ac:dyDescent="0.3">
      <c r="B3234">
        <v>80.421753607103213</v>
      </c>
      <c r="C3234">
        <v>12</v>
      </c>
    </row>
    <row r="3235" spans="2:3" x14ac:dyDescent="0.3">
      <c r="B3235">
        <v>80.471698113207552</v>
      </c>
      <c r="C3235">
        <v>12</v>
      </c>
    </row>
    <row r="3236" spans="2:3" x14ac:dyDescent="0.3">
      <c r="B3236">
        <v>80.471698113207552</v>
      </c>
      <c r="C3236">
        <v>0</v>
      </c>
    </row>
    <row r="3237" spans="2:3" x14ac:dyDescent="0.3">
      <c r="B3237">
        <v>80.521642619311876</v>
      </c>
      <c r="C3237">
        <v>0</v>
      </c>
    </row>
    <row r="3238" spans="2:3" x14ac:dyDescent="0.3">
      <c r="B3238">
        <v>80.521642619311876</v>
      </c>
      <c r="C3238">
        <v>12</v>
      </c>
    </row>
    <row r="3239" spans="2:3" x14ac:dyDescent="0.3">
      <c r="B3239">
        <v>80.571587125416201</v>
      </c>
      <c r="C3239">
        <v>12</v>
      </c>
    </row>
    <row r="3240" spans="2:3" x14ac:dyDescent="0.3">
      <c r="B3240">
        <v>80.571587125416201</v>
      </c>
      <c r="C3240">
        <v>0</v>
      </c>
    </row>
    <row r="3241" spans="2:3" x14ac:dyDescent="0.3">
      <c r="B3241">
        <v>80.621531631520526</v>
      </c>
      <c r="C3241">
        <v>0</v>
      </c>
    </row>
    <row r="3242" spans="2:3" x14ac:dyDescent="0.3">
      <c r="B3242">
        <v>80.621531631520526</v>
      </c>
      <c r="C3242">
        <v>12</v>
      </c>
    </row>
    <row r="3243" spans="2:3" x14ac:dyDescent="0.3">
      <c r="B3243">
        <v>80.671476137624865</v>
      </c>
      <c r="C3243">
        <v>12</v>
      </c>
    </row>
    <row r="3244" spans="2:3" x14ac:dyDescent="0.3">
      <c r="B3244">
        <v>80.671476137624865</v>
      </c>
      <c r="C3244">
        <v>0</v>
      </c>
    </row>
    <row r="3245" spans="2:3" x14ac:dyDescent="0.3">
      <c r="B3245">
        <v>80.721420643729189</v>
      </c>
      <c r="C3245">
        <v>0</v>
      </c>
    </row>
    <row r="3246" spans="2:3" x14ac:dyDescent="0.3">
      <c r="B3246">
        <v>80.721420643729189</v>
      </c>
      <c r="C3246">
        <v>12</v>
      </c>
    </row>
    <row r="3247" spans="2:3" x14ac:dyDescent="0.3">
      <c r="B3247">
        <v>80.771365149833514</v>
      </c>
      <c r="C3247">
        <v>12</v>
      </c>
    </row>
    <row r="3248" spans="2:3" x14ac:dyDescent="0.3">
      <c r="B3248">
        <v>80.771365149833514</v>
      </c>
      <c r="C3248">
        <v>0</v>
      </c>
    </row>
    <row r="3249" spans="2:3" x14ac:dyDescent="0.3">
      <c r="B3249">
        <v>80.821309655937853</v>
      </c>
      <c r="C3249">
        <v>0</v>
      </c>
    </row>
    <row r="3250" spans="2:3" x14ac:dyDescent="0.3">
      <c r="B3250">
        <v>80.821309655937853</v>
      </c>
      <c r="C3250">
        <v>12</v>
      </c>
    </row>
    <row r="3251" spans="2:3" x14ac:dyDescent="0.3">
      <c r="B3251">
        <v>80.871254162042177</v>
      </c>
      <c r="C3251">
        <v>12</v>
      </c>
    </row>
    <row r="3252" spans="2:3" x14ac:dyDescent="0.3">
      <c r="B3252">
        <v>80.871254162042177</v>
      </c>
      <c r="C3252">
        <v>0</v>
      </c>
    </row>
    <row r="3253" spans="2:3" x14ac:dyDescent="0.3">
      <c r="B3253">
        <v>80.921198668146502</v>
      </c>
      <c r="C3253">
        <v>0</v>
      </c>
    </row>
    <row r="3254" spans="2:3" x14ac:dyDescent="0.3">
      <c r="B3254">
        <v>80.921198668146502</v>
      </c>
      <c r="C3254">
        <v>12</v>
      </c>
    </row>
    <row r="3255" spans="2:3" x14ac:dyDescent="0.3">
      <c r="B3255">
        <v>80.971143174250827</v>
      </c>
      <c r="C3255">
        <v>12</v>
      </c>
    </row>
    <row r="3256" spans="2:3" x14ac:dyDescent="0.3">
      <c r="B3256">
        <v>80.971143174250827</v>
      </c>
      <c r="C3256">
        <v>0</v>
      </c>
    </row>
    <row r="3257" spans="2:3" x14ac:dyDescent="0.3">
      <c r="B3257">
        <v>81.021087680355166</v>
      </c>
      <c r="C3257">
        <v>0</v>
      </c>
    </row>
    <row r="3258" spans="2:3" x14ac:dyDescent="0.3">
      <c r="B3258">
        <v>81.021087680355166</v>
      </c>
      <c r="C3258">
        <v>12</v>
      </c>
    </row>
    <row r="3259" spans="2:3" x14ac:dyDescent="0.3">
      <c r="B3259">
        <v>81.07103218645949</v>
      </c>
      <c r="C3259">
        <v>12</v>
      </c>
    </row>
    <row r="3260" spans="2:3" x14ac:dyDescent="0.3">
      <c r="B3260">
        <v>81.07103218645949</v>
      </c>
      <c r="C3260">
        <v>0</v>
      </c>
    </row>
    <row r="3261" spans="2:3" x14ac:dyDescent="0.3">
      <c r="B3261">
        <v>81.120976692563815</v>
      </c>
      <c r="C3261">
        <v>0</v>
      </c>
    </row>
    <row r="3262" spans="2:3" x14ac:dyDescent="0.3">
      <c r="B3262">
        <v>81.120976692563815</v>
      </c>
      <c r="C3262">
        <v>12</v>
      </c>
    </row>
    <row r="3263" spans="2:3" x14ac:dyDescent="0.3">
      <c r="B3263">
        <v>81.17092119866814</v>
      </c>
      <c r="C3263">
        <v>12</v>
      </c>
    </row>
    <row r="3264" spans="2:3" x14ac:dyDescent="0.3">
      <c r="B3264">
        <v>81.17092119866814</v>
      </c>
      <c r="C3264">
        <v>0</v>
      </c>
    </row>
    <row r="3265" spans="2:3" x14ac:dyDescent="0.3">
      <c r="B3265">
        <v>81.220865704772478</v>
      </c>
      <c r="C3265">
        <v>0</v>
      </c>
    </row>
    <row r="3266" spans="2:3" x14ac:dyDescent="0.3">
      <c r="B3266">
        <v>81.220865704772478</v>
      </c>
      <c r="C3266">
        <v>12</v>
      </c>
    </row>
    <row r="3267" spans="2:3" x14ac:dyDescent="0.3">
      <c r="B3267">
        <v>81.270810210876803</v>
      </c>
      <c r="C3267">
        <v>12</v>
      </c>
    </row>
    <row r="3268" spans="2:3" x14ac:dyDescent="0.3">
      <c r="B3268">
        <v>81.270810210876803</v>
      </c>
      <c r="C3268">
        <v>0</v>
      </c>
    </row>
    <row r="3269" spans="2:3" x14ac:dyDescent="0.3">
      <c r="B3269">
        <v>81.320754716981128</v>
      </c>
      <c r="C3269">
        <v>0</v>
      </c>
    </row>
    <row r="3270" spans="2:3" x14ac:dyDescent="0.3">
      <c r="B3270">
        <v>81.320754716981128</v>
      </c>
      <c r="C3270">
        <v>12</v>
      </c>
    </row>
    <row r="3271" spans="2:3" x14ac:dyDescent="0.3">
      <c r="B3271">
        <v>81.370699223085467</v>
      </c>
      <c r="C3271">
        <v>12</v>
      </c>
    </row>
    <row r="3272" spans="2:3" x14ac:dyDescent="0.3">
      <c r="B3272">
        <v>81.370699223085467</v>
      </c>
      <c r="C3272">
        <v>0</v>
      </c>
    </row>
    <row r="3273" spans="2:3" x14ac:dyDescent="0.3">
      <c r="B3273">
        <v>81.420643729189791</v>
      </c>
      <c r="C3273">
        <v>0</v>
      </c>
    </row>
    <row r="3274" spans="2:3" x14ac:dyDescent="0.3">
      <c r="B3274">
        <v>81.420643729189791</v>
      </c>
      <c r="C3274">
        <v>12</v>
      </c>
    </row>
    <row r="3275" spans="2:3" x14ac:dyDescent="0.3">
      <c r="B3275">
        <v>81.470588235294116</v>
      </c>
      <c r="C3275">
        <v>12</v>
      </c>
    </row>
    <row r="3276" spans="2:3" x14ac:dyDescent="0.3">
      <c r="B3276">
        <v>81.470588235294116</v>
      </c>
      <c r="C3276">
        <v>0</v>
      </c>
    </row>
    <row r="3277" spans="2:3" x14ac:dyDescent="0.3">
      <c r="B3277">
        <v>81.520532741398441</v>
      </c>
      <c r="C3277">
        <v>0</v>
      </c>
    </row>
    <row r="3278" spans="2:3" x14ac:dyDescent="0.3">
      <c r="B3278">
        <v>81.520532741398441</v>
      </c>
      <c r="C3278">
        <v>12</v>
      </c>
    </row>
    <row r="3279" spans="2:3" x14ac:dyDescent="0.3">
      <c r="B3279">
        <v>81.57047724750278</v>
      </c>
      <c r="C3279">
        <v>12</v>
      </c>
    </row>
    <row r="3280" spans="2:3" x14ac:dyDescent="0.3">
      <c r="B3280">
        <v>81.57047724750278</v>
      </c>
      <c r="C3280">
        <v>0</v>
      </c>
    </row>
    <row r="3281" spans="2:3" x14ac:dyDescent="0.3">
      <c r="B3281">
        <v>81.620421753607104</v>
      </c>
      <c r="C3281">
        <v>0</v>
      </c>
    </row>
    <row r="3282" spans="2:3" x14ac:dyDescent="0.3">
      <c r="B3282">
        <v>81.620421753607104</v>
      </c>
      <c r="C3282">
        <v>12</v>
      </c>
    </row>
    <row r="3283" spans="2:3" x14ac:dyDescent="0.3">
      <c r="B3283">
        <v>81.670366259711429</v>
      </c>
      <c r="C3283">
        <v>12</v>
      </c>
    </row>
    <row r="3284" spans="2:3" x14ac:dyDescent="0.3">
      <c r="B3284">
        <v>81.670366259711429</v>
      </c>
      <c r="C3284">
        <v>0</v>
      </c>
    </row>
    <row r="3285" spans="2:3" x14ac:dyDescent="0.3">
      <c r="B3285">
        <v>81.720310765815753</v>
      </c>
      <c r="C3285">
        <v>0</v>
      </c>
    </row>
    <row r="3286" spans="2:3" x14ac:dyDescent="0.3">
      <c r="B3286">
        <v>81.720310765815753</v>
      </c>
      <c r="C3286">
        <v>12</v>
      </c>
    </row>
    <row r="3287" spans="2:3" x14ac:dyDescent="0.3">
      <c r="B3287">
        <v>81.770255271920092</v>
      </c>
      <c r="C3287">
        <v>12</v>
      </c>
    </row>
    <row r="3288" spans="2:3" x14ac:dyDescent="0.3">
      <c r="B3288">
        <v>81.770255271920092</v>
      </c>
      <c r="C3288">
        <v>0</v>
      </c>
    </row>
    <row r="3289" spans="2:3" x14ac:dyDescent="0.3">
      <c r="B3289">
        <v>81.820199778024417</v>
      </c>
      <c r="C3289">
        <v>0</v>
      </c>
    </row>
    <row r="3290" spans="2:3" x14ac:dyDescent="0.3">
      <c r="B3290">
        <v>81.820199778024417</v>
      </c>
      <c r="C3290">
        <v>12</v>
      </c>
    </row>
    <row r="3291" spans="2:3" x14ac:dyDescent="0.3">
      <c r="B3291">
        <v>81.870144284128742</v>
      </c>
      <c r="C3291">
        <v>12</v>
      </c>
    </row>
    <row r="3292" spans="2:3" x14ac:dyDescent="0.3">
      <c r="B3292">
        <v>81.870144284128742</v>
      </c>
      <c r="C3292">
        <v>0</v>
      </c>
    </row>
    <row r="3293" spans="2:3" x14ac:dyDescent="0.3">
      <c r="B3293">
        <v>81.920088790233081</v>
      </c>
      <c r="C3293">
        <v>0</v>
      </c>
    </row>
    <row r="3294" spans="2:3" x14ac:dyDescent="0.3">
      <c r="B3294">
        <v>81.920088790233081</v>
      </c>
      <c r="C3294">
        <v>12</v>
      </c>
    </row>
    <row r="3295" spans="2:3" x14ac:dyDescent="0.3">
      <c r="B3295">
        <v>81.970033296337405</v>
      </c>
      <c r="C3295">
        <v>12</v>
      </c>
    </row>
    <row r="3296" spans="2:3" x14ac:dyDescent="0.3">
      <c r="B3296">
        <v>81.970033296337405</v>
      </c>
      <c r="C3296">
        <v>0</v>
      </c>
    </row>
    <row r="3297" spans="2:3" x14ac:dyDescent="0.3">
      <c r="B3297">
        <v>82.01997780244173</v>
      </c>
      <c r="C3297">
        <v>0</v>
      </c>
    </row>
    <row r="3298" spans="2:3" x14ac:dyDescent="0.3">
      <c r="B3298">
        <v>82.01997780244173</v>
      </c>
      <c r="C3298">
        <v>12</v>
      </c>
    </row>
    <row r="3299" spans="2:3" x14ac:dyDescent="0.3">
      <c r="B3299">
        <v>82.069922308546055</v>
      </c>
      <c r="C3299">
        <v>12</v>
      </c>
    </row>
    <row r="3300" spans="2:3" x14ac:dyDescent="0.3">
      <c r="B3300">
        <v>82.069922308546055</v>
      </c>
      <c r="C3300">
        <v>0</v>
      </c>
    </row>
    <row r="3301" spans="2:3" x14ac:dyDescent="0.3">
      <c r="B3301">
        <v>82.119866814650393</v>
      </c>
      <c r="C3301">
        <v>0</v>
      </c>
    </row>
    <row r="3302" spans="2:3" x14ac:dyDescent="0.3">
      <c r="B3302">
        <v>82.119866814650393</v>
      </c>
      <c r="C3302">
        <v>12</v>
      </c>
    </row>
    <row r="3303" spans="2:3" x14ac:dyDescent="0.3">
      <c r="B3303">
        <v>82.169811320754718</v>
      </c>
      <c r="C3303">
        <v>12</v>
      </c>
    </row>
    <row r="3304" spans="2:3" x14ac:dyDescent="0.3">
      <c r="B3304">
        <v>82.169811320754718</v>
      </c>
      <c r="C3304">
        <v>0</v>
      </c>
    </row>
    <row r="3305" spans="2:3" x14ac:dyDescent="0.3">
      <c r="B3305">
        <v>82.219755826859043</v>
      </c>
      <c r="C3305">
        <v>0</v>
      </c>
    </row>
    <row r="3306" spans="2:3" x14ac:dyDescent="0.3">
      <c r="B3306">
        <v>82.219755826859043</v>
      </c>
      <c r="C3306">
        <v>12</v>
      </c>
    </row>
    <row r="3307" spans="2:3" x14ac:dyDescent="0.3">
      <c r="B3307">
        <v>82.269700332963367</v>
      </c>
      <c r="C3307">
        <v>12</v>
      </c>
    </row>
    <row r="3308" spans="2:3" x14ac:dyDescent="0.3">
      <c r="B3308">
        <v>82.269700332963367</v>
      </c>
      <c r="C3308">
        <v>0</v>
      </c>
    </row>
    <row r="3309" spans="2:3" x14ac:dyDescent="0.3">
      <c r="B3309">
        <v>82.319644839067706</v>
      </c>
      <c r="C3309">
        <v>0</v>
      </c>
    </row>
    <row r="3310" spans="2:3" x14ac:dyDescent="0.3">
      <c r="B3310">
        <v>82.319644839067706</v>
      </c>
      <c r="C3310">
        <v>12</v>
      </c>
    </row>
    <row r="3311" spans="2:3" x14ac:dyDescent="0.3">
      <c r="B3311">
        <v>82.369589345172031</v>
      </c>
      <c r="C3311">
        <v>12</v>
      </c>
    </row>
    <row r="3312" spans="2:3" x14ac:dyDescent="0.3">
      <c r="B3312">
        <v>82.369589345172031</v>
      </c>
      <c r="C3312">
        <v>0</v>
      </c>
    </row>
    <row r="3313" spans="2:3" x14ac:dyDescent="0.3">
      <c r="B3313">
        <v>82.419533851276356</v>
      </c>
      <c r="C3313">
        <v>0</v>
      </c>
    </row>
    <row r="3314" spans="2:3" x14ac:dyDescent="0.3">
      <c r="B3314">
        <v>82.419533851276356</v>
      </c>
      <c r="C3314">
        <v>12</v>
      </c>
    </row>
    <row r="3315" spans="2:3" x14ac:dyDescent="0.3">
      <c r="B3315">
        <v>82.469478357380694</v>
      </c>
      <c r="C3315">
        <v>12</v>
      </c>
    </row>
    <row r="3316" spans="2:3" x14ac:dyDescent="0.3">
      <c r="B3316">
        <v>82.469478357380694</v>
      </c>
      <c r="C3316">
        <v>0</v>
      </c>
    </row>
    <row r="3317" spans="2:3" x14ac:dyDescent="0.3">
      <c r="B3317">
        <v>82.519422863485019</v>
      </c>
      <c r="C3317">
        <v>0</v>
      </c>
    </row>
    <row r="3318" spans="2:3" x14ac:dyDescent="0.3">
      <c r="B3318">
        <v>82.519422863485019</v>
      </c>
      <c r="C3318">
        <v>12</v>
      </c>
    </row>
    <row r="3319" spans="2:3" x14ac:dyDescent="0.3">
      <c r="B3319">
        <v>82.569367369589344</v>
      </c>
      <c r="C3319">
        <v>12</v>
      </c>
    </row>
    <row r="3320" spans="2:3" x14ac:dyDescent="0.3">
      <c r="B3320">
        <v>82.569367369589344</v>
      </c>
      <c r="C3320">
        <v>0</v>
      </c>
    </row>
    <row r="3321" spans="2:3" x14ac:dyDescent="0.3">
      <c r="B3321">
        <v>82.619311875693668</v>
      </c>
      <c r="C3321">
        <v>0</v>
      </c>
    </row>
    <row r="3322" spans="2:3" x14ac:dyDescent="0.3">
      <c r="B3322">
        <v>82.619311875693668</v>
      </c>
      <c r="C3322">
        <v>12</v>
      </c>
    </row>
    <row r="3323" spans="2:3" x14ac:dyDescent="0.3">
      <c r="B3323">
        <v>82.669256381798007</v>
      </c>
      <c r="C3323">
        <v>12</v>
      </c>
    </row>
    <row r="3324" spans="2:3" x14ac:dyDescent="0.3">
      <c r="B3324">
        <v>82.669256381798007</v>
      </c>
      <c r="C3324">
        <v>0</v>
      </c>
    </row>
    <row r="3325" spans="2:3" x14ac:dyDescent="0.3">
      <c r="B3325">
        <v>82.719200887902332</v>
      </c>
      <c r="C3325">
        <v>0</v>
      </c>
    </row>
    <row r="3326" spans="2:3" x14ac:dyDescent="0.3">
      <c r="B3326">
        <v>82.719200887902332</v>
      </c>
      <c r="C3326">
        <v>12</v>
      </c>
    </row>
    <row r="3327" spans="2:3" x14ac:dyDescent="0.3">
      <c r="B3327">
        <v>82.769145394006657</v>
      </c>
      <c r="C3327">
        <v>12</v>
      </c>
    </row>
    <row r="3328" spans="2:3" x14ac:dyDescent="0.3">
      <c r="B3328">
        <v>82.769145394006657</v>
      </c>
      <c r="C3328">
        <v>0</v>
      </c>
    </row>
    <row r="3329" spans="2:3" x14ac:dyDescent="0.3">
      <c r="B3329">
        <v>82.819089900110981</v>
      </c>
      <c r="C3329">
        <v>0</v>
      </c>
    </row>
    <row r="3330" spans="2:3" x14ac:dyDescent="0.3">
      <c r="B3330">
        <v>82.819089900110981</v>
      </c>
      <c r="C3330">
        <v>12</v>
      </c>
    </row>
    <row r="3331" spans="2:3" x14ac:dyDescent="0.3">
      <c r="B3331">
        <v>82.86903440621532</v>
      </c>
      <c r="C3331">
        <v>12</v>
      </c>
    </row>
    <row r="3332" spans="2:3" x14ac:dyDescent="0.3">
      <c r="B3332">
        <v>82.86903440621532</v>
      </c>
      <c r="C3332">
        <v>0</v>
      </c>
    </row>
    <row r="3333" spans="2:3" x14ac:dyDescent="0.3">
      <c r="B3333">
        <v>82.918978912319645</v>
      </c>
      <c r="C3333">
        <v>0</v>
      </c>
    </row>
    <row r="3334" spans="2:3" x14ac:dyDescent="0.3">
      <c r="B3334">
        <v>82.918978912319645</v>
      </c>
      <c r="C3334">
        <v>12</v>
      </c>
    </row>
    <row r="3335" spans="2:3" x14ac:dyDescent="0.3">
      <c r="B3335">
        <v>82.968923418423969</v>
      </c>
      <c r="C3335">
        <v>12</v>
      </c>
    </row>
    <row r="3336" spans="2:3" x14ac:dyDescent="0.3">
      <c r="B3336">
        <v>82.968923418423969</v>
      </c>
      <c r="C3336">
        <v>0</v>
      </c>
    </row>
    <row r="3337" spans="2:3" x14ac:dyDescent="0.3">
      <c r="B3337">
        <v>83.018867924528308</v>
      </c>
      <c r="C3337">
        <v>0</v>
      </c>
    </row>
    <row r="3338" spans="2:3" x14ac:dyDescent="0.3">
      <c r="B3338">
        <v>83.018867924528308</v>
      </c>
      <c r="C3338">
        <v>12</v>
      </c>
    </row>
    <row r="3339" spans="2:3" x14ac:dyDescent="0.3">
      <c r="B3339">
        <v>83.068812430632633</v>
      </c>
      <c r="C3339">
        <v>12</v>
      </c>
    </row>
    <row r="3340" spans="2:3" x14ac:dyDescent="0.3">
      <c r="B3340">
        <v>83.068812430632633</v>
      </c>
      <c r="C3340">
        <v>0</v>
      </c>
    </row>
    <row r="3341" spans="2:3" x14ac:dyDescent="0.3">
      <c r="B3341">
        <v>83.118756936736958</v>
      </c>
      <c r="C3341">
        <v>0</v>
      </c>
    </row>
    <row r="3342" spans="2:3" x14ac:dyDescent="0.3">
      <c r="B3342">
        <v>83.118756936736958</v>
      </c>
      <c r="C3342">
        <v>12</v>
      </c>
    </row>
    <row r="3343" spans="2:3" x14ac:dyDescent="0.3">
      <c r="B3343">
        <v>83.168701442841282</v>
      </c>
      <c r="C3343">
        <v>12</v>
      </c>
    </row>
    <row r="3344" spans="2:3" x14ac:dyDescent="0.3">
      <c r="B3344">
        <v>83.168701442841282</v>
      </c>
      <c r="C3344">
        <v>0</v>
      </c>
    </row>
    <row r="3345" spans="2:3" x14ac:dyDescent="0.3">
      <c r="B3345">
        <v>83.218645948945621</v>
      </c>
      <c r="C3345">
        <v>0</v>
      </c>
    </row>
    <row r="3346" spans="2:3" x14ac:dyDescent="0.3">
      <c r="B3346">
        <v>83.218645948945621</v>
      </c>
      <c r="C3346">
        <v>12</v>
      </c>
    </row>
    <row r="3347" spans="2:3" x14ac:dyDescent="0.3">
      <c r="B3347">
        <v>83.268590455049946</v>
      </c>
      <c r="C3347">
        <v>12</v>
      </c>
    </row>
    <row r="3348" spans="2:3" x14ac:dyDescent="0.3">
      <c r="B3348">
        <v>83.268590455049946</v>
      </c>
      <c r="C3348">
        <v>0</v>
      </c>
    </row>
    <row r="3349" spans="2:3" x14ac:dyDescent="0.3">
      <c r="B3349">
        <v>83.31853496115427</v>
      </c>
      <c r="C3349">
        <v>0</v>
      </c>
    </row>
    <row r="3350" spans="2:3" x14ac:dyDescent="0.3">
      <c r="B3350">
        <v>83.31853496115427</v>
      </c>
      <c r="C3350">
        <v>12</v>
      </c>
    </row>
    <row r="3351" spans="2:3" x14ac:dyDescent="0.3">
      <c r="B3351">
        <v>83.368479467258595</v>
      </c>
      <c r="C3351">
        <v>12</v>
      </c>
    </row>
    <row r="3352" spans="2:3" x14ac:dyDescent="0.3">
      <c r="B3352">
        <v>83.368479467258595</v>
      </c>
      <c r="C3352">
        <v>0</v>
      </c>
    </row>
    <row r="3353" spans="2:3" x14ac:dyDescent="0.3">
      <c r="B3353">
        <v>83.418423973362934</v>
      </c>
      <c r="C3353">
        <v>0</v>
      </c>
    </row>
    <row r="3354" spans="2:3" x14ac:dyDescent="0.3">
      <c r="B3354">
        <v>83.418423973362934</v>
      </c>
      <c r="C3354">
        <v>12</v>
      </c>
    </row>
    <row r="3355" spans="2:3" x14ac:dyDescent="0.3">
      <c r="B3355">
        <v>83.468368479467259</v>
      </c>
      <c r="C3355">
        <v>12</v>
      </c>
    </row>
    <row r="3356" spans="2:3" x14ac:dyDescent="0.3">
      <c r="B3356">
        <v>83.468368479467259</v>
      </c>
      <c r="C3356">
        <v>0</v>
      </c>
    </row>
    <row r="3357" spans="2:3" x14ac:dyDescent="0.3">
      <c r="B3357">
        <v>83.518312985571583</v>
      </c>
      <c r="C3357">
        <v>0</v>
      </c>
    </row>
    <row r="3358" spans="2:3" x14ac:dyDescent="0.3">
      <c r="B3358">
        <v>83.518312985571583</v>
      </c>
      <c r="C3358">
        <v>12</v>
      </c>
    </row>
    <row r="3359" spans="2:3" x14ac:dyDescent="0.3">
      <c r="B3359">
        <v>83.568257491675922</v>
      </c>
      <c r="C3359">
        <v>12</v>
      </c>
    </row>
    <row r="3360" spans="2:3" x14ac:dyDescent="0.3">
      <c r="B3360">
        <v>83.568257491675922</v>
      </c>
      <c r="C3360">
        <v>0</v>
      </c>
    </row>
    <row r="3361" spans="2:3" x14ac:dyDescent="0.3">
      <c r="B3361">
        <v>83.618201997780247</v>
      </c>
      <c r="C3361">
        <v>0</v>
      </c>
    </row>
    <row r="3362" spans="2:3" x14ac:dyDescent="0.3">
      <c r="B3362">
        <v>83.618201997780247</v>
      </c>
      <c r="C3362">
        <v>12</v>
      </c>
    </row>
    <row r="3363" spans="2:3" x14ac:dyDescent="0.3">
      <c r="B3363">
        <v>83.668146503884572</v>
      </c>
      <c r="C3363">
        <v>12</v>
      </c>
    </row>
    <row r="3364" spans="2:3" x14ac:dyDescent="0.3">
      <c r="B3364">
        <v>83.668146503884572</v>
      </c>
      <c r="C3364">
        <v>0</v>
      </c>
    </row>
    <row r="3365" spans="2:3" x14ac:dyDescent="0.3">
      <c r="B3365">
        <v>83.718091009988896</v>
      </c>
      <c r="C3365">
        <v>0</v>
      </c>
    </row>
    <row r="3366" spans="2:3" x14ac:dyDescent="0.3">
      <c r="B3366">
        <v>83.718091009988896</v>
      </c>
      <c r="C3366">
        <v>12</v>
      </c>
    </row>
    <row r="3367" spans="2:3" x14ac:dyDescent="0.3">
      <c r="B3367">
        <v>83.768035516093235</v>
      </c>
      <c r="C3367">
        <v>12</v>
      </c>
    </row>
    <row r="3368" spans="2:3" x14ac:dyDescent="0.3">
      <c r="B3368">
        <v>83.768035516093235</v>
      </c>
      <c r="C3368">
        <v>0</v>
      </c>
    </row>
    <row r="3369" spans="2:3" x14ac:dyDescent="0.3">
      <c r="B3369">
        <v>83.81798002219756</v>
      </c>
      <c r="C3369">
        <v>0</v>
      </c>
    </row>
    <row r="3370" spans="2:3" x14ac:dyDescent="0.3">
      <c r="B3370">
        <v>83.81798002219756</v>
      </c>
      <c r="C3370">
        <v>12</v>
      </c>
    </row>
    <row r="3371" spans="2:3" x14ac:dyDescent="0.3">
      <c r="B3371">
        <v>83.867924528301884</v>
      </c>
      <c r="C3371">
        <v>12</v>
      </c>
    </row>
    <row r="3372" spans="2:3" x14ac:dyDescent="0.3">
      <c r="B3372">
        <v>83.867924528301884</v>
      </c>
      <c r="C3372">
        <v>0</v>
      </c>
    </row>
    <row r="3373" spans="2:3" x14ac:dyDescent="0.3">
      <c r="B3373">
        <v>83.917869034406209</v>
      </c>
      <c r="C3373">
        <v>0</v>
      </c>
    </row>
    <row r="3374" spans="2:3" x14ac:dyDescent="0.3">
      <c r="B3374">
        <v>83.917869034406209</v>
      </c>
      <c r="C3374">
        <v>12</v>
      </c>
    </row>
    <row r="3375" spans="2:3" x14ac:dyDescent="0.3">
      <c r="B3375">
        <v>83.967813540510548</v>
      </c>
      <c r="C3375">
        <v>12</v>
      </c>
    </row>
    <row r="3376" spans="2:3" x14ac:dyDescent="0.3">
      <c r="B3376">
        <v>83.967813540510548</v>
      </c>
      <c r="C3376">
        <v>0</v>
      </c>
    </row>
    <row r="3377" spans="2:3" x14ac:dyDescent="0.3">
      <c r="B3377">
        <v>84.017758046614873</v>
      </c>
      <c r="C3377">
        <v>0</v>
      </c>
    </row>
    <row r="3378" spans="2:3" x14ac:dyDescent="0.3">
      <c r="B3378">
        <v>84.017758046614873</v>
      </c>
      <c r="C3378">
        <v>12</v>
      </c>
    </row>
    <row r="3379" spans="2:3" x14ac:dyDescent="0.3">
      <c r="B3379">
        <v>84.067702552719197</v>
      </c>
      <c r="C3379">
        <v>12</v>
      </c>
    </row>
    <row r="3380" spans="2:3" x14ac:dyDescent="0.3">
      <c r="B3380">
        <v>84.067702552719197</v>
      </c>
      <c r="C3380">
        <v>0</v>
      </c>
    </row>
    <row r="3381" spans="2:3" x14ac:dyDescent="0.3">
      <c r="B3381">
        <v>84.117647058823536</v>
      </c>
      <c r="C3381">
        <v>0</v>
      </c>
    </row>
    <row r="3382" spans="2:3" x14ac:dyDescent="0.3">
      <c r="B3382">
        <v>84.117647058823536</v>
      </c>
      <c r="C3382">
        <v>12</v>
      </c>
    </row>
    <row r="3383" spans="2:3" x14ac:dyDescent="0.3">
      <c r="B3383">
        <v>84.167591564927861</v>
      </c>
      <c r="C3383">
        <v>12</v>
      </c>
    </row>
    <row r="3384" spans="2:3" x14ac:dyDescent="0.3">
      <c r="B3384">
        <v>84.167591564927861</v>
      </c>
      <c r="C3384">
        <v>0</v>
      </c>
    </row>
    <row r="3385" spans="2:3" x14ac:dyDescent="0.3">
      <c r="B3385">
        <v>84.217536071032185</v>
      </c>
      <c r="C3385">
        <v>0</v>
      </c>
    </row>
    <row r="3386" spans="2:3" x14ac:dyDescent="0.3">
      <c r="B3386">
        <v>84.217536071032185</v>
      </c>
      <c r="C3386">
        <v>12</v>
      </c>
    </row>
    <row r="3387" spans="2:3" x14ac:dyDescent="0.3">
      <c r="B3387">
        <v>84.26748057713651</v>
      </c>
      <c r="C3387">
        <v>12</v>
      </c>
    </row>
    <row r="3388" spans="2:3" x14ac:dyDescent="0.3">
      <c r="B3388">
        <v>84.26748057713651</v>
      </c>
      <c r="C3388">
        <v>0</v>
      </c>
    </row>
    <row r="3389" spans="2:3" x14ac:dyDescent="0.3">
      <c r="B3389">
        <v>84.317425083240849</v>
      </c>
      <c r="C3389">
        <v>0</v>
      </c>
    </row>
    <row r="3390" spans="2:3" x14ac:dyDescent="0.3">
      <c r="B3390">
        <v>84.317425083240849</v>
      </c>
      <c r="C3390">
        <v>12</v>
      </c>
    </row>
    <row r="3391" spans="2:3" x14ac:dyDescent="0.3">
      <c r="B3391">
        <v>84.367369589345174</v>
      </c>
      <c r="C3391">
        <v>12</v>
      </c>
    </row>
    <row r="3392" spans="2:3" x14ac:dyDescent="0.3">
      <c r="B3392">
        <v>84.367369589345174</v>
      </c>
      <c r="C3392">
        <v>0</v>
      </c>
    </row>
    <row r="3393" spans="2:3" x14ac:dyDescent="0.3">
      <c r="B3393">
        <v>84.417314095449498</v>
      </c>
      <c r="C3393">
        <v>0</v>
      </c>
    </row>
    <row r="3394" spans="2:3" x14ac:dyDescent="0.3">
      <c r="B3394">
        <v>84.417314095449498</v>
      </c>
      <c r="C3394">
        <v>12</v>
      </c>
    </row>
    <row r="3395" spans="2:3" x14ac:dyDescent="0.3">
      <c r="B3395">
        <v>84.467258601553823</v>
      </c>
      <c r="C3395">
        <v>12</v>
      </c>
    </row>
    <row r="3396" spans="2:3" x14ac:dyDescent="0.3">
      <c r="B3396">
        <v>84.467258601553823</v>
      </c>
      <c r="C3396">
        <v>0</v>
      </c>
    </row>
    <row r="3397" spans="2:3" x14ac:dyDescent="0.3">
      <c r="B3397">
        <v>84.517203107658162</v>
      </c>
      <c r="C3397">
        <v>0</v>
      </c>
    </row>
    <row r="3398" spans="2:3" x14ac:dyDescent="0.3">
      <c r="B3398">
        <v>84.517203107658162</v>
      </c>
      <c r="C3398">
        <v>12</v>
      </c>
    </row>
    <row r="3399" spans="2:3" x14ac:dyDescent="0.3">
      <c r="B3399">
        <v>84.567147613762486</v>
      </c>
      <c r="C3399">
        <v>12</v>
      </c>
    </row>
    <row r="3400" spans="2:3" x14ac:dyDescent="0.3">
      <c r="B3400">
        <v>84.567147613762486</v>
      </c>
      <c r="C3400">
        <v>0</v>
      </c>
    </row>
    <row r="3401" spans="2:3" x14ac:dyDescent="0.3">
      <c r="B3401">
        <v>84.617092119866811</v>
      </c>
      <c r="C3401">
        <v>0</v>
      </c>
    </row>
    <row r="3402" spans="2:3" x14ac:dyDescent="0.3">
      <c r="B3402">
        <v>84.617092119866811</v>
      </c>
      <c r="C3402">
        <v>12</v>
      </c>
    </row>
    <row r="3403" spans="2:3" x14ac:dyDescent="0.3">
      <c r="B3403">
        <v>84.66703662597115</v>
      </c>
      <c r="C3403">
        <v>12</v>
      </c>
    </row>
    <row r="3404" spans="2:3" x14ac:dyDescent="0.3">
      <c r="B3404">
        <v>84.66703662597115</v>
      </c>
      <c r="C3404">
        <v>0</v>
      </c>
    </row>
    <row r="3405" spans="2:3" x14ac:dyDescent="0.3">
      <c r="B3405">
        <v>84.716981132075475</v>
      </c>
      <c r="C3405">
        <v>0</v>
      </c>
    </row>
    <row r="3406" spans="2:3" x14ac:dyDescent="0.3">
      <c r="B3406">
        <v>84.716981132075475</v>
      </c>
      <c r="C3406">
        <v>12</v>
      </c>
    </row>
    <row r="3407" spans="2:3" x14ac:dyDescent="0.3">
      <c r="B3407">
        <v>84.766925638179799</v>
      </c>
      <c r="C3407">
        <v>12</v>
      </c>
    </row>
    <row r="3408" spans="2:3" x14ac:dyDescent="0.3">
      <c r="B3408">
        <v>84.766925638179799</v>
      </c>
      <c r="C3408">
        <v>0</v>
      </c>
    </row>
    <row r="3409" spans="2:3" x14ac:dyDescent="0.3">
      <c r="B3409">
        <v>84.816870144284124</v>
      </c>
      <c r="C3409">
        <v>0</v>
      </c>
    </row>
    <row r="3410" spans="2:3" x14ac:dyDescent="0.3">
      <c r="B3410">
        <v>84.816870144284124</v>
      </c>
      <c r="C3410">
        <v>12</v>
      </c>
    </row>
    <row r="3411" spans="2:3" x14ac:dyDescent="0.3">
      <c r="B3411">
        <v>84.866814650388463</v>
      </c>
      <c r="C3411">
        <v>12</v>
      </c>
    </row>
    <row r="3412" spans="2:3" x14ac:dyDescent="0.3">
      <c r="B3412">
        <v>84.866814650388463</v>
      </c>
      <c r="C3412">
        <v>0</v>
      </c>
    </row>
    <row r="3413" spans="2:3" x14ac:dyDescent="0.3">
      <c r="B3413">
        <v>84.916759156492787</v>
      </c>
      <c r="C3413">
        <v>0</v>
      </c>
    </row>
    <row r="3414" spans="2:3" x14ac:dyDescent="0.3">
      <c r="B3414">
        <v>84.916759156492787</v>
      </c>
      <c r="C3414">
        <v>12</v>
      </c>
    </row>
    <row r="3415" spans="2:3" x14ac:dyDescent="0.3">
      <c r="B3415">
        <v>84.966703662597112</v>
      </c>
      <c r="C3415">
        <v>12</v>
      </c>
    </row>
    <row r="3416" spans="2:3" x14ac:dyDescent="0.3">
      <c r="B3416">
        <v>84.966703662597112</v>
      </c>
      <c r="C3416">
        <v>0</v>
      </c>
    </row>
    <row r="3417" spans="2:3" x14ac:dyDescent="0.3">
      <c r="B3417">
        <v>85.016648168701437</v>
      </c>
      <c r="C3417">
        <v>0</v>
      </c>
    </row>
    <row r="3418" spans="2:3" x14ac:dyDescent="0.3">
      <c r="B3418">
        <v>85.016648168701437</v>
      </c>
      <c r="C3418">
        <v>12</v>
      </c>
    </row>
    <row r="3419" spans="2:3" x14ac:dyDescent="0.3">
      <c r="B3419">
        <v>85.066592674805776</v>
      </c>
      <c r="C3419">
        <v>12</v>
      </c>
    </row>
    <row r="3420" spans="2:3" x14ac:dyDescent="0.3">
      <c r="B3420">
        <v>85.066592674805776</v>
      </c>
      <c r="C3420">
        <v>0</v>
      </c>
    </row>
    <row r="3421" spans="2:3" x14ac:dyDescent="0.3">
      <c r="B3421">
        <v>85.1165371809101</v>
      </c>
      <c r="C3421">
        <v>0</v>
      </c>
    </row>
    <row r="3422" spans="2:3" x14ac:dyDescent="0.3">
      <c r="B3422">
        <v>85.1165371809101</v>
      </c>
      <c r="C3422">
        <v>12</v>
      </c>
    </row>
    <row r="3423" spans="2:3" x14ac:dyDescent="0.3">
      <c r="B3423">
        <v>85.166481687014425</v>
      </c>
      <c r="C3423">
        <v>12</v>
      </c>
    </row>
    <row r="3424" spans="2:3" x14ac:dyDescent="0.3">
      <c r="B3424">
        <v>85.166481687014425</v>
      </c>
      <c r="C3424">
        <v>0</v>
      </c>
    </row>
    <row r="3425" spans="2:3" x14ac:dyDescent="0.3">
      <c r="B3425">
        <v>85.216426193118764</v>
      </c>
      <c r="C3425">
        <v>0</v>
      </c>
    </row>
    <row r="3426" spans="2:3" x14ac:dyDescent="0.3">
      <c r="B3426">
        <v>85.216426193118764</v>
      </c>
      <c r="C3426">
        <v>12</v>
      </c>
    </row>
    <row r="3427" spans="2:3" x14ac:dyDescent="0.3">
      <c r="B3427">
        <v>85.266370699223089</v>
      </c>
      <c r="C3427">
        <v>12</v>
      </c>
    </row>
    <row r="3428" spans="2:3" x14ac:dyDescent="0.3">
      <c r="B3428">
        <v>85.266370699223089</v>
      </c>
      <c r="C3428">
        <v>0</v>
      </c>
    </row>
    <row r="3429" spans="2:3" x14ac:dyDescent="0.3">
      <c r="B3429">
        <v>85.316315205327413</v>
      </c>
      <c r="C3429">
        <v>0</v>
      </c>
    </row>
    <row r="3430" spans="2:3" x14ac:dyDescent="0.3">
      <c r="B3430">
        <v>85.316315205327413</v>
      </c>
      <c r="C3430">
        <v>12</v>
      </c>
    </row>
    <row r="3431" spans="2:3" x14ac:dyDescent="0.3">
      <c r="B3431">
        <v>85.366259711431738</v>
      </c>
      <c r="C3431">
        <v>12</v>
      </c>
    </row>
    <row r="3432" spans="2:3" x14ac:dyDescent="0.3">
      <c r="B3432">
        <v>85.366259711431738</v>
      </c>
      <c r="C3432">
        <v>0</v>
      </c>
    </row>
    <row r="3433" spans="2:3" x14ac:dyDescent="0.3">
      <c r="B3433">
        <v>85.416204217536077</v>
      </c>
      <c r="C3433">
        <v>0</v>
      </c>
    </row>
    <row r="3434" spans="2:3" x14ac:dyDescent="0.3">
      <c r="B3434">
        <v>85.416204217536077</v>
      </c>
      <c r="C3434">
        <v>12</v>
      </c>
    </row>
    <row r="3435" spans="2:3" x14ac:dyDescent="0.3">
      <c r="B3435">
        <v>85.466148723640401</v>
      </c>
      <c r="C3435">
        <v>12</v>
      </c>
    </row>
    <row r="3436" spans="2:3" x14ac:dyDescent="0.3">
      <c r="B3436">
        <v>85.466148723640401</v>
      </c>
      <c r="C3436">
        <v>0</v>
      </c>
    </row>
    <row r="3437" spans="2:3" x14ac:dyDescent="0.3">
      <c r="B3437">
        <v>85.516093229744726</v>
      </c>
      <c r="C3437">
        <v>0</v>
      </c>
    </row>
    <row r="3438" spans="2:3" x14ac:dyDescent="0.3">
      <c r="B3438">
        <v>85.516093229744726</v>
      </c>
      <c r="C3438">
        <v>12</v>
      </c>
    </row>
    <row r="3439" spans="2:3" x14ac:dyDescent="0.3">
      <c r="B3439">
        <v>85.566037735849051</v>
      </c>
      <c r="C3439">
        <v>12</v>
      </c>
    </row>
    <row r="3440" spans="2:3" x14ac:dyDescent="0.3">
      <c r="B3440">
        <v>85.566037735849051</v>
      </c>
      <c r="C3440">
        <v>0</v>
      </c>
    </row>
    <row r="3441" spans="2:3" x14ac:dyDescent="0.3">
      <c r="B3441">
        <v>85.61598224195339</v>
      </c>
      <c r="C3441">
        <v>0</v>
      </c>
    </row>
    <row r="3442" spans="2:3" x14ac:dyDescent="0.3">
      <c r="B3442">
        <v>85.61598224195339</v>
      </c>
      <c r="C3442">
        <v>12</v>
      </c>
    </row>
    <row r="3443" spans="2:3" x14ac:dyDescent="0.3">
      <c r="B3443">
        <v>85.665926748057714</v>
      </c>
      <c r="C3443">
        <v>12</v>
      </c>
    </row>
    <row r="3444" spans="2:3" x14ac:dyDescent="0.3">
      <c r="B3444">
        <v>85.665926748057714</v>
      </c>
      <c r="C3444">
        <v>0</v>
      </c>
    </row>
    <row r="3445" spans="2:3" x14ac:dyDescent="0.3">
      <c r="B3445">
        <v>85.715871254162039</v>
      </c>
      <c r="C3445">
        <v>0</v>
      </c>
    </row>
    <row r="3446" spans="2:3" x14ac:dyDescent="0.3">
      <c r="B3446">
        <v>85.715871254162039</v>
      </c>
      <c r="C3446">
        <v>12</v>
      </c>
    </row>
    <row r="3447" spans="2:3" x14ac:dyDescent="0.3">
      <c r="B3447">
        <v>85.765815760266378</v>
      </c>
      <c r="C3447">
        <v>12</v>
      </c>
    </row>
    <row r="3448" spans="2:3" x14ac:dyDescent="0.3">
      <c r="B3448">
        <v>85.765815760266378</v>
      </c>
      <c r="C3448">
        <v>0</v>
      </c>
    </row>
    <row r="3449" spans="2:3" x14ac:dyDescent="0.3">
      <c r="B3449">
        <v>85.815760266370702</v>
      </c>
      <c r="C3449">
        <v>0</v>
      </c>
    </row>
    <row r="3450" spans="2:3" x14ac:dyDescent="0.3">
      <c r="B3450">
        <v>85.815760266370702</v>
      </c>
      <c r="C3450">
        <v>12</v>
      </c>
    </row>
    <row r="3451" spans="2:3" x14ac:dyDescent="0.3">
      <c r="B3451">
        <v>85.865704772475027</v>
      </c>
      <c r="C3451">
        <v>12</v>
      </c>
    </row>
    <row r="3452" spans="2:3" x14ac:dyDescent="0.3">
      <c r="B3452">
        <v>85.865704772475027</v>
      </c>
      <c r="C3452">
        <v>0</v>
      </c>
    </row>
    <row r="3453" spans="2:3" x14ac:dyDescent="0.3">
      <c r="B3453">
        <v>85.915649278579352</v>
      </c>
      <c r="C3453">
        <v>0</v>
      </c>
    </row>
    <row r="3454" spans="2:3" x14ac:dyDescent="0.3">
      <c r="B3454">
        <v>85.915649278579352</v>
      </c>
      <c r="C3454">
        <v>12</v>
      </c>
    </row>
    <row r="3455" spans="2:3" x14ac:dyDescent="0.3">
      <c r="B3455">
        <v>85.965593784683691</v>
      </c>
      <c r="C3455">
        <v>12</v>
      </c>
    </row>
    <row r="3456" spans="2:3" x14ac:dyDescent="0.3">
      <c r="B3456">
        <v>85.965593784683691</v>
      </c>
      <c r="C3456">
        <v>0</v>
      </c>
    </row>
    <row r="3457" spans="2:3" x14ac:dyDescent="0.3">
      <c r="B3457">
        <v>86.015538290788015</v>
      </c>
      <c r="C3457">
        <v>0</v>
      </c>
    </row>
    <row r="3458" spans="2:3" x14ac:dyDescent="0.3">
      <c r="B3458">
        <v>86.015538290788015</v>
      </c>
      <c r="C3458">
        <v>12</v>
      </c>
    </row>
    <row r="3459" spans="2:3" x14ac:dyDescent="0.3">
      <c r="B3459">
        <v>86.06548279689234</v>
      </c>
      <c r="C3459">
        <v>12</v>
      </c>
    </row>
    <row r="3460" spans="2:3" x14ac:dyDescent="0.3">
      <c r="B3460">
        <v>86.06548279689234</v>
      </c>
      <c r="C3460">
        <v>0</v>
      </c>
    </row>
    <row r="3461" spans="2:3" x14ac:dyDescent="0.3">
      <c r="B3461">
        <v>86.115427302996665</v>
      </c>
      <c r="C3461">
        <v>0</v>
      </c>
    </row>
    <row r="3462" spans="2:3" x14ac:dyDescent="0.3">
      <c r="B3462">
        <v>86.115427302996665</v>
      </c>
      <c r="C3462">
        <v>12</v>
      </c>
    </row>
    <row r="3463" spans="2:3" x14ac:dyDescent="0.3">
      <c r="B3463">
        <v>86.165371809101003</v>
      </c>
      <c r="C3463">
        <v>12</v>
      </c>
    </row>
    <row r="3464" spans="2:3" x14ac:dyDescent="0.3">
      <c r="B3464">
        <v>86.165371809101003</v>
      </c>
      <c r="C3464">
        <v>0</v>
      </c>
    </row>
    <row r="3465" spans="2:3" x14ac:dyDescent="0.3">
      <c r="B3465">
        <v>86.215316315205328</v>
      </c>
      <c r="C3465">
        <v>0</v>
      </c>
    </row>
    <row r="3466" spans="2:3" x14ac:dyDescent="0.3">
      <c r="B3466">
        <v>86.215316315205328</v>
      </c>
      <c r="C3466">
        <v>12</v>
      </c>
    </row>
    <row r="3467" spans="2:3" x14ac:dyDescent="0.3">
      <c r="B3467">
        <v>86.265260821309653</v>
      </c>
      <c r="C3467">
        <v>12</v>
      </c>
    </row>
    <row r="3468" spans="2:3" x14ac:dyDescent="0.3">
      <c r="B3468">
        <v>86.265260821309653</v>
      </c>
      <c r="C3468">
        <v>0</v>
      </c>
    </row>
    <row r="3469" spans="2:3" x14ac:dyDescent="0.3">
      <c r="B3469">
        <v>86.315205327413977</v>
      </c>
      <c r="C3469">
        <v>0</v>
      </c>
    </row>
    <row r="3470" spans="2:3" x14ac:dyDescent="0.3">
      <c r="B3470">
        <v>86.315205327413977</v>
      </c>
      <c r="C3470">
        <v>12</v>
      </c>
    </row>
    <row r="3471" spans="2:3" x14ac:dyDescent="0.3">
      <c r="B3471">
        <v>86.365149833518316</v>
      </c>
      <c r="C3471">
        <v>12</v>
      </c>
    </row>
    <row r="3472" spans="2:3" x14ac:dyDescent="0.3">
      <c r="B3472">
        <v>86.365149833518316</v>
      </c>
      <c r="C3472">
        <v>0</v>
      </c>
    </row>
    <row r="3473" spans="2:3" x14ac:dyDescent="0.3">
      <c r="B3473">
        <v>86.415094339622641</v>
      </c>
      <c r="C3473">
        <v>0</v>
      </c>
    </row>
    <row r="3474" spans="2:3" x14ac:dyDescent="0.3">
      <c r="B3474">
        <v>86.415094339622641</v>
      </c>
      <c r="C3474">
        <v>12</v>
      </c>
    </row>
    <row r="3475" spans="2:3" x14ac:dyDescent="0.3">
      <c r="B3475">
        <v>86.465038845726966</v>
      </c>
      <c r="C3475">
        <v>12</v>
      </c>
    </row>
    <row r="3476" spans="2:3" x14ac:dyDescent="0.3">
      <c r="B3476">
        <v>86.465038845726966</v>
      </c>
      <c r="C3476">
        <v>0</v>
      </c>
    </row>
    <row r="3477" spans="2:3" x14ac:dyDescent="0.3">
      <c r="B3477">
        <v>86.514983351831305</v>
      </c>
      <c r="C3477">
        <v>0</v>
      </c>
    </row>
    <row r="3478" spans="2:3" x14ac:dyDescent="0.3">
      <c r="B3478">
        <v>86.514983351831305</v>
      </c>
      <c r="C3478">
        <v>12</v>
      </c>
    </row>
    <row r="3479" spans="2:3" x14ac:dyDescent="0.3">
      <c r="B3479">
        <v>86.564927857935629</v>
      </c>
      <c r="C3479">
        <v>12</v>
      </c>
    </row>
    <row r="3480" spans="2:3" x14ac:dyDescent="0.3">
      <c r="B3480">
        <v>86.564927857935629</v>
      </c>
      <c r="C3480">
        <v>0</v>
      </c>
    </row>
    <row r="3481" spans="2:3" x14ac:dyDescent="0.3">
      <c r="B3481">
        <v>86.614872364039954</v>
      </c>
      <c r="C3481">
        <v>0</v>
      </c>
    </row>
    <row r="3482" spans="2:3" x14ac:dyDescent="0.3">
      <c r="B3482">
        <v>86.614872364039954</v>
      </c>
      <c r="C3482">
        <v>12</v>
      </c>
    </row>
    <row r="3483" spans="2:3" x14ac:dyDescent="0.3">
      <c r="B3483">
        <v>86.664816870144278</v>
      </c>
      <c r="C3483">
        <v>12</v>
      </c>
    </row>
    <row r="3484" spans="2:3" x14ac:dyDescent="0.3">
      <c r="B3484">
        <v>86.664816870144278</v>
      </c>
      <c r="C3484">
        <v>0</v>
      </c>
    </row>
    <row r="3485" spans="2:3" x14ac:dyDescent="0.3">
      <c r="B3485">
        <v>86.714761376248617</v>
      </c>
      <c r="C3485">
        <v>0</v>
      </c>
    </row>
    <row r="3486" spans="2:3" x14ac:dyDescent="0.3">
      <c r="B3486">
        <v>86.714761376248617</v>
      </c>
      <c r="C3486">
        <v>12</v>
      </c>
    </row>
    <row r="3487" spans="2:3" x14ac:dyDescent="0.3">
      <c r="B3487">
        <v>86.764705882352942</v>
      </c>
      <c r="C3487">
        <v>12</v>
      </c>
    </row>
    <row r="3488" spans="2:3" x14ac:dyDescent="0.3">
      <c r="B3488">
        <v>86.764705882352942</v>
      </c>
      <c r="C3488">
        <v>0</v>
      </c>
    </row>
    <row r="3489" spans="2:3" x14ac:dyDescent="0.3">
      <c r="B3489">
        <v>86.814650388457267</v>
      </c>
      <c r="C3489">
        <v>0</v>
      </c>
    </row>
    <row r="3490" spans="2:3" x14ac:dyDescent="0.3">
      <c r="B3490">
        <v>86.814650388457267</v>
      </c>
      <c r="C3490">
        <v>12</v>
      </c>
    </row>
    <row r="3491" spans="2:3" x14ac:dyDescent="0.3">
      <c r="B3491">
        <v>86.864594894561591</v>
      </c>
      <c r="C3491">
        <v>12</v>
      </c>
    </row>
    <row r="3492" spans="2:3" x14ac:dyDescent="0.3">
      <c r="B3492">
        <v>86.864594894561591</v>
      </c>
      <c r="C3492">
        <v>0</v>
      </c>
    </row>
    <row r="3493" spans="2:3" x14ac:dyDescent="0.3">
      <c r="B3493">
        <v>86.91453940066593</v>
      </c>
      <c r="C3493">
        <v>0</v>
      </c>
    </row>
    <row r="3494" spans="2:3" x14ac:dyDescent="0.3">
      <c r="B3494">
        <v>86.91453940066593</v>
      </c>
      <c r="C3494">
        <v>12</v>
      </c>
    </row>
    <row r="3495" spans="2:3" x14ac:dyDescent="0.3">
      <c r="B3495">
        <v>86.964483906770255</v>
      </c>
      <c r="C3495">
        <v>12</v>
      </c>
    </row>
    <row r="3496" spans="2:3" x14ac:dyDescent="0.3">
      <c r="B3496">
        <v>86.964483906770255</v>
      </c>
      <c r="C3496">
        <v>0</v>
      </c>
    </row>
    <row r="3497" spans="2:3" x14ac:dyDescent="0.3">
      <c r="B3497">
        <v>87.01442841287458</v>
      </c>
      <c r="C3497">
        <v>0</v>
      </c>
    </row>
    <row r="3498" spans="2:3" x14ac:dyDescent="0.3">
      <c r="B3498">
        <v>87.01442841287458</v>
      </c>
      <c r="C3498">
        <v>12</v>
      </c>
    </row>
    <row r="3499" spans="2:3" x14ac:dyDescent="0.3">
      <c r="B3499">
        <v>87.064372918978918</v>
      </c>
      <c r="C3499">
        <v>12</v>
      </c>
    </row>
    <row r="3500" spans="2:3" x14ac:dyDescent="0.3">
      <c r="B3500">
        <v>87.064372918978918</v>
      </c>
      <c r="C3500">
        <v>0</v>
      </c>
    </row>
    <row r="3501" spans="2:3" x14ac:dyDescent="0.3">
      <c r="B3501">
        <v>87.114317425083243</v>
      </c>
      <c r="C3501">
        <v>0</v>
      </c>
    </row>
    <row r="3502" spans="2:3" x14ac:dyDescent="0.3">
      <c r="B3502">
        <v>87.114317425083243</v>
      </c>
      <c r="C3502">
        <v>12</v>
      </c>
    </row>
    <row r="3503" spans="2:3" x14ac:dyDescent="0.3">
      <c r="B3503">
        <v>87.164261931187568</v>
      </c>
      <c r="C3503">
        <v>12</v>
      </c>
    </row>
    <row r="3504" spans="2:3" x14ac:dyDescent="0.3">
      <c r="B3504">
        <v>87.164261931187568</v>
      </c>
      <c r="C3504">
        <v>0</v>
      </c>
    </row>
    <row r="3505" spans="2:3" x14ac:dyDescent="0.3">
      <c r="B3505">
        <v>87.214206437291892</v>
      </c>
      <c r="C3505">
        <v>0</v>
      </c>
    </row>
    <row r="3506" spans="2:3" x14ac:dyDescent="0.3">
      <c r="B3506">
        <v>87.214206437291892</v>
      </c>
      <c r="C3506">
        <v>12</v>
      </c>
    </row>
    <row r="3507" spans="2:3" x14ac:dyDescent="0.3">
      <c r="B3507">
        <v>87.264150943396231</v>
      </c>
      <c r="C3507">
        <v>12</v>
      </c>
    </row>
    <row r="3508" spans="2:3" x14ac:dyDescent="0.3">
      <c r="B3508">
        <v>87.264150943396231</v>
      </c>
      <c r="C3508">
        <v>0</v>
      </c>
    </row>
    <row r="3509" spans="2:3" x14ac:dyDescent="0.3">
      <c r="B3509">
        <v>87.314095449500556</v>
      </c>
      <c r="C3509">
        <v>0</v>
      </c>
    </row>
    <row r="3510" spans="2:3" x14ac:dyDescent="0.3">
      <c r="B3510">
        <v>87.314095449500556</v>
      </c>
      <c r="C3510">
        <v>12</v>
      </c>
    </row>
    <row r="3511" spans="2:3" x14ac:dyDescent="0.3">
      <c r="B3511">
        <v>87.364039955604881</v>
      </c>
      <c r="C3511">
        <v>12</v>
      </c>
    </row>
    <row r="3512" spans="2:3" x14ac:dyDescent="0.3">
      <c r="B3512">
        <v>87.364039955604881</v>
      </c>
      <c r="C3512">
        <v>0</v>
      </c>
    </row>
    <row r="3513" spans="2:3" x14ac:dyDescent="0.3">
      <c r="B3513">
        <v>87.413984461709205</v>
      </c>
      <c r="C3513">
        <v>0</v>
      </c>
    </row>
    <row r="3514" spans="2:3" x14ac:dyDescent="0.3">
      <c r="B3514">
        <v>87.413984461709205</v>
      </c>
      <c r="C3514">
        <v>12</v>
      </c>
    </row>
    <row r="3515" spans="2:3" x14ac:dyDescent="0.3">
      <c r="B3515">
        <v>87.463928967813544</v>
      </c>
      <c r="C3515">
        <v>12</v>
      </c>
    </row>
    <row r="3516" spans="2:3" x14ac:dyDescent="0.3">
      <c r="B3516">
        <v>87.463928967813544</v>
      </c>
      <c r="C3516">
        <v>0</v>
      </c>
    </row>
    <row r="3517" spans="2:3" x14ac:dyDescent="0.3">
      <c r="B3517">
        <v>87.513873473917869</v>
      </c>
      <c r="C3517">
        <v>0</v>
      </c>
    </row>
    <row r="3518" spans="2:3" x14ac:dyDescent="0.3">
      <c r="B3518">
        <v>87.513873473917869</v>
      </c>
      <c r="C3518">
        <v>12</v>
      </c>
    </row>
    <row r="3519" spans="2:3" x14ac:dyDescent="0.3">
      <c r="B3519">
        <v>87.563817980022193</v>
      </c>
      <c r="C3519">
        <v>12</v>
      </c>
    </row>
    <row r="3520" spans="2:3" x14ac:dyDescent="0.3">
      <c r="B3520">
        <v>87.563817980022193</v>
      </c>
      <c r="C3520">
        <v>0</v>
      </c>
    </row>
    <row r="3521" spans="2:3" x14ac:dyDescent="0.3">
      <c r="B3521">
        <v>87.613762486126532</v>
      </c>
      <c r="C3521">
        <v>0</v>
      </c>
    </row>
    <row r="3522" spans="2:3" x14ac:dyDescent="0.3">
      <c r="B3522">
        <v>87.613762486126532</v>
      </c>
      <c r="C3522">
        <v>12</v>
      </c>
    </row>
    <row r="3523" spans="2:3" x14ac:dyDescent="0.3">
      <c r="B3523">
        <v>87.663706992230857</v>
      </c>
      <c r="C3523">
        <v>12</v>
      </c>
    </row>
    <row r="3524" spans="2:3" x14ac:dyDescent="0.3">
      <c r="B3524">
        <v>87.663706992230857</v>
      </c>
      <c r="C3524">
        <v>0</v>
      </c>
    </row>
    <row r="3525" spans="2:3" x14ac:dyDescent="0.3">
      <c r="B3525">
        <v>87.713651498335182</v>
      </c>
      <c r="C3525">
        <v>0</v>
      </c>
    </row>
    <row r="3526" spans="2:3" x14ac:dyDescent="0.3">
      <c r="B3526">
        <v>87.713651498335182</v>
      </c>
      <c r="C3526">
        <v>12</v>
      </c>
    </row>
    <row r="3527" spans="2:3" x14ac:dyDescent="0.3">
      <c r="B3527">
        <v>87.763596004439506</v>
      </c>
      <c r="C3527">
        <v>12</v>
      </c>
    </row>
    <row r="3528" spans="2:3" x14ac:dyDescent="0.3">
      <c r="B3528">
        <v>87.763596004439506</v>
      </c>
      <c r="C3528">
        <v>0</v>
      </c>
    </row>
    <row r="3529" spans="2:3" x14ac:dyDescent="0.3">
      <c r="B3529">
        <v>87.813540510543845</v>
      </c>
      <c r="C3529">
        <v>0</v>
      </c>
    </row>
    <row r="3530" spans="2:3" x14ac:dyDescent="0.3">
      <c r="B3530">
        <v>87.813540510543845</v>
      </c>
      <c r="C3530">
        <v>12</v>
      </c>
    </row>
    <row r="3531" spans="2:3" x14ac:dyDescent="0.3">
      <c r="B3531">
        <v>87.86348501664817</v>
      </c>
      <c r="C3531">
        <v>12</v>
      </c>
    </row>
    <row r="3532" spans="2:3" x14ac:dyDescent="0.3">
      <c r="B3532">
        <v>87.86348501664817</v>
      </c>
      <c r="C3532">
        <v>0</v>
      </c>
    </row>
    <row r="3533" spans="2:3" x14ac:dyDescent="0.3">
      <c r="B3533">
        <v>87.913429522752494</v>
      </c>
      <c r="C3533">
        <v>0</v>
      </c>
    </row>
    <row r="3534" spans="2:3" x14ac:dyDescent="0.3">
      <c r="B3534">
        <v>87.913429522752494</v>
      </c>
      <c r="C3534">
        <v>12</v>
      </c>
    </row>
    <row r="3535" spans="2:3" x14ac:dyDescent="0.3">
      <c r="B3535">
        <v>87.963374028856819</v>
      </c>
      <c r="C3535">
        <v>12</v>
      </c>
    </row>
    <row r="3536" spans="2:3" x14ac:dyDescent="0.3">
      <c r="B3536">
        <v>87.963374028856819</v>
      </c>
      <c r="C3536">
        <v>0</v>
      </c>
    </row>
    <row r="3537" spans="2:3" x14ac:dyDescent="0.3">
      <c r="B3537">
        <v>88.013318534961158</v>
      </c>
      <c r="C3537">
        <v>0</v>
      </c>
    </row>
    <row r="3538" spans="2:3" x14ac:dyDescent="0.3">
      <c r="B3538">
        <v>88.013318534961158</v>
      </c>
      <c r="C3538">
        <v>12</v>
      </c>
    </row>
    <row r="3539" spans="2:3" x14ac:dyDescent="0.3">
      <c r="B3539">
        <v>88.063263041065483</v>
      </c>
      <c r="C3539">
        <v>12</v>
      </c>
    </row>
    <row r="3540" spans="2:3" x14ac:dyDescent="0.3">
      <c r="B3540">
        <v>88.063263041065483</v>
      </c>
      <c r="C3540">
        <v>0</v>
      </c>
    </row>
    <row r="3541" spans="2:3" x14ac:dyDescent="0.3">
      <c r="B3541">
        <v>88.113207547169807</v>
      </c>
      <c r="C3541">
        <v>0</v>
      </c>
    </row>
    <row r="3542" spans="2:3" x14ac:dyDescent="0.3">
      <c r="B3542">
        <v>88.113207547169807</v>
      </c>
      <c r="C3542">
        <v>12</v>
      </c>
    </row>
    <row r="3543" spans="2:3" x14ac:dyDescent="0.3">
      <c r="B3543">
        <v>88.163152053274146</v>
      </c>
      <c r="C3543">
        <v>12</v>
      </c>
    </row>
    <row r="3544" spans="2:3" x14ac:dyDescent="0.3">
      <c r="B3544">
        <v>88.163152053274146</v>
      </c>
      <c r="C3544">
        <v>0</v>
      </c>
    </row>
    <row r="3545" spans="2:3" x14ac:dyDescent="0.3">
      <c r="B3545">
        <v>88.213096559378471</v>
      </c>
      <c r="C3545">
        <v>0</v>
      </c>
    </row>
    <row r="3546" spans="2:3" x14ac:dyDescent="0.3">
      <c r="B3546">
        <v>88.213096559378471</v>
      </c>
      <c r="C3546">
        <v>12</v>
      </c>
    </row>
    <row r="3547" spans="2:3" x14ac:dyDescent="0.3">
      <c r="B3547">
        <v>88.263041065482795</v>
      </c>
      <c r="C3547">
        <v>12</v>
      </c>
    </row>
    <row r="3548" spans="2:3" x14ac:dyDescent="0.3">
      <c r="B3548">
        <v>88.263041065482795</v>
      </c>
      <c r="C3548">
        <v>0</v>
      </c>
    </row>
    <row r="3549" spans="2:3" x14ac:dyDescent="0.3">
      <c r="B3549">
        <v>88.31298557158712</v>
      </c>
      <c r="C3549">
        <v>0</v>
      </c>
    </row>
    <row r="3550" spans="2:3" x14ac:dyDescent="0.3">
      <c r="B3550">
        <v>88.31298557158712</v>
      </c>
      <c r="C3550">
        <v>12</v>
      </c>
    </row>
    <row r="3551" spans="2:3" x14ac:dyDescent="0.3">
      <c r="B3551">
        <v>88.362930077691459</v>
      </c>
      <c r="C3551">
        <v>12</v>
      </c>
    </row>
    <row r="3552" spans="2:3" x14ac:dyDescent="0.3">
      <c r="B3552">
        <v>88.362930077691459</v>
      </c>
      <c r="C3552">
        <v>0</v>
      </c>
    </row>
    <row r="3553" spans="2:3" x14ac:dyDescent="0.3">
      <c r="B3553">
        <v>88.412874583795784</v>
      </c>
      <c r="C3553">
        <v>0</v>
      </c>
    </row>
    <row r="3554" spans="2:3" x14ac:dyDescent="0.3">
      <c r="B3554">
        <v>88.412874583795784</v>
      </c>
      <c r="C3554">
        <v>12</v>
      </c>
    </row>
    <row r="3555" spans="2:3" x14ac:dyDescent="0.3">
      <c r="B3555">
        <v>88.462819089900108</v>
      </c>
      <c r="C3555">
        <v>12</v>
      </c>
    </row>
    <row r="3556" spans="2:3" x14ac:dyDescent="0.3">
      <c r="B3556">
        <v>88.462819089900108</v>
      </c>
      <c r="C3556">
        <v>0</v>
      </c>
    </row>
    <row r="3557" spans="2:3" x14ac:dyDescent="0.3">
      <c r="B3557">
        <v>88.512763596004433</v>
      </c>
      <c r="C3557">
        <v>0</v>
      </c>
    </row>
    <row r="3558" spans="2:3" x14ac:dyDescent="0.3">
      <c r="B3558">
        <v>88.512763596004433</v>
      </c>
      <c r="C3558">
        <v>12</v>
      </c>
    </row>
    <row r="3559" spans="2:3" x14ac:dyDescent="0.3">
      <c r="B3559">
        <v>88.562708102108772</v>
      </c>
      <c r="C3559">
        <v>12</v>
      </c>
    </row>
    <row r="3560" spans="2:3" x14ac:dyDescent="0.3">
      <c r="B3560">
        <v>88.562708102108772</v>
      </c>
      <c r="C3560">
        <v>0</v>
      </c>
    </row>
    <row r="3561" spans="2:3" x14ac:dyDescent="0.3">
      <c r="B3561">
        <v>88.612652608213097</v>
      </c>
      <c r="C3561">
        <v>0</v>
      </c>
    </row>
    <row r="3562" spans="2:3" x14ac:dyDescent="0.3">
      <c r="B3562">
        <v>88.612652608213097</v>
      </c>
      <c r="C3562">
        <v>12</v>
      </c>
    </row>
    <row r="3563" spans="2:3" x14ac:dyDescent="0.3">
      <c r="B3563">
        <v>88.662597114317421</v>
      </c>
      <c r="C3563">
        <v>12</v>
      </c>
    </row>
    <row r="3564" spans="2:3" x14ac:dyDescent="0.3">
      <c r="B3564">
        <v>88.662597114317421</v>
      </c>
      <c r="C3564">
        <v>0</v>
      </c>
    </row>
    <row r="3565" spans="2:3" x14ac:dyDescent="0.3">
      <c r="B3565">
        <v>88.71254162042176</v>
      </c>
      <c r="C3565">
        <v>0</v>
      </c>
    </row>
    <row r="3566" spans="2:3" x14ac:dyDescent="0.3">
      <c r="B3566">
        <v>88.71254162042176</v>
      </c>
      <c r="C3566">
        <v>12</v>
      </c>
    </row>
    <row r="3567" spans="2:3" x14ac:dyDescent="0.3">
      <c r="B3567">
        <v>88.762486126526085</v>
      </c>
      <c r="C3567">
        <v>12</v>
      </c>
    </row>
    <row r="3568" spans="2:3" x14ac:dyDescent="0.3">
      <c r="B3568">
        <v>88.762486126526085</v>
      </c>
      <c r="C3568">
        <v>0</v>
      </c>
    </row>
    <row r="3569" spans="2:3" x14ac:dyDescent="0.3">
      <c r="B3569">
        <v>88.812430632630409</v>
      </c>
      <c r="C3569">
        <v>0</v>
      </c>
    </row>
    <row r="3570" spans="2:3" x14ac:dyDescent="0.3">
      <c r="B3570">
        <v>88.812430632630409</v>
      </c>
      <c r="C3570">
        <v>12</v>
      </c>
    </row>
    <row r="3571" spans="2:3" x14ac:dyDescent="0.3">
      <c r="B3571">
        <v>88.862375138734734</v>
      </c>
      <c r="C3571">
        <v>12</v>
      </c>
    </row>
    <row r="3572" spans="2:3" x14ac:dyDescent="0.3">
      <c r="B3572">
        <v>88.862375138734734</v>
      </c>
      <c r="C3572">
        <v>0</v>
      </c>
    </row>
    <row r="3573" spans="2:3" x14ac:dyDescent="0.3">
      <c r="B3573">
        <v>88.912319644839073</v>
      </c>
      <c r="C3573">
        <v>0</v>
      </c>
    </row>
    <row r="3574" spans="2:3" x14ac:dyDescent="0.3">
      <c r="B3574">
        <v>88.912319644839073</v>
      </c>
      <c r="C3574">
        <v>12</v>
      </c>
    </row>
    <row r="3575" spans="2:3" x14ac:dyDescent="0.3">
      <c r="B3575">
        <v>88.962264150943398</v>
      </c>
      <c r="C3575">
        <v>12</v>
      </c>
    </row>
    <row r="3576" spans="2:3" x14ac:dyDescent="0.3">
      <c r="B3576">
        <v>88.962264150943398</v>
      </c>
      <c r="C3576">
        <v>0</v>
      </c>
    </row>
    <row r="3577" spans="2:3" x14ac:dyDescent="0.3">
      <c r="B3577">
        <v>89.012208657047722</v>
      </c>
      <c r="C3577">
        <v>0</v>
      </c>
    </row>
    <row r="3578" spans="2:3" x14ac:dyDescent="0.3">
      <c r="B3578">
        <v>89.012208657047722</v>
      </c>
      <c r="C3578">
        <v>12</v>
      </c>
    </row>
    <row r="3579" spans="2:3" x14ac:dyDescent="0.3">
      <c r="B3579">
        <v>89.062153163152047</v>
      </c>
      <c r="C3579">
        <v>12</v>
      </c>
    </row>
    <row r="3580" spans="2:3" x14ac:dyDescent="0.3">
      <c r="B3580">
        <v>89.062153163152047</v>
      </c>
      <c r="C3580">
        <v>0</v>
      </c>
    </row>
    <row r="3581" spans="2:3" x14ac:dyDescent="0.3">
      <c r="B3581">
        <v>89.112097669256386</v>
      </c>
      <c r="C3581">
        <v>0</v>
      </c>
    </row>
    <row r="3582" spans="2:3" x14ac:dyDescent="0.3">
      <c r="B3582">
        <v>89.112097669256386</v>
      </c>
      <c r="C3582">
        <v>12</v>
      </c>
    </row>
    <row r="3583" spans="2:3" x14ac:dyDescent="0.3">
      <c r="B3583">
        <v>89.16204217536071</v>
      </c>
      <c r="C3583">
        <v>12</v>
      </c>
    </row>
    <row r="3584" spans="2:3" x14ac:dyDescent="0.3">
      <c r="B3584">
        <v>89.16204217536071</v>
      </c>
      <c r="C3584">
        <v>0</v>
      </c>
    </row>
    <row r="3585" spans="2:3" x14ac:dyDescent="0.3">
      <c r="B3585">
        <v>89.211986681465035</v>
      </c>
      <c r="C3585">
        <v>0</v>
      </c>
    </row>
    <row r="3586" spans="2:3" x14ac:dyDescent="0.3">
      <c r="B3586">
        <v>89.211986681465035</v>
      </c>
      <c r="C3586">
        <v>12</v>
      </c>
    </row>
    <row r="3587" spans="2:3" x14ac:dyDescent="0.3">
      <c r="B3587">
        <v>89.261931187569374</v>
      </c>
      <c r="C3587">
        <v>12</v>
      </c>
    </row>
    <row r="3588" spans="2:3" x14ac:dyDescent="0.3">
      <c r="B3588">
        <v>89.261931187569374</v>
      </c>
      <c r="C3588">
        <v>0</v>
      </c>
    </row>
    <row r="3589" spans="2:3" x14ac:dyDescent="0.3">
      <c r="B3589">
        <v>89.311875693673699</v>
      </c>
      <c r="C3589">
        <v>0</v>
      </c>
    </row>
    <row r="3590" spans="2:3" x14ac:dyDescent="0.3">
      <c r="B3590">
        <v>89.311875693673699</v>
      </c>
      <c r="C3590">
        <v>12</v>
      </c>
    </row>
    <row r="3591" spans="2:3" x14ac:dyDescent="0.3">
      <c r="B3591">
        <v>89.361820199778023</v>
      </c>
      <c r="C3591">
        <v>12</v>
      </c>
    </row>
    <row r="3592" spans="2:3" x14ac:dyDescent="0.3">
      <c r="B3592">
        <v>89.361820199778023</v>
      </c>
      <c r="C3592">
        <v>0</v>
      </c>
    </row>
    <row r="3593" spans="2:3" x14ac:dyDescent="0.3">
      <c r="B3593">
        <v>89.411764705882348</v>
      </c>
      <c r="C3593">
        <v>0</v>
      </c>
    </row>
    <row r="3594" spans="2:3" x14ac:dyDescent="0.3">
      <c r="B3594">
        <v>89.411764705882348</v>
      </c>
      <c r="C3594">
        <v>12</v>
      </c>
    </row>
    <row r="3595" spans="2:3" x14ac:dyDescent="0.3">
      <c r="B3595">
        <v>89.461709211986687</v>
      </c>
      <c r="C3595">
        <v>12</v>
      </c>
    </row>
    <row r="3596" spans="2:3" x14ac:dyDescent="0.3">
      <c r="B3596">
        <v>89.461709211986687</v>
      </c>
      <c r="C3596">
        <v>0</v>
      </c>
    </row>
    <row r="3597" spans="2:3" x14ac:dyDescent="0.3">
      <c r="B3597">
        <v>89.511653718091011</v>
      </c>
      <c r="C3597">
        <v>0</v>
      </c>
    </row>
    <row r="3598" spans="2:3" x14ac:dyDescent="0.3">
      <c r="B3598">
        <v>89.511653718091011</v>
      </c>
      <c r="C3598">
        <v>12</v>
      </c>
    </row>
    <row r="3599" spans="2:3" x14ac:dyDescent="0.3">
      <c r="B3599">
        <v>89.561598224195336</v>
      </c>
      <c r="C3599">
        <v>12</v>
      </c>
    </row>
    <row r="3600" spans="2:3" x14ac:dyDescent="0.3">
      <c r="B3600">
        <v>89.561598224195336</v>
      </c>
      <c r="C3600">
        <v>0</v>
      </c>
    </row>
    <row r="3601" spans="2:3" x14ac:dyDescent="0.3">
      <c r="B3601">
        <v>89.611542730299661</v>
      </c>
      <c r="C3601">
        <v>0</v>
      </c>
    </row>
    <row r="3602" spans="2:3" x14ac:dyDescent="0.3">
      <c r="B3602">
        <v>89.611542730299661</v>
      </c>
      <c r="C3602">
        <v>12</v>
      </c>
    </row>
    <row r="3603" spans="2:3" x14ac:dyDescent="0.3">
      <c r="B3603">
        <v>89.661487236404</v>
      </c>
      <c r="C3603">
        <v>12</v>
      </c>
    </row>
    <row r="3604" spans="2:3" x14ac:dyDescent="0.3">
      <c r="B3604">
        <v>89.661487236404</v>
      </c>
      <c r="C3604">
        <v>0</v>
      </c>
    </row>
    <row r="3605" spans="2:3" x14ac:dyDescent="0.3">
      <c r="B3605">
        <v>89.711431742508324</v>
      </c>
      <c r="C3605">
        <v>0</v>
      </c>
    </row>
    <row r="3606" spans="2:3" x14ac:dyDescent="0.3">
      <c r="B3606">
        <v>89.711431742508324</v>
      </c>
      <c r="C3606">
        <v>12</v>
      </c>
    </row>
    <row r="3607" spans="2:3" x14ac:dyDescent="0.3">
      <c r="B3607">
        <v>89.761376248612649</v>
      </c>
      <c r="C3607">
        <v>12</v>
      </c>
    </row>
    <row r="3608" spans="2:3" x14ac:dyDescent="0.3">
      <c r="B3608">
        <v>89.761376248612649</v>
      </c>
      <c r="C3608">
        <v>0</v>
      </c>
    </row>
    <row r="3609" spans="2:3" x14ac:dyDescent="0.3">
      <c r="B3609">
        <v>89.811320754716988</v>
      </c>
      <c r="C3609">
        <v>0</v>
      </c>
    </row>
    <row r="3610" spans="2:3" x14ac:dyDescent="0.3">
      <c r="B3610">
        <v>89.811320754716988</v>
      </c>
      <c r="C3610">
        <v>12</v>
      </c>
    </row>
    <row r="3611" spans="2:3" x14ac:dyDescent="0.3">
      <c r="B3611">
        <v>89.861265260821312</v>
      </c>
      <c r="C3611">
        <v>12</v>
      </c>
    </row>
    <row r="3612" spans="2:3" x14ac:dyDescent="0.3">
      <c r="B3612">
        <v>89.861265260821312</v>
      </c>
      <c r="C3612">
        <v>0</v>
      </c>
    </row>
    <row r="3613" spans="2:3" x14ac:dyDescent="0.3">
      <c r="B3613">
        <v>89.911209766925637</v>
      </c>
      <c r="C3613">
        <v>0</v>
      </c>
    </row>
    <row r="3614" spans="2:3" x14ac:dyDescent="0.3">
      <c r="B3614">
        <v>89.911209766925637</v>
      </c>
      <c r="C3614">
        <v>12</v>
      </c>
    </row>
    <row r="3615" spans="2:3" x14ac:dyDescent="0.3">
      <c r="B3615">
        <v>89.961154273029962</v>
      </c>
      <c r="C3615">
        <v>12</v>
      </c>
    </row>
    <row r="3616" spans="2:3" x14ac:dyDescent="0.3">
      <c r="B3616">
        <v>89.961154273029962</v>
      </c>
      <c r="C3616">
        <v>0</v>
      </c>
    </row>
    <row r="3617" spans="2:3" x14ac:dyDescent="0.3">
      <c r="B3617">
        <v>90.011098779134301</v>
      </c>
      <c r="C3617">
        <v>0</v>
      </c>
    </row>
    <row r="3618" spans="2:3" x14ac:dyDescent="0.3">
      <c r="B3618">
        <v>90.011098779134301</v>
      </c>
      <c r="C3618">
        <v>12</v>
      </c>
    </row>
    <row r="3619" spans="2:3" x14ac:dyDescent="0.3">
      <c r="B3619">
        <v>90.061043285238625</v>
      </c>
      <c r="C3619">
        <v>12</v>
      </c>
    </row>
    <row r="3620" spans="2:3" x14ac:dyDescent="0.3">
      <c r="B3620">
        <v>90.061043285238625</v>
      </c>
      <c r="C3620">
        <v>0</v>
      </c>
    </row>
    <row r="3621" spans="2:3" x14ac:dyDescent="0.3">
      <c r="B3621">
        <v>90.11098779134295</v>
      </c>
      <c r="C3621">
        <v>0</v>
      </c>
    </row>
    <row r="3622" spans="2:3" x14ac:dyDescent="0.3">
      <c r="B3622">
        <v>90.11098779134295</v>
      </c>
      <c r="C3622">
        <v>12</v>
      </c>
    </row>
    <row r="3623" spans="2:3" x14ac:dyDescent="0.3">
      <c r="B3623">
        <v>90.160932297447275</v>
      </c>
      <c r="C3623">
        <v>12</v>
      </c>
    </row>
    <row r="3624" spans="2:3" x14ac:dyDescent="0.3">
      <c r="B3624">
        <v>90.160932297447275</v>
      </c>
      <c r="C3624">
        <v>0</v>
      </c>
    </row>
    <row r="3625" spans="2:3" x14ac:dyDescent="0.3">
      <c r="B3625">
        <v>90.210876803551614</v>
      </c>
      <c r="C3625">
        <v>0</v>
      </c>
    </row>
    <row r="3626" spans="2:3" x14ac:dyDescent="0.3">
      <c r="B3626">
        <v>90.210876803551614</v>
      </c>
      <c r="C3626">
        <v>12</v>
      </c>
    </row>
    <row r="3627" spans="2:3" x14ac:dyDescent="0.3">
      <c r="B3627">
        <v>90.260821309655938</v>
      </c>
      <c r="C3627">
        <v>12</v>
      </c>
    </row>
    <row r="3628" spans="2:3" x14ac:dyDescent="0.3">
      <c r="B3628">
        <v>90.260821309655938</v>
      </c>
      <c r="C3628">
        <v>0</v>
      </c>
    </row>
    <row r="3629" spans="2:3" x14ac:dyDescent="0.3">
      <c r="B3629">
        <v>90.310765815760263</v>
      </c>
      <c r="C3629">
        <v>0</v>
      </c>
    </row>
    <row r="3630" spans="2:3" x14ac:dyDescent="0.3">
      <c r="B3630">
        <v>90.310765815760263</v>
      </c>
      <c r="C3630">
        <v>12</v>
      </c>
    </row>
    <row r="3631" spans="2:3" x14ac:dyDescent="0.3">
      <c r="B3631">
        <v>90.360710321864602</v>
      </c>
      <c r="C3631">
        <v>12</v>
      </c>
    </row>
    <row r="3632" spans="2:3" x14ac:dyDescent="0.3">
      <c r="B3632">
        <v>90.360710321864602</v>
      </c>
      <c r="C3632">
        <v>0</v>
      </c>
    </row>
    <row r="3633" spans="2:3" x14ac:dyDescent="0.3">
      <c r="B3633">
        <v>90.410654827968926</v>
      </c>
      <c r="C3633">
        <v>0</v>
      </c>
    </row>
    <row r="3634" spans="2:3" x14ac:dyDescent="0.3">
      <c r="B3634">
        <v>90.410654827968926</v>
      </c>
      <c r="C3634">
        <v>12</v>
      </c>
    </row>
    <row r="3635" spans="2:3" x14ac:dyDescent="0.3">
      <c r="B3635">
        <v>90.460599334073251</v>
      </c>
      <c r="C3635">
        <v>12</v>
      </c>
    </row>
    <row r="3636" spans="2:3" x14ac:dyDescent="0.3">
      <c r="B3636">
        <v>90.460599334073251</v>
      </c>
      <c r="C3636">
        <v>0</v>
      </c>
    </row>
    <row r="3637" spans="2:3" x14ac:dyDescent="0.3">
      <c r="B3637">
        <v>90.510543840177576</v>
      </c>
      <c r="C3637">
        <v>0</v>
      </c>
    </row>
    <row r="3638" spans="2:3" x14ac:dyDescent="0.3">
      <c r="B3638">
        <v>90.510543840177576</v>
      </c>
      <c r="C3638">
        <v>12</v>
      </c>
    </row>
    <row r="3639" spans="2:3" x14ac:dyDescent="0.3">
      <c r="B3639">
        <v>90.560488346281915</v>
      </c>
      <c r="C3639">
        <v>12</v>
      </c>
    </row>
    <row r="3640" spans="2:3" x14ac:dyDescent="0.3">
      <c r="B3640">
        <v>90.560488346281915</v>
      </c>
      <c r="C3640">
        <v>0</v>
      </c>
    </row>
    <row r="3641" spans="2:3" x14ac:dyDescent="0.3">
      <c r="B3641">
        <v>90.610432852386239</v>
      </c>
      <c r="C3641">
        <v>0</v>
      </c>
    </row>
    <row r="3642" spans="2:3" x14ac:dyDescent="0.3">
      <c r="B3642">
        <v>90.610432852386239</v>
      </c>
      <c r="C3642">
        <v>12</v>
      </c>
    </row>
    <row r="3643" spans="2:3" x14ac:dyDescent="0.3">
      <c r="B3643">
        <v>90.660377358490564</v>
      </c>
      <c r="C3643">
        <v>12</v>
      </c>
    </row>
    <row r="3644" spans="2:3" x14ac:dyDescent="0.3">
      <c r="B3644">
        <v>90.660377358490564</v>
      </c>
      <c r="C3644">
        <v>0</v>
      </c>
    </row>
    <row r="3645" spans="2:3" x14ac:dyDescent="0.3">
      <c r="B3645">
        <v>90.710321864594889</v>
      </c>
      <c r="C3645">
        <v>0</v>
      </c>
    </row>
    <row r="3646" spans="2:3" x14ac:dyDescent="0.3">
      <c r="B3646">
        <v>90.710321864594889</v>
      </c>
      <c r="C3646">
        <v>12</v>
      </c>
    </row>
    <row r="3647" spans="2:3" x14ac:dyDescent="0.3">
      <c r="B3647">
        <v>90.760266370699227</v>
      </c>
      <c r="C3647">
        <v>12</v>
      </c>
    </row>
    <row r="3648" spans="2:3" x14ac:dyDescent="0.3">
      <c r="B3648">
        <v>90.760266370699227</v>
      </c>
      <c r="C3648">
        <v>0</v>
      </c>
    </row>
    <row r="3649" spans="2:3" x14ac:dyDescent="0.3">
      <c r="B3649">
        <v>90.810210876803552</v>
      </c>
      <c r="C3649">
        <v>0</v>
      </c>
    </row>
    <row r="3650" spans="2:3" x14ac:dyDescent="0.3">
      <c r="B3650">
        <v>90.810210876803552</v>
      </c>
      <c r="C3650">
        <v>12</v>
      </c>
    </row>
    <row r="3651" spans="2:3" x14ac:dyDescent="0.3">
      <c r="B3651">
        <v>90.860155382907877</v>
      </c>
      <c r="C3651">
        <v>12</v>
      </c>
    </row>
    <row r="3652" spans="2:3" x14ac:dyDescent="0.3">
      <c r="B3652">
        <v>90.860155382907877</v>
      </c>
      <c r="C3652">
        <v>0</v>
      </c>
    </row>
    <row r="3653" spans="2:3" x14ac:dyDescent="0.3">
      <c r="B3653">
        <v>90.910099889012216</v>
      </c>
      <c r="C3653">
        <v>0</v>
      </c>
    </row>
    <row r="3654" spans="2:3" x14ac:dyDescent="0.3">
      <c r="B3654">
        <v>90.910099889012216</v>
      </c>
      <c r="C3654">
        <v>12</v>
      </c>
    </row>
    <row r="3655" spans="2:3" x14ac:dyDescent="0.3">
      <c r="B3655">
        <v>90.96004439511654</v>
      </c>
      <c r="C3655">
        <v>12</v>
      </c>
    </row>
    <row r="3656" spans="2:3" x14ac:dyDescent="0.3">
      <c r="B3656">
        <v>90.96004439511654</v>
      </c>
      <c r="C3656">
        <v>0</v>
      </c>
    </row>
    <row r="3657" spans="2:3" x14ac:dyDescent="0.3">
      <c r="B3657">
        <v>91.009988901220865</v>
      </c>
      <c r="C3657">
        <v>0</v>
      </c>
    </row>
    <row r="3658" spans="2:3" x14ac:dyDescent="0.3">
      <c r="B3658">
        <v>91.009988901220865</v>
      </c>
      <c r="C3658">
        <v>12</v>
      </c>
    </row>
    <row r="3659" spans="2:3" x14ac:dyDescent="0.3">
      <c r="B3659">
        <v>91.05993340732519</v>
      </c>
      <c r="C3659">
        <v>12</v>
      </c>
    </row>
    <row r="3660" spans="2:3" x14ac:dyDescent="0.3">
      <c r="B3660">
        <v>91.05993340732519</v>
      </c>
      <c r="C3660">
        <v>0</v>
      </c>
    </row>
    <row r="3661" spans="2:3" x14ac:dyDescent="0.3">
      <c r="B3661">
        <v>91.109877913429528</v>
      </c>
      <c r="C3661">
        <v>0</v>
      </c>
    </row>
    <row r="3662" spans="2:3" x14ac:dyDescent="0.3">
      <c r="B3662">
        <v>91.109877913429528</v>
      </c>
      <c r="C3662">
        <v>12</v>
      </c>
    </row>
    <row r="3663" spans="2:3" x14ac:dyDescent="0.3">
      <c r="B3663">
        <v>91.159822419533853</v>
      </c>
      <c r="C3663">
        <v>12</v>
      </c>
    </row>
    <row r="3664" spans="2:3" x14ac:dyDescent="0.3">
      <c r="B3664">
        <v>91.159822419533853</v>
      </c>
      <c r="C3664">
        <v>0</v>
      </c>
    </row>
    <row r="3665" spans="2:3" x14ac:dyDescent="0.3">
      <c r="B3665">
        <v>91.209766925638178</v>
      </c>
      <c r="C3665">
        <v>0</v>
      </c>
    </row>
    <row r="3666" spans="2:3" x14ac:dyDescent="0.3">
      <c r="B3666">
        <v>91.209766925638178</v>
      </c>
      <c r="C3666">
        <v>12</v>
      </c>
    </row>
    <row r="3667" spans="2:3" x14ac:dyDescent="0.3">
      <c r="B3667">
        <v>91.259711431742502</v>
      </c>
      <c r="C3667">
        <v>12</v>
      </c>
    </row>
    <row r="3668" spans="2:3" x14ac:dyDescent="0.3">
      <c r="B3668">
        <v>91.259711431742502</v>
      </c>
      <c r="C3668">
        <v>0</v>
      </c>
    </row>
    <row r="3669" spans="2:3" x14ac:dyDescent="0.3">
      <c r="B3669">
        <v>91.309655937846841</v>
      </c>
      <c r="C3669">
        <v>0</v>
      </c>
    </row>
    <row r="3670" spans="2:3" x14ac:dyDescent="0.3">
      <c r="B3670">
        <v>91.309655937846841</v>
      </c>
      <c r="C3670">
        <v>12</v>
      </c>
    </row>
    <row r="3671" spans="2:3" x14ac:dyDescent="0.3">
      <c r="B3671">
        <v>91.359600443951166</v>
      </c>
      <c r="C3671">
        <v>12</v>
      </c>
    </row>
    <row r="3672" spans="2:3" x14ac:dyDescent="0.3">
      <c r="B3672">
        <v>91.359600443951166</v>
      </c>
      <c r="C3672">
        <v>0</v>
      </c>
    </row>
    <row r="3673" spans="2:3" x14ac:dyDescent="0.3">
      <c r="B3673">
        <v>91.409544950055491</v>
      </c>
      <c r="C3673">
        <v>0</v>
      </c>
    </row>
    <row r="3674" spans="2:3" x14ac:dyDescent="0.3">
      <c r="B3674">
        <v>91.409544950055491</v>
      </c>
      <c r="C3674">
        <v>12</v>
      </c>
    </row>
    <row r="3675" spans="2:3" x14ac:dyDescent="0.3">
      <c r="B3675">
        <v>91.45948945615983</v>
      </c>
      <c r="C3675">
        <v>12</v>
      </c>
    </row>
    <row r="3676" spans="2:3" x14ac:dyDescent="0.3">
      <c r="B3676">
        <v>91.45948945615983</v>
      </c>
      <c r="C3676">
        <v>0</v>
      </c>
    </row>
    <row r="3677" spans="2:3" x14ac:dyDescent="0.3">
      <c r="B3677">
        <v>91.509433962264154</v>
      </c>
      <c r="C3677">
        <v>0</v>
      </c>
    </row>
    <row r="3678" spans="2:3" x14ac:dyDescent="0.3">
      <c r="B3678">
        <v>91.509433962264154</v>
      </c>
      <c r="C3678">
        <v>12</v>
      </c>
    </row>
    <row r="3679" spans="2:3" x14ac:dyDescent="0.3">
      <c r="B3679">
        <v>91.559378468368479</v>
      </c>
      <c r="C3679">
        <v>12</v>
      </c>
    </row>
    <row r="3680" spans="2:3" x14ac:dyDescent="0.3">
      <c r="B3680">
        <v>91.559378468368479</v>
      </c>
      <c r="C3680">
        <v>0</v>
      </c>
    </row>
    <row r="3681" spans="2:3" x14ac:dyDescent="0.3">
      <c r="B3681">
        <v>91.609322974472803</v>
      </c>
      <c r="C3681">
        <v>0</v>
      </c>
    </row>
    <row r="3682" spans="2:3" x14ac:dyDescent="0.3">
      <c r="B3682">
        <v>91.609322974472803</v>
      </c>
      <c r="C3682">
        <v>12</v>
      </c>
    </row>
    <row r="3683" spans="2:3" x14ac:dyDescent="0.3">
      <c r="B3683">
        <v>91.659267480577142</v>
      </c>
      <c r="C3683">
        <v>12</v>
      </c>
    </row>
    <row r="3684" spans="2:3" x14ac:dyDescent="0.3">
      <c r="B3684">
        <v>91.659267480577142</v>
      </c>
      <c r="C3684">
        <v>0</v>
      </c>
    </row>
    <row r="3685" spans="2:3" x14ac:dyDescent="0.3">
      <c r="B3685">
        <v>91.709211986681467</v>
      </c>
      <c r="C3685">
        <v>0</v>
      </c>
    </row>
    <row r="3686" spans="2:3" x14ac:dyDescent="0.3">
      <c r="B3686">
        <v>91.709211986681467</v>
      </c>
      <c r="C3686">
        <v>12</v>
      </c>
    </row>
    <row r="3687" spans="2:3" x14ac:dyDescent="0.3">
      <c r="B3687">
        <v>91.759156492785792</v>
      </c>
      <c r="C3687">
        <v>12</v>
      </c>
    </row>
    <row r="3688" spans="2:3" x14ac:dyDescent="0.3">
      <c r="B3688">
        <v>91.759156492785792</v>
      </c>
      <c r="C3688">
        <v>0</v>
      </c>
    </row>
    <row r="3689" spans="2:3" x14ac:dyDescent="0.3">
      <c r="B3689">
        <v>91.809100998890116</v>
      </c>
      <c r="C3689">
        <v>0</v>
      </c>
    </row>
    <row r="3690" spans="2:3" x14ac:dyDescent="0.3">
      <c r="B3690">
        <v>91.809100998890116</v>
      </c>
      <c r="C3690">
        <v>12</v>
      </c>
    </row>
    <row r="3691" spans="2:3" x14ac:dyDescent="0.3">
      <c r="B3691">
        <v>91.859045504994455</v>
      </c>
      <c r="C3691">
        <v>12</v>
      </c>
    </row>
    <row r="3692" spans="2:3" x14ac:dyDescent="0.3">
      <c r="B3692">
        <v>91.859045504994455</v>
      </c>
      <c r="C3692">
        <v>0</v>
      </c>
    </row>
    <row r="3693" spans="2:3" x14ac:dyDescent="0.3">
      <c r="B3693">
        <v>91.90899001109878</v>
      </c>
      <c r="C3693">
        <v>0</v>
      </c>
    </row>
    <row r="3694" spans="2:3" x14ac:dyDescent="0.3">
      <c r="B3694">
        <v>91.90899001109878</v>
      </c>
      <c r="C3694">
        <v>12</v>
      </c>
    </row>
    <row r="3695" spans="2:3" x14ac:dyDescent="0.3">
      <c r="B3695">
        <v>91.958934517203105</v>
      </c>
      <c r="C3695">
        <v>12</v>
      </c>
    </row>
    <row r="3696" spans="2:3" x14ac:dyDescent="0.3">
      <c r="B3696">
        <v>91.958934517203105</v>
      </c>
      <c r="C3696">
        <v>0</v>
      </c>
    </row>
    <row r="3697" spans="2:3" x14ac:dyDescent="0.3">
      <c r="B3697">
        <v>92.008879023307429</v>
      </c>
      <c r="C3697">
        <v>0</v>
      </c>
    </row>
    <row r="3698" spans="2:3" x14ac:dyDescent="0.3">
      <c r="B3698">
        <v>92.008879023307429</v>
      </c>
      <c r="C3698">
        <v>12</v>
      </c>
    </row>
    <row r="3699" spans="2:3" x14ac:dyDescent="0.3">
      <c r="B3699">
        <v>92.058823529411768</v>
      </c>
      <c r="C3699">
        <v>12</v>
      </c>
    </row>
    <row r="3700" spans="2:3" x14ac:dyDescent="0.3">
      <c r="B3700">
        <v>92.058823529411768</v>
      </c>
      <c r="C3700">
        <v>0</v>
      </c>
    </row>
    <row r="3701" spans="2:3" x14ac:dyDescent="0.3">
      <c r="B3701">
        <v>92.108768035516093</v>
      </c>
      <c r="C3701">
        <v>0</v>
      </c>
    </row>
    <row r="3702" spans="2:3" x14ac:dyDescent="0.3">
      <c r="B3702">
        <v>92.108768035516093</v>
      </c>
      <c r="C3702">
        <v>12</v>
      </c>
    </row>
    <row r="3703" spans="2:3" x14ac:dyDescent="0.3">
      <c r="B3703">
        <v>92.158712541620417</v>
      </c>
      <c r="C3703">
        <v>12</v>
      </c>
    </row>
    <row r="3704" spans="2:3" x14ac:dyDescent="0.3">
      <c r="B3704">
        <v>92.158712541620417</v>
      </c>
      <c r="C3704">
        <v>0</v>
      </c>
    </row>
    <row r="3705" spans="2:3" x14ac:dyDescent="0.3">
      <c r="B3705">
        <v>92.208657047724756</v>
      </c>
      <c r="C3705">
        <v>0</v>
      </c>
    </row>
    <row r="3706" spans="2:3" x14ac:dyDescent="0.3">
      <c r="B3706">
        <v>92.208657047724756</v>
      </c>
      <c r="C3706">
        <v>12</v>
      </c>
    </row>
    <row r="3707" spans="2:3" x14ac:dyDescent="0.3">
      <c r="B3707">
        <v>92.258601553829081</v>
      </c>
      <c r="C3707">
        <v>12</v>
      </c>
    </row>
    <row r="3708" spans="2:3" x14ac:dyDescent="0.3">
      <c r="B3708">
        <v>92.258601553829081</v>
      </c>
      <c r="C3708">
        <v>0</v>
      </c>
    </row>
    <row r="3709" spans="2:3" x14ac:dyDescent="0.3">
      <c r="B3709">
        <v>92.308546059933406</v>
      </c>
      <c r="C3709">
        <v>0</v>
      </c>
    </row>
    <row r="3710" spans="2:3" x14ac:dyDescent="0.3">
      <c r="B3710">
        <v>92.308546059933406</v>
      </c>
      <c r="C3710">
        <v>12</v>
      </c>
    </row>
    <row r="3711" spans="2:3" x14ac:dyDescent="0.3">
      <c r="B3711">
        <v>92.35849056603773</v>
      </c>
      <c r="C3711">
        <v>12</v>
      </c>
    </row>
    <row r="3712" spans="2:3" x14ac:dyDescent="0.3">
      <c r="B3712">
        <v>92.35849056603773</v>
      </c>
      <c r="C3712">
        <v>0</v>
      </c>
    </row>
    <row r="3713" spans="2:3" x14ac:dyDescent="0.3">
      <c r="B3713">
        <v>92.408435072142069</v>
      </c>
      <c r="C3713">
        <v>0</v>
      </c>
    </row>
    <row r="3714" spans="2:3" x14ac:dyDescent="0.3">
      <c r="B3714">
        <v>92.408435072142069</v>
      </c>
      <c r="C3714">
        <v>12</v>
      </c>
    </row>
    <row r="3715" spans="2:3" x14ac:dyDescent="0.3">
      <c r="B3715">
        <v>92.458379578246394</v>
      </c>
      <c r="C3715">
        <v>12</v>
      </c>
    </row>
    <row r="3716" spans="2:3" x14ac:dyDescent="0.3">
      <c r="B3716">
        <v>92.458379578246394</v>
      </c>
      <c r="C3716">
        <v>0</v>
      </c>
    </row>
    <row r="3717" spans="2:3" x14ac:dyDescent="0.3">
      <c r="B3717">
        <v>92.508324084350718</v>
      </c>
      <c r="C3717">
        <v>0</v>
      </c>
    </row>
    <row r="3718" spans="2:3" x14ac:dyDescent="0.3">
      <c r="B3718">
        <v>92.508324084350718</v>
      </c>
      <c r="C3718">
        <v>12</v>
      </c>
    </row>
    <row r="3719" spans="2:3" x14ac:dyDescent="0.3">
      <c r="B3719">
        <v>92.558268590455043</v>
      </c>
      <c r="C3719">
        <v>12</v>
      </c>
    </row>
    <row r="3720" spans="2:3" x14ac:dyDescent="0.3">
      <c r="B3720">
        <v>92.558268590455043</v>
      </c>
      <c r="C3720">
        <v>0</v>
      </c>
    </row>
    <row r="3721" spans="2:3" x14ac:dyDescent="0.3">
      <c r="B3721">
        <v>92.608213096559382</v>
      </c>
      <c r="C3721">
        <v>0</v>
      </c>
    </row>
    <row r="3722" spans="2:3" x14ac:dyDescent="0.3">
      <c r="B3722">
        <v>92.608213096559382</v>
      </c>
      <c r="C3722">
        <v>12</v>
      </c>
    </row>
    <row r="3723" spans="2:3" x14ac:dyDescent="0.3">
      <c r="B3723">
        <v>92.658157602663707</v>
      </c>
      <c r="C3723">
        <v>12</v>
      </c>
    </row>
    <row r="3724" spans="2:3" x14ac:dyDescent="0.3">
      <c r="B3724">
        <v>92.658157602663707</v>
      </c>
      <c r="C3724">
        <v>0</v>
      </c>
    </row>
    <row r="3725" spans="2:3" x14ac:dyDescent="0.3">
      <c r="B3725">
        <v>92.708102108768031</v>
      </c>
      <c r="C3725">
        <v>0</v>
      </c>
    </row>
    <row r="3726" spans="2:3" x14ac:dyDescent="0.3">
      <c r="B3726">
        <v>92.708102108768031</v>
      </c>
      <c r="C3726">
        <v>12</v>
      </c>
    </row>
    <row r="3727" spans="2:3" x14ac:dyDescent="0.3">
      <c r="B3727">
        <v>92.75804661487237</v>
      </c>
      <c r="C3727">
        <v>12</v>
      </c>
    </row>
    <row r="3728" spans="2:3" x14ac:dyDescent="0.3">
      <c r="B3728">
        <v>92.75804661487237</v>
      </c>
      <c r="C3728">
        <v>0</v>
      </c>
    </row>
    <row r="3729" spans="2:3" x14ac:dyDescent="0.3">
      <c r="B3729">
        <v>92.807991120976695</v>
      </c>
      <c r="C3729">
        <v>0</v>
      </c>
    </row>
    <row r="3730" spans="2:3" x14ac:dyDescent="0.3">
      <c r="B3730">
        <v>92.807991120976695</v>
      </c>
      <c r="C3730">
        <v>12</v>
      </c>
    </row>
    <row r="3731" spans="2:3" x14ac:dyDescent="0.3">
      <c r="B3731">
        <v>92.857935627081019</v>
      </c>
      <c r="C3731">
        <v>12</v>
      </c>
    </row>
    <row r="3732" spans="2:3" x14ac:dyDescent="0.3">
      <c r="B3732">
        <v>92.857935627081019</v>
      </c>
      <c r="C3732">
        <v>0</v>
      </c>
    </row>
    <row r="3733" spans="2:3" x14ac:dyDescent="0.3">
      <c r="B3733">
        <v>92.907880133185344</v>
      </c>
      <c r="C3733">
        <v>0</v>
      </c>
    </row>
    <row r="3734" spans="2:3" x14ac:dyDescent="0.3">
      <c r="B3734">
        <v>92.907880133185344</v>
      </c>
      <c r="C3734">
        <v>12</v>
      </c>
    </row>
    <row r="3735" spans="2:3" x14ac:dyDescent="0.3">
      <c r="B3735">
        <v>92.957824639289683</v>
      </c>
      <c r="C3735">
        <v>12</v>
      </c>
    </row>
    <row r="3736" spans="2:3" x14ac:dyDescent="0.3">
      <c r="B3736">
        <v>92.957824639289683</v>
      </c>
      <c r="C3736">
        <v>0</v>
      </c>
    </row>
    <row r="3737" spans="2:3" x14ac:dyDescent="0.3">
      <c r="B3737">
        <v>93.007769145394008</v>
      </c>
      <c r="C3737">
        <v>0</v>
      </c>
    </row>
    <row r="3738" spans="2:3" x14ac:dyDescent="0.3">
      <c r="B3738">
        <v>93.007769145394008</v>
      </c>
      <c r="C3738">
        <v>12</v>
      </c>
    </row>
    <row r="3739" spans="2:3" x14ac:dyDescent="0.3">
      <c r="B3739">
        <v>93.057713651498332</v>
      </c>
      <c r="C3739">
        <v>12</v>
      </c>
    </row>
    <row r="3740" spans="2:3" x14ac:dyDescent="0.3">
      <c r="B3740">
        <v>93.057713651498332</v>
      </c>
      <c r="C3740">
        <v>0</v>
      </c>
    </row>
    <row r="3741" spans="2:3" x14ac:dyDescent="0.3">
      <c r="B3741">
        <v>93.107658157602657</v>
      </c>
      <c r="C3741">
        <v>0</v>
      </c>
    </row>
    <row r="3742" spans="2:3" x14ac:dyDescent="0.3">
      <c r="B3742">
        <v>93.107658157602657</v>
      </c>
      <c r="C3742">
        <v>12</v>
      </c>
    </row>
    <row r="3743" spans="2:3" x14ac:dyDescent="0.3">
      <c r="B3743">
        <v>93.157602663706996</v>
      </c>
      <c r="C3743">
        <v>12</v>
      </c>
    </row>
    <row r="3744" spans="2:3" x14ac:dyDescent="0.3">
      <c r="B3744">
        <v>93.157602663706996</v>
      </c>
      <c r="C3744">
        <v>0</v>
      </c>
    </row>
    <row r="3745" spans="2:3" x14ac:dyDescent="0.3">
      <c r="B3745">
        <v>93.20754716981132</v>
      </c>
      <c r="C3745">
        <v>0</v>
      </c>
    </row>
    <row r="3746" spans="2:3" x14ac:dyDescent="0.3">
      <c r="B3746">
        <v>93.20754716981132</v>
      </c>
      <c r="C3746">
        <v>12</v>
      </c>
    </row>
    <row r="3747" spans="2:3" x14ac:dyDescent="0.3">
      <c r="B3747">
        <v>93.257491675915645</v>
      </c>
      <c r="C3747">
        <v>12</v>
      </c>
    </row>
    <row r="3748" spans="2:3" x14ac:dyDescent="0.3">
      <c r="B3748">
        <v>93.257491675915645</v>
      </c>
      <c r="C3748">
        <v>0</v>
      </c>
    </row>
    <row r="3749" spans="2:3" x14ac:dyDescent="0.3">
      <c r="B3749">
        <v>93.307436182019984</v>
      </c>
      <c r="C3749">
        <v>0</v>
      </c>
    </row>
    <row r="3750" spans="2:3" x14ac:dyDescent="0.3">
      <c r="B3750">
        <v>93.307436182019984</v>
      </c>
      <c r="C3750">
        <v>12</v>
      </c>
    </row>
    <row r="3751" spans="2:3" x14ac:dyDescent="0.3">
      <c r="B3751">
        <v>93.357380688124309</v>
      </c>
      <c r="C3751">
        <v>12</v>
      </c>
    </row>
    <row r="3752" spans="2:3" x14ac:dyDescent="0.3">
      <c r="B3752">
        <v>93.357380688124309</v>
      </c>
      <c r="C3752">
        <v>0</v>
      </c>
    </row>
    <row r="3753" spans="2:3" x14ac:dyDescent="0.3">
      <c r="B3753">
        <v>93.407325194228633</v>
      </c>
      <c r="C3753">
        <v>0</v>
      </c>
    </row>
    <row r="3754" spans="2:3" x14ac:dyDescent="0.3">
      <c r="B3754">
        <v>93.407325194228633</v>
      </c>
      <c r="C3754">
        <v>12</v>
      </c>
    </row>
    <row r="3755" spans="2:3" x14ac:dyDescent="0.3">
      <c r="B3755">
        <v>93.457269700332958</v>
      </c>
      <c r="C3755">
        <v>12</v>
      </c>
    </row>
    <row r="3756" spans="2:3" x14ac:dyDescent="0.3">
      <c r="B3756">
        <v>93.457269700332958</v>
      </c>
      <c r="C3756">
        <v>0</v>
      </c>
    </row>
    <row r="3757" spans="2:3" x14ac:dyDescent="0.3">
      <c r="B3757">
        <v>93.507214206437297</v>
      </c>
      <c r="C3757">
        <v>0</v>
      </c>
    </row>
    <row r="3758" spans="2:3" x14ac:dyDescent="0.3">
      <c r="B3758">
        <v>93.507214206437297</v>
      </c>
      <c r="C3758">
        <v>12</v>
      </c>
    </row>
    <row r="3759" spans="2:3" x14ac:dyDescent="0.3">
      <c r="B3759">
        <v>93.557158712541622</v>
      </c>
      <c r="C3759">
        <v>12</v>
      </c>
    </row>
    <row r="3760" spans="2:3" x14ac:dyDescent="0.3">
      <c r="B3760">
        <v>93.557158712541622</v>
      </c>
      <c r="C3760">
        <v>0</v>
      </c>
    </row>
    <row r="3761" spans="2:3" x14ac:dyDescent="0.3">
      <c r="B3761">
        <v>93.607103218645946</v>
      </c>
      <c r="C3761">
        <v>0</v>
      </c>
    </row>
    <row r="3762" spans="2:3" x14ac:dyDescent="0.3">
      <c r="B3762">
        <v>93.607103218645946</v>
      </c>
      <c r="C3762">
        <v>12</v>
      </c>
    </row>
    <row r="3763" spans="2:3" x14ac:dyDescent="0.3">
      <c r="B3763">
        <v>93.657047724750271</v>
      </c>
      <c r="C3763">
        <v>12</v>
      </c>
    </row>
    <row r="3764" spans="2:3" x14ac:dyDescent="0.3">
      <c r="B3764">
        <v>93.657047724750271</v>
      </c>
      <c r="C3764">
        <v>0</v>
      </c>
    </row>
    <row r="3765" spans="2:3" x14ac:dyDescent="0.3">
      <c r="B3765">
        <v>93.70699223085461</v>
      </c>
      <c r="C3765">
        <v>0</v>
      </c>
    </row>
    <row r="3766" spans="2:3" x14ac:dyDescent="0.3">
      <c r="B3766">
        <v>93.70699223085461</v>
      </c>
      <c r="C3766">
        <v>12</v>
      </c>
    </row>
    <row r="3767" spans="2:3" x14ac:dyDescent="0.3">
      <c r="B3767">
        <v>93.756936736958934</v>
      </c>
      <c r="C3767">
        <v>12</v>
      </c>
    </row>
    <row r="3768" spans="2:3" x14ac:dyDescent="0.3">
      <c r="B3768">
        <v>93.756936736958934</v>
      </c>
      <c r="C3768">
        <v>0</v>
      </c>
    </row>
    <row r="3769" spans="2:3" x14ac:dyDescent="0.3">
      <c r="B3769">
        <v>93.806881243063259</v>
      </c>
      <c r="C3769">
        <v>0</v>
      </c>
    </row>
    <row r="3770" spans="2:3" x14ac:dyDescent="0.3">
      <c r="B3770">
        <v>93.806881243063259</v>
      </c>
      <c r="C3770">
        <v>12</v>
      </c>
    </row>
    <row r="3771" spans="2:3" x14ac:dyDescent="0.3">
      <c r="B3771">
        <v>93.856825749167598</v>
      </c>
      <c r="C3771">
        <v>12</v>
      </c>
    </row>
    <row r="3772" spans="2:3" x14ac:dyDescent="0.3">
      <c r="B3772">
        <v>93.856825749167598</v>
      </c>
      <c r="C3772">
        <v>0</v>
      </c>
    </row>
    <row r="3773" spans="2:3" x14ac:dyDescent="0.3">
      <c r="B3773">
        <v>93.906770255271923</v>
      </c>
      <c r="C3773">
        <v>0</v>
      </c>
    </row>
    <row r="3774" spans="2:3" x14ac:dyDescent="0.3">
      <c r="B3774">
        <v>93.906770255271923</v>
      </c>
      <c r="C3774">
        <v>12</v>
      </c>
    </row>
    <row r="3775" spans="2:3" x14ac:dyDescent="0.3">
      <c r="B3775">
        <v>93.956714761376247</v>
      </c>
      <c r="C3775">
        <v>12</v>
      </c>
    </row>
    <row r="3776" spans="2:3" x14ac:dyDescent="0.3">
      <c r="B3776">
        <v>93.956714761376247</v>
      </c>
      <c r="C3776">
        <v>0</v>
      </c>
    </row>
    <row r="3777" spans="2:3" x14ac:dyDescent="0.3">
      <c r="B3777">
        <v>94.006659267480572</v>
      </c>
      <c r="C3777">
        <v>0</v>
      </c>
    </row>
    <row r="3778" spans="2:3" x14ac:dyDescent="0.3">
      <c r="B3778">
        <v>94.006659267480572</v>
      </c>
      <c r="C3778">
        <v>12</v>
      </c>
    </row>
    <row r="3779" spans="2:3" x14ac:dyDescent="0.3">
      <c r="B3779">
        <v>94.056603773584911</v>
      </c>
      <c r="C3779">
        <v>12</v>
      </c>
    </row>
    <row r="3780" spans="2:3" x14ac:dyDescent="0.3">
      <c r="B3780">
        <v>94.056603773584911</v>
      </c>
      <c r="C3780">
        <v>0</v>
      </c>
    </row>
    <row r="3781" spans="2:3" x14ac:dyDescent="0.3">
      <c r="B3781">
        <v>94.106548279689235</v>
      </c>
      <c r="C3781">
        <v>0</v>
      </c>
    </row>
    <row r="3782" spans="2:3" x14ac:dyDescent="0.3">
      <c r="B3782">
        <v>94.106548279689235</v>
      </c>
      <c r="C3782">
        <v>12</v>
      </c>
    </row>
    <row r="3783" spans="2:3" x14ac:dyDescent="0.3">
      <c r="B3783">
        <v>94.15649278579356</v>
      </c>
      <c r="C3783">
        <v>12</v>
      </c>
    </row>
    <row r="3784" spans="2:3" x14ac:dyDescent="0.3">
      <c r="B3784">
        <v>94.15649278579356</v>
      </c>
      <c r="C3784">
        <v>0</v>
      </c>
    </row>
    <row r="3785" spans="2:3" x14ac:dyDescent="0.3">
      <c r="B3785">
        <v>94.206437291897885</v>
      </c>
      <c r="C3785">
        <v>0</v>
      </c>
    </row>
    <row r="3786" spans="2:3" x14ac:dyDescent="0.3">
      <c r="B3786">
        <v>94.206437291897885</v>
      </c>
      <c r="C3786">
        <v>12</v>
      </c>
    </row>
    <row r="3787" spans="2:3" x14ac:dyDescent="0.3">
      <c r="B3787">
        <v>94.256381798002224</v>
      </c>
      <c r="C3787">
        <v>12</v>
      </c>
    </row>
    <row r="3788" spans="2:3" x14ac:dyDescent="0.3">
      <c r="B3788">
        <v>94.256381798002224</v>
      </c>
      <c r="C3788">
        <v>0</v>
      </c>
    </row>
    <row r="3789" spans="2:3" x14ac:dyDescent="0.3">
      <c r="B3789">
        <v>94.306326304106548</v>
      </c>
      <c r="C3789">
        <v>0</v>
      </c>
    </row>
    <row r="3790" spans="2:3" x14ac:dyDescent="0.3">
      <c r="B3790">
        <v>94.306326304106548</v>
      </c>
      <c r="C3790">
        <v>12</v>
      </c>
    </row>
    <row r="3791" spans="2:3" x14ac:dyDescent="0.3">
      <c r="B3791">
        <v>94.356270810210873</v>
      </c>
      <c r="C3791">
        <v>12</v>
      </c>
    </row>
    <row r="3792" spans="2:3" x14ac:dyDescent="0.3">
      <c r="B3792">
        <v>94.356270810210873</v>
      </c>
      <c r="C3792">
        <v>0</v>
      </c>
    </row>
    <row r="3793" spans="2:3" x14ac:dyDescent="0.3">
      <c r="B3793">
        <v>94.406215316315212</v>
      </c>
      <c r="C3793">
        <v>0</v>
      </c>
    </row>
    <row r="3794" spans="2:3" x14ac:dyDescent="0.3">
      <c r="B3794">
        <v>94.406215316315212</v>
      </c>
      <c r="C3794">
        <v>12</v>
      </c>
    </row>
    <row r="3795" spans="2:3" x14ac:dyDescent="0.3">
      <c r="B3795">
        <v>94.456159822419536</v>
      </c>
      <c r="C3795">
        <v>12</v>
      </c>
    </row>
    <row r="3796" spans="2:3" x14ac:dyDescent="0.3">
      <c r="B3796">
        <v>94.456159822419536</v>
      </c>
      <c r="C3796">
        <v>0</v>
      </c>
    </row>
    <row r="3797" spans="2:3" x14ac:dyDescent="0.3">
      <c r="B3797">
        <v>94.506104328523861</v>
      </c>
      <c r="C3797">
        <v>0</v>
      </c>
    </row>
    <row r="3798" spans="2:3" x14ac:dyDescent="0.3">
      <c r="B3798">
        <v>94.506104328523861</v>
      </c>
      <c r="C3798">
        <v>12</v>
      </c>
    </row>
    <row r="3799" spans="2:3" x14ac:dyDescent="0.3">
      <c r="B3799">
        <v>94.556048834628186</v>
      </c>
      <c r="C3799">
        <v>12</v>
      </c>
    </row>
    <row r="3800" spans="2:3" x14ac:dyDescent="0.3">
      <c r="B3800">
        <v>94.556048834628186</v>
      </c>
      <c r="C3800">
        <v>0</v>
      </c>
    </row>
    <row r="3801" spans="2:3" x14ac:dyDescent="0.3">
      <c r="B3801">
        <v>94.605993340732525</v>
      </c>
      <c r="C3801">
        <v>0</v>
      </c>
    </row>
    <row r="3802" spans="2:3" x14ac:dyDescent="0.3">
      <c r="B3802">
        <v>94.605993340732525</v>
      </c>
      <c r="C3802">
        <v>12</v>
      </c>
    </row>
    <row r="3803" spans="2:3" x14ac:dyDescent="0.3">
      <c r="B3803">
        <v>94.655937846836849</v>
      </c>
      <c r="C3803">
        <v>12</v>
      </c>
    </row>
    <row r="3804" spans="2:3" x14ac:dyDescent="0.3">
      <c r="B3804">
        <v>94.655937846836849</v>
      </c>
      <c r="C3804">
        <v>0</v>
      </c>
    </row>
    <row r="3805" spans="2:3" x14ac:dyDescent="0.3">
      <c r="B3805">
        <v>94.705882352941174</v>
      </c>
      <c r="C3805">
        <v>0</v>
      </c>
    </row>
    <row r="3806" spans="2:3" x14ac:dyDescent="0.3">
      <c r="B3806">
        <v>94.705882352941174</v>
      </c>
      <c r="C3806">
        <v>12</v>
      </c>
    </row>
    <row r="3807" spans="2:3" x14ac:dyDescent="0.3">
      <c r="B3807">
        <v>94.755826859045499</v>
      </c>
      <c r="C3807">
        <v>12</v>
      </c>
    </row>
    <row r="3808" spans="2:3" x14ac:dyDescent="0.3">
      <c r="B3808">
        <v>94.755826859045499</v>
      </c>
      <c r="C3808">
        <v>0</v>
      </c>
    </row>
    <row r="3809" spans="2:3" x14ac:dyDescent="0.3">
      <c r="B3809">
        <v>94.805771365149837</v>
      </c>
      <c r="C3809">
        <v>0</v>
      </c>
    </row>
    <row r="3810" spans="2:3" x14ac:dyDescent="0.3">
      <c r="B3810">
        <v>94.805771365149837</v>
      </c>
      <c r="C3810">
        <v>12</v>
      </c>
    </row>
    <row r="3811" spans="2:3" x14ac:dyDescent="0.3">
      <c r="B3811">
        <v>94.855715871254162</v>
      </c>
      <c r="C3811">
        <v>12</v>
      </c>
    </row>
    <row r="3812" spans="2:3" x14ac:dyDescent="0.3">
      <c r="B3812">
        <v>94.855715871254162</v>
      </c>
      <c r="C3812">
        <v>0</v>
      </c>
    </row>
    <row r="3813" spans="2:3" x14ac:dyDescent="0.3">
      <c r="B3813">
        <v>94.905660377358487</v>
      </c>
      <c r="C3813">
        <v>0</v>
      </c>
    </row>
    <row r="3814" spans="2:3" x14ac:dyDescent="0.3">
      <c r="B3814">
        <v>94.905660377358487</v>
      </c>
      <c r="C3814">
        <v>12</v>
      </c>
    </row>
    <row r="3815" spans="2:3" x14ac:dyDescent="0.3">
      <c r="B3815">
        <v>94.955604883462826</v>
      </c>
      <c r="C3815">
        <v>12</v>
      </c>
    </row>
    <row r="3816" spans="2:3" x14ac:dyDescent="0.3">
      <c r="B3816">
        <v>94.955604883462826</v>
      </c>
      <c r="C3816">
        <v>0</v>
      </c>
    </row>
    <row r="3817" spans="2:3" x14ac:dyDescent="0.3">
      <c r="B3817">
        <v>95.00554938956715</v>
      </c>
      <c r="C3817">
        <v>0</v>
      </c>
    </row>
    <row r="3818" spans="2:3" x14ac:dyDescent="0.3">
      <c r="B3818">
        <v>95.00554938956715</v>
      </c>
      <c r="C3818">
        <v>12</v>
      </c>
    </row>
    <row r="3819" spans="2:3" x14ac:dyDescent="0.3">
      <c r="B3819">
        <v>95.055493895671475</v>
      </c>
      <c r="C3819">
        <v>12</v>
      </c>
    </row>
    <row r="3820" spans="2:3" x14ac:dyDescent="0.3">
      <c r="B3820">
        <v>95.055493895671475</v>
      </c>
      <c r="C3820">
        <v>0</v>
      </c>
    </row>
    <row r="3821" spans="2:3" x14ac:dyDescent="0.3">
      <c r="B3821">
        <v>95.1054384017758</v>
      </c>
      <c r="C3821">
        <v>0</v>
      </c>
    </row>
    <row r="3822" spans="2:3" x14ac:dyDescent="0.3">
      <c r="B3822">
        <v>95.1054384017758</v>
      </c>
      <c r="C3822">
        <v>12</v>
      </c>
    </row>
    <row r="3823" spans="2:3" x14ac:dyDescent="0.3">
      <c r="B3823">
        <v>95.155382907880139</v>
      </c>
      <c r="C3823">
        <v>12</v>
      </c>
    </row>
    <row r="3824" spans="2:3" x14ac:dyDescent="0.3">
      <c r="B3824">
        <v>95.155382907880139</v>
      </c>
      <c r="C3824">
        <v>0</v>
      </c>
    </row>
    <row r="3825" spans="2:3" x14ac:dyDescent="0.3">
      <c r="B3825">
        <v>95.205327413984463</v>
      </c>
      <c r="C3825">
        <v>0</v>
      </c>
    </row>
    <row r="3826" spans="2:3" x14ac:dyDescent="0.3">
      <c r="B3826">
        <v>95.205327413984463</v>
      </c>
      <c r="C3826">
        <v>12</v>
      </c>
    </row>
    <row r="3827" spans="2:3" x14ac:dyDescent="0.3">
      <c r="B3827">
        <v>95.255271920088788</v>
      </c>
      <c r="C3827">
        <v>12</v>
      </c>
    </row>
    <row r="3828" spans="2:3" x14ac:dyDescent="0.3">
      <c r="B3828">
        <v>95.255271920088788</v>
      </c>
      <c r="C3828">
        <v>0</v>
      </c>
    </row>
    <row r="3829" spans="2:3" x14ac:dyDescent="0.3">
      <c r="B3829">
        <v>95.305216426193113</v>
      </c>
      <c r="C3829">
        <v>0</v>
      </c>
    </row>
    <row r="3830" spans="2:3" x14ac:dyDescent="0.3">
      <c r="B3830">
        <v>95.305216426193113</v>
      </c>
      <c r="C3830">
        <v>12</v>
      </c>
    </row>
    <row r="3831" spans="2:3" x14ac:dyDescent="0.3">
      <c r="B3831">
        <v>95.355160932297451</v>
      </c>
      <c r="C3831">
        <v>12</v>
      </c>
    </row>
    <row r="3832" spans="2:3" x14ac:dyDescent="0.3">
      <c r="B3832">
        <v>95.355160932297451</v>
      </c>
      <c r="C3832">
        <v>0</v>
      </c>
    </row>
    <row r="3833" spans="2:3" x14ac:dyDescent="0.3">
      <c r="B3833">
        <v>95.405105438401776</v>
      </c>
      <c r="C3833">
        <v>0</v>
      </c>
    </row>
    <row r="3834" spans="2:3" x14ac:dyDescent="0.3">
      <c r="B3834">
        <v>95.405105438401776</v>
      </c>
      <c r="C3834">
        <v>12</v>
      </c>
    </row>
    <row r="3835" spans="2:3" x14ac:dyDescent="0.3">
      <c r="B3835">
        <v>95.455049944506101</v>
      </c>
      <c r="C3835">
        <v>12</v>
      </c>
    </row>
    <row r="3836" spans="2:3" x14ac:dyDescent="0.3">
      <c r="B3836">
        <v>95.455049944506101</v>
      </c>
      <c r="C3836">
        <v>0</v>
      </c>
    </row>
    <row r="3837" spans="2:3" x14ac:dyDescent="0.3">
      <c r="B3837">
        <v>95.50499445061044</v>
      </c>
      <c r="C3837">
        <v>0</v>
      </c>
    </row>
    <row r="3838" spans="2:3" x14ac:dyDescent="0.3">
      <c r="B3838">
        <v>95.50499445061044</v>
      </c>
      <c r="C3838">
        <v>12</v>
      </c>
    </row>
    <row r="3839" spans="2:3" x14ac:dyDescent="0.3">
      <c r="B3839">
        <v>95.554938956714764</v>
      </c>
      <c r="C3839">
        <v>12</v>
      </c>
    </row>
    <row r="3840" spans="2:3" x14ac:dyDescent="0.3">
      <c r="B3840">
        <v>95.554938956714764</v>
      </c>
      <c r="C3840">
        <v>0</v>
      </c>
    </row>
    <row r="3841" spans="2:3" x14ac:dyDescent="0.3">
      <c r="B3841">
        <v>95.604883462819089</v>
      </c>
      <c r="C3841">
        <v>0</v>
      </c>
    </row>
    <row r="3842" spans="2:3" x14ac:dyDescent="0.3">
      <c r="B3842">
        <v>95.604883462819089</v>
      </c>
      <c r="C3842">
        <v>12</v>
      </c>
    </row>
    <row r="3843" spans="2:3" x14ac:dyDescent="0.3">
      <c r="B3843">
        <v>95.654827968923414</v>
      </c>
      <c r="C3843">
        <v>12</v>
      </c>
    </row>
    <row r="3844" spans="2:3" x14ac:dyDescent="0.3">
      <c r="B3844">
        <v>95.654827968923414</v>
      </c>
      <c r="C3844">
        <v>0</v>
      </c>
    </row>
    <row r="3845" spans="2:3" x14ac:dyDescent="0.3">
      <c r="B3845">
        <v>95.704772475027752</v>
      </c>
      <c r="C3845">
        <v>0</v>
      </c>
    </row>
    <row r="3846" spans="2:3" x14ac:dyDescent="0.3">
      <c r="B3846">
        <v>95.704772475027752</v>
      </c>
      <c r="C3846">
        <v>12</v>
      </c>
    </row>
    <row r="3847" spans="2:3" x14ac:dyDescent="0.3">
      <c r="B3847">
        <v>95.754716981132077</v>
      </c>
      <c r="C3847">
        <v>12</v>
      </c>
    </row>
    <row r="3848" spans="2:3" x14ac:dyDescent="0.3">
      <c r="B3848">
        <v>95.754716981132077</v>
      </c>
      <c r="C3848">
        <v>0</v>
      </c>
    </row>
    <row r="3849" spans="2:3" x14ac:dyDescent="0.3">
      <c r="B3849">
        <v>95.804661487236402</v>
      </c>
      <c r="C3849">
        <v>0</v>
      </c>
    </row>
    <row r="3850" spans="2:3" x14ac:dyDescent="0.3">
      <c r="B3850">
        <v>95.804661487236402</v>
      </c>
      <c r="C3850">
        <v>12</v>
      </c>
    </row>
    <row r="3851" spans="2:3" x14ac:dyDescent="0.3">
      <c r="B3851">
        <v>95.854605993340726</v>
      </c>
      <c r="C3851">
        <v>12</v>
      </c>
    </row>
    <row r="3852" spans="2:3" x14ac:dyDescent="0.3">
      <c r="B3852">
        <v>95.854605993340726</v>
      </c>
      <c r="C3852">
        <v>0</v>
      </c>
    </row>
    <row r="3853" spans="2:3" x14ac:dyDescent="0.3">
      <c r="B3853">
        <v>95.904550499445065</v>
      </c>
      <c r="C3853">
        <v>0</v>
      </c>
    </row>
    <row r="3854" spans="2:3" x14ac:dyDescent="0.3">
      <c r="B3854">
        <v>95.904550499445065</v>
      </c>
      <c r="C3854">
        <v>12</v>
      </c>
    </row>
    <row r="3855" spans="2:3" x14ac:dyDescent="0.3">
      <c r="B3855">
        <v>95.95449500554939</v>
      </c>
      <c r="C3855">
        <v>12</v>
      </c>
    </row>
    <row r="3856" spans="2:3" x14ac:dyDescent="0.3">
      <c r="B3856">
        <v>95.95449500554939</v>
      </c>
      <c r="C3856">
        <v>0</v>
      </c>
    </row>
    <row r="3857" spans="2:3" x14ac:dyDescent="0.3">
      <c r="B3857">
        <v>96.004439511653715</v>
      </c>
      <c r="C3857">
        <v>0</v>
      </c>
    </row>
    <row r="3858" spans="2:3" x14ac:dyDescent="0.3">
      <c r="B3858">
        <v>96.004439511653715</v>
      </c>
      <c r="C3858">
        <v>12</v>
      </c>
    </row>
    <row r="3859" spans="2:3" x14ac:dyDescent="0.3">
      <c r="B3859">
        <v>96.054384017758053</v>
      </c>
      <c r="C3859">
        <v>12</v>
      </c>
    </row>
    <row r="3860" spans="2:3" x14ac:dyDescent="0.3">
      <c r="B3860">
        <v>96.054384017758053</v>
      </c>
      <c r="C3860">
        <v>0</v>
      </c>
    </row>
    <row r="3861" spans="2:3" x14ac:dyDescent="0.3">
      <c r="B3861">
        <v>96.104328523862378</v>
      </c>
      <c r="C3861">
        <v>0</v>
      </c>
    </row>
    <row r="3862" spans="2:3" x14ac:dyDescent="0.3">
      <c r="B3862">
        <v>96.104328523862378</v>
      </c>
      <c r="C3862">
        <v>12</v>
      </c>
    </row>
    <row r="3863" spans="2:3" x14ac:dyDescent="0.3">
      <c r="B3863">
        <v>96.154273029966703</v>
      </c>
      <c r="C3863">
        <v>12</v>
      </c>
    </row>
    <row r="3864" spans="2:3" x14ac:dyDescent="0.3">
      <c r="B3864">
        <v>96.154273029966703</v>
      </c>
      <c r="C3864">
        <v>0</v>
      </c>
    </row>
    <row r="3865" spans="2:3" x14ac:dyDescent="0.3">
      <c r="B3865">
        <v>96.204217536071027</v>
      </c>
      <c r="C3865">
        <v>0</v>
      </c>
    </row>
    <row r="3866" spans="2:3" x14ac:dyDescent="0.3">
      <c r="B3866">
        <v>96.204217536071027</v>
      </c>
      <c r="C3866">
        <v>12</v>
      </c>
    </row>
    <row r="3867" spans="2:3" x14ac:dyDescent="0.3">
      <c r="B3867">
        <v>96.254162042175366</v>
      </c>
      <c r="C3867">
        <v>12</v>
      </c>
    </row>
    <row r="3868" spans="2:3" x14ac:dyDescent="0.3">
      <c r="B3868">
        <v>96.254162042175366</v>
      </c>
      <c r="C3868">
        <v>0</v>
      </c>
    </row>
    <row r="3869" spans="2:3" x14ac:dyDescent="0.3">
      <c r="B3869">
        <v>96.304106548279691</v>
      </c>
      <c r="C3869">
        <v>0</v>
      </c>
    </row>
    <row r="3870" spans="2:3" x14ac:dyDescent="0.3">
      <c r="B3870">
        <v>96.304106548279691</v>
      </c>
      <c r="C3870">
        <v>12</v>
      </c>
    </row>
    <row r="3871" spans="2:3" x14ac:dyDescent="0.3">
      <c r="B3871">
        <v>96.354051054384016</v>
      </c>
      <c r="C3871">
        <v>12</v>
      </c>
    </row>
    <row r="3872" spans="2:3" x14ac:dyDescent="0.3">
      <c r="B3872">
        <v>96.354051054384016</v>
      </c>
      <c r="C3872">
        <v>0</v>
      </c>
    </row>
    <row r="3873" spans="2:3" x14ac:dyDescent="0.3">
      <c r="B3873">
        <v>96.40399556048834</v>
      </c>
      <c r="C3873">
        <v>0</v>
      </c>
    </row>
    <row r="3874" spans="2:3" x14ac:dyDescent="0.3">
      <c r="B3874">
        <v>96.40399556048834</v>
      </c>
      <c r="C3874">
        <v>12</v>
      </c>
    </row>
    <row r="3875" spans="2:3" x14ac:dyDescent="0.3">
      <c r="B3875">
        <v>96.453940066592679</v>
      </c>
      <c r="C3875">
        <v>12</v>
      </c>
    </row>
    <row r="3876" spans="2:3" x14ac:dyDescent="0.3">
      <c r="B3876">
        <v>96.453940066592679</v>
      </c>
      <c r="C3876">
        <v>0</v>
      </c>
    </row>
    <row r="3877" spans="2:3" x14ac:dyDescent="0.3">
      <c r="B3877">
        <v>96.503884572697004</v>
      </c>
      <c r="C3877">
        <v>0</v>
      </c>
    </row>
    <row r="3878" spans="2:3" x14ac:dyDescent="0.3">
      <c r="B3878">
        <v>96.503884572697004</v>
      </c>
      <c r="C3878">
        <v>12</v>
      </c>
    </row>
    <row r="3879" spans="2:3" x14ac:dyDescent="0.3">
      <c r="B3879">
        <v>96.553829078801328</v>
      </c>
      <c r="C3879">
        <v>12</v>
      </c>
    </row>
    <row r="3880" spans="2:3" x14ac:dyDescent="0.3">
      <c r="B3880">
        <v>96.553829078801328</v>
      </c>
      <c r="C3880">
        <v>0</v>
      </c>
    </row>
    <row r="3881" spans="2:3" x14ac:dyDescent="0.3">
      <c r="B3881">
        <v>96.603773584905667</v>
      </c>
      <c r="C3881">
        <v>0</v>
      </c>
    </row>
    <row r="3882" spans="2:3" x14ac:dyDescent="0.3">
      <c r="B3882">
        <v>96.603773584905667</v>
      </c>
      <c r="C3882">
        <v>12</v>
      </c>
    </row>
    <row r="3883" spans="2:3" x14ac:dyDescent="0.3">
      <c r="B3883">
        <v>96.653718091009992</v>
      </c>
      <c r="C3883">
        <v>12</v>
      </c>
    </row>
    <row r="3884" spans="2:3" x14ac:dyDescent="0.3">
      <c r="B3884">
        <v>96.653718091009992</v>
      </c>
      <c r="C3884">
        <v>0</v>
      </c>
    </row>
    <row r="3885" spans="2:3" x14ac:dyDescent="0.3">
      <c r="B3885">
        <v>96.703662597114317</v>
      </c>
      <c r="C3885">
        <v>0</v>
      </c>
    </row>
    <row r="3886" spans="2:3" x14ac:dyDescent="0.3">
      <c r="B3886">
        <v>96.703662597114317</v>
      </c>
      <c r="C3886">
        <v>12</v>
      </c>
    </row>
    <row r="3887" spans="2:3" x14ac:dyDescent="0.3">
      <c r="B3887">
        <v>96.753607103218641</v>
      </c>
      <c r="C3887">
        <v>12</v>
      </c>
    </row>
    <row r="3888" spans="2:3" x14ac:dyDescent="0.3">
      <c r="B3888">
        <v>96.753607103218641</v>
      </c>
      <c r="C3888">
        <v>0</v>
      </c>
    </row>
    <row r="3889" spans="2:3" x14ac:dyDescent="0.3">
      <c r="B3889">
        <v>96.80355160932298</v>
      </c>
      <c r="C3889">
        <v>0</v>
      </c>
    </row>
    <row r="3890" spans="2:3" x14ac:dyDescent="0.3">
      <c r="B3890">
        <v>96.80355160932298</v>
      </c>
      <c r="C3890">
        <v>12</v>
      </c>
    </row>
    <row r="3891" spans="2:3" x14ac:dyDescent="0.3">
      <c r="B3891">
        <v>96.853496115427305</v>
      </c>
      <c r="C3891">
        <v>12</v>
      </c>
    </row>
    <row r="3892" spans="2:3" x14ac:dyDescent="0.3">
      <c r="B3892">
        <v>96.853496115427305</v>
      </c>
      <c r="C3892">
        <v>0</v>
      </c>
    </row>
    <row r="3893" spans="2:3" x14ac:dyDescent="0.3">
      <c r="B3893">
        <v>96.90344062153163</v>
      </c>
      <c r="C3893">
        <v>0</v>
      </c>
    </row>
    <row r="3894" spans="2:3" x14ac:dyDescent="0.3">
      <c r="B3894">
        <v>96.90344062153163</v>
      </c>
      <c r="C3894">
        <v>12</v>
      </c>
    </row>
    <row r="3895" spans="2:3" x14ac:dyDescent="0.3">
      <c r="B3895">
        <v>96.953385127635954</v>
      </c>
      <c r="C3895">
        <v>12</v>
      </c>
    </row>
    <row r="3896" spans="2:3" x14ac:dyDescent="0.3">
      <c r="B3896">
        <v>96.953385127635954</v>
      </c>
      <c r="C3896">
        <v>0</v>
      </c>
    </row>
    <row r="3897" spans="2:3" x14ac:dyDescent="0.3">
      <c r="B3897">
        <v>97.003329633740293</v>
      </c>
      <c r="C3897">
        <v>0</v>
      </c>
    </row>
    <row r="3898" spans="2:3" x14ac:dyDescent="0.3">
      <c r="B3898">
        <v>97.003329633740293</v>
      </c>
      <c r="C3898">
        <v>12</v>
      </c>
    </row>
    <row r="3899" spans="2:3" x14ac:dyDescent="0.3">
      <c r="B3899">
        <v>97.053274139844618</v>
      </c>
      <c r="C3899">
        <v>12</v>
      </c>
    </row>
    <row r="3900" spans="2:3" x14ac:dyDescent="0.3">
      <c r="B3900">
        <v>97.053274139844618</v>
      </c>
      <c r="C3900">
        <v>0</v>
      </c>
    </row>
    <row r="3901" spans="2:3" x14ac:dyDescent="0.3">
      <c r="B3901">
        <v>97.103218645948942</v>
      </c>
      <c r="C3901">
        <v>0</v>
      </c>
    </row>
    <row r="3902" spans="2:3" x14ac:dyDescent="0.3">
      <c r="B3902">
        <v>97.103218645948942</v>
      </c>
      <c r="C3902">
        <v>12</v>
      </c>
    </row>
    <row r="3903" spans="2:3" x14ac:dyDescent="0.3">
      <c r="B3903">
        <v>97.153163152053281</v>
      </c>
      <c r="C3903">
        <v>12</v>
      </c>
    </row>
    <row r="3904" spans="2:3" x14ac:dyDescent="0.3">
      <c r="B3904">
        <v>97.153163152053281</v>
      </c>
      <c r="C3904">
        <v>0</v>
      </c>
    </row>
    <row r="3905" spans="2:3" x14ac:dyDescent="0.3">
      <c r="B3905">
        <v>97.203107658157606</v>
      </c>
      <c r="C3905">
        <v>0</v>
      </c>
    </row>
    <row r="3906" spans="2:3" x14ac:dyDescent="0.3">
      <c r="B3906">
        <v>97.203107658157606</v>
      </c>
      <c r="C3906">
        <v>12</v>
      </c>
    </row>
    <row r="3907" spans="2:3" x14ac:dyDescent="0.3">
      <c r="B3907">
        <v>97.253052164261931</v>
      </c>
      <c r="C3907">
        <v>12</v>
      </c>
    </row>
    <row r="3908" spans="2:3" x14ac:dyDescent="0.3">
      <c r="B3908">
        <v>97.253052164261931</v>
      </c>
      <c r="C3908">
        <v>0</v>
      </c>
    </row>
    <row r="3909" spans="2:3" x14ac:dyDescent="0.3">
      <c r="B3909">
        <v>97.302996670366255</v>
      </c>
      <c r="C3909">
        <v>0</v>
      </c>
    </row>
    <row r="3910" spans="2:3" x14ac:dyDescent="0.3">
      <c r="B3910">
        <v>97.302996670366255</v>
      </c>
      <c r="C3910">
        <v>12</v>
      </c>
    </row>
    <row r="3911" spans="2:3" x14ac:dyDescent="0.3">
      <c r="B3911">
        <v>97.352941176470594</v>
      </c>
      <c r="C3911">
        <v>12</v>
      </c>
    </row>
    <row r="3912" spans="2:3" x14ac:dyDescent="0.3">
      <c r="B3912">
        <v>97.352941176470594</v>
      </c>
      <c r="C3912">
        <v>0</v>
      </c>
    </row>
    <row r="3913" spans="2:3" x14ac:dyDescent="0.3">
      <c r="B3913">
        <v>97.402885682574919</v>
      </c>
      <c r="C3913">
        <v>0</v>
      </c>
    </row>
    <row r="3914" spans="2:3" x14ac:dyDescent="0.3">
      <c r="B3914">
        <v>97.402885682574919</v>
      </c>
      <c r="C3914">
        <v>12</v>
      </c>
    </row>
    <row r="3915" spans="2:3" x14ac:dyDescent="0.3">
      <c r="B3915">
        <v>97.452830188679243</v>
      </c>
      <c r="C3915">
        <v>12</v>
      </c>
    </row>
    <row r="3916" spans="2:3" x14ac:dyDescent="0.3">
      <c r="B3916">
        <v>97.452830188679243</v>
      </c>
      <c r="C3916">
        <v>0</v>
      </c>
    </row>
    <row r="3917" spans="2:3" x14ac:dyDescent="0.3">
      <c r="B3917">
        <v>97.502774694783568</v>
      </c>
      <c r="C3917">
        <v>0</v>
      </c>
    </row>
    <row r="3918" spans="2:3" x14ac:dyDescent="0.3">
      <c r="B3918">
        <v>97.502774694783568</v>
      </c>
      <c r="C3918">
        <v>12</v>
      </c>
    </row>
    <row r="3919" spans="2:3" x14ac:dyDescent="0.3">
      <c r="B3919">
        <v>97.552719200887907</v>
      </c>
      <c r="C3919">
        <v>12</v>
      </c>
    </row>
    <row r="3920" spans="2:3" x14ac:dyDescent="0.3">
      <c r="B3920">
        <v>97.552719200887907</v>
      </c>
      <c r="C3920">
        <v>0</v>
      </c>
    </row>
    <row r="3921" spans="2:3" x14ac:dyDescent="0.3">
      <c r="B3921">
        <v>97.602663706992232</v>
      </c>
      <c r="C3921">
        <v>0</v>
      </c>
    </row>
    <row r="3922" spans="2:3" x14ac:dyDescent="0.3">
      <c r="B3922">
        <v>97.602663706992232</v>
      </c>
      <c r="C3922">
        <v>12</v>
      </c>
    </row>
    <row r="3923" spans="2:3" x14ac:dyDescent="0.3">
      <c r="B3923">
        <v>97.652608213096556</v>
      </c>
      <c r="C3923">
        <v>12</v>
      </c>
    </row>
    <row r="3924" spans="2:3" x14ac:dyDescent="0.3">
      <c r="B3924">
        <v>97.652608213096556</v>
      </c>
      <c r="C3924">
        <v>0</v>
      </c>
    </row>
    <row r="3925" spans="2:3" x14ac:dyDescent="0.3">
      <c r="B3925">
        <v>97.702552719200881</v>
      </c>
      <c r="C3925">
        <v>0</v>
      </c>
    </row>
    <row r="3926" spans="2:3" x14ac:dyDescent="0.3">
      <c r="B3926">
        <v>97.702552719200881</v>
      </c>
      <c r="C3926">
        <v>12</v>
      </c>
    </row>
    <row r="3927" spans="2:3" x14ac:dyDescent="0.3">
      <c r="B3927">
        <v>97.75249722530522</v>
      </c>
      <c r="C3927">
        <v>12</v>
      </c>
    </row>
    <row r="3928" spans="2:3" x14ac:dyDescent="0.3">
      <c r="B3928">
        <v>97.75249722530522</v>
      </c>
      <c r="C3928">
        <v>0</v>
      </c>
    </row>
    <row r="3929" spans="2:3" x14ac:dyDescent="0.3">
      <c r="B3929">
        <v>97.802441731409544</v>
      </c>
      <c r="C3929">
        <v>0</v>
      </c>
    </row>
    <row r="3930" spans="2:3" x14ac:dyDescent="0.3">
      <c r="B3930">
        <v>97.802441731409544</v>
      </c>
      <c r="C3930">
        <v>12</v>
      </c>
    </row>
    <row r="3931" spans="2:3" x14ac:dyDescent="0.3">
      <c r="B3931">
        <v>97.852386237513869</v>
      </c>
      <c r="C3931">
        <v>12</v>
      </c>
    </row>
    <row r="3932" spans="2:3" x14ac:dyDescent="0.3">
      <c r="B3932">
        <v>97.852386237513869</v>
      </c>
      <c r="C3932">
        <v>0</v>
      </c>
    </row>
    <row r="3933" spans="2:3" x14ac:dyDescent="0.3">
      <c r="B3933">
        <v>97.902330743618208</v>
      </c>
      <c r="C3933">
        <v>0</v>
      </c>
    </row>
    <row r="3934" spans="2:3" x14ac:dyDescent="0.3">
      <c r="B3934">
        <v>97.902330743618208</v>
      </c>
      <c r="C3934">
        <v>12</v>
      </c>
    </row>
    <row r="3935" spans="2:3" x14ac:dyDescent="0.3">
      <c r="B3935">
        <v>97.952275249722533</v>
      </c>
      <c r="C3935">
        <v>12</v>
      </c>
    </row>
    <row r="3936" spans="2:3" x14ac:dyDescent="0.3">
      <c r="B3936">
        <v>97.952275249722533</v>
      </c>
      <c r="C3936">
        <v>0</v>
      </c>
    </row>
    <row r="3937" spans="2:3" x14ac:dyDescent="0.3">
      <c r="B3937">
        <v>98.002219755826857</v>
      </c>
      <c r="C3937">
        <v>0</v>
      </c>
    </row>
    <row r="3938" spans="2:3" x14ac:dyDescent="0.3">
      <c r="B3938">
        <v>98.002219755826857</v>
      </c>
      <c r="C3938">
        <v>12</v>
      </c>
    </row>
    <row r="3939" spans="2:3" x14ac:dyDescent="0.3">
      <c r="B3939">
        <v>98.052164261931182</v>
      </c>
      <c r="C3939">
        <v>12</v>
      </c>
    </row>
    <row r="3940" spans="2:3" x14ac:dyDescent="0.3">
      <c r="B3940">
        <v>98.052164261931182</v>
      </c>
      <c r="C3940">
        <v>0</v>
      </c>
    </row>
    <row r="3941" spans="2:3" x14ac:dyDescent="0.3">
      <c r="B3941">
        <v>98.102108768035521</v>
      </c>
      <c r="C3941">
        <v>0</v>
      </c>
    </row>
    <row r="3942" spans="2:3" x14ac:dyDescent="0.3">
      <c r="B3942">
        <v>98.102108768035521</v>
      </c>
      <c r="C3942">
        <v>12</v>
      </c>
    </row>
    <row r="3943" spans="2:3" x14ac:dyDescent="0.3">
      <c r="B3943">
        <v>98.152053274139845</v>
      </c>
      <c r="C3943">
        <v>12</v>
      </c>
    </row>
    <row r="3944" spans="2:3" x14ac:dyDescent="0.3">
      <c r="B3944">
        <v>98.152053274139845</v>
      </c>
      <c r="C3944">
        <v>0</v>
      </c>
    </row>
    <row r="3945" spans="2:3" x14ac:dyDescent="0.3">
      <c r="B3945">
        <v>98.20199778024417</v>
      </c>
      <c r="C3945">
        <v>0</v>
      </c>
    </row>
    <row r="3946" spans="2:3" x14ac:dyDescent="0.3">
      <c r="B3946">
        <v>98.20199778024417</v>
      </c>
      <c r="C3946">
        <v>12</v>
      </c>
    </row>
    <row r="3947" spans="2:3" x14ac:dyDescent="0.3">
      <c r="B3947">
        <v>98.251942286348495</v>
      </c>
      <c r="C3947">
        <v>12</v>
      </c>
    </row>
    <row r="3948" spans="2:3" x14ac:dyDescent="0.3">
      <c r="B3948">
        <v>98.251942286348495</v>
      </c>
      <c r="C3948">
        <v>0</v>
      </c>
    </row>
    <row r="3949" spans="2:3" x14ac:dyDescent="0.3">
      <c r="B3949">
        <v>98.301886792452834</v>
      </c>
      <c r="C3949">
        <v>0</v>
      </c>
    </row>
    <row r="3950" spans="2:3" x14ac:dyDescent="0.3">
      <c r="B3950">
        <v>98.301886792452834</v>
      </c>
      <c r="C3950">
        <v>12</v>
      </c>
    </row>
    <row r="3951" spans="2:3" x14ac:dyDescent="0.3">
      <c r="B3951">
        <v>98.351831298557158</v>
      </c>
      <c r="C3951">
        <v>12</v>
      </c>
    </row>
    <row r="3952" spans="2:3" x14ac:dyDescent="0.3">
      <c r="B3952">
        <v>98.351831298557158</v>
      </c>
      <c r="C3952">
        <v>0</v>
      </c>
    </row>
    <row r="3953" spans="2:3" x14ac:dyDescent="0.3">
      <c r="B3953">
        <v>98.401775804661483</v>
      </c>
      <c r="C3953">
        <v>0</v>
      </c>
    </row>
    <row r="3954" spans="2:3" x14ac:dyDescent="0.3">
      <c r="B3954">
        <v>98.401775804661483</v>
      </c>
      <c r="C3954">
        <v>12</v>
      </c>
    </row>
    <row r="3955" spans="2:3" x14ac:dyDescent="0.3">
      <c r="B3955">
        <v>98.451720310765822</v>
      </c>
      <c r="C3955">
        <v>12</v>
      </c>
    </row>
    <row r="3956" spans="2:3" x14ac:dyDescent="0.3">
      <c r="B3956">
        <v>98.451720310765822</v>
      </c>
      <c r="C3956">
        <v>0</v>
      </c>
    </row>
    <row r="3957" spans="2:3" x14ac:dyDescent="0.3">
      <c r="B3957">
        <v>98.501664816870147</v>
      </c>
      <c r="C3957">
        <v>0</v>
      </c>
    </row>
    <row r="3958" spans="2:3" x14ac:dyDescent="0.3">
      <c r="B3958">
        <v>98.501664816870147</v>
      </c>
      <c r="C3958">
        <v>12</v>
      </c>
    </row>
    <row r="3959" spans="2:3" x14ac:dyDescent="0.3">
      <c r="B3959">
        <v>98.551609322974471</v>
      </c>
      <c r="C3959">
        <v>12</v>
      </c>
    </row>
    <row r="3960" spans="2:3" x14ac:dyDescent="0.3">
      <c r="B3960">
        <v>98.551609322974471</v>
      </c>
      <c r="C3960">
        <v>0</v>
      </c>
    </row>
    <row r="3961" spans="2:3" x14ac:dyDescent="0.3">
      <c r="B3961">
        <v>98.601553829078796</v>
      </c>
      <c r="C3961">
        <v>0</v>
      </c>
    </row>
    <row r="3962" spans="2:3" x14ac:dyDescent="0.3">
      <c r="B3962">
        <v>98.601553829078796</v>
      </c>
      <c r="C3962">
        <v>12</v>
      </c>
    </row>
    <row r="3963" spans="2:3" x14ac:dyDescent="0.3">
      <c r="B3963">
        <v>98.651498335183135</v>
      </c>
      <c r="C3963">
        <v>12</v>
      </c>
    </row>
    <row r="3964" spans="2:3" x14ac:dyDescent="0.3">
      <c r="B3964">
        <v>98.651498335183135</v>
      </c>
      <c r="C3964">
        <v>0</v>
      </c>
    </row>
    <row r="3965" spans="2:3" x14ac:dyDescent="0.3">
      <c r="B3965">
        <v>98.701442841287459</v>
      </c>
      <c r="C3965">
        <v>0</v>
      </c>
    </row>
    <row r="3966" spans="2:3" x14ac:dyDescent="0.3">
      <c r="B3966">
        <v>98.701442841287459</v>
      </c>
      <c r="C3966">
        <v>12</v>
      </c>
    </row>
    <row r="3967" spans="2:3" x14ac:dyDescent="0.3">
      <c r="B3967">
        <v>98.751387347391784</v>
      </c>
      <c r="C3967">
        <v>12</v>
      </c>
    </row>
    <row r="3968" spans="2:3" x14ac:dyDescent="0.3">
      <c r="B3968">
        <v>98.751387347391784</v>
      </c>
      <c r="C3968">
        <v>0</v>
      </c>
    </row>
    <row r="3969" spans="2:3" x14ac:dyDescent="0.3">
      <c r="B3969">
        <v>98.801331853496109</v>
      </c>
      <c r="C3969">
        <v>0</v>
      </c>
    </row>
    <row r="3970" spans="2:3" x14ac:dyDescent="0.3">
      <c r="B3970">
        <v>98.801331853496109</v>
      </c>
      <c r="C3970">
        <v>12</v>
      </c>
    </row>
    <row r="3971" spans="2:3" x14ac:dyDescent="0.3">
      <c r="B3971">
        <v>98.851276359600448</v>
      </c>
      <c r="C3971">
        <v>12</v>
      </c>
    </row>
    <row r="3972" spans="2:3" x14ac:dyDescent="0.3">
      <c r="B3972">
        <v>98.851276359600448</v>
      </c>
      <c r="C3972">
        <v>0</v>
      </c>
    </row>
    <row r="3973" spans="2:3" x14ac:dyDescent="0.3">
      <c r="B3973">
        <v>98.901220865704772</v>
      </c>
      <c r="C3973">
        <v>0</v>
      </c>
    </row>
    <row r="3974" spans="2:3" x14ac:dyDescent="0.3">
      <c r="B3974">
        <v>98.901220865704772</v>
      </c>
      <c r="C3974">
        <v>12</v>
      </c>
    </row>
    <row r="3975" spans="2:3" x14ac:dyDescent="0.3">
      <c r="B3975">
        <v>98.951165371809097</v>
      </c>
      <c r="C3975">
        <v>12</v>
      </c>
    </row>
    <row r="3976" spans="2:3" x14ac:dyDescent="0.3">
      <c r="B3976">
        <v>98.951165371809097</v>
      </c>
      <c r="C3976">
        <v>0</v>
      </c>
    </row>
    <row r="3977" spans="2:3" x14ac:dyDescent="0.3">
      <c r="B3977">
        <v>99.001109877913436</v>
      </c>
      <c r="C3977">
        <v>0</v>
      </c>
    </row>
    <row r="3978" spans="2:3" x14ac:dyDescent="0.3">
      <c r="B3978">
        <v>99.001109877913436</v>
      </c>
      <c r="C3978">
        <v>12</v>
      </c>
    </row>
    <row r="3979" spans="2:3" x14ac:dyDescent="0.3">
      <c r="B3979">
        <v>99.05105438401776</v>
      </c>
      <c r="C3979">
        <v>12</v>
      </c>
    </row>
    <row r="3980" spans="2:3" x14ac:dyDescent="0.3">
      <c r="B3980">
        <v>99.05105438401776</v>
      </c>
      <c r="C3980">
        <v>0</v>
      </c>
    </row>
    <row r="3981" spans="2:3" x14ac:dyDescent="0.3">
      <c r="B3981">
        <v>99.100998890122085</v>
      </c>
      <c r="C3981">
        <v>0</v>
      </c>
    </row>
    <row r="3982" spans="2:3" x14ac:dyDescent="0.3">
      <c r="B3982">
        <v>99.100998890122085</v>
      </c>
      <c r="C3982">
        <v>12</v>
      </c>
    </row>
    <row r="3983" spans="2:3" x14ac:dyDescent="0.3">
      <c r="B3983">
        <v>99.15094339622641</v>
      </c>
      <c r="C3983">
        <v>12</v>
      </c>
    </row>
    <row r="3984" spans="2:3" x14ac:dyDescent="0.3">
      <c r="B3984">
        <v>99.15094339622641</v>
      </c>
      <c r="C3984">
        <v>0</v>
      </c>
    </row>
    <row r="3985" spans="2:3" x14ac:dyDescent="0.3">
      <c r="B3985">
        <v>99.200887902330749</v>
      </c>
      <c r="C3985">
        <v>0</v>
      </c>
    </row>
    <row r="3986" spans="2:3" x14ac:dyDescent="0.3">
      <c r="B3986">
        <v>99.200887902330749</v>
      </c>
      <c r="C3986">
        <v>12</v>
      </c>
    </row>
    <row r="3987" spans="2:3" x14ac:dyDescent="0.3">
      <c r="B3987">
        <v>99.250832408435073</v>
      </c>
      <c r="C3987">
        <v>12</v>
      </c>
    </row>
    <row r="3988" spans="2:3" x14ac:dyDescent="0.3">
      <c r="B3988">
        <v>99.250832408435073</v>
      </c>
      <c r="C3988">
        <v>0</v>
      </c>
    </row>
    <row r="3989" spans="2:3" x14ac:dyDescent="0.3">
      <c r="B3989">
        <v>99.300776914539398</v>
      </c>
      <c r="C3989">
        <v>0</v>
      </c>
    </row>
    <row r="3990" spans="2:3" x14ac:dyDescent="0.3">
      <c r="B3990">
        <v>99.300776914539398</v>
      </c>
      <c r="C3990">
        <v>12</v>
      </c>
    </row>
    <row r="3991" spans="2:3" x14ac:dyDescent="0.3">
      <c r="B3991">
        <v>99.350721420643723</v>
      </c>
      <c r="C3991">
        <v>12</v>
      </c>
    </row>
    <row r="3992" spans="2:3" x14ac:dyDescent="0.3">
      <c r="B3992">
        <v>99.350721420643723</v>
      </c>
      <c r="C3992">
        <v>0</v>
      </c>
    </row>
    <row r="3993" spans="2:3" x14ac:dyDescent="0.3">
      <c r="B3993">
        <v>99.400665926748061</v>
      </c>
      <c r="C3993">
        <v>0</v>
      </c>
    </row>
    <row r="3994" spans="2:3" x14ac:dyDescent="0.3">
      <c r="B3994">
        <v>99.400665926748061</v>
      </c>
      <c r="C3994">
        <v>12</v>
      </c>
    </row>
    <row r="3995" spans="2:3" x14ac:dyDescent="0.3">
      <c r="B3995">
        <v>99.450610432852386</v>
      </c>
      <c r="C3995">
        <v>12</v>
      </c>
    </row>
    <row r="3996" spans="2:3" x14ac:dyDescent="0.3">
      <c r="B3996">
        <v>99.450610432852386</v>
      </c>
      <c r="C3996">
        <v>0</v>
      </c>
    </row>
    <row r="3997" spans="2:3" x14ac:dyDescent="0.3">
      <c r="B3997">
        <v>99.500554938956711</v>
      </c>
      <c r="C3997">
        <v>0</v>
      </c>
    </row>
    <row r="3998" spans="2:3" x14ac:dyDescent="0.3">
      <c r="B3998">
        <v>99.500554938956711</v>
      </c>
      <c r="C3998">
        <v>12</v>
      </c>
    </row>
    <row r="3999" spans="2:3" x14ac:dyDescent="0.3">
      <c r="B3999">
        <v>99.55049944506105</v>
      </c>
      <c r="C3999">
        <v>12</v>
      </c>
    </row>
    <row r="4000" spans="2:3" x14ac:dyDescent="0.3">
      <c r="B4000">
        <v>99.55049944506105</v>
      </c>
      <c r="C4000">
        <v>0</v>
      </c>
    </row>
    <row r="4001" spans="2:3" x14ac:dyDescent="0.3">
      <c r="B4001">
        <v>99.600443951165374</v>
      </c>
      <c r="C4001">
        <v>0</v>
      </c>
    </row>
    <row r="4002" spans="2:3" x14ac:dyDescent="0.3">
      <c r="B4002">
        <v>99.600443951165374</v>
      </c>
      <c r="C4002">
        <v>12</v>
      </c>
    </row>
    <row r="4003" spans="2:3" x14ac:dyDescent="0.3">
      <c r="B4003">
        <v>99.650388457269699</v>
      </c>
      <c r="C4003">
        <v>12</v>
      </c>
    </row>
    <row r="4004" spans="2:3" x14ac:dyDescent="0.3">
      <c r="B4004">
        <v>99.650388457269699</v>
      </c>
      <c r="C4004">
        <v>0</v>
      </c>
    </row>
    <row r="4005" spans="2:3" x14ac:dyDescent="0.3">
      <c r="B4005">
        <v>99.700332963374024</v>
      </c>
      <c r="C4005">
        <v>0</v>
      </c>
    </row>
    <row r="4006" spans="2:3" x14ac:dyDescent="0.3">
      <c r="B4006">
        <v>99.700332963374024</v>
      </c>
      <c r="C4006">
        <v>12</v>
      </c>
    </row>
    <row r="4007" spans="2:3" x14ac:dyDescent="0.3">
      <c r="B4007">
        <v>99.750277469478362</v>
      </c>
      <c r="C4007">
        <v>12</v>
      </c>
    </row>
    <row r="4008" spans="2:3" x14ac:dyDescent="0.3">
      <c r="B4008">
        <v>99.750277469478362</v>
      </c>
      <c r="C4008">
        <v>0</v>
      </c>
    </row>
    <row r="4009" spans="2:3" x14ac:dyDescent="0.3">
      <c r="B4009">
        <v>99.800221975582687</v>
      </c>
      <c r="C4009">
        <v>0</v>
      </c>
    </row>
    <row r="4010" spans="2:3" x14ac:dyDescent="0.3">
      <c r="B4010">
        <v>99.800221975582687</v>
      </c>
      <c r="C4010">
        <v>12</v>
      </c>
    </row>
    <row r="4011" spans="2:3" x14ac:dyDescent="0.3">
      <c r="B4011">
        <v>99.850166481687012</v>
      </c>
      <c r="C4011">
        <v>12</v>
      </c>
    </row>
    <row r="4012" spans="2:3" x14ac:dyDescent="0.3">
      <c r="B4012">
        <v>99.850166481687012</v>
      </c>
      <c r="C4012">
        <v>0</v>
      </c>
    </row>
    <row r="4013" spans="2:3" x14ac:dyDescent="0.3">
      <c r="B4013">
        <v>99.900110987791336</v>
      </c>
      <c r="C4013">
        <v>0</v>
      </c>
    </row>
    <row r="4014" spans="2:3" x14ac:dyDescent="0.3">
      <c r="B4014">
        <v>99.900110987791336</v>
      </c>
      <c r="C4014">
        <v>12</v>
      </c>
    </row>
    <row r="4015" spans="2:3" x14ac:dyDescent="0.3">
      <c r="B4015">
        <v>99.950055493895675</v>
      </c>
      <c r="C4015">
        <v>12</v>
      </c>
    </row>
    <row r="4016" spans="2:3" x14ac:dyDescent="0.3">
      <c r="B4016">
        <v>99.950055493895675</v>
      </c>
      <c r="C4016">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68964-66B4-43BC-8396-10DDC21516D7}">
  <dimension ref="A1:W49"/>
  <sheetViews>
    <sheetView topLeftCell="C1" zoomScaleNormal="100" workbookViewId="0">
      <selection activeCell="E20" sqref="E20"/>
    </sheetView>
  </sheetViews>
  <sheetFormatPr baseColWidth="10" defaultRowHeight="14.4" x14ac:dyDescent="0.3"/>
  <cols>
    <col min="1" max="1" width="27.109375" style="157" customWidth="1"/>
    <col min="2" max="2" width="16.33203125" style="157" customWidth="1"/>
    <col min="3" max="3" width="13.77734375" style="157" customWidth="1"/>
    <col min="4" max="5" width="11.5546875" style="157"/>
    <col min="6" max="6" width="9.88671875" style="157" customWidth="1"/>
    <col min="7" max="9" width="9.77734375" style="157" customWidth="1"/>
    <col min="10" max="10" width="6.109375" style="157" customWidth="1"/>
    <col min="11" max="11" width="11.6640625" style="157" customWidth="1"/>
    <col min="12" max="12" width="8" style="157" customWidth="1"/>
    <col min="13" max="13" width="13.33203125" style="157" customWidth="1"/>
    <col min="14" max="15" width="9.77734375" style="157" customWidth="1"/>
    <col min="16" max="16" width="11.5546875" style="157" customWidth="1"/>
    <col min="17" max="17" width="18.33203125" style="157" customWidth="1"/>
    <col min="18" max="18" width="52.33203125" style="158" bestFit="1" customWidth="1"/>
    <col min="19" max="19" width="255.5546875" style="158" bestFit="1" customWidth="1"/>
    <col min="20" max="16384" width="11.5546875" style="157"/>
  </cols>
  <sheetData>
    <row r="1" spans="1:23" x14ac:dyDescent="0.3">
      <c r="A1" s="153" t="s">
        <v>343</v>
      </c>
      <c r="B1" s="151" t="s">
        <v>344</v>
      </c>
      <c r="C1" s="151" t="s">
        <v>412</v>
      </c>
      <c r="D1" s="151" t="s">
        <v>345</v>
      </c>
      <c r="E1" s="151" t="s">
        <v>346</v>
      </c>
      <c r="F1" s="151" t="s">
        <v>411</v>
      </c>
      <c r="G1" s="151" t="s">
        <v>347</v>
      </c>
      <c r="H1" s="151" t="s">
        <v>348</v>
      </c>
      <c r="I1" s="151" t="s">
        <v>409</v>
      </c>
      <c r="J1" s="151" t="s">
        <v>410</v>
      </c>
      <c r="K1" s="151" t="s">
        <v>349</v>
      </c>
      <c r="L1" s="151" t="s">
        <v>350</v>
      </c>
      <c r="M1" s="151" t="s">
        <v>351</v>
      </c>
      <c r="N1" s="151" t="s">
        <v>352</v>
      </c>
      <c r="O1" s="151" t="s">
        <v>472</v>
      </c>
      <c r="P1" s="151" t="s">
        <v>471</v>
      </c>
      <c r="Q1" s="151" t="s">
        <v>353</v>
      </c>
      <c r="R1" s="147" t="s">
        <v>354</v>
      </c>
      <c r="S1" s="147" t="s">
        <v>355</v>
      </c>
      <c r="T1" s="158"/>
      <c r="U1" s="158"/>
      <c r="V1" s="158"/>
      <c r="W1" s="158"/>
    </row>
    <row r="2" spans="1:23" ht="18.600000000000001" customHeight="1" thickBot="1" x14ac:dyDescent="0.35">
      <c r="A2" s="154"/>
      <c r="B2" s="152"/>
      <c r="C2" s="152"/>
      <c r="D2" s="152"/>
      <c r="E2" s="152"/>
      <c r="F2" s="152"/>
      <c r="G2" s="152"/>
      <c r="H2" s="152"/>
      <c r="I2" s="152"/>
      <c r="J2" s="152"/>
      <c r="K2" s="152"/>
      <c r="L2" s="152"/>
      <c r="M2" s="152"/>
      <c r="N2" s="152"/>
      <c r="O2" s="152"/>
      <c r="P2" s="152"/>
      <c r="Q2" s="152"/>
      <c r="R2" s="148" t="s">
        <v>356</v>
      </c>
      <c r="S2" s="148"/>
      <c r="T2" s="158"/>
      <c r="U2" s="158"/>
      <c r="V2" s="158"/>
      <c r="W2" s="158"/>
    </row>
    <row r="3" spans="1:23" x14ac:dyDescent="0.3">
      <c r="A3" s="130" t="s">
        <v>357</v>
      </c>
      <c r="B3" s="131" t="s">
        <v>358</v>
      </c>
      <c r="C3" s="131" t="s">
        <v>359</v>
      </c>
      <c r="D3" s="132" t="s">
        <v>360</v>
      </c>
      <c r="E3" s="132" t="s">
        <v>361</v>
      </c>
      <c r="F3" s="132" t="s">
        <v>362</v>
      </c>
      <c r="G3" s="132">
        <v>105</v>
      </c>
      <c r="H3" s="132">
        <v>30</v>
      </c>
      <c r="I3" s="132">
        <v>2500</v>
      </c>
      <c r="J3" s="132">
        <f t="shared" ref="J3:J19" si="0">PI()*(G3/2)*(H3/2)</f>
        <v>2474.0042147019622</v>
      </c>
      <c r="K3" s="132" t="s">
        <v>363</v>
      </c>
      <c r="L3" s="132">
        <f>0.6*(G3^0.6)</f>
        <v>9.7918517557115194</v>
      </c>
      <c r="M3" s="132">
        <f>L3</f>
        <v>9.7918517557115194</v>
      </c>
      <c r="N3" s="132">
        <f>J3*M3</f>
        <v>24225.082513367106</v>
      </c>
      <c r="O3" s="132">
        <v>386.97340273258249</v>
      </c>
      <c r="P3" s="145">
        <f t="shared" ref="P3:P15" si="1">10^(-6)*O3*N3*10^15*2.677</f>
        <v>2.5095436411454644E+16</v>
      </c>
      <c r="Q3" s="132" t="s">
        <v>364</v>
      </c>
      <c r="R3" s="146" t="s">
        <v>365</v>
      </c>
      <c r="S3" s="149" t="s">
        <v>366</v>
      </c>
      <c r="T3" s="158"/>
      <c r="U3" s="158"/>
      <c r="V3" s="158"/>
      <c r="W3" s="158"/>
    </row>
    <row r="4" spans="1:23" x14ac:dyDescent="0.3">
      <c r="A4" s="130" t="s">
        <v>367</v>
      </c>
      <c r="B4" s="131" t="s">
        <v>358</v>
      </c>
      <c r="C4" s="131" t="s">
        <v>359</v>
      </c>
      <c r="D4" s="132" t="s">
        <v>368</v>
      </c>
      <c r="E4" s="132" t="s">
        <v>361</v>
      </c>
      <c r="F4" s="132" t="s">
        <v>362</v>
      </c>
      <c r="G4" s="132">
        <v>105</v>
      </c>
      <c r="H4" s="132">
        <v>30</v>
      </c>
      <c r="I4" s="132">
        <v>2500</v>
      </c>
      <c r="J4" s="132">
        <f t="shared" si="0"/>
        <v>2474.0042147019622</v>
      </c>
      <c r="K4" s="132" t="s">
        <v>363</v>
      </c>
      <c r="L4" s="132">
        <f>0.6*(G4^0.6)</f>
        <v>9.7918517557115194</v>
      </c>
      <c r="M4" s="132">
        <f>L4</f>
        <v>9.7918517557115194</v>
      </c>
      <c r="N4" s="132">
        <f t="shared" ref="N4" si="2">J4*M4</f>
        <v>24225.082513367106</v>
      </c>
      <c r="O4" s="132">
        <v>46.04</v>
      </c>
      <c r="P4" s="145">
        <f t="shared" si="1"/>
        <v>2985719132696583.5</v>
      </c>
      <c r="Q4" s="132" t="s">
        <v>364</v>
      </c>
      <c r="R4" s="146" t="s">
        <v>365</v>
      </c>
      <c r="S4" s="150"/>
      <c r="T4" s="158"/>
      <c r="U4" s="158"/>
      <c r="V4" s="158"/>
      <c r="W4" s="158"/>
    </row>
    <row r="5" spans="1:23" x14ac:dyDescent="0.3">
      <c r="A5" s="130" t="s">
        <v>369</v>
      </c>
      <c r="B5" s="131" t="s">
        <v>298</v>
      </c>
      <c r="C5" s="131" t="s">
        <v>370</v>
      </c>
      <c r="D5" s="132" t="s">
        <v>371</v>
      </c>
      <c r="E5" s="132" t="s">
        <v>372</v>
      </c>
      <c r="F5" s="132" t="s">
        <v>373</v>
      </c>
      <c r="G5" s="132">
        <v>12</v>
      </c>
      <c r="H5" s="132">
        <v>10</v>
      </c>
      <c r="I5" s="132">
        <v>80</v>
      </c>
      <c r="J5" s="132">
        <f t="shared" si="0"/>
        <v>94.247779607693786</v>
      </c>
      <c r="K5" s="132">
        <v>3</v>
      </c>
      <c r="L5" s="132">
        <f t="shared" ref="L5:L15" si="3">0.6*(G5^0.6)</f>
        <v>2.664771641907504</v>
      </c>
      <c r="M5" s="132">
        <v>2.66</v>
      </c>
      <c r="N5" s="132">
        <f>J5*K5</f>
        <v>282.74333882308133</v>
      </c>
      <c r="O5" s="132">
        <v>54.996422042553185</v>
      </c>
      <c r="P5" s="145">
        <f t="shared" si="1"/>
        <v>41627007321606.344</v>
      </c>
      <c r="Q5" s="132" t="s">
        <v>364</v>
      </c>
      <c r="R5" s="146" t="s">
        <v>374</v>
      </c>
      <c r="S5" s="146" t="s">
        <v>375</v>
      </c>
      <c r="T5" s="158"/>
      <c r="U5" s="158"/>
      <c r="V5" s="158"/>
      <c r="W5" s="158"/>
    </row>
    <row r="6" spans="1:23" x14ac:dyDescent="0.3">
      <c r="A6" s="133" t="s">
        <v>376</v>
      </c>
      <c r="B6" s="131" t="s">
        <v>358</v>
      </c>
      <c r="C6" s="131" t="s">
        <v>377</v>
      </c>
      <c r="D6" s="132">
        <v>2</v>
      </c>
      <c r="E6" s="132" t="s">
        <v>372</v>
      </c>
      <c r="F6" s="132" t="s">
        <v>362</v>
      </c>
      <c r="G6" s="132">
        <v>32.5</v>
      </c>
      <c r="H6" s="132">
        <v>16.5</v>
      </c>
      <c r="I6" s="132">
        <v>450</v>
      </c>
      <c r="J6" s="132">
        <f t="shared" si="0"/>
        <v>421.1697651218816</v>
      </c>
      <c r="K6" s="132" t="s">
        <v>372</v>
      </c>
      <c r="L6" s="132">
        <f t="shared" si="3"/>
        <v>4.8448603908785692</v>
      </c>
      <c r="M6" s="132">
        <f>L6/2</f>
        <v>2.4224301954392846</v>
      </c>
      <c r="N6" s="132">
        <f t="shared" ref="N6:N15" si="4">J6*M6</f>
        <v>1020.2543564373173</v>
      </c>
      <c r="O6" s="132">
        <v>44.137414657310998</v>
      </c>
      <c r="P6" s="145">
        <f t="shared" si="1"/>
        <v>120549029921726.95</v>
      </c>
      <c r="Q6" s="134" t="s">
        <v>372</v>
      </c>
      <c r="R6" s="146" t="s">
        <v>378</v>
      </c>
      <c r="S6" s="146" t="s">
        <v>379</v>
      </c>
      <c r="T6" s="158"/>
      <c r="U6" s="158"/>
      <c r="V6" s="158"/>
      <c r="W6" s="158"/>
    </row>
    <row r="7" spans="1:23" x14ac:dyDescent="0.3">
      <c r="A7" s="133" t="s">
        <v>380</v>
      </c>
      <c r="B7" s="131" t="s">
        <v>358</v>
      </c>
      <c r="C7" s="131" t="s">
        <v>377</v>
      </c>
      <c r="D7" s="132">
        <v>2</v>
      </c>
      <c r="E7" s="132" t="s">
        <v>372</v>
      </c>
      <c r="F7" s="132" t="s">
        <v>373</v>
      </c>
      <c r="G7" s="132">
        <v>7.5</v>
      </c>
      <c r="H7" s="132">
        <v>7.5</v>
      </c>
      <c r="I7" s="132">
        <v>50</v>
      </c>
      <c r="J7" s="132">
        <f t="shared" si="0"/>
        <v>44.178646691106465</v>
      </c>
      <c r="K7" s="132" t="s">
        <v>372</v>
      </c>
      <c r="L7" s="132">
        <f t="shared" si="3"/>
        <v>2.0099627479868576</v>
      </c>
      <c r="M7" s="132">
        <f t="shared" ref="M7:M8" si="5">L7/2</f>
        <v>1.0049813739934288</v>
      </c>
      <c r="N7" s="132">
        <f t="shared" si="4"/>
        <v>44.398717052798425</v>
      </c>
      <c r="O7" s="132">
        <v>31.189510843518942</v>
      </c>
      <c r="P7" s="145">
        <f t="shared" si="1"/>
        <v>3707040712642.7808</v>
      </c>
      <c r="Q7" s="132" t="s">
        <v>372</v>
      </c>
      <c r="R7" s="146" t="s">
        <v>378</v>
      </c>
      <c r="S7" s="146" t="s">
        <v>381</v>
      </c>
      <c r="T7" s="158"/>
      <c r="U7" s="158"/>
      <c r="V7" s="158"/>
      <c r="W7" s="158"/>
    </row>
    <row r="8" spans="1:23" x14ac:dyDescent="0.3">
      <c r="A8" s="133" t="s">
        <v>382</v>
      </c>
      <c r="B8" s="131" t="s">
        <v>358</v>
      </c>
      <c r="C8" s="131" t="s">
        <v>377</v>
      </c>
      <c r="D8" s="132">
        <v>2</v>
      </c>
      <c r="E8" s="132" t="s">
        <v>372</v>
      </c>
      <c r="F8" s="132" t="s">
        <v>362</v>
      </c>
      <c r="G8" s="132">
        <v>26.2</v>
      </c>
      <c r="H8" s="132">
        <v>16.5</v>
      </c>
      <c r="I8" s="132">
        <v>400</v>
      </c>
      <c r="J8" s="132">
        <f t="shared" si="0"/>
        <v>339.52762603671687</v>
      </c>
      <c r="K8" s="132" t="s">
        <v>372</v>
      </c>
      <c r="L8" s="132">
        <f t="shared" si="3"/>
        <v>4.2572781437921732</v>
      </c>
      <c r="M8" s="132">
        <f t="shared" si="5"/>
        <v>2.1286390718960866</v>
      </c>
      <c r="N8" s="132">
        <f t="shared" si="4"/>
        <v>722.73177076987861</v>
      </c>
      <c r="O8" s="132">
        <v>63.559270377999091</v>
      </c>
      <c r="P8" s="145">
        <f t="shared" si="1"/>
        <v>122971485885988.44</v>
      </c>
      <c r="Q8" s="132" t="s">
        <v>372</v>
      </c>
      <c r="R8" s="146" t="s">
        <v>378</v>
      </c>
      <c r="S8" s="146" t="s">
        <v>381</v>
      </c>
      <c r="T8" s="158"/>
      <c r="U8" s="158"/>
      <c r="V8" s="158"/>
      <c r="W8" s="158"/>
    </row>
    <row r="9" spans="1:23" ht="13.5" customHeight="1" x14ac:dyDescent="0.3">
      <c r="A9" s="130" t="s">
        <v>383</v>
      </c>
      <c r="B9" s="131" t="s">
        <v>358</v>
      </c>
      <c r="C9" s="131" t="s">
        <v>359</v>
      </c>
      <c r="D9" s="132" t="s">
        <v>372</v>
      </c>
      <c r="E9" s="132" t="s">
        <v>372</v>
      </c>
      <c r="F9" s="132" t="s">
        <v>362</v>
      </c>
      <c r="G9" s="132">
        <v>20</v>
      </c>
      <c r="H9" s="132">
        <v>12.5</v>
      </c>
      <c r="I9" s="135"/>
      <c r="J9" s="132">
        <f t="shared" si="0"/>
        <v>196.34954084936206</v>
      </c>
      <c r="K9" s="132" t="s">
        <v>372</v>
      </c>
      <c r="L9" s="132">
        <f t="shared" si="3"/>
        <v>3.6205058019270968</v>
      </c>
      <c r="M9" s="132">
        <f>L9</f>
        <v>3.6205058019270968</v>
      </c>
      <c r="N9" s="132">
        <f t="shared" si="4"/>
        <v>710.8846518508368</v>
      </c>
      <c r="O9" s="132">
        <v>28.405826079027353</v>
      </c>
      <c r="P9" s="145">
        <f t="shared" si="1"/>
        <v>54057372500354.227</v>
      </c>
      <c r="Q9" s="132" t="s">
        <v>364</v>
      </c>
      <c r="R9" s="146" t="s">
        <v>418</v>
      </c>
      <c r="S9" s="146" t="s">
        <v>413</v>
      </c>
      <c r="T9" s="158"/>
      <c r="U9" s="158"/>
      <c r="V9" s="158"/>
      <c r="W9" s="158"/>
    </row>
    <row r="10" spans="1:23" x14ac:dyDescent="0.3">
      <c r="A10" s="130" t="s">
        <v>384</v>
      </c>
      <c r="B10" s="131" t="s">
        <v>358</v>
      </c>
      <c r="C10" s="131" t="s">
        <v>370</v>
      </c>
      <c r="D10" s="132" t="s">
        <v>372</v>
      </c>
      <c r="E10" s="132" t="s">
        <v>372</v>
      </c>
      <c r="F10" s="132" t="s">
        <v>362</v>
      </c>
      <c r="G10" s="132">
        <v>2.5</v>
      </c>
      <c r="H10" s="132">
        <v>1.5</v>
      </c>
      <c r="I10" s="132">
        <v>4</v>
      </c>
      <c r="J10" s="132">
        <f t="shared" si="0"/>
        <v>2.9452431127404308</v>
      </c>
      <c r="K10" s="132" t="s">
        <v>372</v>
      </c>
      <c r="L10" s="132">
        <f t="shared" si="3"/>
        <v>1.0397172647327195</v>
      </c>
      <c r="M10" s="132">
        <f t="shared" ref="M10:M11" si="6">L10</f>
        <v>1.0397172647327195</v>
      </c>
      <c r="N10" s="132">
        <f t="shared" si="4"/>
        <v>3.0622201131513616</v>
      </c>
      <c r="O10" s="132">
        <v>40.942592499999996</v>
      </c>
      <c r="P10" s="145">
        <f t="shared" si="1"/>
        <v>335629491347.2868</v>
      </c>
      <c r="Q10" s="132" t="s">
        <v>372</v>
      </c>
      <c r="R10" s="146" t="s">
        <v>419</v>
      </c>
      <c r="S10" s="146" t="s">
        <v>385</v>
      </c>
      <c r="T10" s="158"/>
      <c r="U10" s="158"/>
      <c r="V10" s="158"/>
      <c r="W10" s="158"/>
    </row>
    <row r="11" spans="1:23" x14ac:dyDescent="0.3">
      <c r="A11" s="130" t="s">
        <v>386</v>
      </c>
      <c r="B11" s="131" t="s">
        <v>298</v>
      </c>
      <c r="C11" s="131" t="s">
        <v>359</v>
      </c>
      <c r="D11" s="132">
        <v>1.3</v>
      </c>
      <c r="E11" s="132" t="s">
        <v>387</v>
      </c>
      <c r="F11" s="132" t="s">
        <v>362</v>
      </c>
      <c r="G11" s="132">
        <v>7.4</v>
      </c>
      <c r="H11" s="132">
        <v>4</v>
      </c>
      <c r="I11" s="132">
        <v>23</v>
      </c>
      <c r="J11" s="132">
        <f t="shared" si="0"/>
        <v>23.247785636564469</v>
      </c>
      <c r="K11" s="132" t="s">
        <v>372</v>
      </c>
      <c r="L11" s="132">
        <f t="shared" si="3"/>
        <v>1.9938398978397536</v>
      </c>
      <c r="M11" s="132">
        <f t="shared" si="6"/>
        <v>1.9938398978397536</v>
      </c>
      <c r="N11" s="132">
        <f t="shared" si="4"/>
        <v>46.35236253860819</v>
      </c>
      <c r="O11" s="132">
        <v>44.11</v>
      </c>
      <c r="P11" s="145">
        <f t="shared" si="1"/>
        <v>5473401458894.3252</v>
      </c>
      <c r="Q11" s="132" t="s">
        <v>372</v>
      </c>
      <c r="R11" s="146" t="s">
        <v>420</v>
      </c>
      <c r="S11" s="146" t="s">
        <v>388</v>
      </c>
      <c r="T11" s="158"/>
      <c r="U11" s="158"/>
      <c r="V11" s="158"/>
      <c r="W11" s="158"/>
    </row>
    <row r="12" spans="1:23" ht="14.4" customHeight="1" x14ac:dyDescent="0.3">
      <c r="A12" s="130" t="s">
        <v>389</v>
      </c>
      <c r="B12" s="131" t="s">
        <v>390</v>
      </c>
      <c r="C12" s="131" t="s">
        <v>391</v>
      </c>
      <c r="D12" s="132" t="s">
        <v>372</v>
      </c>
      <c r="E12" s="132" t="s">
        <v>372</v>
      </c>
      <c r="F12" s="132" t="s">
        <v>362</v>
      </c>
      <c r="G12" s="132">
        <v>8</v>
      </c>
      <c r="H12" s="132">
        <v>3.5</v>
      </c>
      <c r="I12" s="132" t="s">
        <v>372</v>
      </c>
      <c r="J12" s="132">
        <f t="shared" si="0"/>
        <v>21.991148575128552</v>
      </c>
      <c r="K12" s="132" t="s">
        <v>372</v>
      </c>
      <c r="L12" s="132">
        <f t="shared" si="3"/>
        <v>2.0893213519106979</v>
      </c>
      <c r="M12" s="132">
        <f>L12/2</f>
        <v>1.0446606759553489</v>
      </c>
      <c r="N12" s="132">
        <f t="shared" si="4"/>
        <v>22.973288135528303</v>
      </c>
      <c r="O12" s="132">
        <v>14.375207872340427</v>
      </c>
      <c r="P12" s="145">
        <f t="shared" si="1"/>
        <v>884067986413.79089</v>
      </c>
      <c r="Q12" s="132" t="s">
        <v>372</v>
      </c>
      <c r="R12" s="146" t="s">
        <v>421</v>
      </c>
      <c r="S12" s="146" t="s">
        <v>392</v>
      </c>
      <c r="T12" s="158"/>
      <c r="U12" s="158"/>
      <c r="V12" s="158"/>
      <c r="W12" s="158"/>
    </row>
    <row r="13" spans="1:23" x14ac:dyDescent="0.3">
      <c r="A13" s="133" t="s">
        <v>393</v>
      </c>
      <c r="B13" s="131" t="s">
        <v>390</v>
      </c>
      <c r="C13" s="131" t="s">
        <v>391</v>
      </c>
      <c r="D13" s="132" t="s">
        <v>372</v>
      </c>
      <c r="E13" s="132" t="s">
        <v>394</v>
      </c>
      <c r="F13" s="132" t="s">
        <v>362</v>
      </c>
      <c r="G13" s="132">
        <v>10</v>
      </c>
      <c r="H13" s="132">
        <v>5</v>
      </c>
      <c r="I13" s="132" t="s">
        <v>372</v>
      </c>
      <c r="J13" s="132">
        <f t="shared" si="0"/>
        <v>39.269908169872416</v>
      </c>
      <c r="K13" s="132" t="s">
        <v>372</v>
      </c>
      <c r="L13" s="132">
        <f t="shared" si="3"/>
        <v>2.3886430233209834</v>
      </c>
      <c r="M13" s="132">
        <f t="shared" ref="M13:M14" si="7">L13/2</f>
        <v>1.1943215116604917</v>
      </c>
      <c r="N13" s="132">
        <f t="shared" si="4"/>
        <v>46.900896088210715</v>
      </c>
      <c r="O13" s="132">
        <v>8.0381982269503549</v>
      </c>
      <c r="P13" s="145">
        <f t="shared" si="1"/>
        <v>1009225519307.4144</v>
      </c>
      <c r="Q13" s="132" t="s">
        <v>372</v>
      </c>
      <c r="R13" s="146" t="s">
        <v>422</v>
      </c>
      <c r="S13" s="146" t="s">
        <v>414</v>
      </c>
      <c r="T13" s="158"/>
      <c r="U13" s="158"/>
      <c r="V13" s="158"/>
      <c r="W13" s="158"/>
    </row>
    <row r="14" spans="1:23" x14ac:dyDescent="0.3">
      <c r="A14" s="133" t="s">
        <v>395</v>
      </c>
      <c r="B14" s="131" t="s">
        <v>390</v>
      </c>
      <c r="C14" s="131" t="s">
        <v>391</v>
      </c>
      <c r="D14" s="132" t="s">
        <v>372</v>
      </c>
      <c r="E14" s="132" t="s">
        <v>372</v>
      </c>
      <c r="F14" s="132" t="s">
        <v>362</v>
      </c>
      <c r="G14" s="132">
        <v>6</v>
      </c>
      <c r="H14" s="132">
        <v>4</v>
      </c>
      <c r="I14" s="132" t="s">
        <v>372</v>
      </c>
      <c r="J14" s="132">
        <f t="shared" si="0"/>
        <v>18.849555921538759</v>
      </c>
      <c r="K14" s="132" t="s">
        <v>372</v>
      </c>
      <c r="L14" s="132">
        <f t="shared" si="3"/>
        <v>1.7580936309501127</v>
      </c>
      <c r="M14" s="132">
        <f t="shared" si="7"/>
        <v>0.87904681547505636</v>
      </c>
      <c r="N14" s="132">
        <f t="shared" si="4"/>
        <v>16.569642105947636</v>
      </c>
      <c r="O14" s="132">
        <v>5.1509280851063828</v>
      </c>
      <c r="P14" s="145">
        <f t="shared" si="1"/>
        <v>228479366383.62997</v>
      </c>
      <c r="Q14" s="132" t="s">
        <v>372</v>
      </c>
      <c r="R14" s="146" t="s">
        <v>423</v>
      </c>
      <c r="S14" s="146" t="s">
        <v>396</v>
      </c>
      <c r="T14" s="158"/>
      <c r="U14" s="158"/>
      <c r="V14" s="158"/>
      <c r="W14" s="158"/>
    </row>
    <row r="15" spans="1:23" x14ac:dyDescent="0.3">
      <c r="A15" s="133" t="s">
        <v>397</v>
      </c>
      <c r="B15" s="131" t="s">
        <v>390</v>
      </c>
      <c r="C15" s="131" t="s">
        <v>398</v>
      </c>
      <c r="D15" s="132" t="s">
        <v>372</v>
      </c>
      <c r="E15" s="132" t="s">
        <v>399</v>
      </c>
      <c r="F15" s="132" t="s">
        <v>362</v>
      </c>
      <c r="G15" s="132">
        <v>2.5</v>
      </c>
      <c r="H15" s="132">
        <v>1</v>
      </c>
      <c r="I15" s="132" t="s">
        <v>372</v>
      </c>
      <c r="J15" s="132">
        <f t="shared" si="0"/>
        <v>1.9634954084936207</v>
      </c>
      <c r="K15" s="132" t="s">
        <v>372</v>
      </c>
      <c r="L15" s="132">
        <f t="shared" si="3"/>
        <v>1.0397172647327195</v>
      </c>
      <c r="M15" s="132">
        <f>L15/2</f>
        <v>0.51985863236635976</v>
      </c>
      <c r="N15" s="132">
        <f t="shared" si="4"/>
        <v>1.0207400377171205</v>
      </c>
      <c r="O15" s="132">
        <v>3.1012501418439711</v>
      </c>
      <c r="P15" s="145">
        <f t="shared" si="1"/>
        <v>8474231389.945919</v>
      </c>
      <c r="Q15" s="132" t="s">
        <v>372</v>
      </c>
      <c r="R15" s="146" t="s">
        <v>421</v>
      </c>
      <c r="S15" s="146" t="s">
        <v>400</v>
      </c>
      <c r="T15" s="158"/>
      <c r="U15" s="158"/>
      <c r="V15" s="158"/>
      <c r="W15" s="158"/>
    </row>
    <row r="16" spans="1:23" x14ac:dyDescent="0.3">
      <c r="A16" s="133" t="s">
        <v>401</v>
      </c>
      <c r="B16" s="131" t="s">
        <v>402</v>
      </c>
      <c r="C16" s="131" t="s">
        <v>372</v>
      </c>
      <c r="D16" s="132" t="s">
        <v>372</v>
      </c>
      <c r="E16" s="136" t="s">
        <v>372</v>
      </c>
      <c r="F16" s="132" t="s">
        <v>372</v>
      </c>
      <c r="G16" s="132" t="s">
        <v>372</v>
      </c>
      <c r="H16" s="132" t="s">
        <v>372</v>
      </c>
      <c r="I16" s="132" t="s">
        <v>372</v>
      </c>
      <c r="J16" s="136" t="s">
        <v>372</v>
      </c>
      <c r="K16" s="132" t="s">
        <v>372</v>
      </c>
      <c r="L16" s="132" t="s">
        <v>372</v>
      </c>
      <c r="M16" s="132" t="s">
        <v>372</v>
      </c>
      <c r="N16" s="132" t="s">
        <v>372</v>
      </c>
      <c r="O16" s="132" t="s">
        <v>372</v>
      </c>
      <c r="P16" s="145" t="s">
        <v>372</v>
      </c>
      <c r="Q16" s="136" t="s">
        <v>372</v>
      </c>
      <c r="R16" s="155"/>
      <c r="S16" s="137" t="s">
        <v>403</v>
      </c>
      <c r="T16" s="158"/>
      <c r="U16" s="158"/>
      <c r="V16" s="158"/>
      <c r="W16" s="158"/>
    </row>
    <row r="17" spans="1:23" x14ac:dyDescent="0.3">
      <c r="A17" s="138" t="s">
        <v>404</v>
      </c>
      <c r="B17" s="139" t="s">
        <v>390</v>
      </c>
      <c r="C17" s="140" t="s">
        <v>377</v>
      </c>
      <c r="D17" s="140" t="s">
        <v>372</v>
      </c>
      <c r="E17" s="132" t="s">
        <v>372</v>
      </c>
      <c r="F17" s="140" t="s">
        <v>362</v>
      </c>
      <c r="G17" s="140">
        <v>4.2</v>
      </c>
      <c r="H17" s="140">
        <v>2.6</v>
      </c>
      <c r="I17" s="140" t="s">
        <v>372</v>
      </c>
      <c r="J17" s="132">
        <f t="shared" si="0"/>
        <v>8.5765479443001347</v>
      </c>
      <c r="K17" s="140">
        <v>0.8</v>
      </c>
      <c r="L17" s="140">
        <f t="shared" ref="L17:L19" si="8">0.6*(G17^0.6)</f>
        <v>1.41938700445729</v>
      </c>
      <c r="M17" s="140">
        <f>L17/2</f>
        <v>0.70969350222864502</v>
      </c>
      <c r="N17" s="140" t="s">
        <v>372</v>
      </c>
      <c r="O17" s="140" t="s">
        <v>372</v>
      </c>
      <c r="P17" s="140" t="s">
        <v>372</v>
      </c>
      <c r="Q17" s="132" t="s">
        <v>364</v>
      </c>
      <c r="R17" s="146" t="s">
        <v>424</v>
      </c>
      <c r="S17" s="146" t="s">
        <v>415</v>
      </c>
      <c r="T17" s="158"/>
      <c r="U17" s="158"/>
      <c r="V17" s="158"/>
      <c r="W17" s="158"/>
    </row>
    <row r="18" spans="1:23" x14ac:dyDescent="0.3">
      <c r="A18" s="141" t="s">
        <v>405</v>
      </c>
      <c r="B18" s="142" t="s">
        <v>390</v>
      </c>
      <c r="C18" s="142" t="s">
        <v>377</v>
      </c>
      <c r="D18" s="142" t="s">
        <v>372</v>
      </c>
      <c r="E18" s="142" t="s">
        <v>372</v>
      </c>
      <c r="F18" s="142" t="s">
        <v>406</v>
      </c>
      <c r="G18" s="142">
        <v>4</v>
      </c>
      <c r="H18" s="142">
        <v>2.7</v>
      </c>
      <c r="I18" s="142" t="s">
        <v>372</v>
      </c>
      <c r="J18" s="142">
        <f>G18*H18</f>
        <v>10.8</v>
      </c>
      <c r="K18" s="142">
        <v>0.8</v>
      </c>
      <c r="L18" s="132">
        <f t="shared" si="8"/>
        <v>1.3784380259964422</v>
      </c>
      <c r="M18" s="132">
        <f>L18/2</f>
        <v>0.68921901299822108</v>
      </c>
      <c r="N18" s="142" t="s">
        <v>372</v>
      </c>
      <c r="O18" s="142" t="s">
        <v>372</v>
      </c>
      <c r="P18" s="142" t="s">
        <v>372</v>
      </c>
      <c r="Q18" s="132" t="s">
        <v>364</v>
      </c>
      <c r="R18" s="146" t="s">
        <v>427</v>
      </c>
      <c r="S18" s="146" t="s">
        <v>416</v>
      </c>
      <c r="T18" s="158"/>
      <c r="U18" s="158"/>
      <c r="V18" s="158"/>
      <c r="W18" s="158"/>
    </row>
    <row r="19" spans="1:23" x14ac:dyDescent="0.3">
      <c r="A19" s="143" t="s">
        <v>473</v>
      </c>
      <c r="B19" s="144" t="s">
        <v>358</v>
      </c>
      <c r="C19" s="144" t="s">
        <v>398</v>
      </c>
      <c r="D19" s="144" t="s">
        <v>372</v>
      </c>
      <c r="E19" s="144" t="s">
        <v>474</v>
      </c>
      <c r="F19" s="144" t="s">
        <v>362</v>
      </c>
      <c r="G19" s="144">
        <v>3.5</v>
      </c>
      <c r="H19" s="144">
        <v>1.5</v>
      </c>
      <c r="I19" s="144">
        <v>4.5</v>
      </c>
      <c r="J19" s="136">
        <f t="shared" si="0"/>
        <v>4.1233403578366037</v>
      </c>
      <c r="K19" s="144" t="s">
        <v>407</v>
      </c>
      <c r="L19" s="136">
        <f t="shared" si="8"/>
        <v>1.2723074699047923</v>
      </c>
      <c r="M19" s="136">
        <f>L19/2</f>
        <v>0.63615373495239613</v>
      </c>
      <c r="N19" s="144" t="s">
        <v>372</v>
      </c>
      <c r="O19" s="144" t="s">
        <v>372</v>
      </c>
      <c r="P19" s="144" t="s">
        <v>372</v>
      </c>
      <c r="Q19" s="136" t="s">
        <v>364</v>
      </c>
      <c r="R19" s="155" t="s">
        <v>425</v>
      </c>
      <c r="S19" s="137" t="s">
        <v>417</v>
      </c>
    </row>
    <row r="20" spans="1:23" x14ac:dyDescent="0.3">
      <c r="A20" s="159" t="s">
        <v>408</v>
      </c>
    </row>
    <row r="21" spans="1:23" x14ac:dyDescent="0.3">
      <c r="A21" s="156" t="s">
        <v>426</v>
      </c>
    </row>
    <row r="22" spans="1:23" x14ac:dyDescent="0.3">
      <c r="A22" s="156"/>
      <c r="B22" s="156"/>
      <c r="R22" s="157"/>
      <c r="T22" s="158"/>
    </row>
    <row r="23" spans="1:23" x14ac:dyDescent="0.3">
      <c r="A23" s="156"/>
      <c r="B23" s="156"/>
      <c r="R23" s="157"/>
      <c r="T23" s="158"/>
    </row>
    <row r="25" spans="1:23" x14ac:dyDescent="0.3">
      <c r="A25" s="157" t="s">
        <v>109</v>
      </c>
    </row>
    <row r="26" spans="1:23" s="160" customFormat="1" x14ac:dyDescent="0.3">
      <c r="R26" s="158"/>
      <c r="S26" s="158"/>
    </row>
    <row r="27" spans="1:23" x14ac:dyDescent="0.3">
      <c r="A27" s="157" t="s">
        <v>450</v>
      </c>
    </row>
    <row r="28" spans="1:23" x14ac:dyDescent="0.3">
      <c r="A28" s="157" t="s">
        <v>451</v>
      </c>
    </row>
    <row r="29" spans="1:23" x14ac:dyDescent="0.3">
      <c r="A29" s="157" t="s">
        <v>452</v>
      </c>
    </row>
    <row r="30" spans="1:23" x14ac:dyDescent="0.3">
      <c r="A30" s="157" t="s">
        <v>453</v>
      </c>
    </row>
    <row r="31" spans="1:23" x14ac:dyDescent="0.3">
      <c r="A31" s="157" t="s">
        <v>454</v>
      </c>
    </row>
    <row r="32" spans="1:23" x14ac:dyDescent="0.3">
      <c r="A32" s="157" t="s">
        <v>455</v>
      </c>
    </row>
    <row r="33" spans="1:1" x14ac:dyDescent="0.3">
      <c r="A33" s="157" t="s">
        <v>456</v>
      </c>
    </row>
    <row r="34" spans="1:1" x14ac:dyDescent="0.3">
      <c r="A34" s="157" t="s">
        <v>457</v>
      </c>
    </row>
    <row r="35" spans="1:1" x14ac:dyDescent="0.3">
      <c r="A35" s="157" t="s">
        <v>458</v>
      </c>
    </row>
    <row r="36" spans="1:1" x14ac:dyDescent="0.3">
      <c r="A36" s="157" t="s">
        <v>459</v>
      </c>
    </row>
    <row r="37" spans="1:1" x14ac:dyDescent="0.3">
      <c r="A37" s="157" t="s">
        <v>460</v>
      </c>
    </row>
    <row r="38" spans="1:1" x14ac:dyDescent="0.3">
      <c r="A38" s="157" t="s">
        <v>461</v>
      </c>
    </row>
    <row r="39" spans="1:1" x14ac:dyDescent="0.3">
      <c r="A39" s="157" t="s">
        <v>445</v>
      </c>
    </row>
    <row r="40" spans="1:1" x14ac:dyDescent="0.3">
      <c r="A40" s="157" t="s">
        <v>462</v>
      </c>
    </row>
    <row r="41" spans="1:1" x14ac:dyDescent="0.3">
      <c r="A41" s="157" t="s">
        <v>463</v>
      </c>
    </row>
    <row r="42" spans="1:1" x14ac:dyDescent="0.3">
      <c r="A42" s="157" t="s">
        <v>464</v>
      </c>
    </row>
    <row r="43" spans="1:1" x14ac:dyDescent="0.3">
      <c r="A43" s="157" t="s">
        <v>465</v>
      </c>
    </row>
    <row r="44" spans="1:1" x14ac:dyDescent="0.3">
      <c r="A44" s="157" t="s">
        <v>466</v>
      </c>
    </row>
    <row r="45" spans="1:1" x14ac:dyDescent="0.3">
      <c r="A45" s="157" t="s">
        <v>467</v>
      </c>
    </row>
    <row r="46" spans="1:1" x14ac:dyDescent="0.3">
      <c r="A46" s="157" t="s">
        <v>468</v>
      </c>
    </row>
    <row r="47" spans="1:1" x14ac:dyDescent="0.3">
      <c r="A47" s="157" t="s">
        <v>469</v>
      </c>
    </row>
    <row r="48" spans="1:1" x14ac:dyDescent="0.3">
      <c r="A48" s="157" t="s">
        <v>461</v>
      </c>
    </row>
    <row r="49" spans="1:1" x14ac:dyDescent="0.3">
      <c r="A49" s="157" t="s">
        <v>470</v>
      </c>
    </row>
  </sheetData>
  <mergeCells count="20">
    <mergeCell ref="L1:L2"/>
    <mergeCell ref="A1:A2"/>
    <mergeCell ref="B1:B2"/>
    <mergeCell ref="C1:C2"/>
    <mergeCell ref="D1:D2"/>
    <mergeCell ref="E1:E2"/>
    <mergeCell ref="F1:F2"/>
    <mergeCell ref="G1:G2"/>
    <mergeCell ref="H1:H2"/>
    <mergeCell ref="I1:I2"/>
    <mergeCell ref="J1:J2"/>
    <mergeCell ref="K1:K2"/>
    <mergeCell ref="S1:S2"/>
    <mergeCell ref="S3:S4"/>
    <mergeCell ref="M1:M2"/>
    <mergeCell ref="N1:N2"/>
    <mergeCell ref="O1:O2"/>
    <mergeCell ref="P1:P2"/>
    <mergeCell ref="Q1:Q2"/>
    <mergeCell ref="R1:R2"/>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58C6-ED93-4DEF-967F-5A6F964D902C}">
  <sheetPr codeName="Hoja4"/>
  <dimension ref="A1:B3"/>
  <sheetViews>
    <sheetView tabSelected="1" workbookViewId="0">
      <pane xSplit="1" topLeftCell="B1" activePane="topRight" state="frozen"/>
      <selection pane="topRight" activeCell="G7" sqref="G7"/>
    </sheetView>
  </sheetViews>
  <sheetFormatPr baseColWidth="10" defaultColWidth="11.5546875" defaultRowHeight="14.4" x14ac:dyDescent="0.3"/>
  <sheetData>
    <row r="1" spans="1:2" x14ac:dyDescent="0.3">
      <c r="A1" s="36"/>
      <c r="B1" t="s">
        <v>305</v>
      </c>
    </row>
    <row r="2" spans="1:2" x14ac:dyDescent="0.3">
      <c r="A2" s="37"/>
      <c r="B2" t="s">
        <v>304</v>
      </c>
    </row>
    <row r="3" spans="1:2" x14ac:dyDescent="0.3">
      <c r="A3" s="38"/>
      <c r="B3" t="s">
        <v>303</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Supplementary Table 1</vt:lpstr>
      <vt:lpstr>Hoja1_HID</vt:lpstr>
      <vt:lpstr>Hoja1_HID1</vt:lpstr>
      <vt:lpstr>Hoja1_HID2</vt:lpstr>
      <vt:lpstr>XLSTAT_20200828_133451_1_HID</vt:lpstr>
      <vt:lpstr>XLSTAT_20200803_142324_1_HID</vt:lpstr>
      <vt:lpstr>Supplementary Table 2</vt:lpstr>
      <vt:lpstr>Color 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Micaela Pleitavino</dc:creator>
  <cp:lastModifiedBy>Micaela Pleitavino</cp:lastModifiedBy>
  <cp:lastPrinted>2021-02-01T14:06:34Z</cp:lastPrinted>
  <dcterms:created xsi:type="dcterms:W3CDTF">2020-07-31T13:03:40Z</dcterms:created>
  <dcterms:modified xsi:type="dcterms:W3CDTF">2021-04-08T21:35:40Z</dcterms:modified>
</cp:coreProperties>
</file>