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wrunguphan/Downloads/"/>
    </mc:Choice>
  </mc:AlternateContent>
  <xr:revisionPtr revIDLastSave="0" documentId="13_ncr:1_{F9E8DCEB-9A9B-C54F-9399-0D3CAC747A3F}" xr6:coauthVersionLast="47" xr6:coauthVersionMax="47" xr10:uidLastSave="{00000000-0000-0000-0000-000000000000}"/>
  <bookViews>
    <workbookView xWindow="31980" yWindow="500" windowWidth="30740" windowHeight="21100" xr2:uid="{00000000-000D-0000-FFFF-FFFF00000000}"/>
  </bookViews>
  <sheets>
    <sheet name="cost calculation (paper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0" l="1"/>
  <c r="P13" i="10"/>
  <c r="P12" i="10"/>
  <c r="P11" i="10"/>
  <c r="P10" i="10"/>
  <c r="P9" i="10"/>
  <c r="P8" i="10"/>
  <c r="P7" i="10"/>
  <c r="P6" i="10"/>
  <c r="H150" i="10"/>
  <c r="J150" i="10" s="1"/>
  <c r="H149" i="10"/>
  <c r="J149" i="10" s="1"/>
  <c r="H148" i="10"/>
  <c r="J148" i="10" s="1"/>
  <c r="H147" i="10"/>
  <c r="J147" i="10" s="1"/>
  <c r="H145" i="10"/>
  <c r="J145" i="10" s="1"/>
  <c r="H144" i="10"/>
  <c r="J144" i="10" s="1"/>
  <c r="H143" i="10"/>
  <c r="J143" i="10" s="1"/>
  <c r="G143" i="10"/>
  <c r="G151" i="10" s="1"/>
  <c r="O14" i="10" s="1"/>
  <c r="G144" i="10"/>
  <c r="G145" i="10"/>
  <c r="G146" i="10"/>
  <c r="G147" i="10"/>
  <c r="G14" i="10"/>
  <c r="G32" i="10"/>
  <c r="G50" i="10"/>
  <c r="G67" i="10"/>
  <c r="G83" i="10"/>
  <c r="G100" i="10"/>
  <c r="G116" i="10"/>
  <c r="G132" i="10"/>
  <c r="G148" i="10"/>
  <c r="G149" i="10"/>
  <c r="G150" i="10"/>
  <c r="I149" i="10"/>
  <c r="H146" i="10"/>
  <c r="J146" i="10" s="1"/>
  <c r="I145" i="10"/>
  <c r="H133" i="10"/>
  <c r="I133" i="10" s="1"/>
  <c r="J133" i="10"/>
  <c r="H132" i="10"/>
  <c r="J132" i="10" s="1"/>
  <c r="H131" i="10"/>
  <c r="I131" i="10" s="1"/>
  <c r="H130" i="10"/>
  <c r="I130" i="10" s="1"/>
  <c r="H129" i="10"/>
  <c r="J129" i="10" s="1"/>
  <c r="H128" i="10"/>
  <c r="J128" i="10" s="1"/>
  <c r="H127" i="10"/>
  <c r="J127" i="10" s="1"/>
  <c r="J126" i="10"/>
  <c r="H126" i="10"/>
  <c r="I126" i="10" s="1"/>
  <c r="H112" i="10"/>
  <c r="I112" i="10" s="1"/>
  <c r="H117" i="10"/>
  <c r="J117" i="10" s="1"/>
  <c r="H116" i="10"/>
  <c r="J116" i="10" s="1"/>
  <c r="H115" i="10"/>
  <c r="I115" i="10" s="1"/>
  <c r="H114" i="10"/>
  <c r="J114" i="10" s="1"/>
  <c r="H113" i="10"/>
  <c r="J113" i="10" s="1"/>
  <c r="H111" i="10"/>
  <c r="J111" i="10" s="1"/>
  <c r="H110" i="10"/>
  <c r="J110" i="10" s="1"/>
  <c r="H101" i="10"/>
  <c r="I101" i="10" s="1"/>
  <c r="H100" i="10"/>
  <c r="J100" i="10" s="1"/>
  <c r="H95" i="10"/>
  <c r="J95" i="10" s="1"/>
  <c r="H94" i="10"/>
  <c r="J94" i="10" s="1"/>
  <c r="J101" i="10"/>
  <c r="H99" i="10"/>
  <c r="I99" i="10" s="1"/>
  <c r="H98" i="10"/>
  <c r="I98" i="10" s="1"/>
  <c r="H97" i="10"/>
  <c r="I97" i="10" s="1"/>
  <c r="H96" i="10"/>
  <c r="J96" i="10" s="1"/>
  <c r="H84" i="10"/>
  <c r="J84" i="10" s="1"/>
  <c r="H83" i="10"/>
  <c r="J83" i="10" s="1"/>
  <c r="H81" i="10"/>
  <c r="H79" i="10"/>
  <c r="J79" i="10" s="1"/>
  <c r="H77" i="10"/>
  <c r="G84" i="10"/>
  <c r="H82" i="10"/>
  <c r="J82" i="10" s="1"/>
  <c r="J81" i="10"/>
  <c r="H80" i="10"/>
  <c r="J80" i="10" s="1"/>
  <c r="H78" i="10"/>
  <c r="I78" i="10" s="1"/>
  <c r="J77" i="10"/>
  <c r="H67" i="10"/>
  <c r="J67" i="10" s="1"/>
  <c r="J63" i="10"/>
  <c r="I63" i="10"/>
  <c r="I64" i="10"/>
  <c r="I67" i="10"/>
  <c r="I68" i="10"/>
  <c r="H62" i="10"/>
  <c r="J62" i="10" s="1"/>
  <c r="H63" i="10"/>
  <c r="H64" i="10"/>
  <c r="J64" i="10" s="1"/>
  <c r="H65" i="10"/>
  <c r="J65" i="10" s="1"/>
  <c r="H66" i="10"/>
  <c r="I66" i="10" s="1"/>
  <c r="H68" i="10"/>
  <c r="J68" i="10" s="1"/>
  <c r="H61" i="10"/>
  <c r="J61" i="10" s="1"/>
  <c r="J46" i="10"/>
  <c r="H46" i="10"/>
  <c r="H45" i="10"/>
  <c r="J45" i="10" s="1"/>
  <c r="H51" i="10"/>
  <c r="I51" i="10" s="1"/>
  <c r="H50" i="10"/>
  <c r="J50" i="10" s="1"/>
  <c r="G45" i="10"/>
  <c r="G51" i="10"/>
  <c r="H52" i="10"/>
  <c r="H49" i="10"/>
  <c r="J49" i="10" s="1"/>
  <c r="H48" i="10"/>
  <c r="J48" i="10" s="1"/>
  <c r="H47" i="10"/>
  <c r="J47" i="10" s="1"/>
  <c r="J34" i="10"/>
  <c r="G27" i="10"/>
  <c r="I28" i="10"/>
  <c r="I34" i="10"/>
  <c r="H32" i="10"/>
  <c r="J32" i="10" s="1"/>
  <c r="H28" i="10"/>
  <c r="J28" i="10" s="1"/>
  <c r="H29" i="10"/>
  <c r="I29" i="10" s="1"/>
  <c r="H30" i="10"/>
  <c r="I30" i="10" s="1"/>
  <c r="H31" i="10"/>
  <c r="I31" i="10" s="1"/>
  <c r="H33" i="10"/>
  <c r="I33" i="10" s="1"/>
  <c r="H34" i="10"/>
  <c r="H27" i="10"/>
  <c r="J27" i="10" s="1"/>
  <c r="G9" i="10"/>
  <c r="G10" i="10"/>
  <c r="J9" i="10"/>
  <c r="I9" i="10"/>
  <c r="H14" i="10"/>
  <c r="J14" i="10" s="1"/>
  <c r="H10" i="10"/>
  <c r="J10" i="10" s="1"/>
  <c r="H11" i="10"/>
  <c r="J11" i="10" s="1"/>
  <c r="H12" i="10"/>
  <c r="I12" i="10" s="1"/>
  <c r="H13" i="10"/>
  <c r="I13" i="10" s="1"/>
  <c r="H15" i="10"/>
  <c r="J15" i="10" s="1"/>
  <c r="H9" i="10"/>
  <c r="J151" i="10" l="1"/>
  <c r="J52" i="10"/>
  <c r="J29" i="10"/>
  <c r="J130" i="10"/>
  <c r="J30" i="10"/>
  <c r="I11" i="10"/>
  <c r="I10" i="10"/>
  <c r="I27" i="10"/>
  <c r="J51" i="10"/>
  <c r="I50" i="10"/>
  <c r="I65" i="10"/>
  <c r="I116" i="10"/>
  <c r="I146" i="10"/>
  <c r="I150" i="10"/>
  <c r="I143" i="10"/>
  <c r="I147" i="10"/>
  <c r="I144" i="10"/>
  <c r="I148" i="10"/>
  <c r="I127" i="10"/>
  <c r="J131" i="10"/>
  <c r="J134" i="10" s="1"/>
  <c r="I128" i="10"/>
  <c r="I132" i="10"/>
  <c r="I129" i="10"/>
  <c r="I14" i="10"/>
  <c r="J33" i="10"/>
  <c r="J31" i="10"/>
  <c r="J35" i="10" s="1"/>
  <c r="I61" i="10"/>
  <c r="I117" i="10"/>
  <c r="I95" i="10"/>
  <c r="I62" i="10"/>
  <c r="I32" i="10"/>
  <c r="J112" i="10"/>
  <c r="J66" i="10"/>
  <c r="J69" i="10" s="1"/>
  <c r="I113" i="10"/>
  <c r="I110" i="10"/>
  <c r="I114" i="10"/>
  <c r="J115" i="10"/>
  <c r="J118" i="10" s="1"/>
  <c r="I111" i="10"/>
  <c r="J97" i="10"/>
  <c r="J99" i="10"/>
  <c r="I94" i="10"/>
  <c r="J98" i="10"/>
  <c r="J102" i="10" s="1"/>
  <c r="I96" i="10"/>
  <c r="I100" i="10"/>
  <c r="I81" i="10"/>
  <c r="I84" i="10"/>
  <c r="I82" i="10"/>
  <c r="J78" i="10"/>
  <c r="J85" i="10" s="1"/>
  <c r="I79" i="10"/>
  <c r="I83" i="10"/>
  <c r="I80" i="10"/>
  <c r="I77" i="10"/>
  <c r="I47" i="10"/>
  <c r="I48" i="10"/>
  <c r="I52" i="10"/>
  <c r="I45" i="10"/>
  <c r="I49" i="10"/>
  <c r="I46" i="10"/>
  <c r="J13" i="10"/>
  <c r="I15" i="10"/>
  <c r="J12" i="10"/>
  <c r="J16" i="10" s="1"/>
  <c r="Q14" i="10"/>
  <c r="R14" i="10" s="1"/>
  <c r="G82" i="10" l="1"/>
  <c r="G133" i="10"/>
  <c r="G131" i="10"/>
  <c r="G130" i="10"/>
  <c r="G129" i="10"/>
  <c r="G128" i="10"/>
  <c r="G127" i="10"/>
  <c r="G126" i="10"/>
  <c r="G117" i="10"/>
  <c r="G115" i="10"/>
  <c r="G114" i="10"/>
  <c r="G113" i="10"/>
  <c r="G112" i="10"/>
  <c r="G111" i="10"/>
  <c r="G110" i="10"/>
  <c r="G101" i="10"/>
  <c r="G99" i="10"/>
  <c r="G98" i="10"/>
  <c r="G97" i="10"/>
  <c r="G96" i="10"/>
  <c r="G95" i="10"/>
  <c r="G94" i="10"/>
  <c r="G81" i="10"/>
  <c r="G80" i="10"/>
  <c r="G79" i="10"/>
  <c r="G78" i="10"/>
  <c r="G77" i="10"/>
  <c r="G68" i="10"/>
  <c r="G66" i="10"/>
  <c r="G65" i="10"/>
  <c r="G64" i="10"/>
  <c r="G63" i="10"/>
  <c r="G62" i="10"/>
  <c r="G61" i="10"/>
  <c r="G49" i="10"/>
  <c r="G48" i="10"/>
  <c r="G47" i="10"/>
  <c r="G46" i="10"/>
  <c r="G34" i="10"/>
  <c r="G33" i="10"/>
  <c r="G31" i="10"/>
  <c r="G30" i="10"/>
  <c r="G29" i="10"/>
  <c r="G28" i="10"/>
  <c r="G15" i="10"/>
  <c r="G13" i="10"/>
  <c r="G12" i="10"/>
  <c r="G11" i="10"/>
  <c r="G118" i="10" l="1"/>
  <c r="G134" i="10"/>
  <c r="O13" i="10" s="1"/>
  <c r="G102" i="10"/>
  <c r="O11" i="10" s="1"/>
  <c r="G69" i="10"/>
  <c r="O9" i="10" s="1"/>
  <c r="G85" i="10"/>
  <c r="O10" i="10" s="1"/>
  <c r="G52" i="10"/>
  <c r="O8" i="10" s="1"/>
  <c r="G35" i="10"/>
  <c r="O7" i="10" s="1"/>
  <c r="L291" i="10"/>
  <c r="G16" i="10"/>
  <c r="O6" i="10" s="1"/>
  <c r="L256" i="10"/>
  <c r="L273" i="10"/>
  <c r="L306" i="10"/>
  <c r="Q11" i="10" l="1"/>
  <c r="R11" i="10" s="1"/>
  <c r="O12" i="10"/>
  <c r="Q7" i="10"/>
  <c r="R7" i="10" s="1"/>
  <c r="Q8" i="10"/>
  <c r="R8" i="10" s="1"/>
  <c r="Q10" i="10"/>
  <c r="R10" i="10" s="1"/>
  <c r="Q12" i="10"/>
  <c r="R12" i="10" s="1"/>
  <c r="Q13" i="10"/>
  <c r="R13" i="10" s="1"/>
  <c r="Q9" i="10"/>
  <c r="R9" i="10" s="1"/>
  <c r="Q6" i="10"/>
  <c r="R6" i="10" s="1"/>
</calcChain>
</file>

<file path=xl/sharedStrings.xml><?xml version="1.0" encoding="utf-8"?>
<sst xmlns="http://schemas.openxmlformats.org/spreadsheetml/2006/main" count="338" uniqueCount="77">
  <si>
    <t>1 )</t>
  </si>
  <si>
    <t xml:space="preserve">medium: </t>
  </si>
  <si>
    <t>Basal salt medium</t>
  </si>
  <si>
    <t>*YE=yeast extract, FE=fish extract</t>
  </si>
  <si>
    <t xml:space="preserve">N-source : </t>
  </si>
  <si>
    <t>yeast extract/peptone</t>
  </si>
  <si>
    <t xml:space="preserve">C- source : </t>
  </si>
  <si>
    <t>sucrose</t>
  </si>
  <si>
    <t>condition</t>
  </si>
  <si>
    <t>Beta-carotene titer (mg/L)</t>
  </si>
  <si>
    <t>beta-carotene production cost (bath/g beta-carotene)</t>
  </si>
  <si>
    <t>beta-carotene production cost (USD/g beta-carotene)</t>
  </si>
  <si>
    <t>exchange rate : $1 to 35.65 THB</t>
  </si>
  <si>
    <t>working volume :</t>
  </si>
  <si>
    <t>2 L</t>
  </si>
  <si>
    <t>1) sucrose/YE:peptone</t>
  </si>
  <si>
    <t>2) sucrose mix with galactose/YE:peptone</t>
  </si>
  <si>
    <t>component</t>
  </si>
  <si>
    <t>brand</t>
  </si>
  <si>
    <t>usage (g/L)</t>
  </si>
  <si>
    <t>price (baht/g)</t>
  </si>
  <si>
    <t>Cost for beta-carotene production (baht/L)</t>
  </si>
  <si>
    <t>3) M-molasses/YE:peptone</t>
  </si>
  <si>
    <r>
      <t>(NH</t>
    </r>
    <r>
      <rPr>
        <vertAlign val="subscript"/>
        <sz val="11"/>
        <color indexed="8"/>
        <rFont val="Tahoma"/>
        <family val="2"/>
      </rPr>
      <t>4</t>
    </r>
    <r>
      <rPr>
        <sz val="11"/>
        <color indexed="8"/>
        <rFont val="Tahoma"/>
        <family val="2"/>
      </rPr>
      <t>)2SO</t>
    </r>
    <r>
      <rPr>
        <vertAlign val="subscript"/>
        <sz val="11"/>
        <color indexed="8"/>
        <rFont val="Tahoma"/>
        <family val="2"/>
      </rPr>
      <t>4</t>
    </r>
  </si>
  <si>
    <t>CARLO code 420777</t>
  </si>
  <si>
    <t>KH2PO4</t>
  </si>
  <si>
    <t>CARLO code 471687</t>
  </si>
  <si>
    <t>5) sucrose/FE:YE (90:10)</t>
  </si>
  <si>
    <t>MgSO4 7H2O</t>
  </si>
  <si>
    <t>CARLO code 459667</t>
  </si>
  <si>
    <t>Yeast extract</t>
  </si>
  <si>
    <t>Himedia</t>
  </si>
  <si>
    <t>7) sucrose/FE (100)</t>
  </si>
  <si>
    <t xml:space="preserve">Peptone </t>
  </si>
  <si>
    <t>8) M-molasses/ FE:YE (80:20)</t>
  </si>
  <si>
    <t>Trace SC</t>
  </si>
  <si>
    <t>1 mL/L</t>
  </si>
  <si>
    <t>0.04971 baht/mL</t>
  </si>
  <si>
    <t>9) sucrose/YE:peptone (add BHT)</t>
  </si>
  <si>
    <t>Commercial grade (มิตรผล)</t>
  </si>
  <si>
    <t xml:space="preserve">total </t>
  </si>
  <si>
    <t xml:space="preserve">2) </t>
  </si>
  <si>
    <t xml:space="preserve">Basal salt medium </t>
  </si>
  <si>
    <t>sucrose mix with galactose</t>
  </si>
  <si>
    <t>(NH4)2SO4</t>
  </si>
  <si>
    <t>Merck</t>
  </si>
  <si>
    <t xml:space="preserve">Carlo erba reagents </t>
  </si>
  <si>
    <t>galactose</t>
  </si>
  <si>
    <t>difco</t>
  </si>
  <si>
    <t xml:space="preserve">3) </t>
  </si>
  <si>
    <t>M-molasses</t>
  </si>
  <si>
    <t xml:space="preserve">4) </t>
  </si>
  <si>
    <t>fish extract  (100)/peptone</t>
  </si>
  <si>
    <t>fish extract</t>
  </si>
  <si>
    <t>Commercial grade</t>
  </si>
  <si>
    <t xml:space="preserve">5) </t>
  </si>
  <si>
    <t>fish extract + yeast extract (90:10)/peptone</t>
  </si>
  <si>
    <t xml:space="preserve">6) </t>
  </si>
  <si>
    <t>fish extract + yeast extract (80:20)/peptone</t>
  </si>
  <si>
    <t xml:space="preserve">7) </t>
  </si>
  <si>
    <t>fish extract + yeast extract (70:30)/peptone</t>
  </si>
  <si>
    <t xml:space="preserve">8) </t>
  </si>
  <si>
    <t xml:space="preserve">yeast extract </t>
  </si>
  <si>
    <r>
      <t>(NH</t>
    </r>
    <r>
      <rPr>
        <vertAlign val="subscript"/>
        <sz val="11"/>
        <color rgb="FF000000"/>
        <rFont val="Tahoma"/>
        <family val="2"/>
      </rPr>
      <t>4</t>
    </r>
    <r>
      <rPr>
        <sz val="11"/>
        <color rgb="FF000000"/>
        <rFont val="Tahoma"/>
        <family val="2"/>
      </rPr>
      <t>)2SO</t>
    </r>
    <r>
      <rPr>
        <vertAlign val="subscript"/>
        <sz val="11"/>
        <color rgb="FF000000"/>
        <rFont val="Tahoma"/>
        <family val="2"/>
      </rPr>
      <t>4</t>
    </r>
  </si>
  <si>
    <t> </t>
  </si>
  <si>
    <t>BHT</t>
  </si>
  <si>
    <t>aldrich</t>
  </si>
  <si>
    <t>*(exchange rate : $1 to 35.65 THB)</t>
  </si>
  <si>
    <t xml:space="preserve">Cost for beta-carotene production (USD/L) </t>
  </si>
  <si>
    <t>price (USD/g), (USD/mL for trace SC)</t>
  </si>
  <si>
    <t>price (USD/kg),  (USD/L for trace SC)</t>
  </si>
  <si>
    <t>9 )</t>
  </si>
  <si>
    <t>7) sucrose/FE:YE (70:30)</t>
  </si>
  <si>
    <t>6) sucrose/FE:YE (80:20)</t>
  </si>
  <si>
    <t>Medium cost for beta-carotene production (baht/L)</t>
  </si>
  <si>
    <t>Medium cost for beta-carotene production (USD/L)</t>
  </si>
  <si>
    <t xml:space="preserve">Medium cost for beta-carotene production (USD/L)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</si>
</sst>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indexed="8"/>
      <name val="Tahoma"/>
      <family val="2"/>
    </font>
    <font>
      <vertAlign val="subscript"/>
      <sz val="11"/>
      <color indexed="8"/>
      <name val="Tahoma"/>
      <family val="2"/>
    </font>
    <font>
      <sz val="12"/>
      <color theme="1"/>
      <name val="Calibri Light"/>
      <family val="2"/>
      <scheme val="major"/>
    </font>
    <font>
      <sz val="12"/>
      <color rgb="FFC00000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vertAlign val="subscript"/>
      <sz val="11"/>
      <color rgb="FF000000"/>
      <name val="Tahoma"/>
      <family val="2"/>
    </font>
    <font>
      <sz val="11"/>
      <color rgb="FF000000"/>
      <name val="Tahoma"/>
      <family val="2"/>
    </font>
    <font>
      <sz val="11"/>
      <color rgb="FF000000"/>
      <name val="Calibri"/>
      <family val="2"/>
      <charset val="222"/>
    </font>
    <font>
      <sz val="12"/>
      <color rgb="FF000000"/>
      <name val="Calibri Light"/>
      <family val="2"/>
    </font>
    <font>
      <b/>
      <sz val="11"/>
      <color rgb="FF000000"/>
      <name val="Calibri"/>
      <family val="2"/>
    </font>
    <font>
      <sz val="12"/>
      <color theme="1"/>
      <name val="Calibri Light"/>
      <family val="2"/>
      <scheme val="major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6" fillId="0" borderId="0"/>
  </cellStyleXfs>
  <cellXfs count="213">
    <xf numFmtId="0" fontId="0" fillId="0" borderId="0" xfId="0"/>
    <xf numFmtId="0" fontId="3" fillId="0" borderId="0" xfId="1" applyFont="1" applyAlignment="1">
      <alignment horizontal="right"/>
    </xf>
    <xf numFmtId="0" fontId="2" fillId="0" borderId="0" xfId="1"/>
    <xf numFmtId="0" fontId="2" fillId="0" borderId="1" xfId="1" applyBorder="1" applyAlignment="1">
      <alignment horizontal="center"/>
    </xf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1" applyFont="1"/>
    <xf numFmtId="0" fontId="2" fillId="0" borderId="1" xfId="1" applyBorder="1"/>
    <xf numFmtId="0" fontId="0" fillId="0" borderId="1" xfId="0" applyBorder="1"/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1" applyAlignment="1">
      <alignment wrapText="1"/>
    </xf>
    <xf numFmtId="0" fontId="2" fillId="2" borderId="1" xfId="1" applyFill="1" applyBorder="1"/>
    <xf numFmtId="0" fontId="5" fillId="2" borderId="1" xfId="0" applyFont="1" applyFill="1" applyBorder="1" applyAlignment="1">
      <alignment horizontal="center"/>
    </xf>
    <xf numFmtId="0" fontId="2" fillId="2" borderId="1" xfId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0" borderId="0" xfId="2"/>
    <xf numFmtId="0" fontId="6" fillId="0" borderId="1" xfId="3" applyBorder="1"/>
    <xf numFmtId="0" fontId="5" fillId="0" borderId="1" xfId="2" applyBorder="1"/>
    <xf numFmtId="0" fontId="6" fillId="0" borderId="0" xfId="3"/>
    <xf numFmtId="0" fontId="2" fillId="0" borderId="4" xfId="1" applyBorder="1" applyAlignment="1">
      <alignment horizontal="center"/>
    </xf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2" applyFont="1" applyBorder="1" applyAlignment="1">
      <alignment horizontal="left"/>
    </xf>
    <xf numFmtId="0" fontId="2" fillId="5" borderId="1" xfId="1" applyFill="1" applyBorder="1" applyAlignment="1">
      <alignment wrapText="1"/>
    </xf>
    <xf numFmtId="0" fontId="2" fillId="5" borderId="1" xfId="1" applyFill="1" applyBorder="1" applyAlignment="1">
      <alignment horizontal="center"/>
    </xf>
    <xf numFmtId="0" fontId="2" fillId="5" borderId="1" xfId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0" borderId="4" xfId="1" applyBorder="1"/>
    <xf numFmtId="0" fontId="0" fillId="0" borderId="4" xfId="0" applyBorder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2" fontId="8" fillId="0" borderId="0" xfId="2" applyNumberFormat="1" applyFont="1" applyAlignment="1">
      <alignment horizontal="center" vertical="center"/>
    </xf>
    <xf numFmtId="0" fontId="8" fillId="0" borderId="0" xfId="2" applyFont="1"/>
    <xf numFmtId="0" fontId="6" fillId="0" borderId="1" xfId="3" applyBorder="1" applyAlignment="1">
      <alignment vertical="center"/>
    </xf>
    <xf numFmtId="0" fontId="5" fillId="0" borderId="1" xfId="2" applyBorder="1" applyAlignment="1">
      <alignment vertical="center"/>
    </xf>
    <xf numFmtId="0" fontId="2" fillId="0" borderId="1" xfId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3" xfId="0" applyFont="1" applyBorder="1"/>
    <xf numFmtId="0" fontId="18" fillId="0" borderId="12" xfId="0" applyFont="1" applyBorder="1"/>
    <xf numFmtId="0" fontId="15" fillId="0" borderId="12" xfId="0" applyFont="1" applyBorder="1"/>
    <xf numFmtId="0" fontId="13" fillId="0" borderId="12" xfId="0" applyFont="1" applyBorder="1"/>
    <xf numFmtId="0" fontId="15" fillId="0" borderId="3" xfId="0" applyFont="1" applyBorder="1"/>
    <xf numFmtId="0" fontId="19" fillId="0" borderId="12" xfId="0" applyFont="1" applyBorder="1"/>
    <xf numFmtId="0" fontId="15" fillId="0" borderId="3" xfId="0" applyFont="1" applyBorder="1" applyAlignment="1">
      <alignment wrapText="1"/>
    </xf>
    <xf numFmtId="0" fontId="2" fillId="0" borderId="0" xfId="1" applyAlignment="1">
      <alignment horizontal="right" vertical="center"/>
    </xf>
    <xf numFmtId="46" fontId="21" fillId="0" borderId="0" xfId="0" applyNumberFormat="1" applyFont="1" applyAlignment="1">
      <alignment horizontal="left" vertical="center"/>
    </xf>
    <xf numFmtId="165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/>
    </xf>
    <xf numFmtId="2" fontId="22" fillId="0" borderId="1" xfId="2" applyNumberFormat="1" applyFont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/>
    </xf>
    <xf numFmtId="2" fontId="22" fillId="0" borderId="17" xfId="2" applyNumberFormat="1" applyFont="1" applyBorder="1" applyAlignment="1">
      <alignment horizontal="center" vertical="center"/>
    </xf>
    <xf numFmtId="46" fontId="22" fillId="0" borderId="1" xfId="0" applyNumberFormat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2" fontId="22" fillId="0" borderId="3" xfId="0" applyNumberFormat="1" applyFont="1" applyBorder="1" applyAlignment="1">
      <alignment horizontal="center" vertical="center"/>
    </xf>
    <xf numFmtId="2" fontId="22" fillId="0" borderId="1" xfId="1" applyNumberFormat="1" applyFont="1" applyBorder="1" applyAlignment="1">
      <alignment horizontal="center" vertical="center"/>
    </xf>
    <xf numFmtId="2" fontId="22" fillId="0" borderId="13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0" fontId="4" fillId="4" borderId="1" xfId="1" applyFont="1" applyFill="1" applyBorder="1" applyAlignment="1">
      <alignment vertical="center"/>
    </xf>
    <xf numFmtId="0" fontId="4" fillId="4" borderId="0" xfId="1" applyFont="1" applyFill="1"/>
    <xf numFmtId="0" fontId="0" fillId="4" borderId="0" xfId="0" applyFill="1"/>
    <xf numFmtId="2" fontId="2" fillId="2" borderId="1" xfId="1" applyNumberFormat="1" applyFill="1" applyBorder="1" applyAlignment="1">
      <alignment horizontal="center" vertical="center"/>
    </xf>
    <xf numFmtId="2" fontId="2" fillId="6" borderId="1" xfId="1" applyNumberFormat="1" applyFill="1" applyBorder="1" applyAlignment="1">
      <alignment horizontal="center" vertical="center"/>
    </xf>
    <xf numFmtId="0" fontId="2" fillId="8" borderId="1" xfId="1" applyFill="1" applyBorder="1" applyAlignment="1">
      <alignment wrapText="1"/>
    </xf>
    <xf numFmtId="0" fontId="2" fillId="8" borderId="1" xfId="1" applyFill="1" applyBorder="1" applyAlignment="1">
      <alignment horizontal="center"/>
    </xf>
    <xf numFmtId="0" fontId="2" fillId="8" borderId="1" xfId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2" fontId="2" fillId="8" borderId="1" xfId="1" applyNumberFormat="1" applyFill="1" applyBorder="1" applyAlignment="1">
      <alignment horizontal="center" vertical="center"/>
    </xf>
    <xf numFmtId="0" fontId="2" fillId="8" borderId="5" xfId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2" fontId="0" fillId="0" borderId="0" xfId="0" applyNumberFormat="1"/>
    <xf numFmtId="0" fontId="2" fillId="8" borderId="6" xfId="1" applyFill="1" applyBorder="1" applyAlignment="1">
      <alignment wrapText="1"/>
    </xf>
    <xf numFmtId="0" fontId="2" fillId="8" borderId="6" xfId="1" applyFill="1" applyBorder="1" applyAlignment="1">
      <alignment horizontal="center"/>
    </xf>
    <xf numFmtId="2" fontId="2" fillId="0" borderId="0" xfId="1" applyNumberFormat="1" applyAlignment="1">
      <alignment horizontal="center"/>
    </xf>
    <xf numFmtId="0" fontId="4" fillId="4" borderId="1" xfId="1" applyFont="1" applyFill="1" applyBorder="1"/>
    <xf numFmtId="0" fontId="0" fillId="4" borderId="1" xfId="0" applyFill="1" applyBorder="1"/>
    <xf numFmtId="2" fontId="1" fillId="8" borderId="1" xfId="1" applyNumberFormat="1" applyFont="1" applyFill="1" applyBorder="1" applyAlignment="1">
      <alignment horizontal="center" vertical="center"/>
    </xf>
    <xf numFmtId="0" fontId="1" fillId="8" borderId="1" xfId="1" applyFont="1" applyFill="1" applyBorder="1" applyAlignment="1">
      <alignment wrapText="1"/>
    </xf>
    <xf numFmtId="0" fontId="1" fillId="8" borderId="1" xfId="1" applyFont="1" applyFill="1" applyBorder="1" applyAlignment="1">
      <alignment horizontal="center"/>
    </xf>
    <xf numFmtId="0" fontId="1" fillId="8" borderId="1" xfId="1" applyFont="1" applyFill="1" applyBorder="1" applyAlignment="1">
      <alignment horizontal="center" vertical="center"/>
    </xf>
    <xf numFmtId="164" fontId="23" fillId="8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/>
    <xf numFmtId="1" fontId="2" fillId="2" borderId="1" xfId="1" applyNumberForma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0" fontId="20" fillId="4" borderId="0" xfId="0" applyFont="1" applyFill="1" applyAlignment="1">
      <alignment horizontal="center"/>
    </xf>
    <xf numFmtId="0" fontId="15" fillId="6" borderId="3" xfId="0" applyFont="1" applyFill="1" applyBorder="1" applyAlignment="1">
      <alignment wrapText="1"/>
    </xf>
    <xf numFmtId="0" fontId="13" fillId="6" borderId="12" xfId="0" applyFont="1" applyFill="1" applyBorder="1"/>
    <xf numFmtId="0" fontId="15" fillId="6" borderId="12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25" fillId="0" borderId="0" xfId="0" applyFont="1"/>
    <xf numFmtId="0" fontId="23" fillId="4" borderId="0" xfId="0" applyFont="1" applyFill="1"/>
    <xf numFmtId="0" fontId="0" fillId="0" borderId="2" xfId="0" applyBorder="1" applyAlignment="1">
      <alignment horizontal="center" vertical="center" wrapText="1"/>
    </xf>
    <xf numFmtId="2" fontId="2" fillId="0" borderId="2" xfId="1" applyNumberForma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164" fontId="15" fillId="0" borderId="18" xfId="0" applyNumberFormat="1" applyFont="1" applyBorder="1" applyAlignment="1">
      <alignment horizontal="center"/>
    </xf>
    <xf numFmtId="2" fontId="2" fillId="3" borderId="2" xfId="1" applyNumberFormat="1" applyFill="1" applyBorder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2" fillId="0" borderId="7" xfId="1" applyNumberFormat="1" applyBorder="1" applyAlignment="1">
      <alignment horizontal="center" vertical="center"/>
    </xf>
    <xf numFmtId="164" fontId="2" fillId="0" borderId="8" xfId="1" applyNumberFormat="1" applyBorder="1" applyAlignment="1">
      <alignment horizontal="center" vertical="center"/>
    </xf>
    <xf numFmtId="167" fontId="2" fillId="0" borderId="8" xfId="1" applyNumberFormat="1" applyBorder="1" applyAlignment="1">
      <alignment horizontal="center" vertical="center"/>
    </xf>
    <xf numFmtId="2" fontId="2" fillId="0" borderId="8" xfId="1" applyNumberFormat="1" applyBorder="1" applyAlignment="1">
      <alignment horizontal="center" vertical="center"/>
    </xf>
    <xf numFmtId="167" fontId="2" fillId="0" borderId="7" xfId="1" applyNumberFormat="1" applyBorder="1" applyAlignment="1">
      <alignment horizontal="center" vertical="center"/>
    </xf>
    <xf numFmtId="0" fontId="2" fillId="4" borderId="22" xfId="1" applyFill="1" applyBorder="1" applyAlignment="1">
      <alignment horizontal="center" vertical="center"/>
    </xf>
    <xf numFmtId="0" fontId="2" fillId="4" borderId="23" xfId="1" applyFill="1" applyBorder="1" applyAlignment="1">
      <alignment horizontal="center" vertical="center"/>
    </xf>
    <xf numFmtId="2" fontId="2" fillId="3" borderId="24" xfId="1" applyNumberFormat="1" applyFill="1" applyBorder="1" applyAlignment="1">
      <alignment horizontal="center" vertical="center"/>
    </xf>
    <xf numFmtId="0" fontId="2" fillId="8" borderId="2" xfId="1" applyFill="1" applyBorder="1" applyAlignment="1">
      <alignment horizontal="center" vertical="center"/>
    </xf>
    <xf numFmtId="2" fontId="2" fillId="8" borderId="2" xfId="1" applyNumberFormat="1" applyFill="1" applyBorder="1" applyAlignment="1">
      <alignment horizontal="center" vertical="center"/>
    </xf>
    <xf numFmtId="2" fontId="2" fillId="3" borderId="25" xfId="1" applyNumberFormat="1" applyFill="1" applyBorder="1" applyAlignment="1">
      <alignment horizontal="center"/>
    </xf>
    <xf numFmtId="166" fontId="2" fillId="8" borderId="7" xfId="1" applyNumberFormat="1" applyFill="1" applyBorder="1" applyAlignment="1">
      <alignment horizontal="center" vertical="center"/>
    </xf>
    <xf numFmtId="164" fontId="2" fillId="8" borderId="8" xfId="1" applyNumberFormat="1" applyFill="1" applyBorder="1" applyAlignment="1">
      <alignment horizontal="center" vertical="center"/>
    </xf>
    <xf numFmtId="164" fontId="2" fillId="8" borderId="7" xfId="1" applyNumberFormat="1" applyFill="1" applyBorder="1" applyAlignment="1">
      <alignment horizontal="center" vertical="center"/>
    </xf>
    <xf numFmtId="2" fontId="2" fillId="8" borderId="8" xfId="1" applyNumberFormat="1" applyFill="1" applyBorder="1" applyAlignment="1">
      <alignment horizontal="center" vertical="center"/>
    </xf>
    <xf numFmtId="0" fontId="2" fillId="4" borderId="9" xfId="1" applyFill="1" applyBorder="1" applyAlignment="1">
      <alignment horizontal="center"/>
    </xf>
    <xf numFmtId="0" fontId="2" fillId="4" borderId="10" xfId="1" applyFill="1" applyBorder="1" applyAlignment="1">
      <alignment horizontal="center"/>
    </xf>
    <xf numFmtId="2" fontId="2" fillId="3" borderId="24" xfId="1" applyNumberFormat="1" applyFill="1" applyBorder="1" applyAlignment="1">
      <alignment horizontal="center"/>
    </xf>
    <xf numFmtId="0" fontId="1" fillId="8" borderId="2" xfId="1" applyFont="1" applyFill="1" applyBorder="1" applyAlignment="1">
      <alignment horizontal="center" vertical="center"/>
    </xf>
    <xf numFmtId="2" fontId="4" fillId="3" borderId="2" xfId="1" applyNumberFormat="1" applyFont="1" applyFill="1" applyBorder="1" applyAlignment="1">
      <alignment horizontal="center"/>
    </xf>
    <xf numFmtId="166" fontId="1" fillId="8" borderId="7" xfId="1" applyNumberFormat="1" applyFont="1" applyFill="1" applyBorder="1" applyAlignment="1">
      <alignment horizontal="center" vertical="center"/>
    </xf>
    <xf numFmtId="164" fontId="1" fillId="8" borderId="8" xfId="1" applyNumberFormat="1" applyFont="1" applyFill="1" applyBorder="1" applyAlignment="1">
      <alignment horizontal="center" vertical="center"/>
    </xf>
    <xf numFmtId="164" fontId="4" fillId="4" borderId="22" xfId="1" applyNumberFormat="1" applyFont="1" applyFill="1" applyBorder="1" applyAlignment="1">
      <alignment horizontal="center" vertical="center"/>
    </xf>
    <xf numFmtId="2" fontId="4" fillId="4" borderId="23" xfId="1" applyNumberFormat="1" applyFont="1" applyFill="1" applyBorder="1" applyAlignment="1">
      <alignment horizontal="center" vertical="center"/>
    </xf>
    <xf numFmtId="2" fontId="4" fillId="3" borderId="24" xfId="1" applyNumberFormat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2" fontId="2" fillId="3" borderId="2" xfId="1" applyNumberFormat="1" applyFill="1" applyBorder="1" applyAlignment="1">
      <alignment horizontal="center"/>
    </xf>
    <xf numFmtId="164" fontId="2" fillId="2" borderId="7" xfId="1" applyNumberFormat="1" applyFill="1" applyBorder="1" applyAlignment="1">
      <alignment horizontal="center" vertical="center"/>
    </xf>
    <xf numFmtId="2" fontId="2" fillId="2" borderId="8" xfId="1" applyNumberFormat="1" applyFill="1" applyBorder="1" applyAlignment="1">
      <alignment horizontal="center" vertical="center"/>
    </xf>
    <xf numFmtId="167" fontId="2" fillId="2" borderId="7" xfId="1" applyNumberFormat="1" applyFill="1" applyBorder="1" applyAlignment="1">
      <alignment horizontal="center" vertical="center"/>
    </xf>
    <xf numFmtId="164" fontId="2" fillId="2" borderId="8" xfId="1" applyNumberFormat="1" applyFill="1" applyBorder="1" applyAlignment="1">
      <alignment horizontal="center" vertical="center"/>
    </xf>
    <xf numFmtId="0" fontId="2" fillId="4" borderId="22" xfId="1" applyFill="1" applyBorder="1" applyAlignment="1">
      <alignment horizontal="center"/>
    </xf>
    <xf numFmtId="0" fontId="2" fillId="4" borderId="23" xfId="1" applyFill="1" applyBorder="1" applyAlignment="1">
      <alignment horizontal="center"/>
    </xf>
    <xf numFmtId="2" fontId="2" fillId="2" borderId="2" xfId="1" applyNumberFormat="1" applyFill="1" applyBorder="1" applyAlignment="1">
      <alignment horizontal="center" vertical="center"/>
    </xf>
    <xf numFmtId="166" fontId="2" fillId="0" borderId="7" xfId="1" applyNumberFormat="1" applyBorder="1" applyAlignment="1">
      <alignment horizontal="center" vertical="center"/>
    </xf>
    <xf numFmtId="0" fontId="2" fillId="5" borderId="2" xfId="1" applyFill="1" applyBorder="1" applyAlignment="1">
      <alignment horizontal="center" vertical="center"/>
    </xf>
    <xf numFmtId="2" fontId="15" fillId="0" borderId="18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2" fontId="15" fillId="6" borderId="18" xfId="0" applyNumberFormat="1" applyFont="1" applyFill="1" applyBorder="1" applyAlignment="1">
      <alignment horizontal="center"/>
    </xf>
    <xf numFmtId="2" fontId="15" fillId="7" borderId="18" xfId="0" applyNumberFormat="1" applyFont="1" applyFill="1" applyBorder="1" applyAlignment="1">
      <alignment horizontal="center"/>
    </xf>
    <xf numFmtId="166" fontId="2" fillId="6" borderId="7" xfId="1" applyNumberFormat="1" applyFill="1" applyBorder="1" applyAlignment="1">
      <alignment horizontal="center" vertical="center"/>
    </xf>
    <xf numFmtId="164" fontId="2" fillId="6" borderId="8" xfId="1" applyNumberForma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26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6" fontId="22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center" vertical="center"/>
    </xf>
    <xf numFmtId="2" fontId="22" fillId="0" borderId="0" xfId="2" applyNumberFormat="1" applyFont="1" applyAlignment="1">
      <alignment horizontal="center" vertical="center"/>
    </xf>
    <xf numFmtId="0" fontId="22" fillId="0" borderId="0" xfId="1" applyFont="1" applyAlignment="1">
      <alignment horizontal="left" vertical="center"/>
    </xf>
    <xf numFmtId="2" fontId="22" fillId="0" borderId="0" xfId="1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2" fontId="22" fillId="0" borderId="26" xfId="0" applyNumberFormat="1" applyFont="1" applyBorder="1" applyAlignment="1">
      <alignment horizontal="center" vertical="center"/>
    </xf>
    <xf numFmtId="2" fontId="22" fillId="0" borderId="27" xfId="0" applyNumberFormat="1" applyFont="1" applyBorder="1" applyAlignment="1">
      <alignment horizontal="center" vertical="center"/>
    </xf>
    <xf numFmtId="2" fontId="22" fillId="0" borderId="28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2" fontId="22" fillId="0" borderId="2" xfId="0" applyNumberFormat="1" applyFont="1" applyFill="1" applyBorder="1" applyAlignment="1">
      <alignment horizontal="center" vertical="center"/>
    </xf>
    <xf numFmtId="2" fontId="22" fillId="0" borderId="14" xfId="0" applyNumberFormat="1" applyFont="1" applyFill="1" applyBorder="1" applyAlignment="1">
      <alignment horizontal="center" vertical="center"/>
    </xf>
    <xf numFmtId="2" fontId="22" fillId="0" borderId="15" xfId="2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/>
    </xf>
    <xf numFmtId="2" fontId="22" fillId="0" borderId="0" xfId="2" applyNumberFormat="1" applyFont="1" applyFill="1" applyAlignment="1">
      <alignment horizontal="center" vertical="center"/>
    </xf>
    <xf numFmtId="0" fontId="11" fillId="0" borderId="0" xfId="2" applyFont="1" applyFill="1" applyAlignment="1">
      <alignment horizontal="left"/>
    </xf>
    <xf numFmtId="0" fontId="4" fillId="0" borderId="0" xfId="1" applyFont="1" applyFill="1"/>
    <xf numFmtId="0" fontId="2" fillId="0" borderId="0" xfId="1" applyFill="1" applyAlignment="1">
      <alignment horizontal="center"/>
    </xf>
    <xf numFmtId="0" fontId="2" fillId="0" borderId="0" xfId="1" applyFill="1"/>
    <xf numFmtId="0" fontId="2" fillId="0" borderId="0" xfId="1" applyFill="1" applyAlignment="1">
      <alignment vertical="center"/>
    </xf>
    <xf numFmtId="0" fontId="3" fillId="0" borderId="0" xfId="1" applyFont="1" applyFill="1" applyAlignment="1">
      <alignment horizontal="right"/>
    </xf>
    <xf numFmtId="0" fontId="0" fillId="0" borderId="1" xfId="0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26"/>
  <sheetViews>
    <sheetView tabSelected="1" topLeftCell="C1" zoomScaleNormal="70" workbookViewId="0">
      <selection activeCell="M151" sqref="M151"/>
    </sheetView>
  </sheetViews>
  <sheetFormatPr baseColWidth="10" defaultColWidth="11.5" defaultRowHeight="16" x14ac:dyDescent="0.2"/>
  <cols>
    <col min="3" max="3" width="15.5" customWidth="1"/>
    <col min="4" max="4" width="23.6640625" customWidth="1"/>
    <col min="5" max="5" width="18" customWidth="1"/>
    <col min="6" max="6" width="15.6640625" customWidth="1"/>
    <col min="7" max="7" width="26" customWidth="1"/>
    <col min="8" max="8" width="19.5" customWidth="1"/>
    <col min="9" max="9" width="17.5" customWidth="1"/>
    <col min="10" max="10" width="22.1640625" customWidth="1"/>
    <col min="11" max="11" width="26" customWidth="1"/>
    <col min="13" max="13" width="36.5" customWidth="1"/>
    <col min="14" max="14" width="15" customWidth="1"/>
    <col min="15" max="15" width="22.1640625" style="196" customWidth="1"/>
    <col min="16" max="16" width="28.33203125" customWidth="1"/>
    <col min="17" max="17" width="29" customWidth="1"/>
    <col min="18" max="18" width="23.83203125" bestFit="1" customWidth="1"/>
    <col min="19" max="19" width="14.6640625" customWidth="1"/>
  </cols>
  <sheetData>
    <row r="2" spans="1:18" ht="21" x14ac:dyDescent="0.2">
      <c r="M2" s="193"/>
      <c r="N2" s="193"/>
      <c r="O2" s="193"/>
      <c r="P2" s="193"/>
      <c r="Q2" s="193"/>
    </row>
    <row r="3" spans="1:18" ht="17" x14ac:dyDescent="0.2">
      <c r="A3" s="5" t="s">
        <v>0</v>
      </c>
      <c r="B3" s="1" t="s">
        <v>1</v>
      </c>
      <c r="C3" s="2" t="s">
        <v>2</v>
      </c>
      <c r="D3" s="2"/>
      <c r="M3" s="183" t="s">
        <v>3</v>
      </c>
    </row>
    <row r="4" spans="1:18" x14ac:dyDescent="0.2">
      <c r="B4" s="1"/>
      <c r="C4" s="4" t="s">
        <v>4</v>
      </c>
      <c r="D4" t="s">
        <v>5</v>
      </c>
      <c r="M4" s="48"/>
      <c r="N4" s="48"/>
      <c r="O4" s="197"/>
      <c r="Q4" s="49"/>
      <c r="R4" s="51" t="s">
        <v>12</v>
      </c>
    </row>
    <row r="5" spans="1:18" ht="48" x14ac:dyDescent="0.2">
      <c r="B5" s="1"/>
      <c r="C5" s="4" t="s">
        <v>6</v>
      </c>
      <c r="D5" t="s">
        <v>7</v>
      </c>
      <c r="M5" s="69" t="s">
        <v>8</v>
      </c>
      <c r="N5" s="70" t="s">
        <v>9</v>
      </c>
      <c r="O5" s="198" t="s">
        <v>21</v>
      </c>
      <c r="P5" s="129" t="s">
        <v>68</v>
      </c>
      <c r="Q5" s="70" t="s">
        <v>10</v>
      </c>
      <c r="R5" s="70" t="s">
        <v>11</v>
      </c>
    </row>
    <row r="6" spans="1:18" ht="22.5" customHeight="1" thickBot="1" x14ac:dyDescent="0.25">
      <c r="B6" s="2"/>
      <c r="C6" s="5" t="s">
        <v>13</v>
      </c>
      <c r="D6" t="s">
        <v>14</v>
      </c>
      <c r="M6" s="75" t="s">
        <v>15</v>
      </c>
      <c r="N6" s="79">
        <v>23.3</v>
      </c>
      <c r="O6" s="199">
        <f>G16</f>
        <v>78.774710000000013</v>
      </c>
      <c r="P6" s="187">
        <f>J16</f>
        <v>2.2096692847124824</v>
      </c>
      <c r="Q6" s="184">
        <f t="shared" ref="Q6:Q14" si="0">(O6/N6)*1000</f>
        <v>3380.8888412017172</v>
      </c>
      <c r="R6" s="72">
        <f>Q6/35.65</f>
        <v>94.835591618561494</v>
      </c>
    </row>
    <row r="7" spans="1:18" x14ac:dyDescent="0.2">
      <c r="H7" s="188" t="s">
        <v>67</v>
      </c>
      <c r="I7" s="189"/>
      <c r="J7" s="190"/>
      <c r="M7" s="76" t="s">
        <v>16</v>
      </c>
      <c r="N7" s="80">
        <v>26.835999999999999</v>
      </c>
      <c r="O7" s="199">
        <f>G35</f>
        <v>527.52471000000003</v>
      </c>
      <c r="P7" s="187">
        <f>J35</f>
        <v>14.797327068723702</v>
      </c>
      <c r="Q7" s="184">
        <f t="shared" si="0"/>
        <v>19657.352437024892</v>
      </c>
      <c r="R7" s="72">
        <f>Q7/35.65</f>
        <v>551.39838533029149</v>
      </c>
    </row>
    <row r="8" spans="1:18" ht="51" x14ac:dyDescent="0.2">
      <c r="B8" s="2"/>
      <c r="C8" s="12" t="s">
        <v>17</v>
      </c>
      <c r="D8" s="12" t="s">
        <v>18</v>
      </c>
      <c r="E8" s="12" t="s">
        <v>19</v>
      </c>
      <c r="F8" s="12" t="s">
        <v>20</v>
      </c>
      <c r="G8" s="123" t="s">
        <v>74</v>
      </c>
      <c r="H8" s="128" t="s">
        <v>69</v>
      </c>
      <c r="I8" s="83" t="s">
        <v>70</v>
      </c>
      <c r="J8" s="212" t="s">
        <v>75</v>
      </c>
      <c r="K8" s="25"/>
      <c r="M8" s="77" t="s">
        <v>22</v>
      </c>
      <c r="N8" s="80">
        <v>20.359000000000002</v>
      </c>
      <c r="O8" s="199">
        <f>G52</f>
        <v>81.33071000000001</v>
      </c>
      <c r="P8" s="187">
        <f>J52</f>
        <v>2.2813663394109396</v>
      </c>
      <c r="Q8" s="184">
        <f t="shared" si="0"/>
        <v>3994.8283314504642</v>
      </c>
      <c r="R8" s="72">
        <f>Q8/35.65</f>
        <v>112.05689569286015</v>
      </c>
    </row>
    <row r="9" spans="1:18" x14ac:dyDescent="0.2">
      <c r="C9" s="39" t="s">
        <v>23</v>
      </c>
      <c r="D9" s="40" t="s">
        <v>24</v>
      </c>
      <c r="E9" s="12">
        <v>5</v>
      </c>
      <c r="F9" s="7">
        <v>0.42</v>
      </c>
      <c r="G9" s="124">
        <f>E9*F9</f>
        <v>2.1</v>
      </c>
      <c r="H9" s="130">
        <f>F9/35.65</f>
        <v>1.1781206171107995E-2</v>
      </c>
      <c r="I9" s="87">
        <f>H9*1000</f>
        <v>11.781206171107995</v>
      </c>
      <c r="J9" s="131">
        <f>H9*E9</f>
        <v>5.890603085553997E-2</v>
      </c>
      <c r="K9" s="24"/>
      <c r="M9" s="77" t="s">
        <v>32</v>
      </c>
      <c r="N9" s="80">
        <v>11.619</v>
      </c>
      <c r="O9" s="199">
        <f>G69</f>
        <v>10.664709999999999</v>
      </c>
      <c r="P9" s="187">
        <f>J69</f>
        <v>0.29915035063113604</v>
      </c>
      <c r="Q9" s="184">
        <f t="shared" si="0"/>
        <v>917.86814700060245</v>
      </c>
      <c r="R9" s="72">
        <f>Q9/35.65</f>
        <v>25.746652089778472</v>
      </c>
    </row>
    <row r="10" spans="1:18" x14ac:dyDescent="0.2">
      <c r="C10" s="41" t="s">
        <v>25</v>
      </c>
      <c r="D10" s="42" t="s">
        <v>26</v>
      </c>
      <c r="E10" s="12">
        <v>3</v>
      </c>
      <c r="F10" s="86">
        <v>1.1000000000000001</v>
      </c>
      <c r="G10" s="124">
        <f>E10*F10</f>
        <v>3.3000000000000003</v>
      </c>
      <c r="H10" s="130">
        <f t="shared" ref="H10:H15" si="1">F10/35.65</f>
        <v>3.0855539971949512E-2</v>
      </c>
      <c r="I10" s="87">
        <f t="shared" ref="I10:I15" si="2">H10*1000</f>
        <v>30.855539971949511</v>
      </c>
      <c r="J10" s="131">
        <f t="shared" ref="J10:J15" si="3">H10*E10</f>
        <v>9.2566619915848539E-2</v>
      </c>
      <c r="K10" s="24"/>
      <c r="M10" s="77" t="s">
        <v>27</v>
      </c>
      <c r="N10" s="80">
        <v>16.024000000000001</v>
      </c>
      <c r="O10" s="199">
        <f>G85</f>
        <v>17.475709999999999</v>
      </c>
      <c r="P10" s="187">
        <f>J85</f>
        <v>0.49020224403927076</v>
      </c>
      <c r="Q10" s="184">
        <f t="shared" si="0"/>
        <v>1090.5959810284571</v>
      </c>
      <c r="R10" s="72">
        <f>Q10/35.65</f>
        <v>30.591752623519135</v>
      </c>
    </row>
    <row r="11" spans="1:18" x14ac:dyDescent="0.2">
      <c r="B11" s="2"/>
      <c r="C11" s="41" t="s">
        <v>28</v>
      </c>
      <c r="D11" s="42" t="s">
        <v>29</v>
      </c>
      <c r="E11" s="12">
        <v>0.5</v>
      </c>
      <c r="F11" s="7">
        <v>0.65</v>
      </c>
      <c r="G11" s="125">
        <f>E11*F11</f>
        <v>0.32500000000000001</v>
      </c>
      <c r="H11" s="130">
        <f t="shared" si="1"/>
        <v>1.8232819074333804E-2</v>
      </c>
      <c r="I11" s="87">
        <f t="shared" si="2"/>
        <v>18.232819074333804</v>
      </c>
      <c r="J11" s="132">
        <f t="shared" si="3"/>
        <v>9.1164095371669019E-3</v>
      </c>
      <c r="K11" s="24"/>
      <c r="M11" s="173" t="s">
        <v>73</v>
      </c>
      <c r="N11" s="71">
        <v>17.628</v>
      </c>
      <c r="O11" s="199">
        <f>G102</f>
        <v>24.286710000000003</v>
      </c>
      <c r="P11" s="187">
        <f>J102</f>
        <v>0.68125413744740537</v>
      </c>
      <c r="Q11" s="184">
        <f t="shared" si="0"/>
        <v>1377.7348536419333</v>
      </c>
      <c r="R11" s="72">
        <f t="shared" ref="R11:R12" si="4">Q11/35.65</f>
        <v>38.646138952087895</v>
      </c>
    </row>
    <row r="12" spans="1:18" x14ac:dyDescent="0.2">
      <c r="B12" s="2"/>
      <c r="C12" s="41" t="s">
        <v>30</v>
      </c>
      <c r="D12" s="43" t="s">
        <v>31</v>
      </c>
      <c r="E12" s="12">
        <v>20</v>
      </c>
      <c r="F12" s="7">
        <v>2.2200000000000002</v>
      </c>
      <c r="G12" s="125">
        <f>E12*F12</f>
        <v>44.400000000000006</v>
      </c>
      <c r="H12" s="130">
        <f t="shared" si="1"/>
        <v>6.2272089761570837E-2</v>
      </c>
      <c r="I12" s="87">
        <f t="shared" si="2"/>
        <v>62.27208976157084</v>
      </c>
      <c r="J12" s="133">
        <f t="shared" si="3"/>
        <v>1.2454417952314167</v>
      </c>
      <c r="K12" s="24"/>
      <c r="M12" s="173" t="s">
        <v>72</v>
      </c>
      <c r="N12" s="80">
        <v>21.459</v>
      </c>
      <c r="O12" s="199">
        <f>G118</f>
        <v>31.097710000000003</v>
      </c>
      <c r="P12" s="187">
        <f>J118</f>
        <v>0.87230603085554004</v>
      </c>
      <c r="Q12" s="184">
        <f t="shared" si="0"/>
        <v>1449.1686471876603</v>
      </c>
      <c r="R12" s="72">
        <f t="shared" si="4"/>
        <v>40.649891926722589</v>
      </c>
    </row>
    <row r="13" spans="1:18" x14ac:dyDescent="0.2">
      <c r="B13" s="2"/>
      <c r="C13" s="41" t="s">
        <v>33</v>
      </c>
      <c r="D13" s="43" t="s">
        <v>31</v>
      </c>
      <c r="E13" s="12">
        <v>10</v>
      </c>
      <c r="F13" s="7">
        <v>2.56</v>
      </c>
      <c r="G13" s="124">
        <f>E13*F13</f>
        <v>25.6</v>
      </c>
      <c r="H13" s="130">
        <f t="shared" si="1"/>
        <v>7.1809256661991588E-2</v>
      </c>
      <c r="I13" s="87">
        <f t="shared" si="2"/>
        <v>71.809256661991583</v>
      </c>
      <c r="J13" s="133">
        <f t="shared" si="3"/>
        <v>0.71809256661991583</v>
      </c>
      <c r="K13" s="24"/>
      <c r="M13" s="77" t="s">
        <v>34</v>
      </c>
      <c r="N13" s="73">
        <v>17.02</v>
      </c>
      <c r="O13" s="200">
        <f>G134</f>
        <v>26.842710000000004</v>
      </c>
      <c r="P13" s="187">
        <f>J134</f>
        <v>0.75295119214586259</v>
      </c>
      <c r="Q13" s="185">
        <f t="shared" si="0"/>
        <v>1577.1274970622799</v>
      </c>
      <c r="R13" s="72">
        <f>Q13/35.65</f>
        <v>44.239200478605326</v>
      </c>
    </row>
    <row r="14" spans="1:18" x14ac:dyDescent="0.2">
      <c r="B14" s="2"/>
      <c r="C14" s="41" t="s">
        <v>35</v>
      </c>
      <c r="D14" s="44"/>
      <c r="E14" s="12" t="s">
        <v>36</v>
      </c>
      <c r="F14" s="82" t="s">
        <v>37</v>
      </c>
      <c r="G14" s="126">
        <f>0.04971*1</f>
        <v>4.9709999999999997E-2</v>
      </c>
      <c r="H14" s="134">
        <f>0.04971/35.65</f>
        <v>1.3943899018232819E-3</v>
      </c>
      <c r="I14" s="87">
        <f>H14*1000</f>
        <v>1.3943899018232819</v>
      </c>
      <c r="J14" s="132">
        <f>H14*1</f>
        <v>1.3943899018232819E-3</v>
      </c>
      <c r="K14" s="24"/>
      <c r="M14" s="78" t="s">
        <v>38</v>
      </c>
      <c r="N14" s="81">
        <v>36.409999999999997</v>
      </c>
      <c r="O14" s="201">
        <f>G151</f>
        <v>80.349710000000016</v>
      </c>
      <c r="P14" s="187">
        <f>J151</f>
        <v>2.2538488078541374</v>
      </c>
      <c r="Q14" s="186">
        <f t="shared" si="0"/>
        <v>2206.8033507278228</v>
      </c>
      <c r="R14" s="74">
        <f>Q14/35.65</f>
        <v>61.901917271467681</v>
      </c>
    </row>
    <row r="15" spans="1:18" x14ac:dyDescent="0.2">
      <c r="C15" s="45" t="s">
        <v>7</v>
      </c>
      <c r="D15" s="12" t="s">
        <v>39</v>
      </c>
      <c r="E15" s="12">
        <v>120</v>
      </c>
      <c r="F15" s="7">
        <v>2.5000000000000001E-2</v>
      </c>
      <c r="G15" s="124">
        <f>E15*F15</f>
        <v>3</v>
      </c>
      <c r="H15" s="134">
        <f t="shared" si="1"/>
        <v>7.0126227208976166E-4</v>
      </c>
      <c r="I15" s="87">
        <f t="shared" si="2"/>
        <v>0.70126227208976166</v>
      </c>
      <c r="J15" s="131">
        <f t="shared" si="3"/>
        <v>8.41514726507714E-2</v>
      </c>
      <c r="K15" s="24"/>
      <c r="M15" s="65"/>
      <c r="N15" s="66"/>
      <c r="O15" s="202"/>
      <c r="P15" s="67"/>
      <c r="Q15" s="68"/>
      <c r="R15" s="53"/>
    </row>
    <row r="16" spans="1:18" ht="17" thickBot="1" x14ac:dyDescent="0.25">
      <c r="C16" s="194" t="s">
        <v>40</v>
      </c>
      <c r="D16" s="195"/>
      <c r="E16" s="88"/>
      <c r="F16" s="88"/>
      <c r="G16" s="127">
        <f>SUM(G9:G15)</f>
        <v>78.774710000000013</v>
      </c>
      <c r="H16" s="135"/>
      <c r="I16" s="136"/>
      <c r="J16" s="137">
        <f>SUM(J9:J15)</f>
        <v>2.2096692847124824</v>
      </c>
      <c r="K16" s="24"/>
      <c r="M16" s="174"/>
      <c r="N16" s="175"/>
      <c r="O16" s="203"/>
      <c r="P16" s="175"/>
      <c r="Q16" s="175"/>
      <c r="R16" s="52"/>
    </row>
    <row r="17" spans="1:18" ht="23" customHeight="1" x14ac:dyDescent="0.2">
      <c r="G17" s="50"/>
      <c r="M17" s="176"/>
      <c r="N17" s="177"/>
      <c r="O17" s="204"/>
      <c r="P17" s="177"/>
      <c r="Q17" s="178"/>
      <c r="R17" s="35"/>
    </row>
    <row r="18" spans="1:18" ht="19.5" customHeight="1" x14ac:dyDescent="0.2">
      <c r="M18" s="179"/>
      <c r="N18" s="180"/>
      <c r="O18" s="204"/>
      <c r="P18" s="177"/>
      <c r="Q18" s="178"/>
      <c r="R18" s="35"/>
    </row>
    <row r="19" spans="1:18" ht="19" customHeight="1" x14ac:dyDescent="0.2">
      <c r="M19" s="181"/>
      <c r="N19" s="180"/>
      <c r="O19" s="204"/>
      <c r="P19" s="177"/>
      <c r="Q19" s="178"/>
      <c r="R19" s="37"/>
    </row>
    <row r="20" spans="1:18" ht="19" customHeight="1" x14ac:dyDescent="0.2">
      <c r="M20" s="181"/>
      <c r="N20" s="180"/>
      <c r="O20" s="204"/>
      <c r="P20" s="177"/>
      <c r="Q20" s="178"/>
      <c r="R20" s="37"/>
    </row>
    <row r="21" spans="1:18" ht="19" customHeight="1" x14ac:dyDescent="0.2">
      <c r="A21" s="5" t="s">
        <v>41</v>
      </c>
      <c r="B21" s="1" t="s">
        <v>1</v>
      </c>
      <c r="C21" s="2" t="s">
        <v>42</v>
      </c>
      <c r="M21" s="181"/>
      <c r="N21" s="180"/>
      <c r="O21" s="204"/>
      <c r="P21" s="177"/>
      <c r="Q21" s="178"/>
      <c r="R21" s="37"/>
    </row>
    <row r="22" spans="1:18" ht="44" customHeight="1" x14ac:dyDescent="0.2">
      <c r="B22" s="1"/>
      <c r="C22" s="4" t="s">
        <v>4</v>
      </c>
      <c r="D22" t="s">
        <v>5</v>
      </c>
      <c r="M22" s="182"/>
      <c r="N22" s="177"/>
      <c r="O22" s="204"/>
      <c r="P22" s="177"/>
      <c r="Q22" s="178"/>
      <c r="R22" s="37"/>
    </row>
    <row r="23" spans="1:18" ht="19" customHeight="1" x14ac:dyDescent="0.2">
      <c r="B23" s="1"/>
      <c r="C23" s="4" t="s">
        <v>6</v>
      </c>
      <c r="D23" t="s">
        <v>43</v>
      </c>
      <c r="M23" s="182"/>
      <c r="N23" s="180"/>
      <c r="O23" s="204"/>
      <c r="P23" s="177"/>
      <c r="Q23" s="178"/>
      <c r="R23" s="37"/>
    </row>
    <row r="24" spans="1:18" ht="19" customHeight="1" thickBot="1" x14ac:dyDescent="0.25">
      <c r="B24" s="2"/>
      <c r="C24" s="5" t="s">
        <v>13</v>
      </c>
      <c r="D24" t="s">
        <v>14</v>
      </c>
      <c r="M24" s="181"/>
      <c r="N24" s="177"/>
      <c r="O24" s="204"/>
      <c r="P24" s="177"/>
      <c r="Q24" s="178"/>
      <c r="R24" s="37"/>
    </row>
    <row r="25" spans="1:18" ht="19" customHeight="1" x14ac:dyDescent="0.2">
      <c r="B25" s="2"/>
      <c r="C25" s="5"/>
      <c r="H25" s="188" t="s">
        <v>67</v>
      </c>
      <c r="I25" s="189"/>
      <c r="J25" s="190"/>
      <c r="M25" s="181"/>
      <c r="N25" s="180"/>
      <c r="O25" s="205"/>
      <c r="P25" s="177"/>
      <c r="Q25" s="178"/>
      <c r="R25" s="37"/>
    </row>
    <row r="26" spans="1:18" ht="50.25" customHeight="1" x14ac:dyDescent="0.2">
      <c r="C26" s="12" t="s">
        <v>17</v>
      </c>
      <c r="D26" s="12" t="s">
        <v>18</v>
      </c>
      <c r="E26" s="85" t="s">
        <v>19</v>
      </c>
      <c r="F26" s="12" t="s">
        <v>20</v>
      </c>
      <c r="G26" s="123" t="s">
        <v>74</v>
      </c>
      <c r="H26" s="128" t="s">
        <v>69</v>
      </c>
      <c r="I26" s="83" t="s">
        <v>70</v>
      </c>
      <c r="J26" s="129" t="s">
        <v>76</v>
      </c>
      <c r="K26" s="25"/>
      <c r="Q26" s="38"/>
      <c r="R26" s="37"/>
    </row>
    <row r="27" spans="1:18" ht="19" customHeight="1" x14ac:dyDescent="0.2">
      <c r="C27" s="9" t="s">
        <v>44</v>
      </c>
      <c r="D27" s="3" t="s">
        <v>45</v>
      </c>
      <c r="E27" s="3">
        <v>5</v>
      </c>
      <c r="F27" s="7">
        <v>0.42</v>
      </c>
      <c r="G27" s="124">
        <f>F27*E27</f>
        <v>2.1</v>
      </c>
      <c r="H27" s="130">
        <f>F27/35.65</f>
        <v>1.1781206171107995E-2</v>
      </c>
      <c r="I27" s="87">
        <f>H27*1000</f>
        <v>11.781206171107995</v>
      </c>
      <c r="J27" s="131">
        <f>H27*E27</f>
        <v>5.890603085553997E-2</v>
      </c>
      <c r="K27" s="24"/>
      <c r="Q27" s="38"/>
      <c r="R27" s="37"/>
    </row>
    <row r="28" spans="1:18" ht="19" customHeight="1" x14ac:dyDescent="0.2">
      <c r="B28" s="2"/>
      <c r="C28" s="9" t="s">
        <v>25</v>
      </c>
      <c r="D28" s="3" t="s">
        <v>45</v>
      </c>
      <c r="E28" s="3">
        <v>3</v>
      </c>
      <c r="F28" s="86">
        <v>1.1000000000000001</v>
      </c>
      <c r="G28" s="124">
        <f>F28*E28</f>
        <v>3.3000000000000003</v>
      </c>
      <c r="H28" s="130">
        <f t="shared" ref="H28:H34" si="5">F28/35.65</f>
        <v>3.0855539971949512E-2</v>
      </c>
      <c r="I28" s="87">
        <f t="shared" ref="I28:I34" si="6">H28*1000</f>
        <v>30.855539971949511</v>
      </c>
      <c r="J28" s="131">
        <f t="shared" ref="J28:J34" si="7">H28*E28</f>
        <v>9.2566619915848539E-2</v>
      </c>
      <c r="K28" s="24"/>
      <c r="Q28" s="38"/>
      <c r="R28" s="37"/>
    </row>
    <row r="29" spans="1:18" ht="19" customHeight="1" x14ac:dyDescent="0.2">
      <c r="B29" s="2"/>
      <c r="C29" s="9" t="s">
        <v>28</v>
      </c>
      <c r="D29" s="3" t="s">
        <v>46</v>
      </c>
      <c r="E29" s="3">
        <v>0.5</v>
      </c>
      <c r="F29" s="7">
        <v>0.65</v>
      </c>
      <c r="G29" s="125">
        <f>F29*E29</f>
        <v>0.32500000000000001</v>
      </c>
      <c r="H29" s="130">
        <f t="shared" si="5"/>
        <v>1.8232819074333804E-2</v>
      </c>
      <c r="I29" s="87">
        <f t="shared" si="6"/>
        <v>18.232819074333804</v>
      </c>
      <c r="J29" s="131">
        <f t="shared" si="7"/>
        <v>9.1164095371669019E-3</v>
      </c>
      <c r="K29" s="24"/>
      <c r="Q29" s="38"/>
      <c r="R29" s="37"/>
    </row>
    <row r="30" spans="1:18" ht="19" customHeight="1" x14ac:dyDescent="0.2">
      <c r="B30" s="2"/>
      <c r="C30" s="9" t="s">
        <v>30</v>
      </c>
      <c r="D30" s="13" t="s">
        <v>31</v>
      </c>
      <c r="E30" s="3">
        <v>20</v>
      </c>
      <c r="F30" s="7">
        <v>2.2200000000000002</v>
      </c>
      <c r="G30" s="124">
        <f>F30*E30</f>
        <v>44.400000000000006</v>
      </c>
      <c r="H30" s="130">
        <f t="shared" si="5"/>
        <v>6.2272089761570837E-2</v>
      </c>
      <c r="I30" s="87">
        <f t="shared" si="6"/>
        <v>62.27208976157084</v>
      </c>
      <c r="J30" s="131">
        <f t="shared" si="7"/>
        <v>1.2454417952314167</v>
      </c>
      <c r="K30" s="24"/>
      <c r="Q30" s="38"/>
      <c r="R30" s="37"/>
    </row>
    <row r="31" spans="1:18" ht="19" customHeight="1" x14ac:dyDescent="0.2">
      <c r="B31" s="2"/>
      <c r="C31" s="9" t="s">
        <v>33</v>
      </c>
      <c r="D31" s="13" t="s">
        <v>31</v>
      </c>
      <c r="E31" s="3">
        <v>10</v>
      </c>
      <c r="F31" s="7">
        <v>2.56</v>
      </c>
      <c r="G31" s="124">
        <f>F31*E31</f>
        <v>25.6</v>
      </c>
      <c r="H31" s="130">
        <f t="shared" si="5"/>
        <v>7.1809256661991588E-2</v>
      </c>
      <c r="I31" s="87">
        <f t="shared" si="6"/>
        <v>71.809256661991583</v>
      </c>
      <c r="J31" s="131">
        <f t="shared" si="7"/>
        <v>0.71809256661991583</v>
      </c>
      <c r="K31" s="24"/>
      <c r="Q31" s="38"/>
      <c r="R31" s="37"/>
    </row>
    <row r="32" spans="1:18" ht="19" customHeight="1" x14ac:dyDescent="0.2">
      <c r="B32" s="2"/>
      <c r="C32" s="33" t="s">
        <v>35</v>
      </c>
      <c r="D32" s="34"/>
      <c r="E32" s="23" t="s">
        <v>36</v>
      </c>
      <c r="F32" s="12" t="s">
        <v>37</v>
      </c>
      <c r="G32" s="126">
        <f>0.04971*1</f>
        <v>4.9709999999999997E-2</v>
      </c>
      <c r="H32" s="134">
        <f>0.04971/35.65</f>
        <v>1.3943899018232819E-3</v>
      </c>
      <c r="I32" s="87">
        <f t="shared" si="6"/>
        <v>1.3943899018232819</v>
      </c>
      <c r="J32" s="132">
        <f>H32*1</f>
        <v>1.3943899018232819E-3</v>
      </c>
      <c r="K32" s="24"/>
      <c r="Q32" s="38"/>
      <c r="R32" s="37"/>
    </row>
    <row r="33" spans="1:18" ht="19" customHeight="1" x14ac:dyDescent="0.2">
      <c r="C33" s="93" t="s">
        <v>7</v>
      </c>
      <c r="D33" s="94" t="s">
        <v>39</v>
      </c>
      <c r="E33" s="95">
        <v>70</v>
      </c>
      <c r="F33" s="96">
        <v>2.5000000000000001E-2</v>
      </c>
      <c r="G33" s="138">
        <f>E33*F33</f>
        <v>1.75</v>
      </c>
      <c r="H33" s="141">
        <f t="shared" si="5"/>
        <v>7.0126227208976166E-4</v>
      </c>
      <c r="I33" s="97">
        <f t="shared" si="6"/>
        <v>0.70126227208976166</v>
      </c>
      <c r="J33" s="142">
        <f t="shared" si="7"/>
        <v>4.9088359046283316E-2</v>
      </c>
      <c r="K33" s="24"/>
      <c r="Q33" s="38"/>
      <c r="R33" s="37"/>
    </row>
    <row r="34" spans="1:18" ht="19" customHeight="1" x14ac:dyDescent="0.2">
      <c r="C34" s="101" t="s">
        <v>47</v>
      </c>
      <c r="D34" s="102" t="s">
        <v>48</v>
      </c>
      <c r="E34" s="98">
        <v>50</v>
      </c>
      <c r="F34" s="99">
        <v>9</v>
      </c>
      <c r="G34" s="139">
        <f>E34*F34</f>
        <v>450</v>
      </c>
      <c r="H34" s="143">
        <f t="shared" si="5"/>
        <v>0.25245441795231416</v>
      </c>
      <c r="I34" s="97">
        <f t="shared" si="6"/>
        <v>252.45441795231415</v>
      </c>
      <c r="J34" s="144">
        <f t="shared" si="7"/>
        <v>12.622720897615707</v>
      </c>
      <c r="K34" s="24"/>
      <c r="Q34" s="38"/>
      <c r="R34" s="37"/>
    </row>
    <row r="35" spans="1:18" ht="19" customHeight="1" thickBot="1" x14ac:dyDescent="0.25">
      <c r="C35" s="192" t="s">
        <v>40</v>
      </c>
      <c r="D35" s="192"/>
      <c r="E35" s="89"/>
      <c r="F35" s="90"/>
      <c r="G35" s="140">
        <f>SUM(G27:G34)</f>
        <v>527.52471000000003</v>
      </c>
      <c r="H35" s="145"/>
      <c r="I35" s="146"/>
      <c r="J35" s="147">
        <f>SUM(J27:J34)</f>
        <v>14.797327068723702</v>
      </c>
      <c r="K35" s="6"/>
      <c r="Q35" s="38"/>
      <c r="R35" s="37"/>
    </row>
    <row r="36" spans="1:18" ht="19" customHeight="1" x14ac:dyDescent="0.2">
      <c r="G36" s="100"/>
      <c r="Q36" s="38"/>
      <c r="R36" s="37"/>
    </row>
    <row r="37" spans="1:18" ht="19" customHeight="1" x14ac:dyDescent="0.2">
      <c r="Q37" s="38"/>
      <c r="R37" s="37"/>
    </row>
    <row r="38" spans="1:18" ht="19" customHeight="1" x14ac:dyDescent="0.2">
      <c r="Q38" s="38"/>
      <c r="R38" s="37"/>
    </row>
    <row r="39" spans="1:18" ht="19" customHeight="1" x14ac:dyDescent="0.2">
      <c r="A39" s="5" t="s">
        <v>49</v>
      </c>
      <c r="B39" s="1" t="s">
        <v>1</v>
      </c>
      <c r="C39" s="2" t="s">
        <v>42</v>
      </c>
      <c r="Q39" s="38"/>
      <c r="R39" s="37"/>
    </row>
    <row r="40" spans="1:18" ht="19" customHeight="1" x14ac:dyDescent="0.2">
      <c r="B40" s="1"/>
      <c r="C40" s="4" t="s">
        <v>4</v>
      </c>
      <c r="D40" t="s">
        <v>5</v>
      </c>
      <c r="Q40" s="38"/>
      <c r="R40" s="37"/>
    </row>
    <row r="41" spans="1:18" ht="19" customHeight="1" x14ac:dyDescent="0.25">
      <c r="B41" s="1"/>
      <c r="C41" s="4" t="s">
        <v>6</v>
      </c>
      <c r="D41" t="s">
        <v>50</v>
      </c>
      <c r="M41" s="46"/>
      <c r="N41" s="47"/>
      <c r="O41" s="206"/>
      <c r="P41" s="38"/>
      <c r="Q41" s="38"/>
      <c r="R41" s="37"/>
    </row>
    <row r="42" spans="1:18" ht="19" customHeight="1" thickBot="1" x14ac:dyDescent="0.3">
      <c r="B42" s="2"/>
      <c r="C42" s="5" t="s">
        <v>13</v>
      </c>
      <c r="D42" t="s">
        <v>14</v>
      </c>
      <c r="M42" s="46"/>
      <c r="N42" s="47"/>
      <c r="O42" s="206"/>
      <c r="P42" s="38"/>
      <c r="Q42" s="38"/>
      <c r="R42" s="37"/>
    </row>
    <row r="43" spans="1:18" ht="19" customHeight="1" x14ac:dyDescent="0.25">
      <c r="B43" s="2"/>
      <c r="C43" s="5"/>
      <c r="H43" s="188" t="s">
        <v>67</v>
      </c>
      <c r="I43" s="189"/>
      <c r="J43" s="190"/>
      <c r="M43" s="46"/>
      <c r="N43" s="47"/>
      <c r="O43" s="206"/>
      <c r="P43" s="38"/>
      <c r="Q43" s="38"/>
      <c r="R43" s="37"/>
    </row>
    <row r="44" spans="1:18" ht="48" customHeight="1" x14ac:dyDescent="0.25">
      <c r="C44" s="12" t="s">
        <v>17</v>
      </c>
      <c r="D44" s="12" t="s">
        <v>18</v>
      </c>
      <c r="E44" s="85" t="s">
        <v>19</v>
      </c>
      <c r="F44" s="12" t="s">
        <v>20</v>
      </c>
      <c r="G44" s="123" t="s">
        <v>74</v>
      </c>
      <c r="H44" s="128" t="s">
        <v>69</v>
      </c>
      <c r="I44" s="83" t="s">
        <v>70</v>
      </c>
      <c r="J44" s="129" t="s">
        <v>75</v>
      </c>
      <c r="K44" s="25"/>
      <c r="M44" s="46"/>
      <c r="N44" s="47"/>
      <c r="O44" s="206"/>
      <c r="P44" s="38"/>
      <c r="Q44" s="38"/>
      <c r="R44" s="37"/>
    </row>
    <row r="45" spans="1:18" ht="19" customHeight="1" x14ac:dyDescent="0.25">
      <c r="C45" s="9" t="s">
        <v>44</v>
      </c>
      <c r="D45" s="3" t="s">
        <v>45</v>
      </c>
      <c r="E45" s="3">
        <v>5</v>
      </c>
      <c r="F45" s="7">
        <v>0.42</v>
      </c>
      <c r="G45" s="124">
        <f>F45*E45</f>
        <v>2.1</v>
      </c>
      <c r="H45" s="130">
        <f>F45/35.65</f>
        <v>1.1781206171107995E-2</v>
      </c>
      <c r="I45" s="87">
        <f>H45*1000</f>
        <v>11.781206171107995</v>
      </c>
      <c r="J45" s="131">
        <f>H45*E45</f>
        <v>5.890603085553997E-2</v>
      </c>
      <c r="K45" s="24"/>
      <c r="M45" s="46"/>
      <c r="N45" s="47"/>
      <c r="O45" s="206"/>
      <c r="P45" s="38"/>
      <c r="Q45" s="38"/>
      <c r="R45" s="37"/>
    </row>
    <row r="46" spans="1:18" ht="19" customHeight="1" x14ac:dyDescent="0.25">
      <c r="B46" s="2"/>
      <c r="C46" s="9" t="s">
        <v>25</v>
      </c>
      <c r="D46" s="3" t="s">
        <v>45</v>
      </c>
      <c r="E46" s="3">
        <v>3</v>
      </c>
      <c r="F46" s="86">
        <v>1.1000000000000001</v>
      </c>
      <c r="G46" s="124">
        <f>F46*E46</f>
        <v>3.3000000000000003</v>
      </c>
      <c r="H46" s="130">
        <f>F46/35.65</f>
        <v>3.0855539971949512E-2</v>
      </c>
      <c r="I46" s="87">
        <f t="shared" ref="I46:I52" si="8">H46*1000</f>
        <v>30.855539971949511</v>
      </c>
      <c r="J46" s="131">
        <f>H46*E46</f>
        <v>9.2566619915848539E-2</v>
      </c>
      <c r="K46" s="24"/>
      <c r="M46" s="46"/>
      <c r="N46" s="47"/>
      <c r="O46" s="206"/>
      <c r="P46" s="38"/>
      <c r="Q46" s="38"/>
      <c r="R46" s="37"/>
    </row>
    <row r="47" spans="1:18" ht="19" customHeight="1" x14ac:dyDescent="0.25">
      <c r="B47" s="2"/>
      <c r="C47" s="9" t="s">
        <v>28</v>
      </c>
      <c r="D47" s="3" t="s">
        <v>46</v>
      </c>
      <c r="E47" s="3">
        <v>0.5</v>
      </c>
      <c r="F47" s="7">
        <v>0.65</v>
      </c>
      <c r="G47" s="125">
        <f>F47*E47</f>
        <v>0.32500000000000001</v>
      </c>
      <c r="H47" s="130">
        <f t="shared" ref="H47:H49" si="9">F47/35.65</f>
        <v>1.8232819074333804E-2</v>
      </c>
      <c r="I47" s="87">
        <f t="shared" si="8"/>
        <v>18.232819074333804</v>
      </c>
      <c r="J47" s="131">
        <f t="shared" ref="J47:J49" si="10">H47*E47</f>
        <v>9.1164095371669019E-3</v>
      </c>
      <c r="K47" s="24"/>
      <c r="M47" s="46"/>
      <c r="N47" s="47"/>
      <c r="O47" s="206"/>
      <c r="P47" s="38"/>
      <c r="Q47" s="38"/>
      <c r="R47" s="37"/>
    </row>
    <row r="48" spans="1:18" ht="19" customHeight="1" x14ac:dyDescent="0.25">
      <c r="B48" s="2"/>
      <c r="C48" s="9" t="s">
        <v>30</v>
      </c>
      <c r="D48" s="13" t="s">
        <v>31</v>
      </c>
      <c r="E48" s="3">
        <v>20</v>
      </c>
      <c r="F48" s="7">
        <v>2.2200000000000002</v>
      </c>
      <c r="G48" s="125">
        <f>F48*E48</f>
        <v>44.400000000000006</v>
      </c>
      <c r="H48" s="130">
        <f t="shared" si="9"/>
        <v>6.2272089761570837E-2</v>
      </c>
      <c r="I48" s="87">
        <f t="shared" si="8"/>
        <v>62.27208976157084</v>
      </c>
      <c r="J48" s="131">
        <f t="shared" si="10"/>
        <v>1.2454417952314167</v>
      </c>
      <c r="K48" s="24"/>
      <c r="M48" s="46"/>
      <c r="N48" s="47"/>
      <c r="O48" s="206"/>
      <c r="P48" s="38"/>
      <c r="Q48" s="38"/>
      <c r="R48" s="37"/>
    </row>
    <row r="49" spans="1:18" ht="19" customHeight="1" x14ac:dyDescent="0.2">
      <c r="B49" s="2"/>
      <c r="C49" s="9" t="s">
        <v>33</v>
      </c>
      <c r="D49" s="13" t="s">
        <v>31</v>
      </c>
      <c r="E49" s="3">
        <v>10</v>
      </c>
      <c r="F49" s="7">
        <v>2.56</v>
      </c>
      <c r="G49" s="125">
        <f>F49*E49</f>
        <v>25.6</v>
      </c>
      <c r="H49" s="130">
        <f t="shared" si="9"/>
        <v>7.1809256661991588E-2</v>
      </c>
      <c r="I49" s="87">
        <f t="shared" si="8"/>
        <v>71.809256661991583</v>
      </c>
      <c r="J49" s="131">
        <f t="shared" si="10"/>
        <v>0.71809256661991583</v>
      </c>
      <c r="K49" s="24"/>
      <c r="Q49" s="38"/>
      <c r="R49" s="37"/>
    </row>
    <row r="50" spans="1:18" ht="19" customHeight="1" x14ac:dyDescent="0.2">
      <c r="B50" s="2"/>
      <c r="C50" s="9" t="s">
        <v>35</v>
      </c>
      <c r="D50" s="10"/>
      <c r="E50" s="3" t="s">
        <v>36</v>
      </c>
      <c r="F50" s="12" t="s">
        <v>37</v>
      </c>
      <c r="G50" s="126">
        <f>0.04971*1</f>
        <v>4.9709999999999997E-2</v>
      </c>
      <c r="H50" s="134">
        <f>0.04971/35.65</f>
        <v>1.3943899018232819E-3</v>
      </c>
      <c r="I50" s="87">
        <f>H50*1000</f>
        <v>1.3943899018232819</v>
      </c>
      <c r="J50" s="132">
        <f>H50*1</f>
        <v>1.3943899018232819E-3</v>
      </c>
      <c r="K50" s="24"/>
      <c r="Q50" s="38"/>
      <c r="R50" s="37"/>
    </row>
    <row r="51" spans="1:18" ht="19" customHeight="1" x14ac:dyDescent="0.2">
      <c r="C51" s="107" t="s">
        <v>50</v>
      </c>
      <c r="D51" s="108" t="s">
        <v>39</v>
      </c>
      <c r="E51" s="109">
        <v>277.8</v>
      </c>
      <c r="F51" s="110">
        <v>0.02</v>
      </c>
      <c r="G51" s="148">
        <f>F51*E51</f>
        <v>5.556</v>
      </c>
      <c r="H51" s="150">
        <f>F51/35.65</f>
        <v>5.6100981767180928E-4</v>
      </c>
      <c r="I51" s="106">
        <f>H51*1000</f>
        <v>0.56100981767180924</v>
      </c>
      <c r="J51" s="151">
        <f t="shared" ref="J51" si="11">H51*E51</f>
        <v>0.15584852734922863</v>
      </c>
      <c r="K51" s="24"/>
      <c r="Q51" s="38"/>
      <c r="R51" s="37"/>
    </row>
    <row r="52" spans="1:18" ht="19" customHeight="1" thickBot="1" x14ac:dyDescent="0.25">
      <c r="C52" s="192" t="s">
        <v>40</v>
      </c>
      <c r="D52" s="192"/>
      <c r="E52" s="104"/>
      <c r="F52" s="111"/>
      <c r="G52" s="149">
        <f>SUM(G45:G51)</f>
        <v>81.33071000000001</v>
      </c>
      <c r="H52" s="152" t="e">
        <f>C52/35.65</f>
        <v>#VALUE!</v>
      </c>
      <c r="I52" s="153" t="e">
        <f t="shared" si="8"/>
        <v>#VALUE!</v>
      </c>
      <c r="J52" s="154">
        <f>SUM(J45:J51)</f>
        <v>2.2813663394109396</v>
      </c>
      <c r="K52" s="6"/>
      <c r="Q52" s="38"/>
      <c r="R52" s="37"/>
    </row>
    <row r="53" spans="1:18" ht="19" customHeight="1" x14ac:dyDescent="0.2">
      <c r="H53" s="6"/>
      <c r="I53" s="6"/>
      <c r="J53" s="103"/>
      <c r="Q53" s="38"/>
      <c r="R53" s="37"/>
    </row>
    <row r="54" spans="1:18" ht="19" customHeight="1" x14ac:dyDescent="0.2">
      <c r="Q54" s="38"/>
      <c r="R54" s="37"/>
    </row>
    <row r="55" spans="1:18" ht="19" customHeight="1" x14ac:dyDescent="0.2">
      <c r="A55" s="5" t="s">
        <v>51</v>
      </c>
      <c r="B55" s="1" t="s">
        <v>1</v>
      </c>
      <c r="C55" s="2" t="s">
        <v>42</v>
      </c>
      <c r="Q55" s="38"/>
      <c r="R55" s="37"/>
    </row>
    <row r="56" spans="1:18" ht="19" customHeight="1" x14ac:dyDescent="0.2">
      <c r="B56" s="1"/>
      <c r="C56" s="4" t="s">
        <v>4</v>
      </c>
      <c r="D56" t="s">
        <v>52</v>
      </c>
      <c r="Q56" s="38"/>
      <c r="R56" s="37"/>
    </row>
    <row r="57" spans="1:18" ht="19" customHeight="1" x14ac:dyDescent="0.2">
      <c r="B57" s="1"/>
      <c r="C57" s="4" t="s">
        <v>6</v>
      </c>
      <c r="D57" t="s">
        <v>7</v>
      </c>
      <c r="Q57" s="38"/>
      <c r="R57" s="37"/>
    </row>
    <row r="58" spans="1:18" ht="19" customHeight="1" thickBot="1" x14ac:dyDescent="0.25">
      <c r="B58" s="2"/>
      <c r="C58" s="5" t="s">
        <v>13</v>
      </c>
      <c r="D58" t="s">
        <v>14</v>
      </c>
      <c r="Q58" s="38"/>
      <c r="R58" s="37"/>
    </row>
    <row r="59" spans="1:18" ht="19" customHeight="1" x14ac:dyDescent="0.2">
      <c r="B59" s="2"/>
      <c r="C59" s="5"/>
      <c r="H59" s="188" t="s">
        <v>67</v>
      </c>
      <c r="I59" s="189"/>
      <c r="J59" s="190"/>
      <c r="Q59" s="38"/>
      <c r="R59" s="37"/>
    </row>
    <row r="60" spans="1:18" ht="57.75" customHeight="1" x14ac:dyDescent="0.2">
      <c r="C60" s="12" t="s">
        <v>17</v>
      </c>
      <c r="D60" s="12" t="s">
        <v>18</v>
      </c>
      <c r="E60" s="85" t="s">
        <v>19</v>
      </c>
      <c r="F60" s="12" t="s">
        <v>20</v>
      </c>
      <c r="G60" s="123" t="s">
        <v>74</v>
      </c>
      <c r="H60" s="128" t="s">
        <v>69</v>
      </c>
      <c r="I60" s="83" t="s">
        <v>70</v>
      </c>
      <c r="J60" s="129" t="s">
        <v>75</v>
      </c>
      <c r="K60" s="25"/>
      <c r="Q60" s="38"/>
      <c r="R60" s="37"/>
    </row>
    <row r="61" spans="1:18" ht="19" customHeight="1" x14ac:dyDescent="0.25">
      <c r="C61" s="9" t="s">
        <v>44</v>
      </c>
      <c r="D61" s="3" t="s">
        <v>45</v>
      </c>
      <c r="E61" s="3">
        <v>5</v>
      </c>
      <c r="F61" s="7">
        <v>0.42</v>
      </c>
      <c r="G61" s="124">
        <f t="shared" ref="G61:G66" si="12">F61*E61</f>
        <v>2.1</v>
      </c>
      <c r="H61" s="130">
        <f>F61/35.65</f>
        <v>1.1781206171107995E-2</v>
      </c>
      <c r="I61" s="87">
        <f>H61*1000</f>
        <v>11.781206171107995</v>
      </c>
      <c r="J61" s="131">
        <f>H61*E61</f>
        <v>5.890603085553997E-2</v>
      </c>
      <c r="K61" s="24"/>
      <c r="M61" s="46"/>
      <c r="N61" s="47"/>
      <c r="O61" s="206"/>
      <c r="P61" s="38"/>
      <c r="Q61" s="38"/>
      <c r="R61" s="37"/>
    </row>
    <row r="62" spans="1:18" ht="19" customHeight="1" x14ac:dyDescent="0.25">
      <c r="B62" s="2"/>
      <c r="C62" s="9" t="s">
        <v>25</v>
      </c>
      <c r="D62" s="3" t="s">
        <v>45</v>
      </c>
      <c r="E62" s="3">
        <v>3</v>
      </c>
      <c r="F62" s="7">
        <v>1.1000000000000001</v>
      </c>
      <c r="G62" s="124">
        <f t="shared" si="12"/>
        <v>3.3000000000000003</v>
      </c>
      <c r="H62" s="130">
        <f t="shared" ref="H62:H68" si="13">F62/35.65</f>
        <v>3.0855539971949512E-2</v>
      </c>
      <c r="I62" s="87">
        <f t="shared" ref="I62:I68" si="14">H62*1000</f>
        <v>30.855539971949511</v>
      </c>
      <c r="J62" s="131">
        <f t="shared" ref="J62:J68" si="15">H62*E62</f>
        <v>9.2566619915848539E-2</v>
      </c>
      <c r="K62" s="24"/>
      <c r="M62" s="46"/>
      <c r="N62" s="47"/>
      <c r="O62" s="206"/>
      <c r="P62" s="38"/>
      <c r="Q62" s="38"/>
      <c r="R62" s="37"/>
    </row>
    <row r="63" spans="1:18" ht="19" customHeight="1" x14ac:dyDescent="0.25">
      <c r="B63" s="2"/>
      <c r="C63" s="9" t="s">
        <v>28</v>
      </c>
      <c r="D63" s="3" t="s">
        <v>46</v>
      </c>
      <c r="E63" s="3">
        <v>0.5</v>
      </c>
      <c r="F63" s="7">
        <v>0.65</v>
      </c>
      <c r="G63" s="125">
        <f t="shared" si="12"/>
        <v>0.32500000000000001</v>
      </c>
      <c r="H63" s="130">
        <f t="shared" si="13"/>
        <v>1.8232819074333804E-2</v>
      </c>
      <c r="I63" s="87">
        <f t="shared" si="14"/>
        <v>18.232819074333804</v>
      </c>
      <c r="J63" s="132">
        <f t="shared" si="15"/>
        <v>9.1164095371669019E-3</v>
      </c>
      <c r="K63" s="24"/>
      <c r="M63" s="46"/>
      <c r="N63" s="47"/>
      <c r="O63" s="206"/>
      <c r="P63" s="38"/>
      <c r="Q63" s="38"/>
      <c r="R63" s="37"/>
    </row>
    <row r="64" spans="1:18" ht="19" customHeight="1" x14ac:dyDescent="0.25">
      <c r="B64" s="2"/>
      <c r="C64" s="15" t="s">
        <v>30</v>
      </c>
      <c r="D64" s="16" t="s">
        <v>31</v>
      </c>
      <c r="E64" s="112">
        <v>0</v>
      </c>
      <c r="F64" s="18">
        <v>2.2200000000000002</v>
      </c>
      <c r="G64" s="155">
        <f t="shared" si="12"/>
        <v>0</v>
      </c>
      <c r="H64" s="157">
        <f t="shared" si="13"/>
        <v>6.2272089761570837E-2</v>
      </c>
      <c r="I64" s="91">
        <f t="shared" si="14"/>
        <v>62.27208976157084</v>
      </c>
      <c r="J64" s="158">
        <f t="shared" si="15"/>
        <v>0</v>
      </c>
      <c r="K64" s="24"/>
      <c r="M64" s="46"/>
      <c r="N64" s="47"/>
      <c r="O64" s="206"/>
      <c r="P64" s="38"/>
      <c r="Q64" s="38"/>
      <c r="R64" s="37"/>
    </row>
    <row r="65" spans="1:18" ht="19" customHeight="1" x14ac:dyDescent="0.25">
      <c r="B65" s="2"/>
      <c r="C65" s="15" t="s">
        <v>33</v>
      </c>
      <c r="D65" s="16" t="s">
        <v>31</v>
      </c>
      <c r="E65" s="112">
        <v>0</v>
      </c>
      <c r="F65" s="18">
        <v>2.56</v>
      </c>
      <c r="G65" s="155">
        <f t="shared" si="12"/>
        <v>0</v>
      </c>
      <c r="H65" s="157">
        <f t="shared" si="13"/>
        <v>7.1809256661991588E-2</v>
      </c>
      <c r="I65" s="91">
        <f t="shared" si="14"/>
        <v>71.809256661991583</v>
      </c>
      <c r="J65" s="158">
        <f t="shared" si="15"/>
        <v>0</v>
      </c>
      <c r="K65" s="24"/>
      <c r="M65" s="46"/>
      <c r="N65" s="47"/>
      <c r="O65" s="206"/>
      <c r="P65" s="38"/>
      <c r="Q65" s="38"/>
      <c r="R65" s="37"/>
    </row>
    <row r="66" spans="1:18" ht="19" customHeight="1" x14ac:dyDescent="0.25">
      <c r="B66" s="2"/>
      <c r="C66" s="15" t="s">
        <v>53</v>
      </c>
      <c r="D66" s="16" t="s">
        <v>54</v>
      </c>
      <c r="E66" s="17">
        <v>30</v>
      </c>
      <c r="F66" s="18">
        <v>6.3E-2</v>
      </c>
      <c r="G66" s="155">
        <f t="shared" si="12"/>
        <v>1.8900000000000001</v>
      </c>
      <c r="H66" s="159">
        <f t="shared" si="13"/>
        <v>1.7671809256661992E-3</v>
      </c>
      <c r="I66" s="91">
        <f t="shared" si="14"/>
        <v>1.7671809256661992</v>
      </c>
      <c r="J66" s="160">
        <f t="shared" si="15"/>
        <v>5.3015427769985975E-2</v>
      </c>
      <c r="K66" s="24"/>
      <c r="M66" s="46"/>
      <c r="N66" s="47"/>
      <c r="O66" s="206"/>
      <c r="P66" s="38"/>
      <c r="Q66" s="38"/>
      <c r="R66" s="37"/>
    </row>
    <row r="67" spans="1:18" ht="19" customHeight="1" x14ac:dyDescent="0.25">
      <c r="B67" s="2"/>
      <c r="C67" s="9" t="s">
        <v>35</v>
      </c>
      <c r="D67" s="10"/>
      <c r="E67" s="3" t="s">
        <v>36</v>
      </c>
      <c r="F67" s="12" t="s">
        <v>37</v>
      </c>
      <c r="G67" s="126">
        <f>0.04971*1</f>
        <v>4.9709999999999997E-2</v>
      </c>
      <c r="H67" s="134">
        <f>0.04971/35.65</f>
        <v>1.3943899018232819E-3</v>
      </c>
      <c r="I67" s="87">
        <f t="shared" si="14"/>
        <v>1.3943899018232819</v>
      </c>
      <c r="J67" s="132">
        <f>H67*1</f>
        <v>1.3943899018232819E-3</v>
      </c>
      <c r="K67" s="24"/>
      <c r="M67" s="46"/>
      <c r="N67" s="47"/>
      <c r="O67" s="206"/>
      <c r="P67" s="38"/>
      <c r="Q67" s="38"/>
      <c r="R67" s="37"/>
    </row>
    <row r="68" spans="1:18" ht="19" customHeight="1" x14ac:dyDescent="0.2">
      <c r="C68" s="11" t="s">
        <v>7</v>
      </c>
      <c r="D68" s="3" t="s">
        <v>39</v>
      </c>
      <c r="E68" s="12">
        <v>120</v>
      </c>
      <c r="F68" s="7">
        <v>2.5000000000000001E-2</v>
      </c>
      <c r="G68" s="125">
        <f>F68*E68</f>
        <v>3</v>
      </c>
      <c r="H68" s="134">
        <f t="shared" si="13"/>
        <v>7.0126227208976166E-4</v>
      </c>
      <c r="I68" s="87">
        <f t="shared" si="14"/>
        <v>0.70126227208976166</v>
      </c>
      <c r="J68" s="131">
        <f t="shared" si="15"/>
        <v>8.41514726507714E-2</v>
      </c>
      <c r="K68" s="24"/>
      <c r="Q68" s="38"/>
      <c r="R68" s="37"/>
    </row>
    <row r="69" spans="1:18" ht="19" customHeight="1" thickBot="1" x14ac:dyDescent="0.25">
      <c r="C69" s="192" t="s">
        <v>40</v>
      </c>
      <c r="D69" s="192"/>
      <c r="E69" s="104"/>
      <c r="F69" s="105"/>
      <c r="G69" s="156">
        <f>SUM(G61:G68)</f>
        <v>10.664709999999999</v>
      </c>
      <c r="H69" s="161"/>
      <c r="I69" s="162"/>
      <c r="J69" s="147">
        <f>SUM(J61:J68)</f>
        <v>0.29915035063113604</v>
      </c>
      <c r="K69" s="6"/>
      <c r="Q69" s="38"/>
      <c r="R69" s="37"/>
    </row>
    <row r="70" spans="1:18" ht="19" customHeight="1" x14ac:dyDescent="0.2">
      <c r="Q70" s="38"/>
      <c r="R70" s="37"/>
    </row>
    <row r="71" spans="1:18" ht="19" customHeight="1" x14ac:dyDescent="0.2">
      <c r="A71" s="5" t="s">
        <v>55</v>
      </c>
      <c r="B71" s="1" t="s">
        <v>1</v>
      </c>
      <c r="C71" s="2" t="s">
        <v>42</v>
      </c>
      <c r="Q71" s="38"/>
      <c r="R71" s="37"/>
    </row>
    <row r="72" spans="1:18" ht="19" customHeight="1" x14ac:dyDescent="0.2">
      <c r="B72" s="1"/>
      <c r="C72" s="4" t="s">
        <v>4</v>
      </c>
      <c r="D72" t="s">
        <v>56</v>
      </c>
      <c r="Q72" s="38"/>
      <c r="R72" s="37"/>
    </row>
    <row r="73" spans="1:18" ht="19" customHeight="1" x14ac:dyDescent="0.2">
      <c r="B73" s="1"/>
      <c r="C73" s="4" t="s">
        <v>6</v>
      </c>
      <c r="D73" t="s">
        <v>7</v>
      </c>
      <c r="Q73" s="38"/>
      <c r="R73" s="37"/>
    </row>
    <row r="74" spans="1:18" ht="19" customHeight="1" thickBot="1" x14ac:dyDescent="0.25">
      <c r="B74" s="2"/>
      <c r="C74" s="5" t="s">
        <v>13</v>
      </c>
      <c r="D74" t="s">
        <v>14</v>
      </c>
      <c r="Q74" s="38"/>
      <c r="R74" s="37"/>
    </row>
    <row r="75" spans="1:18" ht="19" customHeight="1" x14ac:dyDescent="0.2">
      <c r="B75" s="2"/>
      <c r="C75" s="5"/>
      <c r="H75" s="188" t="s">
        <v>67</v>
      </c>
      <c r="I75" s="189"/>
      <c r="J75" s="190"/>
      <c r="Q75" s="38"/>
      <c r="R75" s="37"/>
    </row>
    <row r="76" spans="1:18" ht="55.5" customHeight="1" x14ac:dyDescent="0.2">
      <c r="C76" s="12" t="s">
        <v>17</v>
      </c>
      <c r="D76" s="12" t="s">
        <v>18</v>
      </c>
      <c r="E76" s="85" t="s">
        <v>19</v>
      </c>
      <c r="F76" s="12" t="s">
        <v>20</v>
      </c>
      <c r="G76" s="123" t="s">
        <v>74</v>
      </c>
      <c r="H76" s="128" t="s">
        <v>69</v>
      </c>
      <c r="I76" s="83" t="s">
        <v>70</v>
      </c>
      <c r="J76" s="129" t="s">
        <v>75</v>
      </c>
      <c r="K76" s="25"/>
      <c r="Q76" s="38"/>
      <c r="R76" s="37"/>
    </row>
    <row r="77" spans="1:18" ht="19" customHeight="1" x14ac:dyDescent="0.2">
      <c r="C77" s="9" t="s">
        <v>44</v>
      </c>
      <c r="D77" s="3" t="s">
        <v>45</v>
      </c>
      <c r="E77" s="3">
        <v>5</v>
      </c>
      <c r="F77" s="7">
        <v>0.42</v>
      </c>
      <c r="G77" s="124">
        <f t="shared" ref="G77:G82" si="16">E77*F77</f>
        <v>2.1</v>
      </c>
      <c r="H77" s="130">
        <f>F77/35.65</f>
        <v>1.1781206171107995E-2</v>
      </c>
      <c r="I77" s="87">
        <f>H77*1000</f>
        <v>11.781206171107995</v>
      </c>
      <c r="J77" s="131">
        <f>H77*E77</f>
        <v>5.890603085553997E-2</v>
      </c>
      <c r="K77" s="24"/>
      <c r="Q77" s="38"/>
      <c r="R77" s="37"/>
    </row>
    <row r="78" spans="1:18" ht="19" customHeight="1" x14ac:dyDescent="0.2">
      <c r="B78" s="2"/>
      <c r="C78" s="9" t="s">
        <v>25</v>
      </c>
      <c r="D78" s="3" t="s">
        <v>45</v>
      </c>
      <c r="E78" s="3">
        <v>3</v>
      </c>
      <c r="F78" s="86">
        <v>1.1000000000000001</v>
      </c>
      <c r="G78" s="124">
        <f t="shared" si="16"/>
        <v>3.3000000000000003</v>
      </c>
      <c r="H78" s="130">
        <f t="shared" ref="H78:H82" si="17">F78/35.65</f>
        <v>3.0855539971949512E-2</v>
      </c>
      <c r="I78" s="87">
        <f t="shared" ref="I78:I84" si="18">H78*1000</f>
        <v>30.855539971949511</v>
      </c>
      <c r="J78" s="131">
        <f t="shared" ref="J78:J82" si="19">H78*E78</f>
        <v>9.2566619915848539E-2</v>
      </c>
      <c r="K78" s="24"/>
      <c r="Q78" s="38"/>
      <c r="R78" s="37"/>
    </row>
    <row r="79" spans="1:18" ht="19" customHeight="1" x14ac:dyDescent="0.2">
      <c r="B79" s="2"/>
      <c r="C79" s="9" t="s">
        <v>28</v>
      </c>
      <c r="D79" s="3" t="s">
        <v>46</v>
      </c>
      <c r="E79" s="3">
        <v>0.5</v>
      </c>
      <c r="F79" s="7">
        <v>0.65</v>
      </c>
      <c r="G79" s="124">
        <f t="shared" si="16"/>
        <v>0.32500000000000001</v>
      </c>
      <c r="H79" s="130">
        <f>F79/35.65</f>
        <v>1.8232819074333804E-2</v>
      </c>
      <c r="I79" s="87">
        <f t="shared" si="18"/>
        <v>18.232819074333804</v>
      </c>
      <c r="J79" s="132">
        <f t="shared" si="19"/>
        <v>9.1164095371669019E-3</v>
      </c>
      <c r="K79" s="24"/>
      <c r="Q79" s="38"/>
      <c r="R79" s="37"/>
    </row>
    <row r="80" spans="1:18" ht="19" customHeight="1" x14ac:dyDescent="0.25">
      <c r="B80" s="2"/>
      <c r="C80" s="15" t="s">
        <v>30</v>
      </c>
      <c r="D80" s="16" t="s">
        <v>31</v>
      </c>
      <c r="E80" s="17">
        <v>2</v>
      </c>
      <c r="F80" s="18">
        <v>2.2200000000000002</v>
      </c>
      <c r="G80" s="155">
        <f t="shared" si="16"/>
        <v>4.4400000000000004</v>
      </c>
      <c r="H80" s="157">
        <f t="shared" si="17"/>
        <v>6.2272089761570837E-2</v>
      </c>
      <c r="I80" s="91">
        <f t="shared" si="18"/>
        <v>62.27208976157084</v>
      </c>
      <c r="J80" s="158">
        <f t="shared" si="19"/>
        <v>0.12454417952314167</v>
      </c>
      <c r="K80" s="24"/>
      <c r="M80" s="46"/>
      <c r="N80" s="47"/>
      <c r="O80" s="206"/>
      <c r="P80" s="38"/>
      <c r="Q80" s="38"/>
      <c r="R80" s="37"/>
    </row>
    <row r="81" spans="1:18" ht="19" customHeight="1" x14ac:dyDescent="0.25">
      <c r="B81" s="2"/>
      <c r="C81" s="15" t="s">
        <v>33</v>
      </c>
      <c r="D81" s="16" t="s">
        <v>31</v>
      </c>
      <c r="E81" s="17">
        <v>1</v>
      </c>
      <c r="F81" s="18">
        <v>2.56</v>
      </c>
      <c r="G81" s="155">
        <f t="shared" si="16"/>
        <v>2.56</v>
      </c>
      <c r="H81" s="157">
        <f>F81/35.65</f>
        <v>7.1809256661991588E-2</v>
      </c>
      <c r="I81" s="91">
        <f t="shared" si="18"/>
        <v>71.809256661991583</v>
      </c>
      <c r="J81" s="158">
        <f t="shared" si="19"/>
        <v>7.1809256661991588E-2</v>
      </c>
      <c r="K81" s="24"/>
      <c r="M81" s="46"/>
      <c r="N81" s="47"/>
      <c r="O81" s="206"/>
      <c r="P81" s="38"/>
      <c r="Q81" s="38"/>
      <c r="R81" s="37"/>
    </row>
    <row r="82" spans="1:18" ht="19" customHeight="1" x14ac:dyDescent="0.25">
      <c r="B82" s="2"/>
      <c r="C82" s="15" t="s">
        <v>53</v>
      </c>
      <c r="D82" s="16" t="s">
        <v>54</v>
      </c>
      <c r="E82" s="17">
        <v>27</v>
      </c>
      <c r="F82" s="18">
        <v>6.3E-2</v>
      </c>
      <c r="G82" s="163">
        <f t="shared" si="16"/>
        <v>1.7010000000000001</v>
      </c>
      <c r="H82" s="159">
        <f t="shared" si="17"/>
        <v>1.7671809256661992E-3</v>
      </c>
      <c r="I82" s="91">
        <f t="shared" si="18"/>
        <v>1.7671809256661992</v>
      </c>
      <c r="J82" s="160">
        <f t="shared" si="19"/>
        <v>4.7713884992987378E-2</v>
      </c>
      <c r="K82" s="24"/>
      <c r="M82" s="46"/>
      <c r="N82" s="47"/>
      <c r="O82" s="206"/>
      <c r="P82" s="38"/>
      <c r="Q82" s="38"/>
      <c r="R82" s="37"/>
    </row>
    <row r="83" spans="1:18" ht="19" customHeight="1" x14ac:dyDescent="0.25">
      <c r="B83" s="2"/>
      <c r="C83" s="9" t="s">
        <v>35</v>
      </c>
      <c r="D83" s="10"/>
      <c r="E83" s="3" t="s">
        <v>36</v>
      </c>
      <c r="F83" s="12" t="s">
        <v>37</v>
      </c>
      <c r="G83" s="126">
        <f>0.04971*1</f>
        <v>4.9709999999999997E-2</v>
      </c>
      <c r="H83" s="134">
        <f>0.04971/35.65</f>
        <v>1.3943899018232819E-3</v>
      </c>
      <c r="I83" s="87">
        <f t="shared" si="18"/>
        <v>1.3943899018232819</v>
      </c>
      <c r="J83" s="132">
        <f>H83*1</f>
        <v>1.3943899018232819E-3</v>
      </c>
      <c r="K83" s="24"/>
      <c r="M83" s="46"/>
      <c r="N83" s="47"/>
      <c r="O83" s="206"/>
      <c r="P83" s="38"/>
      <c r="Q83" s="38"/>
      <c r="R83" s="37"/>
    </row>
    <row r="84" spans="1:18" ht="19" customHeight="1" x14ac:dyDescent="0.25">
      <c r="C84" s="11" t="s">
        <v>7</v>
      </c>
      <c r="D84" s="3" t="s">
        <v>39</v>
      </c>
      <c r="E84" s="12">
        <v>120</v>
      </c>
      <c r="F84" s="7">
        <v>2.5000000000000001E-2</v>
      </c>
      <c r="G84" s="124">
        <f>E84*F84</f>
        <v>3</v>
      </c>
      <c r="H84" s="164">
        <f>F84/35.65</f>
        <v>7.0126227208976166E-4</v>
      </c>
      <c r="I84" s="87">
        <f t="shared" si="18"/>
        <v>0.70126227208976166</v>
      </c>
      <c r="J84" s="131">
        <f>H84*E84</f>
        <v>8.41514726507714E-2</v>
      </c>
      <c r="K84" s="24"/>
      <c r="M84" s="46"/>
      <c r="N84" s="47"/>
      <c r="O84" s="206"/>
      <c r="P84" s="38"/>
      <c r="Q84" s="38"/>
      <c r="R84" s="37"/>
    </row>
    <row r="85" spans="1:18" ht="19" customHeight="1" thickBot="1" x14ac:dyDescent="0.3">
      <c r="C85" s="192" t="s">
        <v>40</v>
      </c>
      <c r="D85" s="192"/>
      <c r="E85" s="89"/>
      <c r="F85" s="90"/>
      <c r="G85" s="156">
        <f>SUM(G77:G84)</f>
        <v>17.475709999999999</v>
      </c>
      <c r="H85" s="161"/>
      <c r="I85" s="162"/>
      <c r="J85" s="147">
        <f>SUM(J77:J84)</f>
        <v>0.49020224403927076</v>
      </c>
      <c r="K85" s="6"/>
      <c r="M85" s="46"/>
      <c r="N85" s="47"/>
      <c r="O85" s="206"/>
      <c r="P85" s="38"/>
      <c r="Q85" s="38"/>
      <c r="R85" s="37"/>
    </row>
    <row r="86" spans="1:18" ht="19" customHeight="1" x14ac:dyDescent="0.25">
      <c r="M86" s="46"/>
      <c r="N86" s="47"/>
      <c r="O86" s="206"/>
      <c r="P86" s="38"/>
      <c r="Q86" s="38"/>
      <c r="R86" s="37"/>
    </row>
    <row r="87" spans="1:18" ht="19" customHeight="1" x14ac:dyDescent="0.25">
      <c r="M87" s="46"/>
      <c r="N87" s="47"/>
      <c r="O87" s="206"/>
      <c r="P87" s="38"/>
      <c r="Q87" s="38"/>
      <c r="R87" s="37"/>
    </row>
    <row r="88" spans="1:18" ht="19" customHeight="1" x14ac:dyDescent="0.25">
      <c r="A88" s="5" t="s">
        <v>57</v>
      </c>
      <c r="B88" s="1" t="s">
        <v>1</v>
      </c>
      <c r="C88" s="2" t="s">
        <v>42</v>
      </c>
      <c r="M88" s="46"/>
      <c r="N88" s="47"/>
      <c r="O88" s="206"/>
      <c r="P88" s="38"/>
      <c r="Q88" s="38"/>
      <c r="R88" s="37"/>
    </row>
    <row r="89" spans="1:18" ht="19" customHeight="1" x14ac:dyDescent="0.25">
      <c r="B89" s="1"/>
      <c r="C89" s="4" t="s">
        <v>4</v>
      </c>
      <c r="D89" t="s">
        <v>58</v>
      </c>
      <c r="M89" s="46"/>
      <c r="N89" s="47"/>
      <c r="O89" s="206"/>
      <c r="P89" s="38"/>
      <c r="Q89" s="38"/>
      <c r="R89" s="37"/>
    </row>
    <row r="90" spans="1:18" ht="19" customHeight="1" x14ac:dyDescent="0.25">
      <c r="B90" s="1"/>
      <c r="C90" s="4" t="s">
        <v>6</v>
      </c>
      <c r="D90" t="s">
        <v>7</v>
      </c>
      <c r="M90" s="46"/>
      <c r="N90" s="47"/>
      <c r="O90" s="206"/>
      <c r="P90" s="38"/>
      <c r="Q90" s="38"/>
      <c r="R90" s="37"/>
    </row>
    <row r="91" spans="1:18" ht="19" customHeight="1" thickBot="1" x14ac:dyDescent="0.3">
      <c r="B91" s="2"/>
      <c r="C91" s="5" t="s">
        <v>13</v>
      </c>
      <c r="D91" t="s">
        <v>14</v>
      </c>
      <c r="M91" s="46"/>
      <c r="N91" s="47"/>
      <c r="O91" s="206"/>
      <c r="P91" s="38"/>
      <c r="Q91" s="38"/>
      <c r="R91" s="37"/>
    </row>
    <row r="92" spans="1:18" ht="19" customHeight="1" x14ac:dyDescent="0.25">
      <c r="B92" s="2"/>
      <c r="C92" s="5"/>
      <c r="H92" s="188" t="s">
        <v>67</v>
      </c>
      <c r="I92" s="189"/>
      <c r="J92" s="190"/>
      <c r="M92" s="46"/>
      <c r="N92" s="47"/>
      <c r="O92" s="206"/>
      <c r="P92" s="38"/>
      <c r="Q92" s="38"/>
      <c r="R92" s="37"/>
    </row>
    <row r="93" spans="1:18" ht="55.5" customHeight="1" x14ac:dyDescent="0.25">
      <c r="C93" s="12" t="s">
        <v>17</v>
      </c>
      <c r="D93" s="12" t="s">
        <v>18</v>
      </c>
      <c r="E93" s="85" t="s">
        <v>19</v>
      </c>
      <c r="F93" s="12" t="s">
        <v>20</v>
      </c>
      <c r="G93" s="123" t="s">
        <v>74</v>
      </c>
      <c r="H93" s="128" t="s">
        <v>69</v>
      </c>
      <c r="I93" s="83" t="s">
        <v>70</v>
      </c>
      <c r="J93" s="129" t="s">
        <v>75</v>
      </c>
      <c r="K93" s="25"/>
      <c r="M93" s="46"/>
      <c r="N93" s="47"/>
      <c r="O93" s="206"/>
      <c r="P93" s="38"/>
      <c r="Q93" s="38"/>
      <c r="R93" s="37"/>
    </row>
    <row r="94" spans="1:18" ht="19" customHeight="1" x14ac:dyDescent="0.25">
      <c r="C94" s="20" t="s">
        <v>23</v>
      </c>
      <c r="D94" s="21" t="s">
        <v>24</v>
      </c>
      <c r="E94" s="3">
        <v>5</v>
      </c>
      <c r="F94" s="7">
        <v>0.42</v>
      </c>
      <c r="G94" s="124">
        <f t="shared" ref="G94:G99" si="20">E94*F94</f>
        <v>2.1</v>
      </c>
      <c r="H94" s="130">
        <f>F94/35.65</f>
        <v>1.1781206171107995E-2</v>
      </c>
      <c r="I94" s="87">
        <f>H94*1000</f>
        <v>11.781206171107995</v>
      </c>
      <c r="J94" s="131">
        <f>H94*E94</f>
        <v>5.890603085553997E-2</v>
      </c>
      <c r="K94" s="24"/>
      <c r="M94" s="46"/>
      <c r="N94" s="47"/>
      <c r="O94" s="206"/>
      <c r="P94" s="38"/>
      <c r="Q94" s="38"/>
      <c r="R94" s="37"/>
    </row>
    <row r="95" spans="1:18" ht="19" customHeight="1" x14ac:dyDescent="0.25">
      <c r="B95" s="2"/>
      <c r="C95" s="9" t="s">
        <v>25</v>
      </c>
      <c r="D95" s="28" t="s">
        <v>26</v>
      </c>
      <c r="E95" s="3">
        <v>3</v>
      </c>
      <c r="F95" s="7">
        <v>1.1000000000000001</v>
      </c>
      <c r="G95" s="124">
        <f t="shared" si="20"/>
        <v>3.3000000000000003</v>
      </c>
      <c r="H95" s="130">
        <f>F95/35.65</f>
        <v>3.0855539971949512E-2</v>
      </c>
      <c r="I95" s="87">
        <f t="shared" ref="I95:I101" si="21">H95*1000</f>
        <v>30.855539971949511</v>
      </c>
      <c r="J95" s="131">
        <f t="shared" ref="J95:J99" si="22">H95*E95</f>
        <v>9.2566619915848539E-2</v>
      </c>
      <c r="K95" s="24"/>
      <c r="M95" s="46"/>
      <c r="N95" s="47"/>
      <c r="O95" s="206"/>
      <c r="P95" s="38"/>
      <c r="Q95" s="38"/>
      <c r="R95" s="37"/>
    </row>
    <row r="96" spans="1:18" ht="19" customHeight="1" x14ac:dyDescent="0.25">
      <c r="B96" s="2"/>
      <c r="C96" s="9" t="s">
        <v>28</v>
      </c>
      <c r="D96" s="28" t="s">
        <v>29</v>
      </c>
      <c r="E96" s="3">
        <v>0.5</v>
      </c>
      <c r="F96" s="7">
        <v>0.65</v>
      </c>
      <c r="G96" s="124">
        <f t="shared" si="20"/>
        <v>0.32500000000000001</v>
      </c>
      <c r="H96" s="130">
        <f>F96/35.65</f>
        <v>1.8232819074333804E-2</v>
      </c>
      <c r="I96" s="87">
        <f t="shared" si="21"/>
        <v>18.232819074333804</v>
      </c>
      <c r="J96" s="132">
        <f t="shared" si="22"/>
        <v>9.1164095371669019E-3</v>
      </c>
      <c r="K96" s="24"/>
      <c r="M96" s="46"/>
      <c r="N96" s="47"/>
      <c r="O96" s="206"/>
      <c r="P96" s="38"/>
      <c r="Q96" s="38"/>
      <c r="R96" s="37"/>
    </row>
    <row r="97" spans="1:18" ht="19" customHeight="1" x14ac:dyDescent="0.25">
      <c r="B97" s="2"/>
      <c r="C97" s="15" t="s">
        <v>30</v>
      </c>
      <c r="D97" s="16" t="s">
        <v>31</v>
      </c>
      <c r="E97" s="17">
        <v>4</v>
      </c>
      <c r="F97" s="18">
        <v>2.2200000000000002</v>
      </c>
      <c r="G97" s="155">
        <f t="shared" si="20"/>
        <v>8.8800000000000008</v>
      </c>
      <c r="H97" s="157">
        <f t="shared" ref="H97" si="23">F97/35.65</f>
        <v>6.2272089761570837E-2</v>
      </c>
      <c r="I97" s="91">
        <f t="shared" si="21"/>
        <v>62.27208976157084</v>
      </c>
      <c r="J97" s="158">
        <f t="shared" si="22"/>
        <v>0.24908835904628335</v>
      </c>
      <c r="K97" s="24"/>
      <c r="M97" s="46"/>
      <c r="N97" s="47"/>
      <c r="O97" s="206"/>
      <c r="P97" s="38"/>
      <c r="Q97" s="38"/>
      <c r="R97" s="37"/>
    </row>
    <row r="98" spans="1:18" ht="19" customHeight="1" x14ac:dyDescent="0.25">
      <c r="B98" s="2"/>
      <c r="C98" s="15" t="s">
        <v>33</v>
      </c>
      <c r="D98" s="16" t="s">
        <v>31</v>
      </c>
      <c r="E98" s="17">
        <v>2</v>
      </c>
      <c r="F98" s="18">
        <v>2.56</v>
      </c>
      <c r="G98" s="155">
        <f t="shared" si="20"/>
        <v>5.12</v>
      </c>
      <c r="H98" s="157">
        <f>F98/35.65</f>
        <v>7.1809256661991588E-2</v>
      </c>
      <c r="I98" s="91">
        <f t="shared" si="21"/>
        <v>71.809256661991583</v>
      </c>
      <c r="J98" s="158">
        <f t="shared" si="22"/>
        <v>0.14361851332398318</v>
      </c>
      <c r="K98" s="24"/>
      <c r="M98" s="46"/>
      <c r="N98" s="47"/>
      <c r="O98" s="206"/>
      <c r="P98" s="38"/>
      <c r="Q98" s="38"/>
      <c r="R98" s="37"/>
    </row>
    <row r="99" spans="1:18" ht="19" customHeight="1" x14ac:dyDescent="0.2">
      <c r="B99" s="2"/>
      <c r="C99" s="15" t="s">
        <v>53</v>
      </c>
      <c r="D99" s="16" t="s">
        <v>54</v>
      </c>
      <c r="E99" s="17">
        <v>24</v>
      </c>
      <c r="F99" s="18">
        <v>6.3E-2</v>
      </c>
      <c r="G99" s="163">
        <f t="shared" si="20"/>
        <v>1.512</v>
      </c>
      <c r="H99" s="159">
        <f t="shared" ref="H99" si="24">F99/35.65</f>
        <v>1.7671809256661992E-3</v>
      </c>
      <c r="I99" s="91">
        <f t="shared" si="21"/>
        <v>1.7671809256661992</v>
      </c>
      <c r="J99" s="160">
        <f t="shared" si="22"/>
        <v>4.2412342215988781E-2</v>
      </c>
      <c r="K99" s="24"/>
      <c r="Q99" s="38"/>
      <c r="R99" s="37"/>
    </row>
    <row r="100" spans="1:18" ht="19" customHeight="1" x14ac:dyDescent="0.2">
      <c r="B100" s="2"/>
      <c r="C100" s="9" t="s">
        <v>35</v>
      </c>
      <c r="D100" s="10"/>
      <c r="E100" s="3" t="s">
        <v>36</v>
      </c>
      <c r="F100" s="12" t="s">
        <v>37</v>
      </c>
      <c r="G100" s="126">
        <f>0.04971*1</f>
        <v>4.9709999999999997E-2</v>
      </c>
      <c r="H100" s="134">
        <f>0.04971/35.65</f>
        <v>1.3943899018232819E-3</v>
      </c>
      <c r="I100" s="87">
        <f t="shared" si="21"/>
        <v>1.3943899018232819</v>
      </c>
      <c r="J100" s="132">
        <f>H100*1</f>
        <v>1.3943899018232819E-3</v>
      </c>
      <c r="K100" s="24"/>
      <c r="Q100" s="38"/>
      <c r="R100" s="37"/>
    </row>
    <row r="101" spans="1:18" ht="19" customHeight="1" x14ac:dyDescent="0.2">
      <c r="C101" s="11" t="s">
        <v>7</v>
      </c>
      <c r="D101" s="3" t="s">
        <v>39</v>
      </c>
      <c r="E101" s="12">
        <v>120</v>
      </c>
      <c r="F101" s="7">
        <v>2.5000000000000001E-2</v>
      </c>
      <c r="G101" s="124">
        <f>E101*F101</f>
        <v>3</v>
      </c>
      <c r="H101" s="164">
        <f>F101/35.65</f>
        <v>7.0126227208976166E-4</v>
      </c>
      <c r="I101" s="87">
        <f t="shared" si="21"/>
        <v>0.70126227208976166</v>
      </c>
      <c r="J101" s="131">
        <f>H101*E101</f>
        <v>8.41514726507714E-2</v>
      </c>
      <c r="K101" s="24"/>
      <c r="Q101" s="38"/>
      <c r="R101" s="37"/>
    </row>
    <row r="102" spans="1:18" ht="19" customHeight="1" thickBot="1" x14ac:dyDescent="0.25">
      <c r="C102" s="192" t="s">
        <v>40</v>
      </c>
      <c r="D102" s="192"/>
      <c r="E102" s="89"/>
      <c r="F102" s="90"/>
      <c r="G102" s="156">
        <f>SUM(G94:G101)</f>
        <v>24.286710000000003</v>
      </c>
      <c r="H102" s="161"/>
      <c r="I102" s="162"/>
      <c r="J102" s="147">
        <f>SUM(J94:J101)</f>
        <v>0.68125413744740537</v>
      </c>
      <c r="K102" s="6"/>
      <c r="Q102" s="38"/>
      <c r="R102" s="37"/>
    </row>
    <row r="103" spans="1:18" ht="19" customHeight="1" x14ac:dyDescent="0.2">
      <c r="Q103" s="38"/>
      <c r="R103" s="37"/>
    </row>
    <row r="104" spans="1:18" ht="19" customHeight="1" x14ac:dyDescent="0.2">
      <c r="A104" s="5" t="s">
        <v>59</v>
      </c>
      <c r="B104" s="1" t="s">
        <v>1</v>
      </c>
      <c r="C104" s="2" t="s">
        <v>42</v>
      </c>
      <c r="Q104" s="38"/>
      <c r="R104" s="37"/>
    </row>
    <row r="105" spans="1:18" ht="19" customHeight="1" x14ac:dyDescent="0.2">
      <c r="B105" s="1"/>
      <c r="C105" s="4" t="s">
        <v>4</v>
      </c>
      <c r="D105" t="s">
        <v>60</v>
      </c>
      <c r="Q105" s="38"/>
      <c r="R105" s="37"/>
    </row>
    <row r="106" spans="1:18" ht="19" customHeight="1" x14ac:dyDescent="0.2">
      <c r="B106" s="1"/>
      <c r="C106" s="4" t="s">
        <v>6</v>
      </c>
      <c r="D106" t="s">
        <v>7</v>
      </c>
      <c r="Q106" s="38"/>
      <c r="R106" s="37"/>
    </row>
    <row r="107" spans="1:18" ht="19" customHeight="1" thickBot="1" x14ac:dyDescent="0.25">
      <c r="B107" s="2"/>
      <c r="C107" s="5" t="s">
        <v>13</v>
      </c>
      <c r="D107" t="s">
        <v>14</v>
      </c>
      <c r="Q107" s="38"/>
      <c r="R107" s="37"/>
    </row>
    <row r="108" spans="1:18" ht="19" customHeight="1" x14ac:dyDescent="0.2">
      <c r="B108" s="2"/>
      <c r="C108" s="5"/>
      <c r="H108" s="188" t="s">
        <v>67</v>
      </c>
      <c r="I108" s="189"/>
      <c r="J108" s="190"/>
      <c r="Q108" s="38"/>
      <c r="R108" s="37"/>
    </row>
    <row r="109" spans="1:18" ht="56.25" customHeight="1" x14ac:dyDescent="0.2">
      <c r="C109" s="12" t="s">
        <v>17</v>
      </c>
      <c r="D109" s="12" t="s">
        <v>18</v>
      </c>
      <c r="E109" s="85" t="s">
        <v>19</v>
      </c>
      <c r="F109" s="12" t="s">
        <v>20</v>
      </c>
      <c r="G109" s="123" t="s">
        <v>74</v>
      </c>
      <c r="H109" s="128" t="s">
        <v>69</v>
      </c>
      <c r="I109" s="83" t="s">
        <v>70</v>
      </c>
      <c r="J109" s="129" t="s">
        <v>75</v>
      </c>
      <c r="K109" s="25"/>
      <c r="Q109" s="38"/>
      <c r="R109" s="37"/>
    </row>
    <row r="110" spans="1:18" ht="19" customHeight="1" x14ac:dyDescent="0.2">
      <c r="C110" s="9" t="s">
        <v>44</v>
      </c>
      <c r="D110" s="3" t="s">
        <v>45</v>
      </c>
      <c r="E110" s="3">
        <v>5</v>
      </c>
      <c r="F110" s="7">
        <v>0.42</v>
      </c>
      <c r="G110" s="125">
        <f t="shared" ref="G110:G115" si="25">E110*F110</f>
        <v>2.1</v>
      </c>
      <c r="H110" s="130">
        <f>F110/35.65</f>
        <v>1.1781206171107995E-2</v>
      </c>
      <c r="I110" s="87">
        <f>H110*1000</f>
        <v>11.781206171107995</v>
      </c>
      <c r="J110" s="131">
        <f>H110*E110</f>
        <v>5.890603085553997E-2</v>
      </c>
      <c r="K110" s="24"/>
      <c r="Q110" s="38"/>
      <c r="R110" s="37"/>
    </row>
    <row r="111" spans="1:18" ht="19" customHeight="1" x14ac:dyDescent="0.25">
      <c r="B111" s="2"/>
      <c r="C111" s="9" t="s">
        <v>25</v>
      </c>
      <c r="D111" s="3" t="s">
        <v>45</v>
      </c>
      <c r="E111" s="3">
        <v>3</v>
      </c>
      <c r="F111" s="7">
        <v>1.1000000000000001</v>
      </c>
      <c r="G111" s="125">
        <f t="shared" si="25"/>
        <v>3.3000000000000003</v>
      </c>
      <c r="H111" s="130">
        <f>F111/35.65</f>
        <v>3.0855539971949512E-2</v>
      </c>
      <c r="I111" s="87">
        <f t="shared" ref="I111:I116" si="26">H111*1000</f>
        <v>30.855539971949511</v>
      </c>
      <c r="J111" s="131">
        <f t="shared" ref="J111:J115" si="27">H111*E111</f>
        <v>9.2566619915848539E-2</v>
      </c>
      <c r="K111" s="24"/>
      <c r="M111" s="46"/>
      <c r="N111" s="47"/>
      <c r="O111" s="206"/>
      <c r="P111" s="38"/>
      <c r="Q111" s="38"/>
      <c r="R111" s="37"/>
    </row>
    <row r="112" spans="1:18" ht="19" customHeight="1" x14ac:dyDescent="0.25">
      <c r="B112" s="2"/>
      <c r="C112" s="9" t="s">
        <v>28</v>
      </c>
      <c r="D112" s="3" t="s">
        <v>46</v>
      </c>
      <c r="E112" s="3">
        <v>0.5</v>
      </c>
      <c r="F112" s="7">
        <v>0.65</v>
      </c>
      <c r="G112" s="125">
        <f t="shared" si="25"/>
        <v>0.32500000000000001</v>
      </c>
      <c r="H112" s="130">
        <f>F112/35.65</f>
        <v>1.8232819074333804E-2</v>
      </c>
      <c r="I112" s="87">
        <f t="shared" si="26"/>
        <v>18.232819074333804</v>
      </c>
      <c r="J112" s="132">
        <f>H112*E112</f>
        <v>9.1164095371669019E-3</v>
      </c>
      <c r="K112" s="24"/>
      <c r="M112" s="46"/>
      <c r="N112" s="47"/>
      <c r="O112" s="206"/>
      <c r="P112" s="38"/>
      <c r="Q112" s="38"/>
      <c r="R112" s="37"/>
    </row>
    <row r="113" spans="1:18" ht="19" customHeight="1" x14ac:dyDescent="0.25">
      <c r="B113" s="2"/>
      <c r="C113" s="15" t="s">
        <v>30</v>
      </c>
      <c r="D113" s="16" t="s">
        <v>31</v>
      </c>
      <c r="E113" s="17">
        <v>6</v>
      </c>
      <c r="F113" s="18">
        <v>2.2200000000000002</v>
      </c>
      <c r="G113" s="155">
        <f t="shared" si="25"/>
        <v>13.32</v>
      </c>
      <c r="H113" s="157">
        <f t="shared" ref="H113" si="28">F113/35.65</f>
        <v>6.2272089761570837E-2</v>
      </c>
      <c r="I113" s="91">
        <f t="shared" si="26"/>
        <v>62.27208976157084</v>
      </c>
      <c r="J113" s="158">
        <f t="shared" si="27"/>
        <v>0.37363253856942502</v>
      </c>
      <c r="K113" s="24"/>
      <c r="M113" s="46"/>
      <c r="N113" s="47"/>
      <c r="O113" s="206"/>
      <c r="P113" s="38"/>
      <c r="Q113" s="38"/>
      <c r="R113" s="37"/>
    </row>
    <row r="114" spans="1:18" ht="19" customHeight="1" x14ac:dyDescent="0.25">
      <c r="B114" s="2"/>
      <c r="C114" s="15" t="s">
        <v>33</v>
      </c>
      <c r="D114" s="16" t="s">
        <v>31</v>
      </c>
      <c r="E114" s="17">
        <v>3</v>
      </c>
      <c r="F114" s="18">
        <v>2.56</v>
      </c>
      <c r="G114" s="155">
        <f t="shared" si="25"/>
        <v>7.68</v>
      </c>
      <c r="H114" s="157">
        <f>F114/35.65</f>
        <v>7.1809256661991588E-2</v>
      </c>
      <c r="I114" s="91">
        <f t="shared" si="26"/>
        <v>71.809256661991583</v>
      </c>
      <c r="J114" s="158">
        <f t="shared" si="27"/>
        <v>0.21542776998597477</v>
      </c>
      <c r="K114" s="24"/>
      <c r="M114" s="46"/>
      <c r="N114" s="47"/>
      <c r="O114" s="206"/>
      <c r="P114" s="38"/>
      <c r="Q114" s="38"/>
      <c r="R114" s="37"/>
    </row>
    <row r="115" spans="1:18" ht="19" customHeight="1" x14ac:dyDescent="0.25">
      <c r="B115" s="2"/>
      <c r="C115" s="15" t="s">
        <v>53</v>
      </c>
      <c r="D115" s="16" t="s">
        <v>54</v>
      </c>
      <c r="E115" s="17">
        <v>21</v>
      </c>
      <c r="F115" s="18">
        <v>6.3E-2</v>
      </c>
      <c r="G115" s="155">
        <f t="shared" si="25"/>
        <v>1.323</v>
      </c>
      <c r="H115" s="159">
        <f t="shared" ref="H115" si="29">F115/35.65</f>
        <v>1.7671809256661992E-3</v>
      </c>
      <c r="I115" s="91">
        <f t="shared" si="26"/>
        <v>1.7671809256661992</v>
      </c>
      <c r="J115" s="160">
        <f t="shared" si="27"/>
        <v>3.7110799438990184E-2</v>
      </c>
      <c r="K115" s="24"/>
      <c r="M115" s="46"/>
      <c r="N115" s="47"/>
      <c r="O115" s="206"/>
      <c r="P115" s="38"/>
      <c r="Q115" s="38"/>
      <c r="R115" s="37"/>
    </row>
    <row r="116" spans="1:18" ht="19" customHeight="1" x14ac:dyDescent="0.25">
      <c r="B116" s="2"/>
      <c r="C116" s="9" t="s">
        <v>35</v>
      </c>
      <c r="D116" s="10"/>
      <c r="E116" s="3" t="s">
        <v>36</v>
      </c>
      <c r="F116" s="12" t="s">
        <v>37</v>
      </c>
      <c r="G116" s="126">
        <f>0.04971*1</f>
        <v>4.9709999999999997E-2</v>
      </c>
      <c r="H116" s="134">
        <f>0.04971/35.65</f>
        <v>1.3943899018232819E-3</v>
      </c>
      <c r="I116" s="87">
        <f t="shared" si="26"/>
        <v>1.3943899018232819</v>
      </c>
      <c r="J116" s="132">
        <f>H116*1</f>
        <v>1.3943899018232819E-3</v>
      </c>
      <c r="K116" s="24"/>
      <c r="M116" s="46"/>
      <c r="N116" s="47"/>
      <c r="O116" s="206"/>
      <c r="P116" s="38"/>
      <c r="Q116" s="38"/>
      <c r="R116" s="37"/>
    </row>
    <row r="117" spans="1:18" ht="19" customHeight="1" x14ac:dyDescent="0.25">
      <c r="C117" s="11" t="s">
        <v>7</v>
      </c>
      <c r="D117" s="3" t="s">
        <v>39</v>
      </c>
      <c r="E117" s="12">
        <v>120</v>
      </c>
      <c r="F117" s="7">
        <v>2.5000000000000001E-2</v>
      </c>
      <c r="G117" s="125">
        <f>E117*F117</f>
        <v>3</v>
      </c>
      <c r="H117" s="164">
        <f>F117/35.65</f>
        <v>7.0126227208976166E-4</v>
      </c>
      <c r="I117" s="87">
        <f>H117*1000</f>
        <v>0.70126227208976166</v>
      </c>
      <c r="J117" s="131">
        <f>H117*E117</f>
        <v>8.41514726507714E-2</v>
      </c>
      <c r="K117" s="24"/>
      <c r="M117" s="46"/>
      <c r="N117" s="47"/>
      <c r="O117" s="206"/>
      <c r="P117" s="38"/>
      <c r="Q117" s="38"/>
      <c r="R117" s="37"/>
    </row>
    <row r="118" spans="1:18" ht="19" customHeight="1" thickBot="1" x14ac:dyDescent="0.3">
      <c r="C118" s="192" t="s">
        <v>40</v>
      </c>
      <c r="D118" s="192"/>
      <c r="E118" s="89"/>
      <c r="F118" s="90"/>
      <c r="G118" s="156">
        <f>SUM(G110:G117)</f>
        <v>31.097710000000003</v>
      </c>
      <c r="H118" s="161"/>
      <c r="I118" s="162"/>
      <c r="J118" s="147">
        <f>SUM(J110:J117)</f>
        <v>0.87230603085554004</v>
      </c>
      <c r="K118" s="6"/>
      <c r="M118" s="46"/>
      <c r="N118" s="47"/>
      <c r="O118" s="206"/>
      <c r="P118" s="38"/>
      <c r="Q118" s="38"/>
      <c r="R118" s="37"/>
    </row>
    <row r="119" spans="1:18" ht="19" customHeight="1" x14ac:dyDescent="0.25">
      <c r="M119" s="46"/>
      <c r="N119" s="47"/>
      <c r="O119" s="206"/>
      <c r="P119" s="38"/>
      <c r="Q119" s="38"/>
      <c r="R119" s="37"/>
    </row>
    <row r="120" spans="1:18" ht="19" customHeight="1" x14ac:dyDescent="0.25">
      <c r="A120" s="5" t="s">
        <v>61</v>
      </c>
      <c r="B120" s="1" t="s">
        <v>1</v>
      </c>
      <c r="C120" s="2" t="s">
        <v>42</v>
      </c>
      <c r="M120" s="46"/>
      <c r="N120" s="47"/>
      <c r="O120" s="206"/>
      <c r="P120" s="38"/>
      <c r="Q120" s="38"/>
      <c r="R120" s="37"/>
    </row>
    <row r="121" spans="1:18" ht="19" customHeight="1" x14ac:dyDescent="0.25">
      <c r="B121" s="1"/>
      <c r="C121" s="4" t="s">
        <v>4</v>
      </c>
      <c r="D121" t="s">
        <v>58</v>
      </c>
      <c r="M121" s="46"/>
      <c r="N121" s="47"/>
      <c r="O121" s="206"/>
      <c r="P121" s="38"/>
      <c r="Q121" s="38"/>
      <c r="R121" s="37"/>
    </row>
    <row r="122" spans="1:18" ht="19" customHeight="1" x14ac:dyDescent="0.25">
      <c r="B122" s="1"/>
      <c r="C122" s="4" t="s">
        <v>6</v>
      </c>
      <c r="D122" t="s">
        <v>50</v>
      </c>
      <c r="M122" s="46"/>
      <c r="N122" s="47"/>
      <c r="O122" s="206"/>
      <c r="P122" s="38"/>
      <c r="Q122" s="38"/>
      <c r="R122" s="37"/>
    </row>
    <row r="123" spans="1:18" ht="19" customHeight="1" thickBot="1" x14ac:dyDescent="0.3">
      <c r="B123" s="2"/>
      <c r="C123" s="5" t="s">
        <v>13</v>
      </c>
      <c r="D123" t="s">
        <v>14</v>
      </c>
      <c r="M123" s="46"/>
      <c r="N123" s="47"/>
      <c r="O123" s="206"/>
      <c r="P123" s="38"/>
      <c r="Q123" s="38"/>
      <c r="R123" s="37"/>
    </row>
    <row r="124" spans="1:18" ht="19" customHeight="1" x14ac:dyDescent="0.25">
      <c r="B124" s="2"/>
      <c r="C124" s="5"/>
      <c r="H124" s="188" t="s">
        <v>67</v>
      </c>
      <c r="I124" s="189"/>
      <c r="J124" s="190"/>
      <c r="M124" s="46"/>
      <c r="N124" s="47"/>
      <c r="O124" s="206"/>
      <c r="P124" s="38"/>
      <c r="Q124" s="38"/>
      <c r="R124" s="37"/>
    </row>
    <row r="125" spans="1:18" ht="50.25" customHeight="1" x14ac:dyDescent="0.25">
      <c r="C125" s="12" t="s">
        <v>17</v>
      </c>
      <c r="D125" s="12" t="s">
        <v>18</v>
      </c>
      <c r="E125" s="85" t="s">
        <v>19</v>
      </c>
      <c r="F125" s="12" t="s">
        <v>20</v>
      </c>
      <c r="G125" s="123" t="s">
        <v>74</v>
      </c>
      <c r="H125" s="128" t="s">
        <v>69</v>
      </c>
      <c r="I125" s="83" t="s">
        <v>70</v>
      </c>
      <c r="J125" s="129" t="s">
        <v>75</v>
      </c>
      <c r="K125" s="25"/>
      <c r="M125" s="46"/>
      <c r="N125" s="47"/>
      <c r="O125" s="206"/>
      <c r="P125" s="38"/>
      <c r="Q125" s="38"/>
      <c r="R125" s="37"/>
    </row>
    <row r="126" spans="1:18" ht="19" customHeight="1" x14ac:dyDescent="0.2">
      <c r="C126" s="20" t="s">
        <v>23</v>
      </c>
      <c r="D126" s="21" t="s">
        <v>24</v>
      </c>
      <c r="E126" s="3">
        <v>5</v>
      </c>
      <c r="F126" s="7">
        <v>0.42</v>
      </c>
      <c r="G126" s="125">
        <f t="shared" ref="G126:G131" si="30">E126*F126</f>
        <v>2.1</v>
      </c>
      <c r="H126" s="130">
        <f>F126/35.65</f>
        <v>1.1781206171107995E-2</v>
      </c>
      <c r="I126" s="87">
        <f>H126*1000</f>
        <v>11.781206171107995</v>
      </c>
      <c r="J126" s="131">
        <f>H126*E126</f>
        <v>5.890603085553997E-2</v>
      </c>
      <c r="K126" s="24"/>
      <c r="Q126" s="38"/>
      <c r="R126" s="37"/>
    </row>
    <row r="127" spans="1:18" ht="19" customHeight="1" x14ac:dyDescent="0.2">
      <c r="B127" s="2"/>
      <c r="C127" s="9" t="s">
        <v>25</v>
      </c>
      <c r="D127" s="28" t="s">
        <v>26</v>
      </c>
      <c r="E127" s="3">
        <v>3</v>
      </c>
      <c r="F127" s="7">
        <v>1.1000000000000001</v>
      </c>
      <c r="G127" s="125">
        <f t="shared" si="30"/>
        <v>3.3000000000000003</v>
      </c>
      <c r="H127" s="130">
        <f>F127/35.65</f>
        <v>3.0855539971949512E-2</v>
      </c>
      <c r="I127" s="87">
        <f t="shared" ref="I127:I132" si="31">H127*1000</f>
        <v>30.855539971949511</v>
      </c>
      <c r="J127" s="131">
        <f t="shared" ref="J127" si="32">H127*E127</f>
        <v>9.2566619915848539E-2</v>
      </c>
      <c r="K127" s="24"/>
      <c r="Q127" s="38"/>
      <c r="R127" s="37"/>
    </row>
    <row r="128" spans="1:18" ht="19" customHeight="1" x14ac:dyDescent="0.2">
      <c r="B128" s="2"/>
      <c r="C128" s="9" t="s">
        <v>28</v>
      </c>
      <c r="D128" s="28" t="s">
        <v>29</v>
      </c>
      <c r="E128" s="3">
        <v>0.5</v>
      </c>
      <c r="F128" s="7">
        <v>0.65</v>
      </c>
      <c r="G128" s="125">
        <f t="shared" si="30"/>
        <v>0.32500000000000001</v>
      </c>
      <c r="H128" s="130">
        <f>F128/35.65</f>
        <v>1.8232819074333804E-2</v>
      </c>
      <c r="I128" s="87">
        <f t="shared" si="31"/>
        <v>18.232819074333804</v>
      </c>
      <c r="J128" s="132">
        <f>H128*E128</f>
        <v>9.1164095371669019E-3</v>
      </c>
      <c r="K128" s="24"/>
      <c r="Q128" s="38"/>
      <c r="R128" s="37"/>
    </row>
    <row r="129" spans="1:18" ht="19" customHeight="1" x14ac:dyDescent="0.2">
      <c r="B129" s="2"/>
      <c r="C129" s="15" t="s">
        <v>30</v>
      </c>
      <c r="D129" s="16" t="s">
        <v>31</v>
      </c>
      <c r="E129" s="17">
        <v>4</v>
      </c>
      <c r="F129" s="18">
        <v>2.2200000000000002</v>
      </c>
      <c r="G129" s="155">
        <f t="shared" si="30"/>
        <v>8.8800000000000008</v>
      </c>
      <c r="H129" s="157">
        <f t="shared" ref="H129" si="33">F129/35.65</f>
        <v>6.2272089761570837E-2</v>
      </c>
      <c r="I129" s="91">
        <f t="shared" si="31"/>
        <v>62.27208976157084</v>
      </c>
      <c r="J129" s="158">
        <f t="shared" ref="J129:J131" si="34">H129*E129</f>
        <v>0.24908835904628335</v>
      </c>
      <c r="K129" s="24"/>
      <c r="Q129" s="38"/>
      <c r="R129" s="37"/>
    </row>
    <row r="130" spans="1:18" ht="19" customHeight="1" x14ac:dyDescent="0.2">
      <c r="B130" s="2"/>
      <c r="C130" s="15" t="s">
        <v>33</v>
      </c>
      <c r="D130" s="16" t="s">
        <v>31</v>
      </c>
      <c r="E130" s="17">
        <v>2</v>
      </c>
      <c r="F130" s="18">
        <v>2.56</v>
      </c>
      <c r="G130" s="155">
        <f t="shared" si="30"/>
        <v>5.12</v>
      </c>
      <c r="H130" s="157">
        <f>F130/35.65</f>
        <v>7.1809256661991588E-2</v>
      </c>
      <c r="I130" s="91">
        <f t="shared" si="31"/>
        <v>71.809256661991583</v>
      </c>
      <c r="J130" s="158">
        <f t="shared" si="34"/>
        <v>0.14361851332398318</v>
      </c>
      <c r="K130" s="24"/>
      <c r="Q130" s="38"/>
      <c r="R130" s="37"/>
    </row>
    <row r="131" spans="1:18" ht="19" customHeight="1" x14ac:dyDescent="0.2">
      <c r="B131" s="2"/>
      <c r="C131" s="15" t="s">
        <v>53</v>
      </c>
      <c r="D131" s="16" t="s">
        <v>54</v>
      </c>
      <c r="E131" s="17">
        <v>24</v>
      </c>
      <c r="F131" s="18">
        <v>6.3E-2</v>
      </c>
      <c r="G131" s="155">
        <f t="shared" si="30"/>
        <v>1.512</v>
      </c>
      <c r="H131" s="159">
        <f t="shared" ref="H131" si="35">F131/35.65</f>
        <v>1.7671809256661992E-3</v>
      </c>
      <c r="I131" s="91">
        <f t="shared" si="31"/>
        <v>1.7671809256661992</v>
      </c>
      <c r="J131" s="160">
        <f t="shared" si="34"/>
        <v>4.2412342215988781E-2</v>
      </c>
      <c r="K131" s="24"/>
      <c r="Q131" s="38"/>
      <c r="R131" s="37"/>
    </row>
    <row r="132" spans="1:18" ht="19" customHeight="1" x14ac:dyDescent="0.2">
      <c r="B132" s="2"/>
      <c r="C132" s="9" t="s">
        <v>35</v>
      </c>
      <c r="D132" s="10"/>
      <c r="E132" s="3" t="s">
        <v>36</v>
      </c>
      <c r="F132" s="12" t="s">
        <v>37</v>
      </c>
      <c r="G132" s="126">
        <f>0.04971*1</f>
        <v>4.9709999999999997E-2</v>
      </c>
      <c r="H132" s="134">
        <f>0.04971/35.65</f>
        <v>1.3943899018232819E-3</v>
      </c>
      <c r="I132" s="87">
        <f t="shared" si="31"/>
        <v>1.3943899018232819</v>
      </c>
      <c r="J132" s="132">
        <f>H132*1</f>
        <v>1.3943899018232819E-3</v>
      </c>
      <c r="K132" s="24"/>
      <c r="Q132" s="38"/>
      <c r="R132" s="37"/>
    </row>
    <row r="133" spans="1:18" ht="19" customHeight="1" x14ac:dyDescent="0.2">
      <c r="C133" s="29" t="s">
        <v>50</v>
      </c>
      <c r="D133" s="30" t="s">
        <v>39</v>
      </c>
      <c r="E133" s="31">
        <v>277.8</v>
      </c>
      <c r="F133" s="32">
        <v>0.02</v>
      </c>
      <c r="G133" s="165">
        <f>F133*E133</f>
        <v>5.556</v>
      </c>
      <c r="H133" s="164">
        <f>F133/35.65</f>
        <v>5.6100981767180928E-4</v>
      </c>
      <c r="I133" s="87">
        <f>H133*1000</f>
        <v>0.56100981767180924</v>
      </c>
      <c r="J133" s="131">
        <f>H133*E133</f>
        <v>0.15584852734922863</v>
      </c>
      <c r="K133" s="24"/>
      <c r="Q133" s="38"/>
      <c r="R133" s="37"/>
    </row>
    <row r="134" spans="1:18" ht="19" customHeight="1" thickBot="1" x14ac:dyDescent="0.25">
      <c r="C134" s="192" t="s">
        <v>40</v>
      </c>
      <c r="D134" s="192"/>
      <c r="E134" s="89"/>
      <c r="F134" s="122"/>
      <c r="G134" s="156">
        <f>SUM(G126:G133)</f>
        <v>26.842710000000004</v>
      </c>
      <c r="H134" s="161"/>
      <c r="I134" s="162"/>
      <c r="J134" s="147">
        <f>SUM(J126:J133)</f>
        <v>0.75295119214586259</v>
      </c>
      <c r="K134" s="6"/>
      <c r="Q134" s="38"/>
      <c r="R134" s="37"/>
    </row>
    <row r="135" spans="1:18" ht="19" customHeight="1" x14ac:dyDescent="0.2">
      <c r="Q135" s="38"/>
      <c r="R135" s="37"/>
    </row>
    <row r="136" spans="1:18" ht="19" customHeight="1" x14ac:dyDescent="0.2">
      <c r="Q136" s="38"/>
      <c r="R136" s="37"/>
    </row>
    <row r="137" spans="1:18" ht="19" customHeight="1" x14ac:dyDescent="0.2">
      <c r="A137" s="172" t="s">
        <v>71</v>
      </c>
      <c r="B137" s="55" t="s">
        <v>1</v>
      </c>
      <c r="C137" s="56" t="s">
        <v>2</v>
      </c>
      <c r="D137" s="56"/>
      <c r="E137" s="54"/>
      <c r="F137" s="54"/>
      <c r="G137" s="54"/>
      <c r="H137" s="54"/>
      <c r="I137" s="54"/>
      <c r="J137" s="54"/>
      <c r="K137" s="54"/>
      <c r="Q137" s="38"/>
      <c r="R137" s="37"/>
    </row>
    <row r="138" spans="1:18" ht="19" customHeight="1" x14ac:dyDescent="0.25">
      <c r="A138" s="172"/>
      <c r="B138" s="55"/>
      <c r="C138" s="56" t="s">
        <v>4</v>
      </c>
      <c r="D138" s="54" t="s">
        <v>62</v>
      </c>
      <c r="E138" s="54"/>
      <c r="F138" s="54"/>
      <c r="G138" s="54"/>
      <c r="H138" s="54"/>
      <c r="I138" s="54"/>
      <c r="J138" s="54"/>
      <c r="K138" s="54"/>
      <c r="M138" s="46"/>
      <c r="N138" s="47"/>
      <c r="O138" s="206"/>
      <c r="P138" s="38"/>
      <c r="Q138" s="38"/>
      <c r="R138" s="37"/>
    </row>
    <row r="139" spans="1:18" ht="19" customHeight="1" x14ac:dyDescent="0.25">
      <c r="A139" s="54"/>
      <c r="B139" s="55"/>
      <c r="C139" s="56" t="s">
        <v>6</v>
      </c>
      <c r="D139" s="54" t="s">
        <v>7</v>
      </c>
      <c r="E139" s="54"/>
      <c r="F139" s="54"/>
      <c r="G139" s="54"/>
      <c r="H139" s="54"/>
      <c r="I139" s="54"/>
      <c r="J139" s="54"/>
      <c r="K139" s="54"/>
      <c r="M139" s="46"/>
      <c r="N139" s="47"/>
      <c r="O139" s="206"/>
      <c r="P139" s="38"/>
      <c r="Q139" s="38"/>
      <c r="R139" s="37"/>
    </row>
    <row r="140" spans="1:18" ht="19" customHeight="1" thickBot="1" x14ac:dyDescent="0.3">
      <c r="A140" s="54"/>
      <c r="B140" s="56"/>
      <c r="C140" s="54" t="s">
        <v>13</v>
      </c>
      <c r="D140" s="54" t="s">
        <v>14</v>
      </c>
      <c r="E140" s="54"/>
      <c r="F140" s="54"/>
      <c r="G140" s="54"/>
      <c r="H140" s="54"/>
      <c r="I140" s="54"/>
      <c r="J140" s="54"/>
      <c r="K140" s="54"/>
      <c r="M140" s="46"/>
      <c r="N140" s="47"/>
      <c r="O140" s="206"/>
      <c r="P140" s="38"/>
      <c r="Q140" s="38"/>
      <c r="R140" s="37"/>
    </row>
    <row r="141" spans="1:18" ht="19" customHeight="1" x14ac:dyDescent="0.25">
      <c r="A141" s="54"/>
      <c r="B141" s="54"/>
      <c r="C141" s="54"/>
      <c r="D141" s="54"/>
      <c r="E141" s="54"/>
      <c r="H141" s="188" t="s">
        <v>67</v>
      </c>
      <c r="I141" s="189"/>
      <c r="J141" s="190"/>
      <c r="K141" s="54"/>
      <c r="M141" s="46"/>
      <c r="N141" s="47"/>
      <c r="O141" s="206"/>
      <c r="P141" s="38"/>
      <c r="Q141" s="38"/>
      <c r="R141" s="37"/>
    </row>
    <row r="142" spans="1:18" ht="51" x14ac:dyDescent="0.2">
      <c r="A142" s="54"/>
      <c r="B142" s="56"/>
      <c r="C142" s="84" t="s">
        <v>17</v>
      </c>
      <c r="D142" s="85" t="s">
        <v>18</v>
      </c>
      <c r="E142" s="85" t="s">
        <v>19</v>
      </c>
      <c r="F142" s="12" t="s">
        <v>20</v>
      </c>
      <c r="G142" s="123" t="s">
        <v>74</v>
      </c>
      <c r="H142" s="128" t="s">
        <v>69</v>
      </c>
      <c r="I142" s="83" t="s">
        <v>70</v>
      </c>
      <c r="J142" s="129" t="s">
        <v>75</v>
      </c>
      <c r="K142" s="25"/>
    </row>
    <row r="143" spans="1:18" x14ac:dyDescent="0.2">
      <c r="A143" s="54"/>
      <c r="B143" s="54"/>
      <c r="C143" s="57" t="s">
        <v>63</v>
      </c>
      <c r="D143" s="58" t="s">
        <v>24</v>
      </c>
      <c r="E143" s="113">
        <v>5</v>
      </c>
      <c r="F143" s="114">
        <v>0.42</v>
      </c>
      <c r="G143" s="166">
        <f>F143*E143</f>
        <v>2.1</v>
      </c>
      <c r="H143" s="130">
        <f>F143/35.65</f>
        <v>1.1781206171107995E-2</v>
      </c>
      <c r="I143" s="87">
        <f>H143*1000</f>
        <v>11.781206171107995</v>
      </c>
      <c r="J143" s="131">
        <f>H143*E143</f>
        <v>5.890603085553997E-2</v>
      </c>
      <c r="K143" s="56"/>
    </row>
    <row r="144" spans="1:18" x14ac:dyDescent="0.2">
      <c r="A144" s="54"/>
      <c r="B144" s="54"/>
      <c r="C144" s="61" t="s">
        <v>25</v>
      </c>
      <c r="D144" s="62" t="s">
        <v>26</v>
      </c>
      <c r="E144" s="113">
        <v>3</v>
      </c>
      <c r="F144" s="115">
        <v>1.1000000000000001</v>
      </c>
      <c r="G144" s="166">
        <f>F144*E144</f>
        <v>3.3000000000000003</v>
      </c>
      <c r="H144" s="130">
        <f>F144/35.65</f>
        <v>3.0855539971949512E-2</v>
      </c>
      <c r="I144" s="87">
        <f t="shared" ref="I144:I149" si="36">H144*1000</f>
        <v>30.855539971949511</v>
      </c>
      <c r="J144" s="131">
        <f>H144*E144</f>
        <v>9.2566619915848539E-2</v>
      </c>
      <c r="K144" s="56"/>
    </row>
    <row r="145" spans="1:19" x14ac:dyDescent="0.2">
      <c r="A145" s="54"/>
      <c r="B145" s="56"/>
      <c r="C145" s="61" t="s">
        <v>28</v>
      </c>
      <c r="D145" s="62" t="s">
        <v>29</v>
      </c>
      <c r="E145" s="113">
        <v>0.5</v>
      </c>
      <c r="F145" s="114">
        <v>0.65</v>
      </c>
      <c r="G145" s="167">
        <f>F145*E145</f>
        <v>0.32500000000000001</v>
      </c>
      <c r="H145" s="130">
        <f>F145/35.65</f>
        <v>1.8232819074333804E-2</v>
      </c>
      <c r="I145" s="87">
        <f t="shared" si="36"/>
        <v>18.232819074333804</v>
      </c>
      <c r="J145" s="132">
        <f>H145*E145</f>
        <v>9.1164095371669019E-3</v>
      </c>
      <c r="K145" s="56"/>
    </row>
    <row r="146" spans="1:19" x14ac:dyDescent="0.2">
      <c r="A146" s="54"/>
      <c r="B146" s="56"/>
      <c r="C146" s="61" t="s">
        <v>30</v>
      </c>
      <c r="D146" s="58" t="s">
        <v>31</v>
      </c>
      <c r="E146" s="113">
        <v>20</v>
      </c>
      <c r="F146" s="114">
        <v>2.2200000000000002</v>
      </c>
      <c r="G146" s="166">
        <f>F146*E146</f>
        <v>44.400000000000006</v>
      </c>
      <c r="H146" s="130">
        <f>F146/35.65</f>
        <v>6.2272089761570837E-2</v>
      </c>
      <c r="I146" s="87">
        <f t="shared" si="36"/>
        <v>62.27208976157084</v>
      </c>
      <c r="J146" s="133">
        <f>H146*E146</f>
        <v>1.2454417952314167</v>
      </c>
      <c r="K146" s="56"/>
    </row>
    <row r="147" spans="1:19" x14ac:dyDescent="0.2">
      <c r="A147" s="54"/>
      <c r="B147" s="56"/>
      <c r="C147" s="61" t="s">
        <v>33</v>
      </c>
      <c r="D147" s="58" t="s">
        <v>31</v>
      </c>
      <c r="E147" s="113">
        <v>10</v>
      </c>
      <c r="F147" s="114">
        <v>2.56</v>
      </c>
      <c r="G147" s="166">
        <f>F147*E147</f>
        <v>25.6</v>
      </c>
      <c r="H147" s="130">
        <f>F147/35.65</f>
        <v>7.1809256661991588E-2</v>
      </c>
      <c r="I147" s="87">
        <f t="shared" si="36"/>
        <v>71.809256661991583</v>
      </c>
      <c r="J147" s="133">
        <f>H147*E147</f>
        <v>0.71809256661991583</v>
      </c>
      <c r="K147" s="56"/>
    </row>
    <row r="148" spans="1:19" x14ac:dyDescent="0.2">
      <c r="A148" s="54"/>
      <c r="B148" s="56"/>
      <c r="C148" s="61" t="s">
        <v>35</v>
      </c>
      <c r="D148" s="60" t="s">
        <v>64</v>
      </c>
      <c r="E148" s="113" t="s">
        <v>36</v>
      </c>
      <c r="F148" s="113" t="s">
        <v>37</v>
      </c>
      <c r="G148" s="126">
        <f>0.04971*1</f>
        <v>4.9709999999999997E-2</v>
      </c>
      <c r="H148" s="134">
        <f>0.04971/35.65</f>
        <v>1.3943899018232819E-3</v>
      </c>
      <c r="I148" s="87">
        <f t="shared" si="36"/>
        <v>1.3943899018232819</v>
      </c>
      <c r="J148" s="132">
        <f>H148*1</f>
        <v>1.3943899018232819E-3</v>
      </c>
      <c r="K148" s="56"/>
      <c r="R148" s="2"/>
      <c r="S148" s="6"/>
    </row>
    <row r="149" spans="1:19" x14ac:dyDescent="0.2">
      <c r="A149" s="54"/>
      <c r="B149" s="54"/>
      <c r="C149" s="63" t="s">
        <v>7</v>
      </c>
      <c r="D149" s="59" t="s">
        <v>39</v>
      </c>
      <c r="E149" s="113">
        <v>120</v>
      </c>
      <c r="F149" s="114">
        <v>2.5000000000000001E-2</v>
      </c>
      <c r="G149" s="166">
        <f>F149*E149</f>
        <v>3</v>
      </c>
      <c r="H149" s="164">
        <f>F149/35.65</f>
        <v>7.0126227208976166E-4</v>
      </c>
      <c r="I149" s="87">
        <f t="shared" si="36"/>
        <v>0.70126227208976166</v>
      </c>
      <c r="J149" s="132">
        <f>H149*E149</f>
        <v>8.41514726507714E-2</v>
      </c>
      <c r="K149" s="56"/>
      <c r="R149" s="2"/>
    </row>
    <row r="150" spans="1:19" x14ac:dyDescent="0.2">
      <c r="A150" s="54"/>
      <c r="B150" s="54"/>
      <c r="C150" s="117" t="s">
        <v>65</v>
      </c>
      <c r="D150" s="118" t="s">
        <v>66</v>
      </c>
      <c r="E150" s="119">
        <v>0.5</v>
      </c>
      <c r="F150" s="120">
        <v>3.15</v>
      </c>
      <c r="G150" s="168">
        <f>F150*E150</f>
        <v>1.575</v>
      </c>
      <c r="H150" s="170">
        <f>F150/35.65</f>
        <v>8.8359046283309955E-2</v>
      </c>
      <c r="I150" s="92">
        <f>H150*1000</f>
        <v>88.359046283309951</v>
      </c>
      <c r="J150" s="171">
        <f>H150*E150</f>
        <v>4.4179523141654978E-2</v>
      </c>
      <c r="K150" s="56"/>
      <c r="R150" s="2"/>
    </row>
    <row r="151" spans="1:19" ht="17" thickBot="1" x14ac:dyDescent="0.25">
      <c r="A151" s="54"/>
      <c r="B151" s="54"/>
      <c r="C151" s="191" t="s">
        <v>40</v>
      </c>
      <c r="D151" s="191"/>
      <c r="E151" s="116"/>
      <c r="F151" s="90"/>
      <c r="G151" s="169">
        <f>SUM(G143:G150)</f>
        <v>80.349710000000016</v>
      </c>
      <c r="H151" s="161"/>
      <c r="I151" s="162"/>
      <c r="J151" s="147">
        <f>SUM(J143:J150)</f>
        <v>2.2538488078541374</v>
      </c>
      <c r="K151" s="56"/>
      <c r="R151" s="2"/>
    </row>
    <row r="152" spans="1:19" x14ac:dyDescent="0.2">
      <c r="B152" s="2"/>
      <c r="C152" s="2"/>
      <c r="D152" s="27"/>
      <c r="E152" s="6"/>
      <c r="F152" s="26"/>
      <c r="H152" s="64"/>
      <c r="I152" s="64"/>
      <c r="J152" s="64"/>
      <c r="K152" s="64"/>
      <c r="R152" s="2"/>
    </row>
    <row r="153" spans="1:19" x14ac:dyDescent="0.2">
      <c r="B153" s="2"/>
      <c r="C153" s="2"/>
      <c r="D153" s="27"/>
      <c r="E153" s="6"/>
      <c r="F153" s="26"/>
      <c r="G153" s="24"/>
      <c r="H153" s="24"/>
      <c r="I153" s="24"/>
      <c r="J153" s="24"/>
      <c r="K153" s="24"/>
      <c r="R153" s="2"/>
    </row>
    <row r="154" spans="1:19" x14ac:dyDescent="0.2">
      <c r="B154" s="2"/>
      <c r="C154" s="2"/>
      <c r="E154" s="6"/>
      <c r="F154" s="24"/>
      <c r="G154" s="24"/>
      <c r="H154" s="24"/>
      <c r="I154" s="24"/>
      <c r="J154" s="24"/>
      <c r="K154" s="24"/>
      <c r="R154" s="2"/>
    </row>
    <row r="155" spans="1:19" x14ac:dyDescent="0.2">
      <c r="C155" s="14"/>
      <c r="D155" s="6"/>
      <c r="E155" s="24"/>
      <c r="F155" s="26"/>
      <c r="G155" s="64"/>
      <c r="H155" s="24"/>
      <c r="I155" s="24"/>
      <c r="J155" s="24"/>
      <c r="K155" s="24"/>
      <c r="R155" s="2"/>
    </row>
    <row r="156" spans="1:19" x14ac:dyDescent="0.2">
      <c r="C156" s="8"/>
      <c r="D156" s="8"/>
      <c r="E156" s="8"/>
      <c r="F156" s="8"/>
      <c r="G156" s="121"/>
      <c r="H156" s="6"/>
      <c r="I156" s="6"/>
      <c r="J156" s="6"/>
      <c r="K156" s="6"/>
      <c r="R156" s="2"/>
    </row>
    <row r="157" spans="1:19" x14ac:dyDescent="0.2">
      <c r="G157" s="121"/>
      <c r="R157" s="2"/>
    </row>
    <row r="158" spans="1:19" x14ac:dyDescent="0.2">
      <c r="G158" s="121"/>
      <c r="N158" s="8"/>
      <c r="O158" s="207"/>
      <c r="P158" s="8"/>
      <c r="Q158" s="8"/>
      <c r="R158" s="8"/>
    </row>
    <row r="159" spans="1:19" x14ac:dyDescent="0.2">
      <c r="A159" s="5"/>
      <c r="B159" s="1"/>
      <c r="C159" s="2"/>
      <c r="G159" s="121"/>
    </row>
    <row r="160" spans="1:19" x14ac:dyDescent="0.2">
      <c r="B160" s="1"/>
      <c r="C160" s="4"/>
      <c r="G160" s="121"/>
    </row>
    <row r="161" spans="2:19" x14ac:dyDescent="0.2">
      <c r="B161" s="1"/>
      <c r="C161" s="4"/>
      <c r="G161" s="121"/>
    </row>
    <row r="162" spans="2:19" x14ac:dyDescent="0.2">
      <c r="B162" s="2"/>
      <c r="C162" s="5"/>
      <c r="G162" s="121"/>
    </row>
    <row r="163" spans="2:19" x14ac:dyDescent="0.2">
      <c r="B163" s="2"/>
      <c r="C163" s="5"/>
    </row>
    <row r="164" spans="2:19" x14ac:dyDescent="0.2">
      <c r="C164" s="6"/>
      <c r="D164" s="6"/>
      <c r="E164" s="6"/>
      <c r="F164" s="24"/>
      <c r="G164" s="26"/>
      <c r="H164" s="26"/>
      <c r="I164" s="26"/>
      <c r="J164" s="26"/>
      <c r="K164" s="26"/>
    </row>
    <row r="165" spans="2:19" x14ac:dyDescent="0.2">
      <c r="C165" s="2"/>
      <c r="D165" s="6"/>
      <c r="E165" s="6"/>
      <c r="F165" s="26"/>
      <c r="G165" s="24"/>
      <c r="H165" s="24"/>
      <c r="I165" s="24"/>
      <c r="J165" s="24"/>
      <c r="K165" s="24"/>
      <c r="N165" s="6"/>
      <c r="O165" s="208"/>
      <c r="P165" s="6"/>
      <c r="Q165" s="2"/>
      <c r="R165" s="2"/>
      <c r="S165" s="6"/>
    </row>
    <row r="166" spans="2:19" x14ac:dyDescent="0.2">
      <c r="B166" s="2"/>
      <c r="C166" s="2"/>
      <c r="D166" s="6"/>
      <c r="E166" s="6"/>
      <c r="F166" s="26"/>
      <c r="G166" s="24"/>
      <c r="H166" s="24"/>
      <c r="I166" s="24"/>
      <c r="J166" s="24"/>
      <c r="K166" s="24"/>
      <c r="N166" s="2"/>
      <c r="O166" s="209"/>
      <c r="P166" s="2"/>
      <c r="Q166" s="2"/>
      <c r="R166" s="2"/>
    </row>
    <row r="167" spans="2:19" x14ac:dyDescent="0.2">
      <c r="B167" s="2"/>
      <c r="C167" s="2"/>
      <c r="D167" s="6"/>
      <c r="E167" s="6"/>
      <c r="F167" s="26"/>
      <c r="G167" s="24"/>
      <c r="H167" s="24"/>
      <c r="I167" s="24"/>
      <c r="J167" s="24"/>
      <c r="K167" s="24"/>
      <c r="N167" s="2"/>
      <c r="O167" s="209"/>
      <c r="P167" s="2"/>
      <c r="Q167" s="2"/>
      <c r="R167" s="2"/>
    </row>
    <row r="168" spans="2:19" x14ac:dyDescent="0.2">
      <c r="B168" s="2"/>
      <c r="C168" s="2"/>
      <c r="D168" s="27"/>
      <c r="E168" s="6"/>
      <c r="F168" s="26"/>
      <c r="G168" s="24"/>
      <c r="H168" s="24"/>
      <c r="I168" s="24"/>
      <c r="J168" s="24"/>
      <c r="K168" s="24"/>
      <c r="N168" s="2"/>
      <c r="O168" s="209"/>
      <c r="P168" s="2"/>
      <c r="Q168" s="2"/>
      <c r="R168" s="2"/>
    </row>
    <row r="169" spans="2:19" x14ac:dyDescent="0.2">
      <c r="B169" s="2"/>
      <c r="C169" s="2"/>
      <c r="D169" s="27"/>
      <c r="E169" s="6"/>
      <c r="F169" s="26"/>
      <c r="G169" s="24"/>
      <c r="H169" s="24"/>
      <c r="I169" s="24"/>
      <c r="J169" s="24"/>
      <c r="K169" s="24"/>
      <c r="N169" s="2"/>
      <c r="O169" s="209"/>
      <c r="P169" s="2"/>
      <c r="Q169" s="2"/>
      <c r="R169" s="2"/>
    </row>
    <row r="170" spans="2:19" x14ac:dyDescent="0.2">
      <c r="B170" s="2"/>
      <c r="C170" s="2"/>
      <c r="D170" s="27"/>
      <c r="E170" s="6"/>
      <c r="F170" s="26"/>
      <c r="G170" s="24"/>
      <c r="H170" s="24"/>
      <c r="I170" s="24"/>
      <c r="J170" s="24"/>
      <c r="K170" s="24"/>
      <c r="N170" s="2"/>
      <c r="O170" s="209"/>
      <c r="P170" s="2"/>
      <c r="Q170" s="2"/>
      <c r="R170" s="2"/>
    </row>
    <row r="171" spans="2:19" x14ac:dyDescent="0.2">
      <c r="B171" s="2"/>
      <c r="C171" s="2"/>
      <c r="E171" s="6"/>
      <c r="F171" s="24"/>
      <c r="G171" s="24"/>
      <c r="H171" s="24"/>
      <c r="I171" s="24"/>
      <c r="J171" s="24"/>
      <c r="K171" s="24"/>
      <c r="N171" s="14"/>
      <c r="O171" s="210"/>
      <c r="P171" s="2"/>
      <c r="Q171" s="2"/>
      <c r="R171" s="2"/>
    </row>
    <row r="172" spans="2:19" x14ac:dyDescent="0.2">
      <c r="C172" s="14"/>
      <c r="D172" s="6"/>
      <c r="E172" s="24"/>
      <c r="F172" s="26"/>
      <c r="G172" s="24"/>
      <c r="H172" s="24"/>
      <c r="I172" s="24"/>
      <c r="J172" s="24"/>
      <c r="K172" s="24"/>
      <c r="N172" s="8"/>
      <c r="O172" s="207"/>
      <c r="P172" s="8"/>
      <c r="Q172" s="8"/>
      <c r="R172" s="8"/>
    </row>
    <row r="173" spans="2:19" x14ac:dyDescent="0.2">
      <c r="C173" s="8"/>
      <c r="D173" s="8"/>
      <c r="E173" s="8"/>
      <c r="F173" s="8"/>
      <c r="G173" s="6"/>
      <c r="H173" s="6"/>
      <c r="I173" s="6"/>
      <c r="J173" s="6"/>
      <c r="K173" s="6"/>
    </row>
    <row r="177" spans="1:19" x14ac:dyDescent="0.2">
      <c r="A177" s="5"/>
      <c r="B177" s="1"/>
      <c r="C177" s="2"/>
    </row>
    <row r="178" spans="1:19" x14ac:dyDescent="0.2">
      <c r="B178" s="1"/>
      <c r="C178" s="4"/>
    </row>
    <row r="179" spans="1:19" x14ac:dyDescent="0.2">
      <c r="B179" s="1"/>
      <c r="C179" s="4"/>
    </row>
    <row r="180" spans="1:19" x14ac:dyDescent="0.2">
      <c r="B180" s="2"/>
      <c r="C180" s="5"/>
    </row>
    <row r="181" spans="1:19" x14ac:dyDescent="0.2">
      <c r="B181" s="2"/>
      <c r="C181" s="5"/>
    </row>
    <row r="182" spans="1:19" x14ac:dyDescent="0.2">
      <c r="C182" s="6"/>
      <c r="D182" s="6"/>
      <c r="E182" s="6"/>
      <c r="F182" s="24"/>
      <c r="G182" s="26"/>
      <c r="H182" s="26"/>
      <c r="I182" s="26"/>
      <c r="J182" s="26"/>
      <c r="K182" s="26"/>
      <c r="N182" s="6"/>
      <c r="O182" s="208"/>
      <c r="P182" s="6"/>
      <c r="Q182" s="2"/>
      <c r="R182" s="2"/>
      <c r="S182" s="6"/>
    </row>
    <row r="183" spans="1:19" x14ac:dyDescent="0.2">
      <c r="C183" s="2"/>
      <c r="D183" s="6"/>
      <c r="E183" s="6"/>
      <c r="F183" s="26"/>
      <c r="G183" s="24"/>
      <c r="H183" s="24"/>
      <c r="I183" s="24"/>
      <c r="J183" s="24"/>
      <c r="K183" s="24"/>
      <c r="N183" s="2"/>
      <c r="O183" s="209"/>
      <c r="P183" s="2"/>
      <c r="Q183" s="2"/>
      <c r="R183" s="2"/>
    </row>
    <row r="184" spans="1:19" x14ac:dyDescent="0.2">
      <c r="B184" s="2"/>
      <c r="C184" s="2"/>
      <c r="D184" s="6"/>
      <c r="E184" s="6"/>
      <c r="F184" s="26"/>
      <c r="G184" s="24"/>
      <c r="H184" s="24"/>
      <c r="I184" s="24"/>
      <c r="J184" s="24"/>
      <c r="K184" s="24"/>
      <c r="N184" s="2"/>
      <c r="O184" s="209"/>
      <c r="P184" s="2"/>
      <c r="Q184" s="2"/>
      <c r="R184" s="2"/>
    </row>
    <row r="185" spans="1:19" x14ac:dyDescent="0.2">
      <c r="B185" s="2"/>
      <c r="C185" s="2"/>
      <c r="D185" s="6"/>
      <c r="E185" s="6"/>
      <c r="F185" s="26"/>
      <c r="G185" s="24"/>
      <c r="H185" s="24"/>
      <c r="I185" s="24"/>
      <c r="J185" s="24"/>
      <c r="K185" s="24"/>
      <c r="N185" s="2"/>
      <c r="O185" s="209"/>
      <c r="P185" s="2"/>
      <c r="Q185" s="2"/>
      <c r="R185" s="2"/>
    </row>
    <row r="186" spans="1:19" x14ac:dyDescent="0.2">
      <c r="B186" s="2"/>
      <c r="C186" s="2"/>
      <c r="D186" s="27"/>
      <c r="E186" s="6"/>
      <c r="F186" s="26"/>
      <c r="G186" s="24"/>
      <c r="H186" s="24"/>
      <c r="I186" s="24"/>
      <c r="J186" s="24"/>
      <c r="K186" s="24"/>
      <c r="N186" s="2"/>
      <c r="O186" s="209"/>
      <c r="P186" s="2"/>
      <c r="Q186" s="2"/>
      <c r="R186" s="2"/>
    </row>
    <row r="187" spans="1:19" x14ac:dyDescent="0.2">
      <c r="B187" s="2"/>
      <c r="C187" s="2"/>
      <c r="D187" s="27"/>
      <c r="E187" s="6"/>
      <c r="F187" s="26"/>
      <c r="G187" s="24"/>
      <c r="H187" s="24"/>
      <c r="I187" s="24"/>
      <c r="J187" s="24"/>
      <c r="K187" s="24"/>
      <c r="N187" s="2"/>
      <c r="O187" s="209"/>
      <c r="P187" s="2"/>
      <c r="Q187" s="2"/>
      <c r="R187" s="2"/>
    </row>
    <row r="188" spans="1:19" x14ac:dyDescent="0.2">
      <c r="B188" s="2"/>
      <c r="C188" s="2"/>
      <c r="D188" s="27"/>
      <c r="E188" s="6"/>
      <c r="F188" s="26"/>
      <c r="G188" s="24"/>
      <c r="H188" s="24"/>
      <c r="I188" s="24"/>
      <c r="J188" s="24"/>
      <c r="K188" s="24"/>
      <c r="N188" s="2"/>
      <c r="O188" s="209"/>
      <c r="P188" s="2"/>
      <c r="Q188" s="2"/>
      <c r="R188" s="2"/>
    </row>
    <row r="189" spans="1:19" x14ac:dyDescent="0.2">
      <c r="B189" s="2"/>
      <c r="C189" s="2"/>
      <c r="E189" s="6"/>
      <c r="F189" s="24"/>
      <c r="G189" s="24"/>
      <c r="H189" s="24"/>
      <c r="I189" s="24"/>
      <c r="J189" s="24"/>
      <c r="K189" s="24"/>
      <c r="N189" s="14"/>
      <c r="O189" s="210"/>
      <c r="P189" s="2"/>
      <c r="Q189" s="2"/>
      <c r="R189" s="2"/>
    </row>
    <row r="190" spans="1:19" x14ac:dyDescent="0.2">
      <c r="C190" s="14"/>
      <c r="D190" s="6"/>
      <c r="E190" s="24"/>
      <c r="F190" s="26"/>
      <c r="G190" s="24"/>
      <c r="H190" s="24"/>
      <c r="I190" s="24"/>
      <c r="J190" s="24"/>
      <c r="K190" s="24"/>
      <c r="N190" s="14"/>
      <c r="O190" s="210"/>
      <c r="P190" s="2"/>
      <c r="Q190" s="2"/>
      <c r="R190" s="2"/>
    </row>
    <row r="191" spans="1:19" x14ac:dyDescent="0.2">
      <c r="C191" s="8"/>
      <c r="D191" s="8"/>
      <c r="E191" s="8"/>
      <c r="F191" s="8"/>
      <c r="G191" s="6"/>
      <c r="H191" s="6"/>
      <c r="I191" s="6"/>
      <c r="J191" s="6"/>
      <c r="K191" s="6"/>
    </row>
    <row r="192" spans="1:19" x14ac:dyDescent="0.2">
      <c r="N192" s="8"/>
      <c r="O192" s="207"/>
      <c r="P192" s="8"/>
      <c r="Q192" s="8"/>
      <c r="R192" s="8"/>
    </row>
    <row r="194" spans="1:20" x14ac:dyDescent="0.2">
      <c r="A194" s="5"/>
      <c r="B194" s="1"/>
      <c r="C194" s="2"/>
      <c r="N194" s="5"/>
      <c r="O194" s="211"/>
      <c r="P194" s="2"/>
    </row>
    <row r="195" spans="1:20" x14ac:dyDescent="0.2">
      <c r="B195" s="1"/>
      <c r="C195" s="4"/>
      <c r="O195" s="211"/>
      <c r="P195" s="4"/>
    </row>
    <row r="196" spans="1:20" x14ac:dyDescent="0.2">
      <c r="B196" s="1"/>
      <c r="C196" s="4"/>
      <c r="O196" s="211"/>
      <c r="P196" s="4"/>
    </row>
    <row r="197" spans="1:20" x14ac:dyDescent="0.2">
      <c r="B197" s="2"/>
      <c r="C197" s="5"/>
      <c r="O197" s="209"/>
      <c r="P197" s="5"/>
    </row>
    <row r="198" spans="1:20" x14ac:dyDescent="0.2">
      <c r="B198" s="2"/>
      <c r="C198" s="5"/>
      <c r="O198" s="209"/>
      <c r="P198" s="5"/>
    </row>
    <row r="199" spans="1:20" x14ac:dyDescent="0.2">
      <c r="C199" s="6"/>
      <c r="D199" s="6"/>
      <c r="E199" s="6"/>
      <c r="F199" s="24"/>
      <c r="G199" s="26"/>
      <c r="H199" s="26"/>
      <c r="I199" s="26"/>
      <c r="J199" s="26"/>
      <c r="K199" s="26"/>
      <c r="P199" s="6"/>
      <c r="Q199" s="6"/>
      <c r="R199" s="6"/>
      <c r="S199" s="24"/>
      <c r="T199" s="26"/>
    </row>
    <row r="200" spans="1:20" x14ac:dyDescent="0.2">
      <c r="C200" s="2"/>
      <c r="D200" s="6"/>
      <c r="E200" s="6"/>
      <c r="F200" s="26"/>
      <c r="G200" s="24"/>
      <c r="H200" s="24"/>
      <c r="I200" s="24"/>
      <c r="J200" s="24"/>
      <c r="K200" s="24"/>
      <c r="P200" s="2"/>
      <c r="Q200" s="6"/>
      <c r="R200" s="6"/>
      <c r="S200" s="26"/>
      <c r="T200" s="24"/>
    </row>
    <row r="201" spans="1:20" x14ac:dyDescent="0.2">
      <c r="B201" s="2"/>
      <c r="C201" s="2"/>
      <c r="D201" s="6"/>
      <c r="E201" s="6"/>
      <c r="F201" s="26"/>
      <c r="G201" s="24"/>
      <c r="H201" s="24"/>
      <c r="I201" s="24"/>
      <c r="J201" s="24"/>
      <c r="K201" s="24"/>
      <c r="O201" s="209"/>
      <c r="P201" s="2"/>
      <c r="Q201" s="6"/>
      <c r="R201" s="6"/>
      <c r="S201" s="26"/>
      <c r="T201" s="24"/>
    </row>
    <row r="202" spans="1:20" x14ac:dyDescent="0.2">
      <c r="B202" s="2"/>
      <c r="C202" s="2"/>
      <c r="D202" s="6"/>
      <c r="E202" s="6"/>
      <c r="F202" s="26"/>
      <c r="G202" s="24"/>
      <c r="H202" s="24"/>
      <c r="I202" s="24"/>
      <c r="J202" s="24"/>
      <c r="K202" s="24"/>
      <c r="O202" s="209"/>
      <c r="P202" s="2"/>
      <c r="Q202" s="6"/>
      <c r="R202" s="6"/>
      <c r="S202" s="26"/>
      <c r="T202" s="24"/>
    </row>
    <row r="203" spans="1:20" x14ac:dyDescent="0.2">
      <c r="B203" s="2"/>
      <c r="C203" s="2"/>
      <c r="D203" s="27"/>
      <c r="E203" s="6"/>
      <c r="F203" s="26"/>
      <c r="G203" s="24"/>
      <c r="H203" s="24"/>
      <c r="I203" s="24"/>
      <c r="J203" s="24"/>
      <c r="K203" s="24"/>
      <c r="O203" s="209"/>
      <c r="P203" s="2"/>
      <c r="Q203" s="27"/>
      <c r="R203" s="6"/>
      <c r="S203" s="26"/>
      <c r="T203" s="24"/>
    </row>
    <row r="204" spans="1:20" x14ac:dyDescent="0.2">
      <c r="B204" s="2"/>
      <c r="C204" s="2"/>
      <c r="D204" s="27"/>
      <c r="E204" s="6"/>
      <c r="F204" s="26"/>
      <c r="G204" s="24"/>
      <c r="H204" s="24"/>
      <c r="I204" s="24"/>
      <c r="J204" s="24"/>
      <c r="K204" s="24"/>
      <c r="O204" s="209"/>
      <c r="P204" s="2"/>
      <c r="Q204" s="27"/>
      <c r="R204" s="6"/>
      <c r="S204" s="26"/>
      <c r="T204" s="24"/>
    </row>
    <row r="205" spans="1:20" x14ac:dyDescent="0.2">
      <c r="B205" s="2"/>
      <c r="C205" s="2"/>
      <c r="D205" s="27"/>
      <c r="E205" s="6"/>
      <c r="F205" s="26"/>
      <c r="G205" s="24"/>
      <c r="H205" s="24"/>
      <c r="I205" s="24"/>
      <c r="J205" s="24"/>
      <c r="K205" s="24"/>
      <c r="O205" s="209"/>
      <c r="P205" s="2"/>
      <c r="Q205" s="27"/>
      <c r="R205" s="6"/>
      <c r="S205" s="26"/>
      <c r="T205" s="24"/>
    </row>
    <row r="206" spans="1:20" x14ac:dyDescent="0.2">
      <c r="B206" s="2"/>
      <c r="C206" s="2"/>
      <c r="E206" s="6"/>
      <c r="F206" s="24"/>
      <c r="G206" s="24"/>
      <c r="H206" s="24"/>
      <c r="I206" s="24"/>
      <c r="J206" s="24"/>
      <c r="K206" s="24"/>
      <c r="O206" s="209"/>
      <c r="P206" s="2"/>
      <c r="R206" s="6"/>
      <c r="S206" s="24"/>
      <c r="T206" s="24"/>
    </row>
    <row r="207" spans="1:20" x14ac:dyDescent="0.2">
      <c r="C207" s="14"/>
      <c r="D207" s="6"/>
      <c r="E207" s="24"/>
      <c r="F207" s="26"/>
      <c r="G207" s="24"/>
      <c r="H207" s="24"/>
      <c r="I207" s="24"/>
      <c r="J207" s="24"/>
      <c r="K207" s="24"/>
      <c r="P207" s="14"/>
      <c r="Q207" s="6"/>
      <c r="R207" s="24"/>
      <c r="S207" s="26"/>
      <c r="T207" s="24"/>
    </row>
    <row r="208" spans="1:20" x14ac:dyDescent="0.2">
      <c r="C208" s="8"/>
      <c r="D208" s="8"/>
      <c r="E208" s="8"/>
      <c r="F208" s="8"/>
      <c r="G208" s="6"/>
      <c r="H208" s="6"/>
      <c r="I208" s="6"/>
      <c r="J208" s="6"/>
      <c r="K208" s="6"/>
      <c r="P208" s="8"/>
      <c r="Q208" s="8"/>
      <c r="R208" s="8"/>
      <c r="S208" s="8"/>
      <c r="T208" s="6"/>
    </row>
    <row r="211" spans="1:11" x14ac:dyDescent="0.2">
      <c r="A211" s="5"/>
      <c r="B211" s="1"/>
      <c r="C211" s="2"/>
    </row>
    <row r="212" spans="1:11" x14ac:dyDescent="0.2">
      <c r="B212" s="1"/>
      <c r="C212" s="4"/>
    </row>
    <row r="213" spans="1:11" x14ac:dyDescent="0.2">
      <c r="B213" s="1"/>
      <c r="C213" s="4"/>
    </row>
    <row r="214" spans="1:11" x14ac:dyDescent="0.2">
      <c r="B214" s="2"/>
      <c r="C214" s="5"/>
    </row>
    <row r="215" spans="1:11" x14ac:dyDescent="0.2">
      <c r="B215" s="2"/>
      <c r="C215" s="5"/>
    </row>
    <row r="216" spans="1:11" x14ac:dyDescent="0.2">
      <c r="C216" s="6"/>
      <c r="D216" s="6"/>
      <c r="E216" s="6"/>
      <c r="F216" s="24"/>
      <c r="G216" s="26"/>
      <c r="H216" s="26"/>
      <c r="I216" s="26"/>
      <c r="J216" s="26"/>
      <c r="K216" s="26"/>
    </row>
    <row r="217" spans="1:11" x14ac:dyDescent="0.2">
      <c r="C217" s="2"/>
      <c r="D217" s="6"/>
      <c r="E217" s="6"/>
      <c r="F217" s="26"/>
      <c r="G217" s="24"/>
      <c r="H217" s="24"/>
      <c r="I217" s="24"/>
      <c r="J217" s="24"/>
      <c r="K217" s="24"/>
    </row>
    <row r="218" spans="1:11" x14ac:dyDescent="0.2">
      <c r="B218" s="2"/>
      <c r="C218" s="2"/>
      <c r="D218" s="6"/>
      <c r="E218" s="6"/>
      <c r="F218" s="26"/>
      <c r="G218" s="24"/>
      <c r="H218" s="24"/>
      <c r="I218" s="24"/>
      <c r="J218" s="24"/>
      <c r="K218" s="24"/>
    </row>
    <row r="219" spans="1:11" x14ac:dyDescent="0.2">
      <c r="B219" s="2"/>
      <c r="C219" s="2"/>
      <c r="D219" s="6"/>
      <c r="E219" s="6"/>
      <c r="F219" s="26"/>
      <c r="G219" s="24"/>
      <c r="H219" s="24"/>
      <c r="I219" s="24"/>
      <c r="J219" s="24"/>
      <c r="K219" s="24"/>
    </row>
    <row r="220" spans="1:11" x14ac:dyDescent="0.2">
      <c r="B220" s="2"/>
      <c r="C220" s="2"/>
      <c r="D220" s="27"/>
      <c r="E220" s="6"/>
      <c r="F220" s="26"/>
      <c r="G220" s="24"/>
      <c r="H220" s="24"/>
      <c r="I220" s="24"/>
      <c r="J220" s="24"/>
      <c r="K220" s="24"/>
    </row>
    <row r="221" spans="1:11" x14ac:dyDescent="0.2">
      <c r="B221" s="2"/>
      <c r="C221" s="2"/>
      <c r="D221" s="27"/>
      <c r="E221" s="6"/>
      <c r="F221" s="26"/>
      <c r="G221" s="24"/>
      <c r="H221" s="24"/>
      <c r="I221" s="24"/>
      <c r="J221" s="24"/>
      <c r="K221" s="24"/>
    </row>
    <row r="222" spans="1:11" x14ac:dyDescent="0.2">
      <c r="B222" s="2"/>
      <c r="C222" s="2"/>
      <c r="E222" s="6"/>
      <c r="F222" s="24"/>
      <c r="G222" s="24"/>
      <c r="H222" s="24"/>
      <c r="I222" s="24"/>
      <c r="J222" s="24"/>
      <c r="K222" s="24"/>
    </row>
    <row r="223" spans="1:11" x14ac:dyDescent="0.2">
      <c r="C223" s="14"/>
      <c r="D223" s="6"/>
      <c r="E223" s="24"/>
      <c r="F223" s="26"/>
      <c r="G223" s="24"/>
      <c r="H223" s="24"/>
      <c r="I223" s="24"/>
      <c r="J223" s="24"/>
      <c r="K223" s="24"/>
    </row>
    <row r="224" spans="1:11" x14ac:dyDescent="0.2">
      <c r="C224" s="14"/>
      <c r="D224" s="6"/>
      <c r="E224" s="24"/>
      <c r="F224" s="26"/>
      <c r="G224" s="24"/>
      <c r="H224" s="24"/>
      <c r="I224" s="24"/>
      <c r="J224" s="24"/>
      <c r="K224" s="24"/>
    </row>
    <row r="225" spans="1:11" x14ac:dyDescent="0.2">
      <c r="C225" s="8"/>
      <c r="D225" s="8"/>
      <c r="E225" s="8"/>
      <c r="F225" s="8"/>
      <c r="G225" s="6"/>
      <c r="H225" s="6"/>
      <c r="I225" s="6"/>
      <c r="J225" s="6"/>
      <c r="K225" s="6"/>
    </row>
    <row r="228" spans="1:11" x14ac:dyDescent="0.2">
      <c r="A228" s="5"/>
      <c r="B228" s="1"/>
      <c r="C228" s="2"/>
    </row>
    <row r="229" spans="1:11" x14ac:dyDescent="0.2">
      <c r="B229" s="1"/>
      <c r="C229" s="4"/>
    </row>
    <row r="230" spans="1:11" x14ac:dyDescent="0.2">
      <c r="B230" s="1"/>
      <c r="C230" s="4"/>
    </row>
    <row r="231" spans="1:11" x14ac:dyDescent="0.2">
      <c r="B231" s="2"/>
      <c r="C231" s="5"/>
    </row>
    <row r="232" spans="1:11" x14ac:dyDescent="0.2">
      <c r="B232" s="2"/>
      <c r="C232" s="5"/>
    </row>
    <row r="233" spans="1:11" x14ac:dyDescent="0.2">
      <c r="C233" s="6"/>
      <c r="D233" s="6"/>
      <c r="E233" s="6"/>
      <c r="F233" s="24"/>
      <c r="G233" s="26"/>
      <c r="H233" s="26"/>
      <c r="I233" s="26"/>
      <c r="J233" s="26"/>
      <c r="K233" s="26"/>
    </row>
    <row r="234" spans="1:11" x14ac:dyDescent="0.2">
      <c r="C234" s="2"/>
      <c r="D234" s="6"/>
      <c r="E234" s="6"/>
      <c r="F234" s="26"/>
      <c r="G234" s="24"/>
      <c r="H234" s="24"/>
      <c r="I234" s="24"/>
      <c r="J234" s="24"/>
      <c r="K234" s="24"/>
    </row>
    <row r="235" spans="1:11" x14ac:dyDescent="0.2">
      <c r="B235" s="2"/>
      <c r="C235" s="2"/>
      <c r="D235" s="6"/>
      <c r="E235" s="6"/>
      <c r="F235" s="26"/>
      <c r="G235" s="24"/>
      <c r="H235" s="24"/>
      <c r="I235" s="24"/>
      <c r="J235" s="24"/>
      <c r="K235" s="24"/>
    </row>
    <row r="236" spans="1:11" x14ac:dyDescent="0.2">
      <c r="B236" s="2"/>
      <c r="C236" s="2"/>
      <c r="D236" s="6"/>
      <c r="E236" s="6"/>
      <c r="F236" s="26"/>
      <c r="G236" s="24"/>
      <c r="H236" s="24"/>
      <c r="I236" s="24"/>
      <c r="J236" s="24"/>
      <c r="K236" s="24"/>
    </row>
    <row r="237" spans="1:11" x14ac:dyDescent="0.2">
      <c r="B237" s="2"/>
      <c r="C237" s="2"/>
      <c r="D237" s="27"/>
      <c r="E237" s="6"/>
      <c r="F237" s="26"/>
      <c r="G237" s="24"/>
      <c r="H237" s="24"/>
      <c r="I237" s="24"/>
      <c r="J237" s="24"/>
      <c r="K237" s="24"/>
    </row>
    <row r="238" spans="1:11" x14ac:dyDescent="0.2">
      <c r="B238" s="2"/>
      <c r="C238" s="2"/>
      <c r="D238" s="27"/>
      <c r="E238" s="6"/>
      <c r="F238" s="26"/>
      <c r="G238" s="24"/>
      <c r="H238" s="24"/>
      <c r="I238" s="24"/>
      <c r="J238" s="24"/>
      <c r="K238" s="24"/>
    </row>
    <row r="239" spans="1:11" x14ac:dyDescent="0.2">
      <c r="B239" s="2"/>
      <c r="C239" s="2"/>
      <c r="E239" s="6"/>
      <c r="F239" s="24"/>
      <c r="G239" s="24"/>
      <c r="H239" s="24"/>
      <c r="I239" s="24"/>
      <c r="J239" s="24"/>
      <c r="K239" s="24"/>
    </row>
    <row r="240" spans="1:11" x14ac:dyDescent="0.2">
      <c r="C240" s="14"/>
      <c r="D240" s="6"/>
      <c r="E240" s="24"/>
      <c r="F240" s="26"/>
      <c r="G240" s="24"/>
      <c r="H240" s="24"/>
      <c r="I240" s="24"/>
      <c r="J240" s="24"/>
      <c r="K240" s="24"/>
    </row>
    <row r="241" spans="1:12" x14ac:dyDescent="0.2">
      <c r="C241" s="8"/>
      <c r="D241" s="8"/>
      <c r="E241" s="8"/>
      <c r="F241" s="8"/>
      <c r="G241" s="6"/>
      <c r="H241" s="6"/>
      <c r="I241" s="6"/>
      <c r="J241" s="6"/>
      <c r="K241" s="6"/>
    </row>
    <row r="244" spans="1:12" x14ac:dyDescent="0.2">
      <c r="A244" s="5"/>
      <c r="B244" s="1"/>
      <c r="C244" s="2"/>
      <c r="D244" s="2"/>
    </row>
    <row r="245" spans="1:12" x14ac:dyDescent="0.2">
      <c r="B245" s="1"/>
      <c r="C245" s="4"/>
    </row>
    <row r="246" spans="1:12" x14ac:dyDescent="0.2">
      <c r="B246" s="1"/>
      <c r="C246" s="4"/>
    </row>
    <row r="247" spans="1:12" x14ac:dyDescent="0.2">
      <c r="B247" s="2"/>
      <c r="C247" s="5"/>
    </row>
    <row r="249" spans="1:12" x14ac:dyDescent="0.2">
      <c r="B249" s="2"/>
      <c r="C249" s="24"/>
      <c r="D249" s="24"/>
      <c r="E249" s="24"/>
      <c r="F249" s="24"/>
      <c r="G249" s="25"/>
      <c r="H249" s="25"/>
      <c r="I249" s="25"/>
      <c r="J249" s="25"/>
      <c r="K249" s="25"/>
    </row>
    <row r="250" spans="1:12" x14ac:dyDescent="0.2">
      <c r="C250" s="22"/>
      <c r="D250" s="19"/>
      <c r="E250" s="6"/>
      <c r="F250" s="26"/>
      <c r="G250" s="24"/>
      <c r="H250" s="24"/>
      <c r="I250" s="24"/>
      <c r="J250" s="24"/>
      <c r="K250" s="24"/>
    </row>
    <row r="251" spans="1:12" x14ac:dyDescent="0.2">
      <c r="C251" s="2"/>
      <c r="D251" s="36"/>
      <c r="E251" s="6"/>
      <c r="F251" s="26"/>
      <c r="G251" s="24"/>
      <c r="H251" s="24"/>
      <c r="I251" s="24"/>
      <c r="J251" s="24"/>
      <c r="K251" s="24"/>
    </row>
    <row r="252" spans="1:12" x14ac:dyDescent="0.2">
      <c r="B252" s="2"/>
      <c r="C252" s="2"/>
      <c r="D252" s="36"/>
      <c r="E252" s="6"/>
      <c r="F252" s="26"/>
      <c r="G252" s="24"/>
      <c r="H252" s="24"/>
      <c r="I252" s="24"/>
      <c r="J252" s="24"/>
      <c r="K252" s="24"/>
    </row>
    <row r="253" spans="1:12" x14ac:dyDescent="0.2">
      <c r="B253" s="2"/>
      <c r="C253" s="2"/>
      <c r="D253" s="27"/>
      <c r="E253" s="6"/>
      <c r="F253" s="26"/>
      <c r="G253" s="24"/>
      <c r="H253" s="24"/>
      <c r="I253" s="24"/>
      <c r="J253" s="24"/>
      <c r="K253" s="24"/>
    </row>
    <row r="254" spans="1:12" x14ac:dyDescent="0.2">
      <c r="B254" s="2"/>
      <c r="C254" s="2"/>
      <c r="D254" s="27"/>
      <c r="E254" s="6"/>
      <c r="F254" s="26"/>
      <c r="G254" s="24"/>
      <c r="H254" s="24"/>
      <c r="I254" s="24"/>
      <c r="J254" s="24"/>
      <c r="K254" s="24"/>
    </row>
    <row r="255" spans="1:12" x14ac:dyDescent="0.2">
      <c r="B255" s="2"/>
      <c r="C255" s="2"/>
      <c r="E255" s="6"/>
      <c r="F255" s="24"/>
      <c r="G255" s="24"/>
      <c r="H255" s="24"/>
      <c r="I255" s="24"/>
      <c r="J255" s="24"/>
      <c r="K255" s="24"/>
    </row>
    <row r="256" spans="1:12" x14ac:dyDescent="0.2">
      <c r="C256" s="14"/>
      <c r="D256" s="6"/>
      <c r="E256" s="24"/>
      <c r="F256" s="26"/>
      <c r="G256" s="24"/>
      <c r="H256" s="24"/>
      <c r="I256" s="24"/>
      <c r="J256" s="24"/>
      <c r="K256" s="24"/>
      <c r="L256">
        <f>SUM(G250:G255)</f>
        <v>0</v>
      </c>
    </row>
    <row r="257" spans="1:11" x14ac:dyDescent="0.2">
      <c r="C257" s="8"/>
      <c r="D257" s="8"/>
      <c r="E257" s="8"/>
      <c r="F257" s="8"/>
      <c r="G257" s="6"/>
      <c r="H257" s="6"/>
      <c r="I257" s="6"/>
      <c r="J257" s="6"/>
      <c r="K257" s="6"/>
    </row>
    <row r="261" spans="1:11" x14ac:dyDescent="0.2">
      <c r="A261" s="5"/>
      <c r="B261" s="1"/>
      <c r="C261" s="2"/>
      <c r="D261" s="2"/>
    </row>
    <row r="262" spans="1:11" x14ac:dyDescent="0.2">
      <c r="B262" s="1"/>
      <c r="C262" s="4"/>
    </row>
    <row r="263" spans="1:11" x14ac:dyDescent="0.2">
      <c r="B263" s="1"/>
      <c r="C263" s="4"/>
    </row>
    <row r="264" spans="1:11" x14ac:dyDescent="0.2">
      <c r="B264" s="2"/>
      <c r="C264" s="5"/>
    </row>
    <row r="266" spans="1:11" x14ac:dyDescent="0.2">
      <c r="B266" s="2"/>
      <c r="C266" s="24"/>
      <c r="D266" s="24"/>
      <c r="E266" s="24"/>
      <c r="F266" s="24"/>
      <c r="G266" s="25"/>
      <c r="H266" s="25"/>
      <c r="I266" s="25"/>
      <c r="J266" s="25"/>
      <c r="K266" s="25"/>
    </row>
    <row r="267" spans="1:11" x14ac:dyDescent="0.2">
      <c r="C267" s="22"/>
      <c r="D267" s="19"/>
      <c r="E267" s="6"/>
      <c r="F267" s="26"/>
      <c r="G267" s="24"/>
      <c r="H267" s="24"/>
      <c r="I267" s="24"/>
      <c r="J267" s="24"/>
      <c r="K267" s="24"/>
    </row>
    <row r="268" spans="1:11" x14ac:dyDescent="0.2">
      <c r="C268" s="2"/>
      <c r="D268" s="36"/>
      <c r="E268" s="6"/>
      <c r="F268" s="26"/>
      <c r="G268" s="24"/>
      <c r="H268" s="24"/>
      <c r="I268" s="24"/>
      <c r="J268" s="24"/>
      <c r="K268" s="24"/>
    </row>
    <row r="269" spans="1:11" x14ac:dyDescent="0.2">
      <c r="B269" s="2"/>
      <c r="C269" s="2"/>
      <c r="D269" s="36"/>
      <c r="E269" s="6"/>
      <c r="F269" s="26"/>
      <c r="G269" s="24"/>
      <c r="H269" s="24"/>
      <c r="I269" s="24"/>
      <c r="J269" s="24"/>
      <c r="K269" s="24"/>
    </row>
    <row r="270" spans="1:11" x14ac:dyDescent="0.2">
      <c r="B270" s="2"/>
      <c r="C270" s="2"/>
      <c r="D270" s="27"/>
      <c r="E270" s="6"/>
      <c r="F270" s="26"/>
      <c r="G270" s="24"/>
      <c r="H270" s="24"/>
      <c r="I270" s="24"/>
      <c r="J270" s="24"/>
      <c r="K270" s="24"/>
    </row>
    <row r="271" spans="1:11" x14ac:dyDescent="0.2">
      <c r="B271" s="2"/>
      <c r="C271" s="2"/>
      <c r="D271" s="27"/>
      <c r="E271" s="6"/>
      <c r="F271" s="26"/>
      <c r="G271" s="24"/>
      <c r="H271" s="24"/>
      <c r="I271" s="24"/>
      <c r="J271" s="24"/>
      <c r="K271" s="24"/>
    </row>
    <row r="272" spans="1:11" x14ac:dyDescent="0.2">
      <c r="B272" s="2"/>
      <c r="C272" s="2"/>
      <c r="E272" s="6"/>
      <c r="F272" s="24"/>
      <c r="G272" s="24"/>
      <c r="H272" s="24"/>
      <c r="I272" s="24"/>
      <c r="J272" s="24"/>
      <c r="K272" s="24"/>
    </row>
    <row r="273" spans="1:12" x14ac:dyDescent="0.2">
      <c r="C273" s="14"/>
      <c r="D273" s="6"/>
      <c r="E273" s="24"/>
      <c r="F273" s="26"/>
      <c r="G273" s="24"/>
      <c r="H273" s="24"/>
      <c r="I273" s="24"/>
      <c r="J273" s="24"/>
      <c r="K273" s="24"/>
      <c r="L273">
        <f>SUM(G267:G272)</f>
        <v>0</v>
      </c>
    </row>
    <row r="274" spans="1:12" x14ac:dyDescent="0.2">
      <c r="C274" s="8"/>
      <c r="D274" s="8"/>
      <c r="E274" s="8"/>
      <c r="F274" s="8"/>
      <c r="G274" s="6"/>
      <c r="H274" s="6"/>
      <c r="I274" s="6"/>
      <c r="J274" s="6"/>
      <c r="K274" s="6"/>
    </row>
    <row r="278" spans="1:12" x14ac:dyDescent="0.2">
      <c r="A278" s="5"/>
      <c r="B278" s="1"/>
      <c r="C278" s="2"/>
      <c r="D278" s="2"/>
    </row>
    <row r="279" spans="1:12" x14ac:dyDescent="0.2">
      <c r="B279" s="1"/>
      <c r="C279" s="4"/>
    </row>
    <row r="280" spans="1:12" x14ac:dyDescent="0.2">
      <c r="B280" s="1"/>
      <c r="C280" s="4"/>
    </row>
    <row r="281" spans="1:12" x14ac:dyDescent="0.2">
      <c r="B281" s="2"/>
      <c r="C281" s="5"/>
    </row>
    <row r="283" spans="1:12" x14ac:dyDescent="0.2">
      <c r="B283" s="2"/>
      <c r="C283" s="24"/>
      <c r="D283" s="24"/>
      <c r="E283" s="24"/>
      <c r="F283" s="24"/>
      <c r="G283" s="25"/>
      <c r="H283" s="25"/>
      <c r="I283" s="25"/>
      <c r="J283" s="25"/>
      <c r="K283" s="25"/>
    </row>
    <row r="284" spans="1:12" x14ac:dyDescent="0.2">
      <c r="C284" s="22"/>
      <c r="D284" s="19"/>
      <c r="E284" s="6"/>
      <c r="F284" s="26"/>
      <c r="G284" s="24"/>
      <c r="H284" s="24"/>
      <c r="I284" s="24"/>
      <c r="J284" s="24"/>
      <c r="K284" s="24"/>
    </row>
    <row r="285" spans="1:12" x14ac:dyDescent="0.2">
      <c r="C285" s="2"/>
      <c r="D285" s="36"/>
      <c r="E285" s="6"/>
      <c r="F285" s="26"/>
      <c r="G285" s="24"/>
      <c r="H285" s="24"/>
      <c r="I285" s="24"/>
      <c r="J285" s="24"/>
      <c r="K285" s="24"/>
    </row>
    <row r="286" spans="1:12" x14ac:dyDescent="0.2">
      <c r="B286" s="2"/>
      <c r="C286" s="2"/>
      <c r="D286" s="36"/>
      <c r="E286" s="6"/>
      <c r="F286" s="26"/>
      <c r="G286" s="24"/>
      <c r="H286" s="24"/>
      <c r="I286" s="24"/>
      <c r="J286" s="24"/>
      <c r="K286" s="24"/>
    </row>
    <row r="287" spans="1:12" x14ac:dyDescent="0.2">
      <c r="B287" s="2"/>
      <c r="C287" s="2"/>
      <c r="D287" s="27"/>
      <c r="E287" s="6"/>
      <c r="F287" s="26"/>
      <c r="G287" s="24"/>
      <c r="H287" s="24"/>
      <c r="I287" s="24"/>
      <c r="J287" s="24"/>
      <c r="K287" s="24"/>
    </row>
    <row r="288" spans="1:12" x14ac:dyDescent="0.2">
      <c r="B288" s="2"/>
      <c r="C288" s="2"/>
      <c r="D288" s="27"/>
      <c r="E288" s="6"/>
      <c r="F288" s="26"/>
      <c r="G288" s="24"/>
      <c r="H288" s="24"/>
      <c r="I288" s="24"/>
      <c r="J288" s="24"/>
      <c r="K288" s="24"/>
    </row>
    <row r="289" spans="1:12" x14ac:dyDescent="0.2">
      <c r="B289" s="2"/>
      <c r="C289" s="2"/>
      <c r="E289" s="6"/>
      <c r="F289" s="24"/>
      <c r="G289" s="24"/>
      <c r="H289" s="24"/>
      <c r="I289" s="24"/>
      <c r="J289" s="24"/>
      <c r="K289" s="24"/>
    </row>
    <row r="290" spans="1:12" x14ac:dyDescent="0.2">
      <c r="C290" s="14"/>
      <c r="D290" s="6"/>
      <c r="E290" s="24"/>
      <c r="F290" s="26"/>
      <c r="G290" s="24"/>
      <c r="H290" s="24"/>
      <c r="I290" s="24"/>
      <c r="J290" s="24"/>
      <c r="K290" s="24"/>
    </row>
    <row r="291" spans="1:12" x14ac:dyDescent="0.2">
      <c r="C291" s="8"/>
      <c r="D291" s="8"/>
      <c r="E291" s="8"/>
      <c r="F291" s="8"/>
      <c r="G291" s="6"/>
      <c r="H291" s="6"/>
      <c r="I291" s="6"/>
      <c r="J291" s="6"/>
      <c r="K291" s="6"/>
      <c r="L291">
        <f>SUM(G284:G286,G288:G289)</f>
        <v>0</v>
      </c>
    </row>
    <row r="295" spans="1:12" x14ac:dyDescent="0.2">
      <c r="A295" s="5"/>
      <c r="B295" s="1"/>
      <c r="C295" s="2"/>
      <c r="D295" s="2"/>
    </row>
    <row r="296" spans="1:12" x14ac:dyDescent="0.2">
      <c r="B296" s="1"/>
      <c r="C296" s="4"/>
    </row>
    <row r="297" spans="1:12" x14ac:dyDescent="0.2">
      <c r="B297" s="1"/>
      <c r="C297" s="4"/>
    </row>
    <row r="298" spans="1:12" x14ac:dyDescent="0.2">
      <c r="B298" s="2"/>
      <c r="C298" s="5"/>
    </row>
    <row r="300" spans="1:12" x14ac:dyDescent="0.2">
      <c r="B300" s="2"/>
      <c r="C300" s="24"/>
      <c r="D300" s="24"/>
      <c r="E300" s="24"/>
      <c r="F300" s="24"/>
      <c r="G300" s="25"/>
      <c r="H300" s="25"/>
      <c r="I300" s="25"/>
      <c r="J300" s="25"/>
      <c r="K300" s="25"/>
    </row>
    <row r="301" spans="1:12" x14ac:dyDescent="0.2">
      <c r="C301" s="22"/>
      <c r="D301" s="19"/>
      <c r="E301" s="6"/>
      <c r="F301" s="26"/>
      <c r="G301" s="24"/>
      <c r="H301" s="24"/>
      <c r="I301" s="24"/>
      <c r="J301" s="24"/>
      <c r="K301" s="24"/>
    </row>
    <row r="302" spans="1:12" x14ac:dyDescent="0.2">
      <c r="C302" s="2"/>
      <c r="D302" s="36"/>
      <c r="E302" s="6"/>
      <c r="F302" s="26"/>
      <c r="G302" s="24"/>
      <c r="H302" s="24"/>
      <c r="I302" s="24"/>
      <c r="J302" s="24"/>
      <c r="K302" s="24"/>
    </row>
    <row r="303" spans="1:12" x14ac:dyDescent="0.2">
      <c r="B303" s="2"/>
      <c r="C303" s="2"/>
      <c r="D303" s="36"/>
      <c r="E303" s="6"/>
      <c r="F303" s="26"/>
      <c r="G303" s="24"/>
      <c r="H303" s="24"/>
      <c r="I303" s="24"/>
      <c r="J303" s="24"/>
      <c r="K303" s="24"/>
    </row>
    <row r="304" spans="1:12" x14ac:dyDescent="0.2">
      <c r="B304" s="2"/>
      <c r="C304" s="2"/>
      <c r="D304" s="27"/>
      <c r="E304" s="6"/>
      <c r="F304" s="26"/>
      <c r="G304" s="24"/>
      <c r="H304" s="24"/>
      <c r="I304" s="24"/>
      <c r="J304" s="24"/>
      <c r="K304" s="24"/>
    </row>
    <row r="305" spans="1:12" x14ac:dyDescent="0.2">
      <c r="B305" s="2"/>
      <c r="C305" s="2"/>
      <c r="D305" s="27"/>
      <c r="E305" s="6"/>
      <c r="F305" s="26"/>
      <c r="G305" s="24"/>
      <c r="H305" s="24"/>
      <c r="I305" s="24"/>
      <c r="J305" s="24"/>
      <c r="K305" s="24"/>
    </row>
    <row r="306" spans="1:12" x14ac:dyDescent="0.2">
      <c r="B306" s="2"/>
      <c r="C306" s="2"/>
      <c r="E306" s="6"/>
      <c r="F306" s="24"/>
      <c r="G306" s="24"/>
      <c r="H306" s="24"/>
      <c r="I306" s="24"/>
      <c r="J306" s="24"/>
      <c r="K306" s="24"/>
      <c r="L306">
        <f>G301+G302+G303+G305+G306</f>
        <v>0</v>
      </c>
    </row>
    <row r="307" spans="1:12" x14ac:dyDescent="0.2">
      <c r="C307" s="14"/>
      <c r="D307" s="6"/>
      <c r="E307" s="24"/>
      <c r="F307" s="26"/>
      <c r="G307" s="24"/>
      <c r="H307" s="24"/>
      <c r="I307" s="24"/>
      <c r="J307" s="24"/>
      <c r="K307" s="24"/>
    </row>
    <row r="308" spans="1:12" x14ac:dyDescent="0.2">
      <c r="C308" s="8"/>
      <c r="D308" s="8"/>
      <c r="E308" s="8"/>
      <c r="F308" s="8"/>
      <c r="G308" s="6"/>
      <c r="H308" s="6"/>
      <c r="I308" s="6"/>
      <c r="J308" s="6"/>
      <c r="K308" s="6"/>
    </row>
    <row r="312" spans="1:12" x14ac:dyDescent="0.2">
      <c r="A312" s="5"/>
      <c r="B312" s="1"/>
      <c r="C312" s="2"/>
    </row>
    <row r="313" spans="1:12" x14ac:dyDescent="0.2">
      <c r="B313" s="1"/>
      <c r="C313" s="4"/>
    </row>
    <row r="314" spans="1:12" x14ac:dyDescent="0.2">
      <c r="B314" s="1"/>
      <c r="C314" s="4"/>
    </row>
    <row r="315" spans="1:12" x14ac:dyDescent="0.2">
      <c r="B315" s="2"/>
      <c r="C315" s="5"/>
    </row>
    <row r="316" spans="1:12" x14ac:dyDescent="0.2">
      <c r="B316" s="2"/>
      <c r="C316" s="5"/>
    </row>
    <row r="317" spans="1:12" x14ac:dyDescent="0.2">
      <c r="C317" s="6"/>
      <c r="D317" s="6"/>
      <c r="E317" s="6"/>
      <c r="F317" s="24"/>
      <c r="G317" s="26"/>
      <c r="H317" s="26"/>
      <c r="I317" s="26"/>
      <c r="J317" s="26"/>
      <c r="K317" s="26"/>
    </row>
    <row r="318" spans="1:12" x14ac:dyDescent="0.2">
      <c r="C318" s="22"/>
      <c r="D318" s="19"/>
      <c r="E318" s="6"/>
      <c r="F318" s="26"/>
      <c r="G318" s="24"/>
      <c r="H318" s="24"/>
      <c r="I318" s="24"/>
      <c r="J318" s="24"/>
      <c r="K318" s="24"/>
    </row>
    <row r="319" spans="1:12" x14ac:dyDescent="0.2">
      <c r="B319" s="2"/>
      <c r="C319" s="2"/>
      <c r="D319" s="36"/>
      <c r="E319" s="6"/>
      <c r="F319" s="26"/>
      <c r="G319" s="24"/>
      <c r="H319" s="24"/>
      <c r="I319" s="24"/>
      <c r="J319" s="24"/>
      <c r="K319" s="24"/>
    </row>
    <row r="320" spans="1:12" x14ac:dyDescent="0.2">
      <c r="B320" s="2"/>
      <c r="C320" s="2"/>
      <c r="D320" s="36"/>
      <c r="E320" s="6"/>
      <c r="F320" s="26"/>
      <c r="G320" s="24"/>
      <c r="H320" s="24"/>
      <c r="I320" s="24"/>
      <c r="J320" s="24"/>
      <c r="K320" s="24"/>
    </row>
    <row r="321" spans="2:11" x14ac:dyDescent="0.2">
      <c r="B321" s="2"/>
      <c r="C321" s="2"/>
      <c r="D321" s="27"/>
      <c r="E321" s="6"/>
      <c r="F321" s="26"/>
      <c r="G321" s="24"/>
      <c r="H321" s="24"/>
      <c r="I321" s="24"/>
      <c r="J321" s="24"/>
      <c r="K321" s="24"/>
    </row>
    <row r="322" spans="2:11" x14ac:dyDescent="0.2">
      <c r="B322" s="2"/>
      <c r="C322" s="2"/>
      <c r="D322" s="27"/>
      <c r="E322" s="6"/>
      <c r="F322" s="26"/>
      <c r="G322" s="24"/>
      <c r="H322" s="24"/>
      <c r="I322" s="24"/>
      <c r="J322" s="24"/>
      <c r="K322" s="24"/>
    </row>
    <row r="323" spans="2:11" x14ac:dyDescent="0.2">
      <c r="B323" s="2"/>
      <c r="C323" s="2"/>
      <c r="D323" s="27"/>
      <c r="E323" s="6"/>
      <c r="F323" s="26"/>
      <c r="G323" s="24"/>
      <c r="H323" s="24"/>
      <c r="I323" s="24"/>
      <c r="J323" s="24"/>
      <c r="K323" s="24"/>
    </row>
    <row r="324" spans="2:11" x14ac:dyDescent="0.2">
      <c r="B324" s="2"/>
      <c r="C324" s="2"/>
      <c r="E324" s="6"/>
      <c r="F324" s="24"/>
      <c r="G324" s="24"/>
      <c r="H324" s="24"/>
      <c r="I324" s="24"/>
      <c r="J324" s="24"/>
      <c r="K324" s="24"/>
    </row>
    <row r="325" spans="2:11" x14ac:dyDescent="0.2">
      <c r="C325" s="14"/>
      <c r="D325" s="6"/>
      <c r="E325" s="24"/>
      <c r="F325" s="26"/>
      <c r="G325" s="24"/>
      <c r="H325" s="24"/>
      <c r="I325" s="24"/>
      <c r="J325" s="24"/>
      <c r="K325" s="24"/>
    </row>
    <row r="326" spans="2:11" x14ac:dyDescent="0.2">
      <c r="C326" s="8"/>
      <c r="D326" s="8"/>
      <c r="E326" s="8"/>
      <c r="F326" s="8"/>
      <c r="G326" s="6"/>
      <c r="H326" s="6"/>
      <c r="I326" s="6"/>
      <c r="J326" s="6"/>
      <c r="K326" s="6"/>
    </row>
  </sheetData>
  <mergeCells count="19">
    <mergeCell ref="M2:Q2"/>
    <mergeCell ref="H7:J7"/>
    <mergeCell ref="C16:D16"/>
    <mergeCell ref="H25:J25"/>
    <mergeCell ref="C35:D35"/>
    <mergeCell ref="H43:J43"/>
    <mergeCell ref="C52:D52"/>
    <mergeCell ref="H59:J59"/>
    <mergeCell ref="C69:D69"/>
    <mergeCell ref="H75:J75"/>
    <mergeCell ref="H124:J124"/>
    <mergeCell ref="H141:J141"/>
    <mergeCell ref="C151:D151"/>
    <mergeCell ref="C134:D134"/>
    <mergeCell ref="C85:D85"/>
    <mergeCell ref="H92:J92"/>
    <mergeCell ref="C102:D102"/>
    <mergeCell ref="H108:J108"/>
    <mergeCell ref="C118:D1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calculation (paper)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Weerawat Ricky Runguphan</cp:lastModifiedBy>
  <cp:revision/>
  <dcterms:created xsi:type="dcterms:W3CDTF">2023-01-06T04:05:44Z</dcterms:created>
  <dcterms:modified xsi:type="dcterms:W3CDTF">2025-05-19T07:53:47Z</dcterms:modified>
  <cp:category/>
  <cp:contentStatus/>
</cp:coreProperties>
</file>