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1"/>
  <workbookPr defaultThemeVersion="166925"/>
  <mc:AlternateContent xmlns:mc="http://schemas.openxmlformats.org/markup-compatibility/2006">
    <mc:Choice Requires="x15">
      <x15ac:absPath xmlns:x15ac="http://schemas.microsoft.com/office/spreadsheetml/2010/11/ac" url="https://d.docs.live.net/dbccd5b7dc81e88b/Desktop/"/>
    </mc:Choice>
  </mc:AlternateContent>
  <xr:revisionPtr revIDLastSave="39" documentId="8_{5402CE33-5120-4DF6-83A4-08CAEC172694}" xr6:coauthVersionLast="47" xr6:coauthVersionMax="47" xr10:uidLastSave="{4C0D17A7-FD47-4F76-9CFE-7F320CBE68C1}"/>
  <bookViews>
    <workbookView xWindow="-120" yWindow="-120" windowWidth="29040" windowHeight="16440" firstSheet="10" activeTab="1" xr2:uid="{83E4FE11-8552-46CA-8231-A000F2DAE843}"/>
  </bookViews>
  <sheets>
    <sheet name="Info" sheetId="18" r:id="rId1"/>
    <sheet name="Calculations" sheetId="17" r:id="rId2"/>
    <sheet name="IVPs Overview" sheetId="2" r:id="rId3"/>
    <sheet name="FW104-16D08" sheetId="1" r:id="rId4"/>
    <sheet name="FW104-7C03" sheetId="3" r:id="rId5"/>
    <sheet name="FW104-12G02" sheetId="5" r:id="rId6"/>
    <sheet name="FW104-7G2B" sheetId="6" r:id="rId7"/>
    <sheet name="GW247-6E4" sheetId="7" r:id="rId8"/>
    <sheet name="MT123" sheetId="8" r:id="rId9"/>
    <sheet name="FW021bin21" sheetId="9" r:id="rId10"/>
    <sheet name="65Phen" sheetId="11" r:id="rId11"/>
    <sheet name="CD04" sheetId="10" r:id="rId12"/>
    <sheet name="DSM12141" sheetId="12" r:id="rId13"/>
    <sheet name="NBRC101664" sheetId="13" r:id="rId14"/>
    <sheet name="CCUG39790" sheetId="14" r:id="rId15"/>
    <sheet name="DR1149" sheetId="15" r:id="rId16"/>
    <sheet name="HJPbin40" sheetId="16"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4" i="17" l="1"/>
  <c r="Q25" i="17"/>
  <c r="Q26" i="17"/>
  <c r="Q27" i="17"/>
  <c r="Q28" i="17"/>
  <c r="Q29" i="17"/>
  <c r="Q30" i="17"/>
  <c r="Q31" i="17"/>
  <c r="Q32" i="17"/>
  <c r="Q33" i="17"/>
  <c r="Q34" i="17"/>
  <c r="Q35" i="17"/>
  <c r="Q36" i="17"/>
  <c r="Q37" i="17"/>
  <c r="P24" i="17"/>
  <c r="P25" i="17"/>
  <c r="P26" i="17"/>
  <c r="P27" i="17"/>
  <c r="P28" i="17"/>
  <c r="P29" i="17"/>
  <c r="P30" i="17"/>
  <c r="P31" i="17"/>
  <c r="P32" i="17"/>
  <c r="P33" i="17"/>
  <c r="P34" i="17"/>
  <c r="P35" i="17"/>
  <c r="P36" i="17"/>
  <c r="P37" i="17"/>
  <c r="O24" i="17"/>
  <c r="N24" i="17"/>
  <c r="N25" i="17"/>
  <c r="N26" i="17"/>
  <c r="N27" i="17"/>
  <c r="N28" i="17"/>
  <c r="N29" i="17"/>
  <c r="N30" i="17"/>
  <c r="N31" i="17"/>
  <c r="N32" i="17"/>
  <c r="N33" i="17"/>
  <c r="N34" i="17"/>
  <c r="N35" i="17"/>
  <c r="N36" i="17"/>
  <c r="N37" i="17"/>
  <c r="M24" i="17"/>
  <c r="M25" i="17"/>
  <c r="M26" i="17"/>
  <c r="M27" i="17"/>
  <c r="M28" i="17"/>
  <c r="M29" i="17"/>
  <c r="M30" i="17"/>
  <c r="M31" i="17"/>
  <c r="M32" i="17"/>
  <c r="M33" i="17"/>
  <c r="M34" i="17"/>
  <c r="M35" i="17"/>
  <c r="M36" i="17"/>
  <c r="M37" i="17"/>
  <c r="L24" i="17"/>
  <c r="K24" i="17"/>
  <c r="K25" i="17"/>
  <c r="K26" i="17"/>
  <c r="K27" i="17"/>
  <c r="K28" i="17"/>
  <c r="K29" i="17"/>
  <c r="K30" i="17"/>
  <c r="K31" i="17"/>
  <c r="K32" i="17"/>
  <c r="K33" i="17"/>
  <c r="K34" i="17"/>
  <c r="K35" i="17"/>
  <c r="K36" i="17"/>
  <c r="K37" i="17"/>
  <c r="J24" i="17"/>
  <c r="J25" i="17"/>
  <c r="J26" i="17"/>
  <c r="J27" i="17"/>
  <c r="J28" i="17"/>
  <c r="J29" i="17"/>
  <c r="J30" i="17"/>
  <c r="J31" i="17"/>
  <c r="J32" i="17"/>
  <c r="J33" i="17"/>
  <c r="J34" i="17"/>
  <c r="J35" i="17"/>
  <c r="J36" i="17"/>
  <c r="J37" i="17"/>
  <c r="G24" i="17"/>
  <c r="G25" i="17"/>
  <c r="G26" i="17"/>
  <c r="G27" i="17"/>
  <c r="G28" i="17"/>
  <c r="G29" i="17"/>
  <c r="G30" i="17"/>
  <c r="G31" i="17"/>
  <c r="G32" i="17"/>
  <c r="G33" i="17"/>
  <c r="G34" i="17"/>
  <c r="G35" i="17"/>
  <c r="G36" i="17"/>
  <c r="G37" i="17"/>
  <c r="H24" i="17"/>
  <c r="H25" i="17"/>
  <c r="H26" i="17"/>
  <c r="H27" i="17"/>
  <c r="H28" i="17"/>
  <c r="H29" i="17"/>
  <c r="H30" i="17"/>
  <c r="H31" i="17"/>
  <c r="H32" i="17"/>
  <c r="H33" i="17"/>
  <c r="H34" i="17"/>
  <c r="H35" i="17"/>
  <c r="H36" i="17"/>
  <c r="H37" i="17"/>
  <c r="O37" i="17"/>
  <c r="L37" i="17"/>
  <c r="I37" i="17"/>
  <c r="F37" i="17"/>
  <c r="O36" i="17"/>
  <c r="L36" i="17"/>
  <c r="I36" i="17"/>
  <c r="F36" i="17"/>
  <c r="O35" i="17"/>
  <c r="L35" i="17"/>
  <c r="I35" i="17"/>
  <c r="F35" i="17"/>
  <c r="O34" i="17"/>
  <c r="L34" i="17"/>
  <c r="I34" i="17"/>
  <c r="F34" i="17"/>
  <c r="O33" i="17"/>
  <c r="L33" i="17"/>
  <c r="I33" i="17"/>
  <c r="F33" i="17"/>
  <c r="O32" i="17"/>
  <c r="L32" i="17"/>
  <c r="I32" i="17"/>
  <c r="F32" i="17"/>
  <c r="O31" i="17"/>
  <c r="L31" i="17"/>
  <c r="I31" i="17"/>
  <c r="F31" i="17"/>
  <c r="O30" i="17"/>
  <c r="L30" i="17"/>
  <c r="I30" i="17"/>
  <c r="F30" i="17"/>
  <c r="O29" i="17"/>
  <c r="L29" i="17"/>
  <c r="I29" i="17"/>
  <c r="F29" i="17"/>
  <c r="O28" i="17"/>
  <c r="L28" i="17"/>
  <c r="I28" i="17"/>
  <c r="F28" i="17"/>
  <c r="O27" i="17"/>
  <c r="L27" i="17"/>
  <c r="I27" i="17"/>
  <c r="F27" i="17"/>
  <c r="O26" i="17"/>
  <c r="L26" i="17"/>
  <c r="I26" i="17"/>
  <c r="F26" i="17"/>
  <c r="O25" i="17"/>
  <c r="L25" i="17"/>
  <c r="I25" i="17"/>
  <c r="F25" i="17"/>
  <c r="I24" i="17"/>
  <c r="F24" i="17"/>
  <c r="M28" i="16"/>
  <c r="L28" i="16"/>
  <c r="D28" i="16"/>
  <c r="C28" i="16"/>
  <c r="M41" i="15"/>
  <c r="L41" i="15"/>
  <c r="J41" i="15"/>
  <c r="I41" i="15"/>
  <c r="G41" i="15"/>
  <c r="F41" i="15"/>
  <c r="D41" i="15"/>
  <c r="C41" i="15"/>
  <c r="M35" i="14"/>
  <c r="L35" i="14"/>
  <c r="G35" i="14"/>
  <c r="F35" i="14"/>
  <c r="D35" i="14"/>
  <c r="C35" i="14"/>
  <c r="M34" i="13"/>
  <c r="L34" i="13"/>
  <c r="J34" i="13"/>
  <c r="I34" i="13"/>
  <c r="G34" i="13"/>
  <c r="F34" i="13"/>
  <c r="D34" i="13"/>
  <c r="C34" i="13"/>
  <c r="M34" i="12"/>
  <c r="L34" i="12"/>
  <c r="G34" i="12"/>
  <c r="F34" i="12"/>
  <c r="D34" i="12"/>
  <c r="C34" i="12"/>
  <c r="M38" i="10"/>
  <c r="L38" i="10"/>
  <c r="J38" i="10"/>
  <c r="I38" i="10"/>
  <c r="F38" i="10"/>
  <c r="G38" i="10"/>
  <c r="D38" i="10"/>
  <c r="C38" i="10"/>
  <c r="M39" i="11"/>
  <c r="L39" i="11"/>
  <c r="J39" i="11"/>
  <c r="I39" i="11"/>
  <c r="G39" i="11"/>
  <c r="F39" i="11"/>
  <c r="D39" i="11"/>
  <c r="C39" i="11"/>
  <c r="M33" i="9"/>
  <c r="L33" i="9"/>
  <c r="J33" i="9"/>
  <c r="I33" i="9"/>
  <c r="G33" i="9"/>
  <c r="F33" i="9"/>
  <c r="D33" i="9"/>
  <c r="C33" i="9"/>
  <c r="M29" i="8"/>
  <c r="L29" i="8"/>
  <c r="G29" i="8"/>
  <c r="F29" i="8"/>
  <c r="D29" i="8"/>
  <c r="C29" i="8"/>
  <c r="M37" i="7"/>
  <c r="L37" i="7"/>
  <c r="G37" i="7"/>
  <c r="F37" i="7"/>
  <c r="D37" i="7"/>
  <c r="C37" i="7"/>
  <c r="M38" i="6"/>
  <c r="L38" i="6"/>
  <c r="J38" i="6"/>
  <c r="I38" i="6"/>
  <c r="G38" i="6"/>
  <c r="F38" i="6"/>
  <c r="D38" i="6"/>
  <c r="C38" i="6"/>
  <c r="M45" i="5"/>
  <c r="L45" i="5"/>
  <c r="J45" i="5"/>
  <c r="I45" i="5"/>
  <c r="G45" i="5"/>
  <c r="F45" i="5"/>
  <c r="D45" i="5"/>
  <c r="C45" i="5"/>
  <c r="M42" i="3"/>
  <c r="L42" i="3"/>
  <c r="J42" i="3"/>
  <c r="I42" i="3"/>
  <c r="C42" i="3"/>
  <c r="D42" i="3"/>
  <c r="M38" i="1"/>
  <c r="L38" i="1"/>
  <c r="J38" i="1"/>
  <c r="I38" i="1"/>
  <c r="G38" i="1"/>
  <c r="F38" i="1"/>
  <c r="D38" i="1"/>
  <c r="C38" i="1"/>
  <c r="E18" i="16"/>
  <c r="D18" i="16"/>
  <c r="H16" i="16"/>
  <c r="H15" i="16"/>
  <c r="H14" i="16"/>
  <c r="H13" i="16"/>
  <c r="H12" i="16"/>
  <c r="H10" i="16"/>
  <c r="H9" i="16"/>
  <c r="H8" i="16"/>
  <c r="H6" i="16"/>
  <c r="H4" i="16"/>
  <c r="H3" i="16"/>
  <c r="E27" i="15"/>
  <c r="D27" i="15"/>
  <c r="H25" i="15"/>
  <c r="H24" i="15"/>
  <c r="H23" i="15"/>
  <c r="H22" i="15"/>
  <c r="H21" i="15"/>
  <c r="H20" i="15"/>
  <c r="H19" i="15"/>
  <c r="H18" i="15"/>
  <c r="H16" i="15"/>
  <c r="H15" i="15"/>
  <c r="H12" i="15"/>
  <c r="H11" i="15"/>
  <c r="H8" i="15"/>
  <c r="H7" i="15"/>
  <c r="H4" i="15"/>
  <c r="E26" i="14"/>
  <c r="D26" i="14"/>
  <c r="E26" i="13"/>
  <c r="D26" i="13"/>
  <c r="H23" i="12"/>
  <c r="H22" i="12"/>
  <c r="H21" i="12"/>
  <c r="H20" i="12"/>
  <c r="H17" i="12"/>
  <c r="H15" i="12"/>
  <c r="H14" i="12"/>
  <c r="H13" i="12"/>
  <c r="H12" i="12"/>
  <c r="H11" i="12"/>
  <c r="H6" i="12"/>
  <c r="H5" i="12"/>
  <c r="H27" i="10"/>
  <c r="H26" i="10"/>
  <c r="H25" i="10"/>
  <c r="H23" i="10"/>
  <c r="H22" i="10"/>
  <c r="H19" i="10"/>
  <c r="H16" i="10"/>
  <c r="H12" i="10"/>
  <c r="H11" i="10"/>
  <c r="H10" i="10"/>
  <c r="H9" i="10"/>
  <c r="H7" i="10"/>
  <c r="H5" i="10"/>
  <c r="H4" i="10"/>
  <c r="H3" i="10"/>
  <c r="H24" i="11"/>
  <c r="H20" i="11"/>
  <c r="H19" i="11"/>
  <c r="H17" i="11"/>
  <c r="H14" i="11"/>
  <c r="H13" i="11"/>
  <c r="H12" i="11"/>
  <c r="H11" i="11"/>
  <c r="H8" i="11"/>
  <c r="H5" i="11"/>
  <c r="H4" i="11"/>
  <c r="H3" i="11"/>
  <c r="E24" i="9"/>
  <c r="D24" i="9"/>
  <c r="H22" i="9"/>
  <c r="H21" i="9"/>
  <c r="H20" i="9"/>
  <c r="H19" i="9"/>
  <c r="H18" i="9"/>
  <c r="H13" i="9"/>
  <c r="D12" i="9"/>
  <c r="H7" i="9"/>
  <c r="H6" i="9"/>
  <c r="H3" i="9"/>
  <c r="E22" i="8"/>
  <c r="D22" i="8"/>
  <c r="H19" i="8"/>
  <c r="H17" i="8"/>
  <c r="H14" i="8"/>
  <c r="H8" i="8"/>
  <c r="H7" i="8"/>
  <c r="H5" i="8"/>
  <c r="H4" i="8"/>
  <c r="H3" i="8"/>
  <c r="H25" i="7"/>
  <c r="E22" i="7"/>
  <c r="D22" i="7"/>
  <c r="H21" i="7"/>
  <c r="H17" i="7"/>
  <c r="H15" i="7"/>
  <c r="H14" i="7"/>
  <c r="H13" i="7"/>
  <c r="H12" i="7"/>
  <c r="H10" i="7"/>
  <c r="H9" i="7"/>
  <c r="H8" i="7"/>
  <c r="D32" i="6"/>
  <c r="H30" i="6"/>
  <c r="H29" i="6"/>
  <c r="H27" i="6"/>
  <c r="H26" i="6"/>
  <c r="H25" i="6"/>
  <c r="H21" i="6"/>
  <c r="H20" i="6"/>
  <c r="H17" i="6"/>
  <c r="H15" i="6"/>
  <c r="H12" i="6"/>
  <c r="H11" i="6"/>
  <c r="H8" i="6"/>
  <c r="H7" i="6"/>
  <c r="H6" i="6"/>
  <c r="H5" i="6"/>
  <c r="H3" i="6"/>
  <c r="E35" i="5"/>
  <c r="D35" i="5"/>
  <c r="H31" i="5"/>
  <c r="H27" i="5"/>
  <c r="H24" i="5"/>
  <c r="H21" i="5"/>
  <c r="H19" i="5"/>
  <c r="H18" i="5"/>
  <c r="H17" i="5"/>
  <c r="H15" i="5"/>
  <c r="E33" i="3"/>
  <c r="D33" i="3"/>
  <c r="H30" i="3"/>
  <c r="H27" i="3"/>
  <c r="H23" i="3"/>
  <c r="H22" i="3"/>
  <c r="H19" i="3"/>
  <c r="H17" i="3"/>
  <c r="H15" i="3"/>
  <c r="H14" i="3"/>
  <c r="H12" i="3"/>
  <c r="H11" i="3"/>
  <c r="H6" i="3"/>
  <c r="H5" i="3"/>
  <c r="H34" i="1"/>
  <c r="E32" i="1"/>
  <c r="D32" i="1"/>
  <c r="H29" i="1"/>
  <c r="H27" i="1"/>
  <c r="H25" i="1"/>
  <c r="H22" i="1"/>
  <c r="H19" i="1"/>
  <c r="H17" i="1"/>
  <c r="H15" i="1"/>
  <c r="H14" i="1"/>
  <c r="H12" i="1"/>
  <c r="H11" i="1"/>
  <c r="H8" i="1"/>
  <c r="H7" i="1"/>
  <c r="H5" i="1"/>
  <c r="S185" i="14" l="1"/>
  <c r="S186" i="14"/>
  <c r="S187" i="14"/>
  <c r="S188" i="14"/>
  <c r="S189" i="14"/>
  <c r="S190" i="14"/>
  <c r="S191" i="14"/>
  <c r="S184" i="14"/>
  <c r="S139" i="14"/>
  <c r="S140" i="14"/>
  <c r="S141" i="14"/>
  <c r="S142" i="14"/>
  <c r="S143" i="14"/>
  <c r="S144" i="14"/>
  <c r="S145" i="14"/>
  <c r="S138" i="14"/>
  <c r="S115" i="14"/>
  <c r="S116" i="14"/>
  <c r="S117" i="14"/>
  <c r="S118" i="14"/>
  <c r="S119" i="14"/>
  <c r="S120" i="14"/>
  <c r="S121" i="14"/>
  <c r="S122" i="14"/>
  <c r="S123" i="14"/>
  <c r="S124" i="14"/>
  <c r="S125" i="14"/>
  <c r="S126" i="14"/>
  <c r="S127" i="14"/>
  <c r="S128" i="14"/>
  <c r="S114" i="14"/>
  <c r="S4" i="14"/>
  <c r="S5" i="14"/>
  <c r="S6" i="14"/>
  <c r="S7" i="14"/>
  <c r="S8" i="14"/>
  <c r="S9" i="14"/>
  <c r="S10" i="14"/>
  <c r="S11" i="14"/>
  <c r="S12" i="14"/>
  <c r="S13" i="14"/>
  <c r="S3" i="14"/>
  <c r="S186" i="13"/>
  <c r="S187" i="13"/>
  <c r="S188" i="13"/>
  <c r="S189" i="13"/>
  <c r="S190" i="13"/>
  <c r="S191" i="13"/>
  <c r="S192" i="13"/>
  <c r="S193" i="13"/>
  <c r="S185" i="13"/>
  <c r="S148" i="13"/>
  <c r="S149" i="13"/>
  <c r="S147" i="13"/>
  <c r="S93" i="13"/>
  <c r="S94" i="13"/>
  <c r="S95" i="13"/>
  <c r="S96" i="13"/>
  <c r="S97" i="13"/>
  <c r="S98" i="13"/>
  <c r="S99" i="13"/>
  <c r="S100" i="13"/>
  <c r="S101" i="13"/>
  <c r="S102" i="13"/>
  <c r="S103" i="13"/>
  <c r="S104" i="13"/>
  <c r="S105" i="13"/>
  <c r="S92" i="13"/>
  <c r="S249" i="12"/>
  <c r="S250" i="12"/>
  <c r="S251" i="12"/>
  <c r="S252" i="12"/>
  <c r="S253" i="12"/>
  <c r="S254" i="12"/>
  <c r="S255" i="12"/>
  <c r="S256" i="12"/>
  <c r="S248" i="12"/>
  <c r="S129" i="12"/>
  <c r="S130" i="12"/>
  <c r="S131" i="12"/>
  <c r="S132" i="12"/>
  <c r="S133" i="12"/>
  <c r="S134" i="12"/>
  <c r="S135" i="12"/>
  <c r="S136" i="12"/>
  <c r="S137" i="12"/>
  <c r="S138" i="12"/>
  <c r="S128" i="12"/>
  <c r="S407" i="10"/>
  <c r="S408" i="10"/>
  <c r="S409" i="10"/>
  <c r="S410" i="10"/>
  <c r="S411" i="10"/>
  <c r="S406" i="10"/>
  <c r="S298" i="10"/>
  <c r="S299" i="10"/>
  <c r="S300" i="10"/>
  <c r="S301" i="10"/>
  <c r="S302" i="10"/>
  <c r="S303" i="10"/>
  <c r="S304" i="10"/>
  <c r="S305" i="10"/>
  <c r="S306" i="10"/>
  <c r="S307" i="10"/>
  <c r="S308" i="10"/>
  <c r="S297" i="10"/>
  <c r="S277" i="10"/>
  <c r="S278" i="10"/>
  <c r="S279" i="10"/>
  <c r="S280" i="10"/>
  <c r="S281" i="10"/>
  <c r="S282" i="10"/>
  <c r="S283" i="10"/>
  <c r="S284" i="10"/>
  <c r="S285" i="10"/>
  <c r="S286" i="10"/>
  <c r="S287" i="10"/>
  <c r="S288" i="10"/>
  <c r="S289" i="10"/>
  <c r="S290" i="10"/>
  <c r="S291" i="10"/>
  <c r="S292" i="10"/>
  <c r="S293" i="10"/>
  <c r="S294" i="10"/>
  <c r="S295" i="10"/>
  <c r="S296" i="10"/>
  <c r="S276" i="10"/>
  <c r="S267" i="10"/>
  <c r="S268" i="10"/>
  <c r="S269" i="10"/>
  <c r="S270" i="10"/>
  <c r="S271" i="10"/>
  <c r="S272" i="10"/>
  <c r="S273" i="10"/>
  <c r="S274" i="10"/>
  <c r="S275" i="10"/>
  <c r="S266" i="10"/>
  <c r="S26" i="10"/>
  <c r="S27" i="10"/>
  <c r="S28" i="10"/>
  <c r="S29" i="10"/>
  <c r="S30" i="10"/>
  <c r="S31" i="10"/>
  <c r="S32" i="10"/>
  <c r="S33" i="10"/>
  <c r="S34" i="10"/>
  <c r="S35" i="10"/>
  <c r="S36" i="10"/>
  <c r="S37" i="10"/>
  <c r="S25" i="10"/>
  <c r="S232" i="11"/>
  <c r="S233" i="11"/>
  <c r="S234" i="11"/>
  <c r="S235" i="11"/>
  <c r="S236" i="11"/>
  <c r="S237" i="11"/>
  <c r="S238" i="11"/>
  <c r="S239" i="11"/>
  <c r="S240" i="11"/>
  <c r="S241" i="11"/>
  <c r="S242" i="11"/>
  <c r="S243" i="11"/>
  <c r="S231" i="11"/>
  <c r="S68" i="11"/>
  <c r="S69" i="11"/>
  <c r="S70" i="11"/>
  <c r="S71" i="11"/>
  <c r="S72" i="11"/>
  <c r="S73" i="11"/>
  <c r="S74" i="11"/>
  <c r="S75" i="11"/>
  <c r="S76" i="11"/>
  <c r="S67" i="11"/>
  <c r="AO13" i="2"/>
  <c r="S126" i="9"/>
  <c r="S127" i="9"/>
  <c r="S128" i="9"/>
  <c r="S129" i="9"/>
  <c r="S130" i="9"/>
  <c r="S131" i="9"/>
  <c r="S132" i="9"/>
  <c r="S133" i="9"/>
  <c r="S125" i="9"/>
  <c r="S280" i="9"/>
  <c r="S281" i="9"/>
  <c r="S282" i="9"/>
  <c r="S283" i="9"/>
  <c r="S284" i="9"/>
  <c r="S285" i="9"/>
  <c r="S286" i="9"/>
  <c r="S287" i="9"/>
  <c r="S288" i="9"/>
  <c r="S289" i="9"/>
  <c r="S290" i="9"/>
  <c r="S291" i="9"/>
  <c r="S292" i="9"/>
  <c r="S293" i="9"/>
  <c r="S294" i="9"/>
  <c r="S295" i="9"/>
  <c r="S296" i="9"/>
  <c r="S297" i="9"/>
  <c r="S298" i="9"/>
  <c r="S299" i="9"/>
  <c r="S300" i="9"/>
  <c r="S301" i="9"/>
  <c r="S302" i="9"/>
  <c r="S303" i="9"/>
  <c r="S304" i="9"/>
  <c r="S305" i="9"/>
  <c r="S306" i="9"/>
  <c r="S307" i="9"/>
  <c r="S308" i="9"/>
  <c r="S309" i="9"/>
  <c r="S310" i="9"/>
  <c r="S311" i="9"/>
  <c r="S312" i="9"/>
  <c r="S313" i="9"/>
  <c r="S314" i="9"/>
  <c r="S315" i="9"/>
  <c r="S316" i="9"/>
  <c r="S317" i="9"/>
  <c r="S318" i="9"/>
  <c r="S319" i="9"/>
  <c r="S320" i="9"/>
  <c r="S321" i="9"/>
  <c r="S322" i="9"/>
  <c r="S323" i="9"/>
  <c r="S324" i="9"/>
  <c r="S325" i="9"/>
  <c r="S326" i="9"/>
  <c r="S327" i="9"/>
  <c r="S328" i="9"/>
  <c r="S329" i="9"/>
  <c r="S330" i="9"/>
  <c r="S331" i="9"/>
  <c r="S332" i="9"/>
  <c r="S333" i="9"/>
  <c r="S334" i="9"/>
  <c r="S335" i="9"/>
  <c r="S336" i="9"/>
  <c r="S337" i="9"/>
  <c r="S338" i="9"/>
  <c r="S339" i="9"/>
  <c r="S340" i="9"/>
  <c r="S341" i="9"/>
  <c r="S342" i="9"/>
  <c r="S343" i="9"/>
  <c r="S344" i="9"/>
  <c r="S345" i="9"/>
  <c r="S346" i="9"/>
  <c r="S347" i="9"/>
  <c r="S348" i="9"/>
  <c r="S349" i="9"/>
  <c r="S350" i="9"/>
  <c r="S351" i="9"/>
  <c r="S352" i="9"/>
  <c r="S353" i="9"/>
  <c r="S354" i="9"/>
  <c r="S355" i="9"/>
  <c r="S356" i="9"/>
  <c r="S357" i="9"/>
  <c r="S358" i="9"/>
  <c r="S359" i="9"/>
  <c r="S360" i="9"/>
  <c r="S361" i="9"/>
  <c r="S362" i="9"/>
  <c r="S363" i="9"/>
  <c r="S364" i="9"/>
  <c r="S365" i="9"/>
  <c r="S366" i="9"/>
  <c r="S367" i="9"/>
  <c r="S368" i="9"/>
  <c r="S369" i="9"/>
  <c r="S370" i="9"/>
  <c r="S371" i="9"/>
  <c r="S372" i="9"/>
  <c r="S373" i="9"/>
  <c r="S374" i="9"/>
  <c r="S279" i="9"/>
  <c r="S247" i="9"/>
  <c r="S248" i="9"/>
  <c r="S249" i="9"/>
  <c r="S250" i="9"/>
  <c r="S251" i="9"/>
  <c r="S252" i="9"/>
  <c r="S253" i="9"/>
  <c r="S254" i="9"/>
  <c r="S255" i="9"/>
  <c r="S256" i="9"/>
  <c r="S257" i="9"/>
  <c r="S258" i="9"/>
  <c r="S259" i="9"/>
  <c r="S260" i="9"/>
  <c r="S261" i="9"/>
  <c r="S262" i="9"/>
  <c r="S263" i="9"/>
  <c r="S264" i="9"/>
  <c r="S265" i="9"/>
  <c r="S266" i="9"/>
  <c r="S267" i="9"/>
  <c r="S268" i="9"/>
  <c r="S269" i="9"/>
  <c r="S246" i="9"/>
  <c r="S186" i="9"/>
  <c r="S187" i="9"/>
  <c r="S188" i="9"/>
  <c r="S189" i="9"/>
  <c r="S190" i="9"/>
  <c r="S191" i="9"/>
  <c r="S192" i="9"/>
  <c r="S193" i="9"/>
  <c r="S185" i="9"/>
  <c r="S146" i="9"/>
  <c r="S135" i="9"/>
  <c r="S136" i="9"/>
  <c r="S137" i="9"/>
  <c r="S138" i="9"/>
  <c r="S139" i="9"/>
  <c r="S140" i="9"/>
  <c r="S141" i="9"/>
  <c r="S142" i="9"/>
  <c r="S143" i="9"/>
  <c r="S144" i="9"/>
  <c r="S145" i="9"/>
  <c r="S134" i="9"/>
  <c r="S118" i="9"/>
  <c r="S119" i="9"/>
  <c r="S120" i="9"/>
  <c r="S121" i="9"/>
  <c r="S122" i="9"/>
  <c r="S123" i="9"/>
  <c r="S124" i="9"/>
  <c r="S117" i="9"/>
  <c r="S85" i="9"/>
  <c r="S86" i="9"/>
  <c r="S87" i="9"/>
  <c r="S88" i="9"/>
  <c r="S89" i="9"/>
  <c r="S90" i="9"/>
  <c r="S91" i="9"/>
  <c r="S92" i="9"/>
  <c r="S93" i="9"/>
  <c r="S94" i="9"/>
  <c r="S95" i="9"/>
  <c r="S96" i="9"/>
  <c r="S97" i="9"/>
  <c r="S98" i="9"/>
  <c r="S99" i="9"/>
  <c r="S100" i="9"/>
  <c r="S101" i="9"/>
  <c r="S102" i="9"/>
  <c r="S103" i="9"/>
  <c r="S104" i="9"/>
  <c r="S105" i="9"/>
  <c r="S106" i="9"/>
  <c r="S107" i="9"/>
  <c r="S108" i="9"/>
  <c r="S84" i="9"/>
  <c r="S72" i="9"/>
  <c r="S73" i="9"/>
  <c r="S74" i="9"/>
  <c r="S75" i="9"/>
  <c r="S76" i="9"/>
  <c r="S77" i="9"/>
  <c r="S78" i="9"/>
  <c r="S79" i="9"/>
  <c r="S80" i="9"/>
  <c r="S81" i="9"/>
  <c r="S82" i="9"/>
  <c r="S83" i="9"/>
  <c r="S71" i="9"/>
  <c r="S38" i="9"/>
  <c r="S39" i="9"/>
  <c r="S40" i="9"/>
  <c r="S41" i="9"/>
  <c r="S42" i="9"/>
  <c r="S43" i="9"/>
  <c r="S44" i="9"/>
  <c r="S45" i="9"/>
  <c r="S46" i="9"/>
  <c r="S47" i="9"/>
  <c r="S48" i="9"/>
  <c r="S49" i="9"/>
  <c r="S50" i="9"/>
  <c r="S51" i="9"/>
  <c r="S52" i="9"/>
  <c r="S53" i="9"/>
  <c r="S54" i="9"/>
  <c r="S55" i="9"/>
  <c r="S56" i="9"/>
  <c r="S57" i="9"/>
  <c r="S58" i="9"/>
  <c r="S59" i="9"/>
  <c r="S60" i="9"/>
  <c r="S61" i="9"/>
  <c r="S62" i="9"/>
  <c r="S63" i="9"/>
  <c r="S64" i="9"/>
  <c r="S65" i="9"/>
  <c r="S66" i="9"/>
  <c r="S67" i="9"/>
  <c r="S68" i="9"/>
  <c r="S69" i="9"/>
  <c r="S70" i="9"/>
  <c r="S37" i="9"/>
  <c r="S14" i="9"/>
  <c r="S15" i="9"/>
  <c r="S16" i="9"/>
  <c r="S17" i="9"/>
  <c r="S18" i="9"/>
  <c r="S19" i="9"/>
  <c r="S20" i="9"/>
  <c r="S13" i="9"/>
  <c r="S4" i="9"/>
  <c r="S5" i="9"/>
  <c r="S6" i="9"/>
  <c r="S7" i="9"/>
  <c r="S8" i="9"/>
  <c r="S9" i="9"/>
  <c r="S10" i="9"/>
  <c r="S11" i="9"/>
  <c r="S12" i="9"/>
  <c r="S3" i="9"/>
  <c r="S56" i="8" l="1"/>
  <c r="S57" i="8"/>
  <c r="S58" i="8"/>
  <c r="S59" i="8"/>
  <c r="S60" i="8"/>
  <c r="S61" i="8"/>
  <c r="S62" i="8"/>
  <c r="S63" i="8"/>
  <c r="S64" i="8"/>
  <c r="S65" i="8"/>
  <c r="S55" i="8"/>
  <c r="S302" i="6"/>
  <c r="S303" i="6"/>
  <c r="S304" i="6"/>
  <c r="S305" i="6"/>
  <c r="S306" i="6"/>
  <c r="S301" i="6"/>
  <c r="S286" i="6"/>
  <c r="S287" i="6"/>
  <c r="S288" i="6"/>
  <c r="S289" i="6"/>
  <c r="S290" i="6"/>
  <c r="S291" i="6"/>
  <c r="S292" i="6"/>
  <c r="S293" i="6"/>
  <c r="S294" i="6"/>
  <c r="S295" i="6"/>
  <c r="S296" i="6"/>
  <c r="S297" i="6"/>
  <c r="S298" i="6"/>
  <c r="S299" i="6"/>
  <c r="S300" i="6"/>
  <c r="S285" i="6"/>
  <c r="S195" i="6"/>
  <c r="S196" i="6"/>
  <c r="S197" i="6"/>
  <c r="S198" i="6"/>
  <c r="S199" i="6"/>
  <c r="S200" i="6"/>
  <c r="S201" i="6"/>
  <c r="S202" i="6"/>
  <c r="S194" i="6"/>
  <c r="S21" i="6"/>
  <c r="S22" i="6"/>
  <c r="S23" i="6"/>
  <c r="S24" i="6"/>
  <c r="S25" i="6"/>
  <c r="S26" i="6"/>
  <c r="S20" i="6"/>
  <c r="S189" i="5"/>
  <c r="S190" i="5"/>
  <c r="S191" i="5"/>
  <c r="S192" i="5"/>
  <c r="S193" i="5"/>
  <c r="S194" i="5"/>
  <c r="S195" i="5"/>
  <c r="S196" i="5"/>
  <c r="S197" i="5"/>
  <c r="S198" i="5"/>
  <c r="S199" i="5"/>
  <c r="S200" i="5"/>
  <c r="S201" i="5"/>
  <c r="S202" i="5"/>
  <c r="S203" i="5"/>
  <c r="S188" i="5"/>
  <c r="S60" i="5"/>
  <c r="S61" i="5"/>
  <c r="S62" i="5"/>
  <c r="S63" i="5"/>
  <c r="S64" i="5"/>
  <c r="S65" i="5"/>
  <c r="S66" i="5"/>
  <c r="S67" i="5"/>
  <c r="S59" i="5"/>
  <c r="S311" i="3"/>
  <c r="S312" i="3"/>
  <c r="S313" i="3"/>
  <c r="S314" i="3"/>
  <c r="S315" i="3"/>
  <c r="S316" i="3"/>
  <c r="S317" i="3"/>
  <c r="S318" i="3"/>
  <c r="S310" i="3"/>
  <c r="S233" i="3"/>
  <c r="S234" i="3"/>
  <c r="S235" i="3"/>
  <c r="S236" i="3"/>
  <c r="S237" i="3"/>
  <c r="S238" i="3"/>
  <c r="S239" i="3"/>
  <c r="S240" i="3"/>
  <c r="S241" i="3"/>
  <c r="S242" i="3"/>
  <c r="S243" i="3"/>
  <c r="S244" i="3"/>
  <c r="S245" i="3"/>
  <c r="S246" i="3"/>
  <c r="S247" i="3"/>
  <c r="S232" i="3"/>
  <c r="S60" i="3"/>
  <c r="S61" i="3"/>
  <c r="S62" i="3"/>
  <c r="S63" i="3"/>
  <c r="S64" i="3"/>
  <c r="S65" i="3"/>
  <c r="S66" i="3"/>
  <c r="S67" i="3"/>
  <c r="S59" i="3"/>
  <c r="S21" i="1"/>
  <c r="S22" i="1"/>
  <c r="S23" i="1"/>
  <c r="S24" i="1"/>
  <c r="S25" i="1"/>
  <c r="S26" i="1"/>
  <c r="S20" i="1"/>
  <c r="S201" i="1"/>
  <c r="S202" i="1"/>
  <c r="S203" i="1"/>
  <c r="S204" i="1"/>
  <c r="S205" i="1"/>
  <c r="S206" i="1"/>
  <c r="S207" i="1"/>
  <c r="S208" i="1"/>
  <c r="S209" i="1"/>
  <c r="S200" i="1"/>
  <c r="CE19" i="2"/>
  <c r="CF19" i="2"/>
  <c r="S142" i="16"/>
  <c r="S143" i="16"/>
  <c r="S144" i="16"/>
  <c r="S145" i="16"/>
  <c r="S146" i="16"/>
  <c r="S147" i="16"/>
  <c r="S148" i="16"/>
  <c r="S149" i="16"/>
  <c r="S150" i="16"/>
  <c r="S151" i="16"/>
  <c r="S152" i="16"/>
  <c r="S153" i="16"/>
  <c r="S154" i="16"/>
  <c r="S155" i="16"/>
  <c r="S141" i="16"/>
  <c r="S128" i="16"/>
  <c r="S129" i="16"/>
  <c r="S130" i="16"/>
  <c r="S131" i="16"/>
  <c r="S132" i="16"/>
  <c r="S133" i="16"/>
  <c r="S134" i="16"/>
  <c r="S135" i="16"/>
  <c r="S136" i="16"/>
  <c r="S137" i="16"/>
  <c r="S138" i="16"/>
  <c r="S139" i="16"/>
  <c r="S140" i="16"/>
  <c r="S127" i="16"/>
  <c r="S59" i="16"/>
  <c r="S60" i="16"/>
  <c r="S61" i="16"/>
  <c r="S62" i="16"/>
  <c r="S63" i="16"/>
  <c r="S64" i="16"/>
  <c r="S65" i="16"/>
  <c r="S66" i="16"/>
  <c r="S67" i="16"/>
  <c r="S68" i="16"/>
  <c r="S69" i="16"/>
  <c r="S70" i="16"/>
  <c r="S71" i="16"/>
  <c r="S72" i="16"/>
  <c r="S73" i="16"/>
  <c r="S74" i="16"/>
  <c r="S75" i="16"/>
  <c r="S76" i="16"/>
  <c r="S77" i="16"/>
  <c r="S78" i="16"/>
  <c r="S79" i="16"/>
  <c r="S80" i="16"/>
  <c r="S81" i="16"/>
  <c r="S82" i="16"/>
  <c r="S83" i="16"/>
  <c r="S43" i="16"/>
  <c r="S44" i="16"/>
  <c r="S45" i="16"/>
  <c r="S46" i="16"/>
  <c r="S47" i="16"/>
  <c r="S48" i="16"/>
  <c r="S49" i="16"/>
  <c r="S50" i="16"/>
  <c r="S51" i="16"/>
  <c r="S52" i="16"/>
  <c r="S53" i="16"/>
  <c r="S54" i="16"/>
  <c r="S55" i="16"/>
  <c r="S56" i="16"/>
  <c r="S57" i="16"/>
  <c r="S58" i="16"/>
  <c r="S38" i="16"/>
  <c r="S39" i="16"/>
  <c r="S40" i="16"/>
  <c r="S41" i="16"/>
  <c r="S42" i="16"/>
  <c r="S37" i="16"/>
  <c r="S21" i="16"/>
  <c r="S22" i="16"/>
  <c r="S23" i="16"/>
  <c r="S24" i="16"/>
  <c r="S25" i="16"/>
  <c r="S26" i="16"/>
  <c r="S27" i="16"/>
  <c r="S28" i="16"/>
  <c r="S29" i="16"/>
  <c r="S30" i="16"/>
  <c r="S20" i="16"/>
  <c r="S12" i="16"/>
  <c r="S13" i="16"/>
  <c r="S14" i="16"/>
  <c r="S15" i="16"/>
  <c r="S16" i="16"/>
  <c r="S17" i="16"/>
  <c r="S18" i="16"/>
  <c r="S19" i="16"/>
  <c r="S11" i="16"/>
  <c r="BY28" i="2"/>
  <c r="BZ28" i="2"/>
  <c r="S448" i="15"/>
  <c r="S449" i="15"/>
  <c r="S450" i="15"/>
  <c r="S451" i="15"/>
  <c r="S452" i="15"/>
  <c r="S453" i="15"/>
  <c r="S454" i="15"/>
  <c r="S455" i="15"/>
  <c r="S447" i="15"/>
  <c r="S427" i="15"/>
  <c r="S428" i="15"/>
  <c r="S429" i="15"/>
  <c r="S430" i="15"/>
  <c r="S431" i="15"/>
  <c r="S432" i="15"/>
  <c r="S433" i="15"/>
  <c r="S434" i="15"/>
  <c r="S435" i="15"/>
  <c r="S436" i="15"/>
  <c r="S437" i="15"/>
  <c r="S438" i="15"/>
  <c r="S439" i="15"/>
  <c r="S440" i="15"/>
  <c r="S441" i="15"/>
  <c r="S442" i="15"/>
  <c r="S443" i="15"/>
  <c r="S444" i="15"/>
  <c r="S445" i="15"/>
  <c r="S446" i="15"/>
  <c r="S426" i="15"/>
  <c r="S365" i="15"/>
  <c r="S366" i="15"/>
  <c r="S367" i="15"/>
  <c r="S368" i="15"/>
  <c r="S369" i="15"/>
  <c r="S370" i="15"/>
  <c r="S371" i="15"/>
  <c r="S372" i="15"/>
  <c r="S373" i="15"/>
  <c r="S374" i="15"/>
  <c r="S375" i="15"/>
  <c r="S376" i="15"/>
  <c r="S377" i="15"/>
  <c r="S378" i="15"/>
  <c r="S379" i="15"/>
  <c r="S380" i="15"/>
  <c r="S381" i="15"/>
  <c r="S382" i="15"/>
  <c r="S383" i="15"/>
  <c r="S384" i="15"/>
  <c r="S385" i="15"/>
  <c r="S386" i="15"/>
  <c r="S387" i="15"/>
  <c r="S388" i="15"/>
  <c r="S389" i="15"/>
  <c r="S390" i="15"/>
  <c r="S391" i="15"/>
  <c r="S392" i="15"/>
  <c r="S364" i="15"/>
  <c r="S316" i="15"/>
  <c r="S317" i="15"/>
  <c r="S318" i="15"/>
  <c r="S319" i="15"/>
  <c r="S320" i="15"/>
  <c r="S321" i="15"/>
  <c r="S322" i="15"/>
  <c r="S323" i="15"/>
  <c r="S324" i="15"/>
  <c r="S325" i="15"/>
  <c r="S326" i="15"/>
  <c r="S327" i="15"/>
  <c r="S328" i="15"/>
  <c r="S329" i="15"/>
  <c r="S330" i="15"/>
  <c r="S331" i="15"/>
  <c r="S332" i="15"/>
  <c r="S333" i="15"/>
  <c r="S334" i="15"/>
  <c r="S335" i="15"/>
  <c r="S336" i="15"/>
  <c r="S337" i="15"/>
  <c r="S338" i="15"/>
  <c r="S339" i="15"/>
  <c r="S340" i="15"/>
  <c r="S341" i="15"/>
  <c r="S342" i="15"/>
  <c r="S343" i="15"/>
  <c r="S344" i="15"/>
  <c r="S345" i="15"/>
  <c r="S346" i="15"/>
  <c r="S347" i="15"/>
  <c r="S348" i="15"/>
  <c r="S349" i="15"/>
  <c r="S350" i="15"/>
  <c r="S351" i="15"/>
  <c r="S352" i="15"/>
  <c r="S353" i="15"/>
  <c r="S354" i="15"/>
  <c r="S355" i="15"/>
  <c r="S356" i="15"/>
  <c r="S357" i="15"/>
  <c r="S358" i="15"/>
  <c r="S359" i="15"/>
  <c r="S360" i="15"/>
  <c r="S361" i="15"/>
  <c r="S362" i="15"/>
  <c r="S363" i="15"/>
  <c r="S315" i="15"/>
  <c r="S276" i="15"/>
  <c r="S277" i="15"/>
  <c r="S278" i="15"/>
  <c r="S279" i="15"/>
  <c r="S280" i="15"/>
  <c r="S281" i="15"/>
  <c r="S282" i="15"/>
  <c r="S283" i="15"/>
  <c r="S284" i="15"/>
  <c r="S285" i="15"/>
  <c r="S286" i="15"/>
  <c r="S287" i="15"/>
  <c r="S288" i="15"/>
  <c r="S289" i="15"/>
  <c r="S290" i="15"/>
  <c r="S291" i="15"/>
  <c r="S292" i="15"/>
  <c r="S293" i="15"/>
  <c r="S294" i="15"/>
  <c r="S295" i="15"/>
  <c r="S296" i="15"/>
  <c r="S297" i="15"/>
  <c r="S298" i="15"/>
  <c r="S299" i="15"/>
  <c r="S300" i="15"/>
  <c r="S301" i="15"/>
  <c r="S302" i="15"/>
  <c r="S303" i="15"/>
  <c r="S304" i="15"/>
  <c r="S305" i="15"/>
  <c r="S306" i="15"/>
  <c r="S307" i="15"/>
  <c r="S308" i="15"/>
  <c r="S309" i="15"/>
  <c r="S310" i="15"/>
  <c r="S311" i="15"/>
  <c r="S312" i="15"/>
  <c r="S313" i="15"/>
  <c r="S314" i="15"/>
  <c r="S275" i="15"/>
  <c r="S219" i="15"/>
  <c r="S208" i="15"/>
  <c r="S209" i="15"/>
  <c r="S210" i="15"/>
  <c r="S211" i="15"/>
  <c r="S212" i="15"/>
  <c r="S213" i="15"/>
  <c r="S214" i="15"/>
  <c r="S215" i="15"/>
  <c r="S216" i="15"/>
  <c r="S217" i="15"/>
  <c r="S218" i="15"/>
  <c r="S207" i="15"/>
  <c r="S149" i="15"/>
  <c r="S150" i="15"/>
  <c r="S151" i="15"/>
  <c r="S152" i="15"/>
  <c r="S153" i="15"/>
  <c r="S154" i="15"/>
  <c r="S155" i="15"/>
  <c r="S156" i="15"/>
  <c r="S157" i="15"/>
  <c r="S158" i="15"/>
  <c r="S159" i="15"/>
  <c r="S160" i="15"/>
  <c r="S161" i="15"/>
  <c r="S162" i="15"/>
  <c r="S163" i="15"/>
  <c r="S164" i="15"/>
  <c r="S165" i="15"/>
  <c r="S148" i="15"/>
  <c r="S109" i="15"/>
  <c r="S110" i="15"/>
  <c r="S111" i="15"/>
  <c r="S112" i="15"/>
  <c r="S113" i="15"/>
  <c r="S114" i="15"/>
  <c r="S115" i="15"/>
  <c r="S116" i="15"/>
  <c r="S117" i="15"/>
  <c r="S118" i="15"/>
  <c r="S119" i="15"/>
  <c r="S120" i="15"/>
  <c r="S121" i="15"/>
  <c r="S122" i="15"/>
  <c r="S123" i="15"/>
  <c r="S124" i="15"/>
  <c r="S125" i="15"/>
  <c r="S126" i="15"/>
  <c r="S108" i="15"/>
  <c r="S43" i="15"/>
  <c r="S44" i="15"/>
  <c r="S45" i="15"/>
  <c r="S46" i="15"/>
  <c r="S42" i="15"/>
  <c r="S71" i="15"/>
  <c r="S72" i="15"/>
  <c r="S73" i="15"/>
  <c r="S74" i="15"/>
  <c r="S75" i="15"/>
  <c r="S76" i="15"/>
  <c r="S77" i="15"/>
  <c r="S78" i="15"/>
  <c r="S79" i="15"/>
  <c r="S80" i="15"/>
  <c r="S81" i="15"/>
  <c r="S82" i="15"/>
  <c r="S83" i="15"/>
  <c r="S84" i="15"/>
  <c r="S85" i="15"/>
  <c r="S86" i="15"/>
  <c r="S87" i="15"/>
  <c r="S88" i="15"/>
  <c r="S89" i="15"/>
  <c r="S90" i="15"/>
  <c r="S91" i="15"/>
  <c r="S92" i="15"/>
  <c r="S93" i="15"/>
  <c r="S94" i="15"/>
  <c r="S95" i="15"/>
  <c r="S96" i="15"/>
  <c r="S97" i="15"/>
  <c r="S98" i="15"/>
  <c r="S99" i="15"/>
  <c r="S100" i="15"/>
  <c r="S70" i="15"/>
  <c r="S17" i="15"/>
  <c r="S18" i="15"/>
  <c r="S19" i="15"/>
  <c r="S20" i="15"/>
  <c r="S21" i="15"/>
  <c r="S22" i="15"/>
  <c r="S23" i="15"/>
  <c r="S24" i="15"/>
  <c r="S25" i="15"/>
  <c r="S26" i="15"/>
  <c r="S27" i="15"/>
  <c r="S28" i="15"/>
  <c r="S29" i="15"/>
  <c r="S30" i="15"/>
  <c r="S31" i="15"/>
  <c r="S32" i="15"/>
  <c r="S33" i="15"/>
  <c r="S34" i="15"/>
  <c r="S16" i="15"/>
  <c r="BS26" i="2"/>
  <c r="BT26" i="2"/>
  <c r="S284" i="14"/>
  <c r="S285" i="14"/>
  <c r="S286" i="14"/>
  <c r="S287" i="14"/>
  <c r="S288" i="14"/>
  <c r="S289" i="14"/>
  <c r="S290" i="14"/>
  <c r="S291" i="14"/>
  <c r="S292" i="14"/>
  <c r="S293" i="14"/>
  <c r="S294" i="14"/>
  <c r="S295" i="14"/>
  <c r="S296" i="14"/>
  <c r="S297" i="14"/>
  <c r="S298" i="14"/>
  <c r="S299" i="14"/>
  <c r="S300" i="14"/>
  <c r="S301" i="14"/>
  <c r="S283" i="14"/>
  <c r="S214" i="14"/>
  <c r="S215" i="14"/>
  <c r="S216" i="14"/>
  <c r="S217" i="14"/>
  <c r="S218" i="14"/>
  <c r="S219" i="14"/>
  <c r="S220" i="14"/>
  <c r="S221" i="14"/>
  <c r="S222" i="14"/>
  <c r="S223" i="14"/>
  <c r="S224" i="14"/>
  <c r="S225" i="14"/>
  <c r="S226" i="14"/>
  <c r="S227" i="14"/>
  <c r="S228" i="14"/>
  <c r="S229" i="14"/>
  <c r="S230" i="14"/>
  <c r="S231" i="14"/>
  <c r="S232" i="14"/>
  <c r="S233" i="14"/>
  <c r="S234" i="14"/>
  <c r="S235" i="14"/>
  <c r="S236" i="14"/>
  <c r="S237" i="14"/>
  <c r="S238" i="14"/>
  <c r="S239" i="14"/>
  <c r="S240" i="14"/>
  <c r="S241" i="14"/>
  <c r="S242" i="14"/>
  <c r="S243" i="14"/>
  <c r="S244" i="14"/>
  <c r="S245" i="14"/>
  <c r="S246" i="14"/>
  <c r="S247" i="14"/>
  <c r="S248" i="14"/>
  <c r="S249" i="14"/>
  <c r="S250" i="14"/>
  <c r="S251" i="14"/>
  <c r="S252" i="14"/>
  <c r="S213" i="14"/>
  <c r="S147" i="14"/>
  <c r="S148" i="14"/>
  <c r="S149" i="14"/>
  <c r="S150" i="14"/>
  <c r="S151" i="14"/>
  <c r="S152" i="14"/>
  <c r="S153" i="14"/>
  <c r="S154" i="14"/>
  <c r="S155" i="14"/>
  <c r="S156" i="14"/>
  <c r="S157" i="14"/>
  <c r="S158" i="14"/>
  <c r="S159" i="14"/>
  <c r="S160" i="14"/>
  <c r="S161" i="14"/>
  <c r="S162" i="14"/>
  <c r="S163" i="14"/>
  <c r="S164" i="14"/>
  <c r="S165" i="14"/>
  <c r="S166" i="14"/>
  <c r="S167" i="14"/>
  <c r="S168" i="14"/>
  <c r="S169" i="14"/>
  <c r="S170" i="14"/>
  <c r="S171" i="14"/>
  <c r="S172" i="14"/>
  <c r="S173" i="14"/>
  <c r="S174" i="14"/>
  <c r="S175" i="14"/>
  <c r="S176" i="14"/>
  <c r="S177" i="14"/>
  <c r="S178" i="14"/>
  <c r="S179" i="14"/>
  <c r="S180" i="14"/>
  <c r="S181" i="14"/>
  <c r="S182" i="14"/>
  <c r="S183" i="14"/>
  <c r="S146" i="14"/>
  <c r="S15" i="14"/>
  <c r="S16" i="14"/>
  <c r="S17" i="14"/>
  <c r="S18" i="14"/>
  <c r="S19" i="14"/>
  <c r="S20" i="14"/>
  <c r="S21" i="14"/>
  <c r="S22" i="14"/>
  <c r="S23" i="14"/>
  <c r="S24" i="14"/>
  <c r="S25" i="14"/>
  <c r="S26" i="14"/>
  <c r="S27" i="14"/>
  <c r="S28" i="14"/>
  <c r="S29" i="14"/>
  <c r="S30" i="14"/>
  <c r="S31" i="14"/>
  <c r="S32" i="14"/>
  <c r="S33" i="14"/>
  <c r="S34" i="14"/>
  <c r="S35" i="14"/>
  <c r="S36" i="14"/>
  <c r="S37" i="14"/>
  <c r="S38" i="14"/>
  <c r="S39" i="14"/>
  <c r="S40" i="14"/>
  <c r="S41" i="14"/>
  <c r="S42" i="14"/>
  <c r="S43" i="14"/>
  <c r="S44" i="14"/>
  <c r="S45" i="14"/>
  <c r="S46" i="14"/>
  <c r="S47" i="14"/>
  <c r="S48" i="14"/>
  <c r="S49" i="14"/>
  <c r="S50" i="14"/>
  <c r="S51" i="14"/>
  <c r="S52" i="14"/>
  <c r="S53" i="14"/>
  <c r="S54" i="14"/>
  <c r="S55" i="14"/>
  <c r="S56" i="14"/>
  <c r="S57" i="14"/>
  <c r="S58" i="14"/>
  <c r="S59" i="14"/>
  <c r="S60" i="14"/>
  <c r="S61" i="14"/>
  <c r="S62" i="14"/>
  <c r="S63" i="14"/>
  <c r="S64" i="14"/>
  <c r="S65" i="14"/>
  <c r="S66" i="14"/>
  <c r="S67" i="14"/>
  <c r="S68" i="14"/>
  <c r="S69" i="14"/>
  <c r="S70" i="14"/>
  <c r="S71" i="14"/>
  <c r="S72" i="14"/>
  <c r="S73" i="14"/>
  <c r="S74" i="14"/>
  <c r="S75" i="14"/>
  <c r="S76" i="14"/>
  <c r="S77" i="14"/>
  <c r="S78" i="14"/>
  <c r="S79" i="14"/>
  <c r="S80" i="14"/>
  <c r="S81" i="14"/>
  <c r="S82" i="14"/>
  <c r="S83" i="14"/>
  <c r="S84" i="14"/>
  <c r="S85" i="14"/>
  <c r="S86" i="14"/>
  <c r="S87" i="14"/>
  <c r="S88" i="14"/>
  <c r="S89" i="14"/>
  <c r="S90" i="14"/>
  <c r="S91" i="14"/>
  <c r="S92" i="14"/>
  <c r="S93" i="14"/>
  <c r="S94" i="14"/>
  <c r="S95" i="14"/>
  <c r="S96" i="14"/>
  <c r="S97" i="14"/>
  <c r="S98" i="14"/>
  <c r="S99" i="14"/>
  <c r="S100" i="14"/>
  <c r="S101" i="14"/>
  <c r="S102" i="14"/>
  <c r="S103" i="14"/>
  <c r="S104" i="14"/>
  <c r="S105" i="14"/>
  <c r="S106" i="14"/>
  <c r="S107" i="14"/>
  <c r="S108" i="14"/>
  <c r="S109" i="14"/>
  <c r="S110" i="14"/>
  <c r="S111" i="14"/>
  <c r="S112" i="14"/>
  <c r="S113" i="14"/>
  <c r="S14" i="14"/>
  <c r="BM27" i="2"/>
  <c r="BN27" i="2"/>
  <c r="S292" i="13"/>
  <c r="S293" i="13"/>
  <c r="S294" i="13"/>
  <c r="S295" i="13"/>
  <c r="S296" i="13"/>
  <c r="S297" i="13"/>
  <c r="S298" i="13"/>
  <c r="S299" i="13"/>
  <c r="S300" i="13"/>
  <c r="S301" i="13"/>
  <c r="S302" i="13"/>
  <c r="S303" i="13"/>
  <c r="S304" i="13"/>
  <c r="S305" i="13"/>
  <c r="S306" i="13"/>
  <c r="S307" i="13"/>
  <c r="S308" i="13"/>
  <c r="S309" i="13"/>
  <c r="S310" i="13"/>
  <c r="S311" i="13"/>
  <c r="S312" i="13"/>
  <c r="S313" i="13"/>
  <c r="S314" i="13"/>
  <c r="S315" i="13"/>
  <c r="S316" i="13"/>
  <c r="S317" i="13"/>
  <c r="S318" i="13"/>
  <c r="S319" i="13"/>
  <c r="S320" i="13"/>
  <c r="S321" i="13"/>
  <c r="S322" i="13"/>
  <c r="S323" i="13"/>
  <c r="S324" i="13"/>
  <c r="S325" i="13"/>
  <c r="S326" i="13"/>
  <c r="S327" i="13"/>
  <c r="S328" i="13"/>
  <c r="S329" i="13"/>
  <c r="S330" i="13"/>
  <c r="S331" i="13"/>
  <c r="S332" i="13"/>
  <c r="S333" i="13"/>
  <c r="S334" i="13"/>
  <c r="S335" i="13"/>
  <c r="S336" i="13"/>
  <c r="S337" i="13"/>
  <c r="S338" i="13"/>
  <c r="S339" i="13"/>
  <c r="S340" i="13"/>
  <c r="S341" i="13"/>
  <c r="S342" i="13"/>
  <c r="S343" i="13"/>
  <c r="S344" i="13"/>
  <c r="S345" i="13"/>
  <c r="S346" i="13"/>
  <c r="S347" i="13"/>
  <c r="S348" i="13"/>
  <c r="S349" i="13"/>
  <c r="S350" i="13"/>
  <c r="S351" i="13"/>
  <c r="S352" i="13"/>
  <c r="S353" i="13"/>
  <c r="S354" i="13"/>
  <c r="S355" i="13"/>
  <c r="S356" i="13"/>
  <c r="S357" i="13"/>
  <c r="S358" i="13"/>
  <c r="S359" i="13"/>
  <c r="S360" i="13"/>
  <c r="S361" i="13"/>
  <c r="S362" i="13"/>
  <c r="S363" i="13"/>
  <c r="S364" i="13"/>
  <c r="S365" i="13"/>
  <c r="S366" i="13"/>
  <c r="S367" i="13"/>
  <c r="S368" i="13"/>
  <c r="S369" i="13"/>
  <c r="S370" i="13"/>
  <c r="S371" i="13"/>
  <c r="S372" i="13"/>
  <c r="S373" i="13"/>
  <c r="S374" i="13"/>
  <c r="S375" i="13"/>
  <c r="S376" i="13"/>
  <c r="S377" i="13"/>
  <c r="S378" i="13"/>
  <c r="S379" i="13"/>
  <c r="S380" i="13"/>
  <c r="S381" i="13"/>
  <c r="S291" i="13"/>
  <c r="S259" i="13"/>
  <c r="S260" i="13"/>
  <c r="S261" i="13"/>
  <c r="S262" i="13"/>
  <c r="S258" i="13"/>
  <c r="S179" i="13"/>
  <c r="S180" i="13"/>
  <c r="S181" i="13"/>
  <c r="S182" i="13"/>
  <c r="S183" i="13"/>
  <c r="S184" i="13"/>
  <c r="S178" i="13"/>
  <c r="S116" i="13"/>
  <c r="S117" i="13"/>
  <c r="S118" i="13"/>
  <c r="S119" i="13"/>
  <c r="S120" i="13"/>
  <c r="S121" i="13"/>
  <c r="S122" i="13"/>
  <c r="S123" i="13"/>
  <c r="S124" i="13"/>
  <c r="S125" i="13"/>
  <c r="S126" i="13"/>
  <c r="S127" i="13"/>
  <c r="S128" i="13"/>
  <c r="S129" i="13"/>
  <c r="S130" i="13"/>
  <c r="S131" i="13"/>
  <c r="S132" i="13"/>
  <c r="S133" i="13"/>
  <c r="S134" i="13"/>
  <c r="S135" i="13"/>
  <c r="S136" i="13"/>
  <c r="S137" i="13"/>
  <c r="S138" i="13"/>
  <c r="S139" i="13"/>
  <c r="S140" i="13"/>
  <c r="S141" i="13"/>
  <c r="S142" i="13"/>
  <c r="S143" i="13"/>
  <c r="S144" i="13"/>
  <c r="S145" i="13"/>
  <c r="S146" i="13"/>
  <c r="S115" i="13"/>
  <c r="S42" i="13"/>
  <c r="S43" i="13"/>
  <c r="S44" i="13"/>
  <c r="S45" i="13"/>
  <c r="S46" i="13"/>
  <c r="S47" i="13"/>
  <c r="S48" i="13"/>
  <c r="S49" i="13"/>
  <c r="S50" i="13"/>
  <c r="S51" i="13"/>
  <c r="S52" i="13"/>
  <c r="S53" i="13"/>
  <c r="S54" i="13"/>
  <c r="S55" i="13"/>
  <c r="S56" i="13"/>
  <c r="S57" i="13"/>
  <c r="S58" i="13"/>
  <c r="S59" i="13"/>
  <c r="S60" i="13"/>
  <c r="S61" i="13"/>
  <c r="S62" i="13"/>
  <c r="S63" i="13"/>
  <c r="S64" i="13"/>
  <c r="S65" i="13"/>
  <c r="S66" i="13"/>
  <c r="S67" i="13"/>
  <c r="S68" i="13"/>
  <c r="S69" i="13"/>
  <c r="S70" i="13"/>
  <c r="S71" i="13"/>
  <c r="S72" i="13"/>
  <c r="S73" i="13"/>
  <c r="S74" i="13"/>
  <c r="S75" i="13"/>
  <c r="S76" i="13"/>
  <c r="S77" i="13"/>
  <c r="S78" i="13"/>
  <c r="S79" i="13"/>
  <c r="S80" i="13"/>
  <c r="S81" i="13"/>
  <c r="S82" i="13"/>
  <c r="S83" i="13"/>
  <c r="S84" i="13"/>
  <c r="S85" i="13"/>
  <c r="S86" i="13"/>
  <c r="S87" i="13"/>
  <c r="S88" i="13"/>
  <c r="S89" i="13"/>
  <c r="S90" i="13"/>
  <c r="S91" i="13"/>
  <c r="S41" i="13"/>
  <c r="BG25" i="2"/>
  <c r="BH25" i="2"/>
  <c r="S362" i="12"/>
  <c r="S363" i="12"/>
  <c r="S364" i="12"/>
  <c r="S365" i="12"/>
  <c r="S366" i="12"/>
  <c r="S367" i="12"/>
  <c r="S368" i="12"/>
  <c r="S369" i="12"/>
  <c r="S370" i="12"/>
  <c r="S371" i="12"/>
  <c r="S372" i="12"/>
  <c r="S373" i="12"/>
  <c r="S374" i="12"/>
  <c r="S375" i="12"/>
  <c r="S361" i="12"/>
  <c r="S258" i="12"/>
  <c r="S259" i="12"/>
  <c r="S260" i="12"/>
  <c r="S261" i="12"/>
  <c r="S262" i="12"/>
  <c r="S263" i="12"/>
  <c r="S264" i="12"/>
  <c r="S265" i="12"/>
  <c r="S266" i="12"/>
  <c r="S267" i="12"/>
  <c r="S268" i="12"/>
  <c r="S269" i="12"/>
  <c r="S270" i="12"/>
  <c r="S271" i="12"/>
  <c r="S272" i="12"/>
  <c r="S273" i="12"/>
  <c r="S274" i="12"/>
  <c r="S275" i="12"/>
  <c r="S276" i="12"/>
  <c r="S277" i="12"/>
  <c r="S278" i="12"/>
  <c r="S279" i="12"/>
  <c r="S280" i="12"/>
  <c r="S281" i="12"/>
  <c r="S282" i="12"/>
  <c r="S283" i="12"/>
  <c r="S284" i="12"/>
  <c r="S285" i="12"/>
  <c r="S286" i="12"/>
  <c r="S287" i="12"/>
  <c r="S288" i="12"/>
  <c r="S289" i="12"/>
  <c r="S290" i="12"/>
  <c r="S291" i="12"/>
  <c r="S292" i="12"/>
  <c r="S293" i="12"/>
  <c r="S294" i="12"/>
  <c r="S295" i="12"/>
  <c r="S296" i="12"/>
  <c r="S297" i="12"/>
  <c r="S298" i="12"/>
  <c r="S299" i="12"/>
  <c r="S300" i="12"/>
  <c r="S301" i="12"/>
  <c r="S302" i="12"/>
  <c r="S303" i="12"/>
  <c r="S304" i="12"/>
  <c r="S305" i="12"/>
  <c r="S306" i="12"/>
  <c r="S307" i="12"/>
  <c r="S308" i="12"/>
  <c r="S309" i="12"/>
  <c r="S257" i="12"/>
  <c r="S210" i="12"/>
  <c r="S211" i="12"/>
  <c r="S212" i="12"/>
  <c r="S213" i="12"/>
  <c r="S214" i="12"/>
  <c r="S215" i="12"/>
  <c r="S216" i="12"/>
  <c r="S217" i="12"/>
  <c r="S218" i="12"/>
  <c r="S219" i="12"/>
  <c r="S220" i="12"/>
  <c r="S221" i="12"/>
  <c r="S222" i="12"/>
  <c r="S223" i="12"/>
  <c r="S224" i="12"/>
  <c r="S225" i="12"/>
  <c r="S226" i="12"/>
  <c r="S227" i="12"/>
  <c r="S228" i="12"/>
  <c r="S229" i="12"/>
  <c r="S230" i="12"/>
  <c r="S231" i="12"/>
  <c r="S232" i="12"/>
  <c r="S233" i="12"/>
  <c r="S234" i="12"/>
  <c r="S235" i="12"/>
  <c r="S236" i="12"/>
  <c r="S209" i="12"/>
  <c r="S29" i="12"/>
  <c r="S30" i="12"/>
  <c r="S31" i="12"/>
  <c r="S32" i="12"/>
  <c r="S33" i="12"/>
  <c r="S34" i="12"/>
  <c r="S35" i="12"/>
  <c r="S36" i="12"/>
  <c r="S37" i="12"/>
  <c r="S38" i="12"/>
  <c r="S39" i="12"/>
  <c r="S40" i="12"/>
  <c r="S41" i="12"/>
  <c r="S42" i="12"/>
  <c r="S43" i="12"/>
  <c r="S44" i="12"/>
  <c r="S45" i="12"/>
  <c r="S46" i="12"/>
  <c r="S47" i="12"/>
  <c r="S48" i="12"/>
  <c r="S49" i="12"/>
  <c r="S50" i="12"/>
  <c r="S51" i="12"/>
  <c r="S52" i="12"/>
  <c r="S53" i="12"/>
  <c r="S54" i="12"/>
  <c r="S55" i="12"/>
  <c r="S56" i="12"/>
  <c r="S57" i="12"/>
  <c r="S58" i="12"/>
  <c r="S59" i="12"/>
  <c r="S60" i="12"/>
  <c r="S61" i="12"/>
  <c r="S62" i="12"/>
  <c r="S63" i="12"/>
  <c r="S64" i="12"/>
  <c r="S65" i="12"/>
  <c r="S66" i="12"/>
  <c r="S67" i="12"/>
  <c r="S68" i="12"/>
  <c r="S69" i="12"/>
  <c r="S70" i="12"/>
  <c r="S71" i="12"/>
  <c r="S72" i="12"/>
  <c r="S73" i="12"/>
  <c r="S74" i="12"/>
  <c r="S75" i="12"/>
  <c r="S76" i="12"/>
  <c r="S77" i="12"/>
  <c r="S78" i="12"/>
  <c r="S79" i="12"/>
  <c r="S80" i="12"/>
  <c r="S81" i="12"/>
  <c r="S82" i="12"/>
  <c r="S83" i="12"/>
  <c r="S84" i="12"/>
  <c r="S85" i="12"/>
  <c r="S86" i="12"/>
  <c r="S87" i="12"/>
  <c r="S88" i="12"/>
  <c r="S89" i="12"/>
  <c r="S90" i="12"/>
  <c r="S91" i="12"/>
  <c r="S92" i="12"/>
  <c r="S93" i="12"/>
  <c r="S94" i="12"/>
  <c r="S95" i="12"/>
  <c r="S96" i="12"/>
  <c r="S97" i="12"/>
  <c r="S98" i="12"/>
  <c r="S99" i="12"/>
  <c r="S100" i="12"/>
  <c r="S101" i="12"/>
  <c r="S102" i="12"/>
  <c r="S103" i="12"/>
  <c r="S104" i="12"/>
  <c r="S105" i="12"/>
  <c r="S106" i="12"/>
  <c r="S107" i="12"/>
  <c r="S108" i="12"/>
  <c r="S109" i="12"/>
  <c r="S110" i="12"/>
  <c r="S111" i="12"/>
  <c r="S112" i="12"/>
  <c r="S113" i="12"/>
  <c r="S114" i="12"/>
  <c r="S115" i="12"/>
  <c r="S116" i="12"/>
  <c r="S117" i="12"/>
  <c r="S118" i="12"/>
  <c r="S119" i="12"/>
  <c r="S120" i="12"/>
  <c r="S121" i="12"/>
  <c r="S122" i="12"/>
  <c r="S123" i="12"/>
  <c r="S124" i="12"/>
  <c r="S125" i="12"/>
  <c r="S126" i="12"/>
  <c r="S127" i="12"/>
  <c r="S28" i="12"/>
  <c r="BA30" i="2"/>
  <c r="BB30" i="2"/>
  <c r="S391" i="10"/>
  <c r="S392" i="10"/>
  <c r="S393" i="10"/>
  <c r="S394" i="10"/>
  <c r="S395" i="10"/>
  <c r="S396" i="10"/>
  <c r="S397" i="10"/>
  <c r="S398" i="10"/>
  <c r="S399" i="10"/>
  <c r="S400" i="10"/>
  <c r="S401" i="10"/>
  <c r="S402" i="10"/>
  <c r="S403" i="10"/>
  <c r="S404" i="10"/>
  <c r="S405" i="10"/>
  <c r="S390" i="10"/>
  <c r="S310" i="10"/>
  <c r="S311" i="10"/>
  <c r="S312" i="10"/>
  <c r="S313" i="10"/>
  <c r="S314" i="10"/>
  <c r="S315" i="10"/>
  <c r="S316" i="10"/>
  <c r="S317" i="10"/>
  <c r="S318" i="10"/>
  <c r="S319" i="10"/>
  <c r="S320" i="10"/>
  <c r="S321" i="10"/>
  <c r="S322" i="10"/>
  <c r="S323" i="10"/>
  <c r="S324" i="10"/>
  <c r="S325" i="10"/>
  <c r="S326" i="10"/>
  <c r="S327" i="10"/>
  <c r="S328" i="10"/>
  <c r="S329" i="10"/>
  <c r="S330" i="10"/>
  <c r="S331" i="10"/>
  <c r="S332" i="10"/>
  <c r="S333" i="10"/>
  <c r="S334" i="10"/>
  <c r="S335" i="10"/>
  <c r="S336" i="10"/>
  <c r="S337" i="10"/>
  <c r="S338" i="10"/>
  <c r="S339" i="10"/>
  <c r="S340" i="10"/>
  <c r="S341" i="10"/>
  <c r="S342" i="10"/>
  <c r="S343" i="10"/>
  <c r="S344" i="10"/>
  <c r="S345" i="10"/>
  <c r="S346" i="10"/>
  <c r="S347" i="10"/>
  <c r="S348" i="10"/>
  <c r="S349" i="10"/>
  <c r="S350" i="10"/>
  <c r="S351" i="10"/>
  <c r="S352" i="10"/>
  <c r="S353" i="10"/>
  <c r="S354" i="10"/>
  <c r="S355" i="10"/>
  <c r="S356" i="10"/>
  <c r="S357" i="10"/>
  <c r="S358" i="10"/>
  <c r="S359" i="10"/>
  <c r="S360" i="10"/>
  <c r="S361" i="10"/>
  <c r="S362" i="10"/>
  <c r="S363" i="10"/>
  <c r="S364" i="10"/>
  <c r="S365" i="10"/>
  <c r="S366" i="10"/>
  <c r="S367" i="10"/>
  <c r="S368" i="10"/>
  <c r="S369" i="10"/>
  <c r="S370" i="10"/>
  <c r="S371" i="10"/>
  <c r="S372" i="10"/>
  <c r="S373" i="10"/>
  <c r="S374" i="10"/>
  <c r="S375" i="10"/>
  <c r="S376" i="10"/>
  <c r="S377" i="10"/>
  <c r="S378" i="10"/>
  <c r="S379" i="10"/>
  <c r="S380" i="10"/>
  <c r="S381" i="10"/>
  <c r="S382" i="10"/>
  <c r="S383" i="10"/>
  <c r="S384" i="10"/>
  <c r="S385" i="10"/>
  <c r="S386" i="10"/>
  <c r="S387" i="10"/>
  <c r="S388" i="10"/>
  <c r="S389" i="10"/>
  <c r="S309" i="10"/>
  <c r="S222" i="10"/>
  <c r="S223" i="10"/>
  <c r="S224" i="10"/>
  <c r="S225" i="10"/>
  <c r="S226" i="10"/>
  <c r="S227" i="10"/>
  <c r="S228" i="10"/>
  <c r="S229" i="10"/>
  <c r="S230" i="10"/>
  <c r="S231" i="10"/>
  <c r="S232" i="10"/>
  <c r="S233" i="10"/>
  <c r="S234" i="10"/>
  <c r="S235" i="10"/>
  <c r="S236" i="10"/>
  <c r="S237" i="10"/>
  <c r="S238" i="10"/>
  <c r="S239" i="10"/>
  <c r="S240" i="10"/>
  <c r="S241" i="10"/>
  <c r="S242" i="10"/>
  <c r="S243" i="10"/>
  <c r="S244" i="10"/>
  <c r="S245" i="10"/>
  <c r="S246" i="10"/>
  <c r="S247" i="10"/>
  <c r="S248" i="10"/>
  <c r="S249" i="10"/>
  <c r="S250" i="10"/>
  <c r="S251" i="10"/>
  <c r="S252" i="10"/>
  <c r="S253" i="10"/>
  <c r="S254" i="10"/>
  <c r="S255" i="10"/>
  <c r="S256" i="10"/>
  <c r="S257" i="10"/>
  <c r="S221" i="10"/>
  <c r="S143" i="10"/>
  <c r="S144" i="10"/>
  <c r="S145" i="10"/>
  <c r="S146" i="10"/>
  <c r="S147" i="10"/>
  <c r="S148" i="10"/>
  <c r="S149" i="10"/>
  <c r="S150" i="10"/>
  <c r="S151" i="10"/>
  <c r="S152" i="10"/>
  <c r="S153" i="10"/>
  <c r="S154" i="10"/>
  <c r="S155" i="10"/>
  <c r="S156" i="10"/>
  <c r="S157" i="10"/>
  <c r="S158" i="10"/>
  <c r="S159" i="10"/>
  <c r="S160" i="10"/>
  <c r="S161" i="10"/>
  <c r="S162" i="10"/>
  <c r="S163" i="10"/>
  <c r="S164" i="10"/>
  <c r="S165" i="10"/>
  <c r="S166" i="10"/>
  <c r="S167" i="10"/>
  <c r="S168" i="10"/>
  <c r="S169" i="10"/>
  <c r="S170" i="10"/>
  <c r="S171" i="10"/>
  <c r="S172" i="10"/>
  <c r="S173" i="10"/>
  <c r="S142" i="10"/>
  <c r="S133" i="10"/>
  <c r="S134" i="10"/>
  <c r="S135" i="10"/>
  <c r="S136" i="10"/>
  <c r="S137" i="10"/>
  <c r="S138" i="10"/>
  <c r="S139" i="10"/>
  <c r="S132" i="10"/>
  <c r="S141" i="10"/>
  <c r="S140" i="10"/>
  <c r="S99" i="10"/>
  <c r="S100" i="10"/>
  <c r="S101" i="10"/>
  <c r="S102" i="10"/>
  <c r="S103" i="10"/>
  <c r="S104" i="10"/>
  <c r="S105" i="10"/>
  <c r="S106" i="10"/>
  <c r="S107" i="10"/>
  <c r="S108" i="10"/>
  <c r="S109" i="10"/>
  <c r="S110" i="10"/>
  <c r="S111" i="10"/>
  <c r="S112" i="10"/>
  <c r="S113" i="10"/>
  <c r="S114" i="10"/>
  <c r="S86" i="10"/>
  <c r="S87" i="10"/>
  <c r="S88" i="10"/>
  <c r="S89" i="10"/>
  <c r="S90" i="10"/>
  <c r="S91" i="10"/>
  <c r="S92" i="10"/>
  <c r="S93" i="10"/>
  <c r="S94" i="10"/>
  <c r="S95" i="10"/>
  <c r="S96" i="10"/>
  <c r="S97" i="10"/>
  <c r="S98" i="10"/>
  <c r="S85" i="10"/>
  <c r="S39" i="10"/>
  <c r="S40" i="10"/>
  <c r="S41" i="10"/>
  <c r="S42" i="10"/>
  <c r="S43" i="10"/>
  <c r="S44" i="10"/>
  <c r="S45" i="10"/>
  <c r="S46" i="10"/>
  <c r="S47" i="10"/>
  <c r="S48" i="10"/>
  <c r="S49" i="10"/>
  <c r="S50" i="10"/>
  <c r="S51" i="10"/>
  <c r="S52" i="10"/>
  <c r="S53" i="10"/>
  <c r="S54" i="10"/>
  <c r="S55" i="10"/>
  <c r="S56" i="10"/>
  <c r="S57" i="10"/>
  <c r="S58" i="10"/>
  <c r="S59" i="10"/>
  <c r="S60" i="10"/>
  <c r="S61" i="10"/>
  <c r="S62" i="10"/>
  <c r="S63" i="10"/>
  <c r="S64" i="10"/>
  <c r="S65" i="10"/>
  <c r="S66" i="10"/>
  <c r="S67" i="10"/>
  <c r="S68" i="10"/>
  <c r="S38" i="10"/>
  <c r="AU26" i="2"/>
  <c r="AV26" i="2"/>
  <c r="S257" i="11"/>
  <c r="S258" i="11"/>
  <c r="S259" i="11"/>
  <c r="S260" i="11"/>
  <c r="S261" i="11"/>
  <c r="S262" i="11"/>
  <c r="S263" i="11"/>
  <c r="S264" i="11"/>
  <c r="S265" i="11"/>
  <c r="S266" i="11"/>
  <c r="S267" i="11"/>
  <c r="S268" i="11"/>
  <c r="S269" i="11"/>
  <c r="S270" i="11"/>
  <c r="S271" i="11"/>
  <c r="S256" i="11"/>
  <c r="S219" i="11"/>
  <c r="S220" i="11"/>
  <c r="S221" i="11"/>
  <c r="S222" i="11"/>
  <c r="S223" i="11"/>
  <c r="S224" i="11"/>
  <c r="S225" i="11"/>
  <c r="S226" i="11"/>
  <c r="S227" i="11"/>
  <c r="S228" i="11"/>
  <c r="S229" i="11"/>
  <c r="S230" i="11"/>
  <c r="S218" i="11"/>
  <c r="S209" i="11"/>
  <c r="S210" i="11"/>
  <c r="S211" i="11"/>
  <c r="S212" i="11"/>
  <c r="S213" i="11"/>
  <c r="S214" i="11"/>
  <c r="S215" i="11"/>
  <c r="S216" i="11"/>
  <c r="S217" i="11"/>
  <c r="S208" i="11"/>
  <c r="S187" i="11"/>
  <c r="S188" i="11"/>
  <c r="S189" i="11"/>
  <c r="S190" i="11"/>
  <c r="S191" i="11"/>
  <c r="S192" i="11"/>
  <c r="S193" i="11"/>
  <c r="S194" i="11"/>
  <c r="S195" i="11"/>
  <c r="S196" i="11"/>
  <c r="S197" i="11"/>
  <c r="S198" i="11"/>
  <c r="S199" i="11"/>
  <c r="S200" i="11"/>
  <c r="S201" i="11"/>
  <c r="S202" i="11"/>
  <c r="S203" i="11"/>
  <c r="S204" i="11"/>
  <c r="S205" i="11"/>
  <c r="S206" i="11"/>
  <c r="S207" i="11"/>
  <c r="S186" i="11"/>
  <c r="S142" i="11"/>
  <c r="S143" i="11"/>
  <c r="S144" i="11"/>
  <c r="S145" i="11"/>
  <c r="S146" i="11"/>
  <c r="S147" i="11"/>
  <c r="S148" i="11"/>
  <c r="S149" i="11"/>
  <c r="S150" i="11"/>
  <c r="S151" i="11"/>
  <c r="S152" i="11"/>
  <c r="S153" i="11"/>
  <c r="S154" i="11"/>
  <c r="S155" i="11"/>
  <c r="S156" i="11"/>
  <c r="S157" i="11"/>
  <c r="S158" i="11"/>
  <c r="S159" i="11"/>
  <c r="S160" i="11"/>
  <c r="S141" i="11"/>
  <c r="S89" i="11"/>
  <c r="S90" i="11"/>
  <c r="S91" i="11"/>
  <c r="S92" i="11"/>
  <c r="S93" i="11"/>
  <c r="S94" i="11"/>
  <c r="S95" i="11"/>
  <c r="S96" i="11"/>
  <c r="S97" i="11"/>
  <c r="S98" i="11"/>
  <c r="S99" i="11"/>
  <c r="S100" i="11"/>
  <c r="S101" i="11"/>
  <c r="S102" i="11"/>
  <c r="S103" i="11"/>
  <c r="S104" i="11"/>
  <c r="S105" i="11"/>
  <c r="S106" i="11"/>
  <c r="S107" i="11"/>
  <c r="S108" i="11"/>
  <c r="S109" i="11"/>
  <c r="S110" i="11"/>
  <c r="S111" i="11"/>
  <c r="S112" i="11"/>
  <c r="S113" i="11"/>
  <c r="S114" i="11"/>
  <c r="S115" i="11"/>
  <c r="S116" i="11"/>
  <c r="S117" i="11"/>
  <c r="S118" i="11"/>
  <c r="S119" i="11"/>
  <c r="S120" i="11"/>
  <c r="S121" i="11"/>
  <c r="S122" i="11"/>
  <c r="AO24" i="2"/>
  <c r="AP24" i="2"/>
  <c r="AI23" i="2"/>
  <c r="AJ23" i="2"/>
  <c r="S105" i="8"/>
  <c r="S106" i="8"/>
  <c r="S107" i="8"/>
  <c r="S108" i="8"/>
  <c r="S104" i="8"/>
  <c r="AC23" i="2"/>
  <c r="AD23" i="2"/>
  <c r="S288" i="7"/>
  <c r="S289" i="7"/>
  <c r="S290" i="7"/>
  <c r="S291" i="7"/>
  <c r="S292" i="7"/>
  <c r="S293" i="7"/>
  <c r="S294" i="7"/>
  <c r="S295" i="7"/>
  <c r="S296" i="7"/>
  <c r="S297" i="7"/>
  <c r="S287" i="7"/>
  <c r="S234" i="7"/>
  <c r="S235" i="7"/>
  <c r="S236" i="7"/>
  <c r="S237" i="7"/>
  <c r="S238" i="7"/>
  <c r="S239" i="7"/>
  <c r="S240" i="7"/>
  <c r="S241" i="7"/>
  <c r="S242" i="7"/>
  <c r="S243" i="7"/>
  <c r="S244" i="7"/>
  <c r="S245" i="7"/>
  <c r="S246" i="7"/>
  <c r="S247" i="7"/>
  <c r="S248" i="7"/>
  <c r="S249" i="7"/>
  <c r="S250" i="7"/>
  <c r="S251" i="7"/>
  <c r="S252" i="7"/>
  <c r="S253" i="7"/>
  <c r="S254" i="7"/>
  <c r="S255" i="7"/>
  <c r="S256" i="7"/>
  <c r="S257" i="7"/>
  <c r="S258" i="7"/>
  <c r="S259" i="7"/>
  <c r="S233" i="7"/>
  <c r="S99" i="7"/>
  <c r="S100" i="7"/>
  <c r="S101" i="7"/>
  <c r="S102" i="7"/>
  <c r="S103" i="7"/>
  <c r="S104" i="7"/>
  <c r="S105" i="7"/>
  <c r="S106" i="7"/>
  <c r="S107" i="7"/>
  <c r="S108" i="7"/>
  <c r="S109" i="7"/>
  <c r="S110" i="7"/>
  <c r="S111" i="7"/>
  <c r="S112" i="7"/>
  <c r="S113" i="7"/>
  <c r="S114" i="7"/>
  <c r="S115" i="7"/>
  <c r="S116" i="7"/>
  <c r="S117" i="7"/>
  <c r="S118" i="7"/>
  <c r="S119" i="7"/>
  <c r="S120" i="7"/>
  <c r="S121" i="7"/>
  <c r="S122" i="7"/>
  <c r="S123" i="7"/>
  <c r="S124" i="7"/>
  <c r="S125" i="7"/>
  <c r="S126" i="7"/>
  <c r="S127" i="7"/>
  <c r="S128" i="7"/>
  <c r="S129" i="7"/>
  <c r="S130" i="7"/>
  <c r="S131" i="7"/>
  <c r="S132" i="7"/>
  <c r="S133" i="7"/>
  <c r="S134" i="7"/>
  <c r="S135" i="7"/>
  <c r="S136" i="7"/>
  <c r="S137" i="7"/>
  <c r="S138" i="7"/>
  <c r="S139" i="7"/>
  <c r="S140" i="7"/>
  <c r="S141" i="7"/>
  <c r="S142" i="7"/>
  <c r="S143" i="7"/>
  <c r="S144" i="7"/>
  <c r="S145" i="7"/>
  <c r="S146" i="7"/>
  <c r="S147" i="7"/>
  <c r="S148" i="7"/>
  <c r="S149" i="7"/>
  <c r="S150" i="7"/>
  <c r="S151" i="7"/>
  <c r="S152" i="7"/>
  <c r="S153" i="7"/>
  <c r="S154" i="7"/>
  <c r="S155" i="7"/>
  <c r="S156" i="7"/>
  <c r="S157" i="7"/>
  <c r="S158" i="7"/>
  <c r="S159" i="7"/>
  <c r="S160" i="7"/>
  <c r="S161" i="7"/>
  <c r="S162" i="7"/>
  <c r="S163" i="7"/>
  <c r="S164" i="7"/>
  <c r="S165" i="7"/>
  <c r="S166" i="7"/>
  <c r="S167" i="7"/>
  <c r="S168" i="7"/>
  <c r="S169" i="7"/>
  <c r="S170" i="7"/>
  <c r="S171" i="7"/>
  <c r="S98" i="7"/>
  <c r="S73" i="7"/>
  <c r="S74" i="7"/>
  <c r="S75" i="7"/>
  <c r="S76" i="7"/>
  <c r="S77" i="7"/>
  <c r="S78" i="7"/>
  <c r="S79" i="7"/>
  <c r="S80" i="7"/>
  <c r="S81" i="7"/>
  <c r="S82" i="7"/>
  <c r="S83" i="7"/>
  <c r="S84" i="7"/>
  <c r="S85" i="7"/>
  <c r="S86" i="7"/>
  <c r="S87" i="7"/>
  <c r="S88" i="7"/>
  <c r="S89" i="7"/>
  <c r="S90" i="7"/>
  <c r="S91" i="7"/>
  <c r="S92" i="7"/>
  <c r="S93" i="7"/>
  <c r="S94" i="7"/>
  <c r="S95" i="7"/>
  <c r="S96" i="7"/>
  <c r="S97" i="7"/>
  <c r="S72" i="7"/>
  <c r="S219" i="6"/>
  <c r="S220" i="6"/>
  <c r="S221" i="6"/>
  <c r="S222" i="6"/>
  <c r="S223" i="6"/>
  <c r="S224" i="6"/>
  <c r="S225" i="6"/>
  <c r="S218" i="6"/>
  <c r="Q36" i="2"/>
  <c r="S277" i="5"/>
  <c r="S278" i="5"/>
  <c r="S279" i="5"/>
  <c r="S280" i="5"/>
  <c r="S281" i="5"/>
  <c r="S282" i="5"/>
  <c r="S283" i="5"/>
  <c r="S284" i="5"/>
  <c r="S285" i="5"/>
  <c r="S286" i="5"/>
  <c r="S287" i="5"/>
  <c r="S288" i="5"/>
  <c r="S289" i="5"/>
  <c r="S290" i="5"/>
  <c r="S291" i="5"/>
  <c r="S276" i="5"/>
  <c r="S227" i="5"/>
  <c r="S228" i="5"/>
  <c r="S229" i="5"/>
  <c r="S230" i="5"/>
  <c r="S231" i="5"/>
  <c r="S232" i="5"/>
  <c r="S233" i="5"/>
  <c r="S234" i="5"/>
  <c r="S235" i="5"/>
  <c r="S236" i="5"/>
  <c r="S237" i="5"/>
  <c r="S238" i="5"/>
  <c r="S239" i="5"/>
  <c r="S240" i="5"/>
  <c r="S241" i="5"/>
  <c r="S242" i="5"/>
  <c r="S243" i="5"/>
  <c r="S244" i="5"/>
  <c r="S245" i="5"/>
  <c r="S246" i="5"/>
  <c r="S247" i="5"/>
  <c r="S248" i="5"/>
  <c r="S249" i="5"/>
  <c r="S250" i="5"/>
  <c r="S251" i="5"/>
  <c r="S252" i="5"/>
  <c r="S226" i="5"/>
  <c r="S98" i="5"/>
  <c r="S99" i="5"/>
  <c r="S100" i="5"/>
  <c r="S101" i="5"/>
  <c r="S102" i="5"/>
  <c r="S103" i="5"/>
  <c r="S104" i="5"/>
  <c r="S97" i="5"/>
  <c r="S35" i="5"/>
  <c r="S36" i="5"/>
  <c r="S37" i="5"/>
  <c r="S38" i="5"/>
  <c r="S39" i="5"/>
  <c r="S40" i="5"/>
  <c r="S34" i="5"/>
  <c r="S7" i="5"/>
  <c r="S8" i="5"/>
  <c r="S9" i="5"/>
  <c r="S10" i="5"/>
  <c r="S11" i="5"/>
  <c r="S12" i="5"/>
  <c r="S13" i="5"/>
  <c r="S14" i="5"/>
  <c r="S6" i="5"/>
  <c r="S296" i="1"/>
  <c r="S297" i="1"/>
  <c r="S298" i="1"/>
  <c r="S299" i="1"/>
  <c r="S300" i="1"/>
  <c r="S295" i="1"/>
  <c r="S266" i="1"/>
  <c r="S267" i="1"/>
  <c r="S268" i="1"/>
  <c r="S269" i="1"/>
  <c r="S270" i="1"/>
  <c r="S271" i="1"/>
  <c r="S272" i="1"/>
  <c r="S265" i="1"/>
  <c r="S371" i="3"/>
  <c r="S372" i="3"/>
  <c r="S373" i="3"/>
  <c r="S374" i="3"/>
  <c r="S375" i="3"/>
  <c r="S370" i="3"/>
  <c r="S83" i="3"/>
  <c r="S84" i="3"/>
  <c r="S85" i="3"/>
  <c r="S86" i="3"/>
  <c r="S87" i="3"/>
  <c r="S88" i="3"/>
  <c r="S89" i="3"/>
  <c r="S90" i="3"/>
  <c r="S91" i="3"/>
  <c r="S92" i="3"/>
  <c r="S93" i="3"/>
  <c r="S94" i="3"/>
  <c r="S95" i="3"/>
  <c r="S96" i="3"/>
  <c r="S97" i="3"/>
  <c r="S98" i="3"/>
  <c r="S99" i="3"/>
  <c r="S100" i="3"/>
  <c r="S101" i="3"/>
  <c r="S102" i="3"/>
  <c r="S103" i="3"/>
  <c r="S104" i="3"/>
  <c r="S105" i="3"/>
  <c r="S106" i="3"/>
  <c r="S107" i="3"/>
  <c r="S108" i="3"/>
  <c r="S109" i="3"/>
  <c r="S110" i="3"/>
  <c r="S111" i="3"/>
  <c r="S112" i="3"/>
  <c r="S113" i="3"/>
  <c r="S114" i="3"/>
  <c r="S115" i="3"/>
  <c r="S116" i="3"/>
  <c r="S82" i="3"/>
  <c r="S35" i="3"/>
  <c r="S36" i="3"/>
  <c r="S37" i="3"/>
  <c r="S38" i="3"/>
  <c r="S39" i="3"/>
  <c r="S40" i="3"/>
  <c r="S34" i="3"/>
  <c r="S7" i="3"/>
  <c r="S8" i="3"/>
  <c r="S9" i="3"/>
  <c r="S10" i="3"/>
  <c r="S11" i="3"/>
  <c r="S12" i="3"/>
  <c r="S13" i="3"/>
  <c r="S14" i="3"/>
  <c r="S6" i="3"/>
  <c r="W33" i="2"/>
  <c r="S165" i="6"/>
  <c r="S166" i="6"/>
  <c r="S167" i="6"/>
  <c r="S168" i="6"/>
  <c r="S169" i="6"/>
  <c r="S170" i="6"/>
  <c r="S171" i="6"/>
  <c r="S172" i="6"/>
  <c r="S173" i="6"/>
  <c r="S174" i="6"/>
  <c r="S175" i="6"/>
  <c r="S176" i="6"/>
  <c r="S177" i="6"/>
  <c r="S178" i="6"/>
  <c r="S179" i="6"/>
  <c r="S180" i="6"/>
  <c r="S181" i="6"/>
  <c r="S182" i="6"/>
  <c r="S183" i="6"/>
  <c r="S184" i="6"/>
  <c r="S185" i="6"/>
  <c r="S186" i="6"/>
  <c r="S187" i="6"/>
  <c r="S188" i="6"/>
  <c r="S189" i="6"/>
  <c r="S190" i="6"/>
  <c r="S191" i="6"/>
  <c r="S192" i="6"/>
  <c r="S193" i="6"/>
  <c r="S164" i="6"/>
  <c r="S157" i="6"/>
  <c r="S158" i="6"/>
  <c r="S159" i="6"/>
  <c r="S160" i="6"/>
  <c r="S161" i="6"/>
  <c r="S162" i="6"/>
  <c r="S163" i="6"/>
  <c r="S148" i="6"/>
  <c r="S149" i="6"/>
  <c r="S150" i="6"/>
  <c r="S151" i="6"/>
  <c r="S152" i="6"/>
  <c r="S153" i="6"/>
  <c r="S154" i="6"/>
  <c r="S155" i="6"/>
  <c r="S156" i="6"/>
  <c r="S147" i="6"/>
  <c r="S125" i="6"/>
  <c r="S126" i="6"/>
  <c r="S127" i="6"/>
  <c r="S128" i="6"/>
  <c r="S129" i="6"/>
  <c r="S130" i="6"/>
  <c r="S131" i="6"/>
  <c r="S132" i="6"/>
  <c r="S133" i="6"/>
  <c r="S134" i="6"/>
  <c r="S135" i="6"/>
  <c r="S124" i="6"/>
  <c r="S4" i="6"/>
  <c r="S5" i="6"/>
  <c r="S6" i="6"/>
  <c r="S7" i="6"/>
  <c r="S8" i="6"/>
  <c r="S9" i="6"/>
  <c r="S10" i="6"/>
  <c r="S11" i="6"/>
  <c r="S12" i="6"/>
  <c r="S13" i="6"/>
  <c r="S14" i="6"/>
  <c r="S15" i="6"/>
  <c r="S16" i="6"/>
  <c r="S17" i="6"/>
  <c r="S18" i="6"/>
  <c r="S19" i="6"/>
  <c r="S3" i="6"/>
  <c r="R36" i="2" l="1"/>
  <c r="S140" i="5"/>
  <c r="S141" i="5"/>
  <c r="S142" i="5"/>
  <c r="S143" i="5"/>
  <c r="S144" i="5"/>
  <c r="S145" i="5"/>
  <c r="S146" i="5"/>
  <c r="S147" i="5"/>
  <c r="S148" i="5"/>
  <c r="S149" i="5"/>
  <c r="S150" i="5"/>
  <c r="S139" i="5"/>
  <c r="S42" i="5"/>
  <c r="S43" i="5"/>
  <c r="S44" i="5"/>
  <c r="S45" i="5"/>
  <c r="S46" i="5"/>
  <c r="S47" i="5"/>
  <c r="S48" i="5"/>
  <c r="S49" i="5"/>
  <c r="S50" i="5"/>
  <c r="S51" i="5"/>
  <c r="S52" i="5"/>
  <c r="S53" i="5"/>
  <c r="S54" i="5"/>
  <c r="S55" i="5"/>
  <c r="S56" i="5"/>
  <c r="S57" i="5"/>
  <c r="S58" i="5"/>
  <c r="S41" i="5"/>
  <c r="K34" i="2"/>
  <c r="E33" i="2"/>
  <c r="L34" i="2"/>
  <c r="S281" i="3"/>
  <c r="S282" i="3"/>
  <c r="S283" i="3"/>
  <c r="S284" i="3"/>
  <c r="S285" i="3"/>
  <c r="S286" i="3"/>
  <c r="S287" i="3"/>
  <c r="S288" i="3"/>
  <c r="S289" i="3"/>
  <c r="S290" i="3"/>
  <c r="S291" i="3"/>
  <c r="S292" i="3"/>
  <c r="S293" i="3"/>
  <c r="S294" i="3"/>
  <c r="S295" i="3"/>
  <c r="S296" i="3"/>
  <c r="S297" i="3"/>
  <c r="S298" i="3"/>
  <c r="S299" i="3"/>
  <c r="S300" i="3"/>
  <c r="S301" i="3"/>
  <c r="S302" i="3"/>
  <c r="S303" i="3"/>
  <c r="S304" i="3"/>
  <c r="S305" i="3"/>
  <c r="S306" i="3"/>
  <c r="S307" i="3"/>
  <c r="S308" i="3"/>
  <c r="S309" i="3"/>
  <c r="S280" i="3"/>
  <c r="S264" i="3"/>
  <c r="S265" i="3"/>
  <c r="S266" i="3"/>
  <c r="S267" i="3"/>
  <c r="S268" i="3"/>
  <c r="S269" i="3"/>
  <c r="S270" i="3"/>
  <c r="S271" i="3"/>
  <c r="S272" i="3"/>
  <c r="S273" i="3"/>
  <c r="S274" i="3"/>
  <c r="S275" i="3"/>
  <c r="S276" i="3"/>
  <c r="S277" i="3"/>
  <c r="S278" i="3"/>
  <c r="S279" i="3"/>
  <c r="S263" i="3"/>
  <c r="S69" i="3"/>
  <c r="S70" i="3"/>
  <c r="S71" i="3"/>
  <c r="S72" i="3"/>
  <c r="S73" i="3"/>
  <c r="S74" i="3"/>
  <c r="S75" i="3"/>
  <c r="S76" i="3"/>
  <c r="S77" i="3"/>
  <c r="S78" i="3"/>
  <c r="S79" i="3"/>
  <c r="S80" i="3"/>
  <c r="S81" i="3"/>
  <c r="S68" i="3"/>
  <c r="S42" i="3"/>
  <c r="S43" i="3"/>
  <c r="S44" i="3"/>
  <c r="S45" i="3"/>
  <c r="S46" i="3"/>
  <c r="S47" i="3"/>
  <c r="S48" i="3"/>
  <c r="S49" i="3"/>
  <c r="S50" i="3"/>
  <c r="S51" i="3"/>
  <c r="S52" i="3"/>
  <c r="S53" i="3"/>
  <c r="S54" i="3"/>
  <c r="S55" i="3"/>
  <c r="S56" i="3"/>
  <c r="S57" i="3"/>
  <c r="S58" i="3"/>
  <c r="S41" i="3"/>
  <c r="F33" i="2"/>
  <c r="S354" i="1"/>
  <c r="S355" i="1"/>
  <c r="S356" i="1"/>
  <c r="S357" i="1"/>
  <c r="S358" i="1"/>
  <c r="S359" i="1"/>
  <c r="S360" i="1"/>
  <c r="S361" i="1"/>
  <c r="S362" i="1"/>
  <c r="S363" i="1"/>
  <c r="S364" i="1"/>
  <c r="S365" i="1"/>
  <c r="S366" i="1"/>
  <c r="S367" i="1"/>
  <c r="S368" i="1"/>
  <c r="S369" i="1"/>
  <c r="S370" i="1"/>
  <c r="S353"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10" i="1"/>
  <c r="S125" i="1"/>
  <c r="S126" i="1"/>
  <c r="S127" i="1"/>
  <c r="S128" i="1"/>
  <c r="S129" i="1"/>
  <c r="S130" i="1"/>
  <c r="S131" i="1"/>
  <c r="S132" i="1"/>
  <c r="S133" i="1"/>
  <c r="S134" i="1"/>
  <c r="S135" i="1"/>
  <c r="S124" i="1"/>
  <c r="S4" i="1"/>
  <c r="S5" i="1"/>
  <c r="S6" i="1"/>
  <c r="S7" i="1"/>
  <c r="S8" i="1"/>
  <c r="S9" i="1"/>
  <c r="S10" i="1"/>
  <c r="S11" i="1"/>
  <c r="S12" i="1"/>
  <c r="S13" i="1"/>
  <c r="S14" i="1"/>
  <c r="S15" i="1"/>
  <c r="S16" i="1"/>
  <c r="S17" i="1"/>
  <c r="S18" i="1"/>
  <c r="S19" i="1"/>
  <c r="S3" i="1"/>
</calcChain>
</file>

<file path=xl/sharedStrings.xml><?xml version="1.0" encoding="utf-8"?>
<sst xmlns="http://schemas.openxmlformats.org/spreadsheetml/2006/main" count="5004" uniqueCount="1314">
  <si>
    <t>Genome</t>
  </si>
  <si>
    <t>IslandViewer Predictions (IVPs)</t>
  </si>
  <si>
    <t>VRProfile Predictions</t>
  </si>
  <si>
    <t>PHASTER Predictions</t>
  </si>
  <si>
    <t>IslandViewer Results</t>
  </si>
  <si>
    <t>IVP #</t>
  </si>
  <si>
    <t>Start</t>
  </si>
  <si>
    <t>End</t>
  </si>
  <si>
    <t>Length</t>
  </si>
  <si>
    <t>Genes</t>
  </si>
  <si>
    <t>Element</t>
  </si>
  <si>
    <t>Island Start</t>
  </si>
  <si>
    <t>Island End</t>
  </si>
  <si>
    <t>Gene Start</t>
  </si>
  <si>
    <t>Gene End</t>
  </si>
  <si>
    <t>Strand</t>
  </si>
  <si>
    <t>Product</t>
  </si>
  <si>
    <t xml:space="preserve">1. Each sheet in this file provides an overview of predictions made by each of the three analytical tools used. This data is shown in the overview table (columns A through M). Organization of predictions for each genome follows the formatting above. </t>
  </si>
  <si>
    <t>2. IslandViewer predictions (IVPs) that had a similar prediction made by VRProfile were then further classified as a genomic island (GI) or integrative and conjugative element (ICE) according to the element classification provided by VRProfile.  IVPs that had a similar prediction by PHASTER were further classified as prophage regions.</t>
  </si>
  <si>
    <t>3. Columns P through W on the individual genome sheets provide information on all genes/predicted protein products found within each of the IslandViewer predictions. The results are colored to indicate which IVP they belong to and these colorings match the IVP colors shown in the overview table (columns B through E).</t>
  </si>
  <si>
    <t># IVPs classified as GIs</t>
  </si>
  <si>
    <t>Sum of lengths for IVPs classified as GIs</t>
  </si>
  <si>
    <t>Total # of genes in the IVPs classified as GIs</t>
  </si>
  <si>
    <t># IVPs classified as ICEs</t>
  </si>
  <si>
    <t>Sum of lengths for IVPs classified as ICEs</t>
  </si>
  <si>
    <t>Total # of genes in the IVPs classified as ICEs</t>
  </si>
  <si>
    <t># IVPs classified as prophages</t>
  </si>
  <si>
    <t>Sum of lengths for IVPs classified as prophages</t>
  </si>
  <si>
    <t>Total # of genes in the IVPs classified as prophages</t>
  </si>
  <si>
    <t># IVPs not categorized</t>
  </si>
  <si>
    <t>Sum of lengths for all non-categorized IVPs</t>
  </si>
  <si>
    <t>Total # of genes within non-categorized IVPs</t>
  </si>
  <si>
    <t>4. Relevant data from each of the individual genomes is reported at the bottom of each individual genomes sheet. This data is also compiled for all genomes in the calculations sheet. The data is formatted on the individual genomes as shown above. This data can be found at the bottom of each individual genome sheet.</t>
  </si>
  <si>
    <t>1. Raw Data</t>
  </si>
  <si>
    <t>Lengths from IVPs</t>
  </si>
  <si>
    <t>Genes from IVPs</t>
  </si>
  <si>
    <t>Lengths from PHASTER</t>
  </si>
  <si>
    <t>Genes from PHASTER</t>
  </si>
  <si>
    <t>Total # of IslandViewer Predictions (IVPs) and the sum of their lengths</t>
  </si>
  <si>
    <t>IVPs further categorized as genomic islands (GIs) by VRProfile</t>
  </si>
  <si>
    <t>IVPs further categorized as integrative and conjugative elements (ICEs) by VRProfile</t>
  </si>
  <si>
    <t>IVPs further categorized as prophage regions by PHASTER</t>
  </si>
  <si>
    <t>IVPs not further categorized by secondary annotation tools</t>
  </si>
  <si>
    <r>
      <t>L</t>
    </r>
    <r>
      <rPr>
        <vertAlign val="subscript"/>
        <sz val="24"/>
        <rFont val="Arial Black"/>
        <family val="2"/>
      </rPr>
      <t>T</t>
    </r>
  </si>
  <si>
    <r>
      <t>G</t>
    </r>
    <r>
      <rPr>
        <vertAlign val="subscript"/>
        <sz val="24"/>
        <rFont val="Arial Black"/>
        <family val="2"/>
      </rPr>
      <t>T</t>
    </r>
  </si>
  <si>
    <t>n</t>
  </si>
  <si>
    <r>
      <t>n</t>
    </r>
    <r>
      <rPr>
        <vertAlign val="subscript"/>
        <sz val="26"/>
        <color rgb="FF8ACE1C"/>
        <rFont val="Arial Black"/>
        <family val="2"/>
      </rPr>
      <t>GI</t>
    </r>
  </si>
  <si>
    <r>
      <t>L</t>
    </r>
    <r>
      <rPr>
        <vertAlign val="subscript"/>
        <sz val="26"/>
        <color rgb="FF8ACE1C"/>
        <rFont val="Arial Black"/>
        <family val="2"/>
      </rPr>
      <t>GI</t>
    </r>
  </si>
  <si>
    <r>
      <t>G</t>
    </r>
    <r>
      <rPr>
        <vertAlign val="subscript"/>
        <sz val="26"/>
        <color rgb="FF8ACE1C"/>
        <rFont val="Arial Black"/>
        <family val="2"/>
      </rPr>
      <t>GI</t>
    </r>
  </si>
  <si>
    <r>
      <t>n</t>
    </r>
    <r>
      <rPr>
        <vertAlign val="subscript"/>
        <sz val="26"/>
        <color rgb="FF4B1C5E"/>
        <rFont val="Arial Black"/>
        <family val="2"/>
      </rPr>
      <t>ICE</t>
    </r>
  </si>
  <si>
    <r>
      <t>L</t>
    </r>
    <r>
      <rPr>
        <vertAlign val="subscript"/>
        <sz val="26"/>
        <color rgb="FF4B1C5E"/>
        <rFont val="Arial Black"/>
        <family val="2"/>
      </rPr>
      <t>ICE</t>
    </r>
  </si>
  <si>
    <r>
      <t>G</t>
    </r>
    <r>
      <rPr>
        <vertAlign val="subscript"/>
        <sz val="26"/>
        <color rgb="FF4B1C5E"/>
        <rFont val="Arial Black"/>
        <family val="2"/>
      </rPr>
      <t>ICE</t>
    </r>
  </si>
  <si>
    <r>
      <t>n</t>
    </r>
    <r>
      <rPr>
        <vertAlign val="subscript"/>
        <sz val="26"/>
        <color rgb="FF3B9CAF"/>
        <rFont val="Arial Black"/>
        <family val="2"/>
      </rPr>
      <t>P</t>
    </r>
  </si>
  <si>
    <r>
      <t>L</t>
    </r>
    <r>
      <rPr>
        <vertAlign val="subscript"/>
        <sz val="26"/>
        <color rgb="FF3B9CAF"/>
        <rFont val="Arial Black"/>
        <family val="2"/>
      </rPr>
      <t>P</t>
    </r>
  </si>
  <si>
    <r>
      <t>G</t>
    </r>
    <r>
      <rPr>
        <vertAlign val="subscript"/>
        <sz val="26"/>
        <color rgb="FF3B9CAF"/>
        <rFont val="Arial Black"/>
        <family val="2"/>
      </rPr>
      <t>P</t>
    </r>
  </si>
  <si>
    <r>
      <t>n</t>
    </r>
    <r>
      <rPr>
        <vertAlign val="subscript"/>
        <sz val="26"/>
        <color theme="2" tint="-0.499984740745262"/>
        <rFont val="Arial Black"/>
        <family val="2"/>
      </rPr>
      <t>NA</t>
    </r>
  </si>
  <si>
    <r>
      <t>L</t>
    </r>
    <r>
      <rPr>
        <vertAlign val="subscript"/>
        <sz val="26"/>
        <color theme="2" tint="-0.499984740745262"/>
        <rFont val="Arial Black"/>
        <family val="2"/>
      </rPr>
      <t>NA</t>
    </r>
  </si>
  <si>
    <r>
      <t>G</t>
    </r>
    <r>
      <rPr>
        <vertAlign val="subscript"/>
        <sz val="26"/>
        <color theme="2" tint="-0.499984740745262"/>
        <rFont val="Arial Black"/>
        <family val="2"/>
      </rPr>
      <t>NA</t>
    </r>
  </si>
  <si>
    <t>#</t>
  </si>
  <si>
    <t>Genome Length</t>
  </si>
  <si>
    <t>Total Number of CDS</t>
  </si>
  <si>
    <t>Total # IVPs</t>
  </si>
  <si>
    <t>Sum of all IVPs lengths</t>
  </si>
  <si>
    <t>Sum of IVP genes</t>
  </si>
  <si>
    <t>FW104-16D08</t>
  </si>
  <si>
    <t>FW104-7C03</t>
  </si>
  <si>
    <t>FW104-12G02</t>
  </si>
  <si>
    <t>FW104-7G2B</t>
  </si>
  <si>
    <t>GW247-6E4</t>
  </si>
  <si>
    <t>MT123</t>
  </si>
  <si>
    <t>FW021bin21</t>
  </si>
  <si>
    <t>65Phen</t>
  </si>
  <si>
    <t>CD04</t>
  </si>
  <si>
    <t>DSM12141</t>
  </si>
  <si>
    <t>NBRC101664</t>
  </si>
  <si>
    <t>CCUG39790</t>
  </si>
  <si>
    <t>DR1149</t>
  </si>
  <si>
    <t>HJPbin40</t>
  </si>
  <si>
    <t>2. Percentages: (% of genome) or (% of genes)</t>
  </si>
  <si>
    <r>
      <t>(n</t>
    </r>
    <r>
      <rPr>
        <vertAlign val="subscript"/>
        <sz val="14"/>
        <color rgb="FF8ACE1C"/>
        <rFont val="Arial Black"/>
        <family val="2"/>
      </rPr>
      <t>GI</t>
    </r>
    <r>
      <rPr>
        <sz val="14"/>
        <color rgb="FF8ACE1C"/>
        <rFont val="Arial Black"/>
        <family val="2"/>
      </rPr>
      <t>/</t>
    </r>
    <r>
      <rPr>
        <sz val="14"/>
        <rFont val="Arial Black"/>
        <family val="2"/>
      </rPr>
      <t>n</t>
    </r>
    <r>
      <rPr>
        <sz val="14"/>
        <color rgb="FF8ACE1C"/>
        <rFont val="Arial Black"/>
        <family val="2"/>
      </rPr>
      <t>)*100</t>
    </r>
  </si>
  <si>
    <r>
      <t>(L</t>
    </r>
    <r>
      <rPr>
        <vertAlign val="subscript"/>
        <sz val="14"/>
        <color rgb="FF8ACE1C"/>
        <rFont val="Arial Black"/>
        <family val="2"/>
      </rPr>
      <t>GI</t>
    </r>
    <r>
      <rPr>
        <sz val="14"/>
        <color rgb="FF8ACE1C"/>
        <rFont val="Arial Black"/>
        <family val="2"/>
      </rPr>
      <t>/</t>
    </r>
    <r>
      <rPr>
        <sz val="14"/>
        <rFont val="Arial Black"/>
        <family val="2"/>
      </rPr>
      <t>L</t>
    </r>
    <r>
      <rPr>
        <vertAlign val="subscript"/>
        <sz val="14"/>
        <rFont val="Arial Black"/>
        <family val="2"/>
      </rPr>
      <t>T</t>
    </r>
    <r>
      <rPr>
        <sz val="14"/>
        <color rgb="FF8ACE1C"/>
        <rFont val="Arial Black"/>
        <family val="2"/>
      </rPr>
      <t>)*100</t>
    </r>
  </si>
  <si>
    <r>
      <t>(G</t>
    </r>
    <r>
      <rPr>
        <vertAlign val="subscript"/>
        <sz val="14"/>
        <color rgb="FF8ACE1C"/>
        <rFont val="Arial Black"/>
        <family val="2"/>
      </rPr>
      <t>GI</t>
    </r>
    <r>
      <rPr>
        <sz val="14"/>
        <color rgb="FF8ACE1C"/>
        <rFont val="Arial Black"/>
        <family val="2"/>
      </rPr>
      <t>/</t>
    </r>
    <r>
      <rPr>
        <sz val="14"/>
        <rFont val="Arial Black"/>
        <family val="2"/>
      </rPr>
      <t>G</t>
    </r>
    <r>
      <rPr>
        <vertAlign val="subscript"/>
        <sz val="14"/>
        <rFont val="Arial Black"/>
        <family val="2"/>
      </rPr>
      <t>T</t>
    </r>
    <r>
      <rPr>
        <sz val="14"/>
        <color rgb="FF8ACE1C"/>
        <rFont val="Arial Black"/>
        <family val="2"/>
      </rPr>
      <t>)*100</t>
    </r>
  </si>
  <si>
    <r>
      <rPr>
        <sz val="14"/>
        <color rgb="FF662D91"/>
        <rFont val="Arial Black"/>
      </rPr>
      <t>(n</t>
    </r>
    <r>
      <rPr>
        <vertAlign val="subscript"/>
        <sz val="14"/>
        <color rgb="FF662D91"/>
        <rFont val="Arial Black"/>
      </rPr>
      <t>ICE</t>
    </r>
    <r>
      <rPr>
        <sz val="14"/>
        <color rgb="FF662D91"/>
        <rFont val="Arial Black"/>
      </rPr>
      <t>/</t>
    </r>
    <r>
      <rPr>
        <sz val="14"/>
        <color rgb="FF000000"/>
        <rFont val="Arial Black"/>
      </rPr>
      <t>n</t>
    </r>
    <r>
      <rPr>
        <sz val="14"/>
        <color rgb="FF662D91"/>
        <rFont val="Arial Black"/>
      </rPr>
      <t>)*100</t>
    </r>
  </si>
  <si>
    <r>
      <rPr>
        <sz val="14"/>
        <color rgb="FF662D91"/>
        <rFont val="Arial Black"/>
      </rPr>
      <t>(L</t>
    </r>
    <r>
      <rPr>
        <vertAlign val="subscript"/>
        <sz val="14"/>
        <color rgb="FF662D91"/>
        <rFont val="Arial Black"/>
      </rPr>
      <t>ICE</t>
    </r>
    <r>
      <rPr>
        <sz val="14"/>
        <color rgb="FF662D91"/>
        <rFont val="Arial Black"/>
      </rPr>
      <t>/</t>
    </r>
    <r>
      <rPr>
        <sz val="14"/>
        <color rgb="FF000000"/>
        <rFont val="Arial Black"/>
      </rPr>
      <t>L</t>
    </r>
    <r>
      <rPr>
        <vertAlign val="subscript"/>
        <sz val="14"/>
        <color rgb="FF000000"/>
        <rFont val="Arial Black"/>
      </rPr>
      <t>T</t>
    </r>
    <r>
      <rPr>
        <sz val="14"/>
        <color rgb="FF662D91"/>
        <rFont val="Arial Black"/>
      </rPr>
      <t>)*100</t>
    </r>
  </si>
  <si>
    <r>
      <rPr>
        <sz val="14"/>
        <color rgb="FF662D91"/>
        <rFont val="Arial Black"/>
      </rPr>
      <t>(G</t>
    </r>
    <r>
      <rPr>
        <vertAlign val="subscript"/>
        <sz val="14"/>
        <color rgb="FF662D91"/>
        <rFont val="Arial Black"/>
      </rPr>
      <t>ICE</t>
    </r>
    <r>
      <rPr>
        <sz val="14"/>
        <color rgb="FF662D91"/>
        <rFont val="Arial Black"/>
      </rPr>
      <t>/</t>
    </r>
    <r>
      <rPr>
        <sz val="14"/>
        <color rgb="FF000000"/>
        <rFont val="Arial Black"/>
      </rPr>
      <t>G</t>
    </r>
    <r>
      <rPr>
        <vertAlign val="subscript"/>
        <sz val="14"/>
        <color rgb="FF000000"/>
        <rFont val="Arial Black"/>
      </rPr>
      <t>T</t>
    </r>
    <r>
      <rPr>
        <sz val="14"/>
        <color rgb="FF662D91"/>
        <rFont val="Arial Black"/>
      </rPr>
      <t>)*100</t>
    </r>
  </si>
  <si>
    <r>
      <t>(n</t>
    </r>
    <r>
      <rPr>
        <vertAlign val="subscript"/>
        <sz val="14"/>
        <color rgb="FF3B9CAF"/>
        <rFont val="Arial Black"/>
        <family val="2"/>
      </rPr>
      <t>P</t>
    </r>
    <r>
      <rPr>
        <sz val="14"/>
        <color rgb="FF3B9CAF"/>
        <rFont val="Arial Black"/>
        <family val="2"/>
      </rPr>
      <t>/</t>
    </r>
    <r>
      <rPr>
        <sz val="14"/>
        <rFont val="Arial Black"/>
        <family val="2"/>
      </rPr>
      <t>n</t>
    </r>
    <r>
      <rPr>
        <sz val="14"/>
        <color rgb="FF3B9CAF"/>
        <rFont val="Arial Black"/>
        <family val="2"/>
      </rPr>
      <t>)*100</t>
    </r>
  </si>
  <si>
    <r>
      <t>(L</t>
    </r>
    <r>
      <rPr>
        <vertAlign val="subscript"/>
        <sz val="14"/>
        <color rgb="FF3B9CAF"/>
        <rFont val="Arial Black"/>
        <family val="2"/>
      </rPr>
      <t>P</t>
    </r>
    <r>
      <rPr>
        <sz val="14"/>
        <color rgb="FF3B9CAF"/>
        <rFont val="Arial Black"/>
        <family val="2"/>
      </rPr>
      <t>/</t>
    </r>
    <r>
      <rPr>
        <sz val="14"/>
        <rFont val="Arial Black"/>
        <family val="2"/>
      </rPr>
      <t>L</t>
    </r>
    <r>
      <rPr>
        <vertAlign val="subscript"/>
        <sz val="14"/>
        <rFont val="Arial Black"/>
        <family val="2"/>
      </rPr>
      <t>T</t>
    </r>
    <r>
      <rPr>
        <sz val="14"/>
        <color rgb="FF3B9CAF"/>
        <rFont val="Arial Black"/>
        <family val="2"/>
      </rPr>
      <t>)*100</t>
    </r>
  </si>
  <si>
    <r>
      <t>(G</t>
    </r>
    <r>
      <rPr>
        <vertAlign val="subscript"/>
        <sz val="14"/>
        <color rgb="FF3B9CAF"/>
        <rFont val="Arial Black"/>
        <family val="2"/>
      </rPr>
      <t>P</t>
    </r>
    <r>
      <rPr>
        <sz val="14"/>
        <color rgb="FF3B9CAF"/>
        <rFont val="Arial Black"/>
        <family val="2"/>
      </rPr>
      <t>/</t>
    </r>
    <r>
      <rPr>
        <sz val="14"/>
        <rFont val="Arial Black"/>
        <family val="2"/>
      </rPr>
      <t>G</t>
    </r>
    <r>
      <rPr>
        <vertAlign val="subscript"/>
        <sz val="14"/>
        <rFont val="Arial Black"/>
        <family val="2"/>
      </rPr>
      <t>T</t>
    </r>
    <r>
      <rPr>
        <sz val="14"/>
        <color rgb="FF3B9CAF"/>
        <rFont val="Arial Black"/>
        <family val="2"/>
      </rPr>
      <t>)*100</t>
    </r>
  </si>
  <si>
    <r>
      <t>(n</t>
    </r>
    <r>
      <rPr>
        <vertAlign val="subscript"/>
        <sz val="14"/>
        <color theme="2" tint="-0.499984740745262"/>
        <rFont val="Arial Black"/>
        <family val="2"/>
      </rPr>
      <t>NA</t>
    </r>
    <r>
      <rPr>
        <sz val="14"/>
        <color theme="2" tint="-0.499984740745262"/>
        <rFont val="Arial Black"/>
        <family val="2"/>
      </rPr>
      <t>/</t>
    </r>
    <r>
      <rPr>
        <sz val="14"/>
        <rFont val="Arial Black"/>
        <family val="2"/>
      </rPr>
      <t>n</t>
    </r>
    <r>
      <rPr>
        <sz val="14"/>
        <color theme="2" tint="-0.499984740745262"/>
        <rFont val="Arial Black"/>
        <family val="2"/>
      </rPr>
      <t>)*100</t>
    </r>
  </si>
  <si>
    <r>
      <t>(L</t>
    </r>
    <r>
      <rPr>
        <vertAlign val="subscript"/>
        <sz val="14"/>
        <color theme="2" tint="-0.499984740745262"/>
        <rFont val="Arial Black"/>
        <family val="2"/>
      </rPr>
      <t>NA</t>
    </r>
    <r>
      <rPr>
        <sz val="14"/>
        <color theme="2" tint="-0.499984740745262"/>
        <rFont val="Arial Black"/>
        <family val="2"/>
      </rPr>
      <t>/</t>
    </r>
    <r>
      <rPr>
        <sz val="14"/>
        <rFont val="Arial Black"/>
        <family val="2"/>
      </rPr>
      <t>L</t>
    </r>
    <r>
      <rPr>
        <vertAlign val="subscript"/>
        <sz val="14"/>
        <rFont val="Arial Black"/>
        <family val="2"/>
      </rPr>
      <t>T</t>
    </r>
    <r>
      <rPr>
        <sz val="14"/>
        <color theme="2" tint="-0.499984740745262"/>
        <rFont val="Arial Black"/>
        <family val="2"/>
      </rPr>
      <t>)*100</t>
    </r>
  </si>
  <si>
    <r>
      <t>(G</t>
    </r>
    <r>
      <rPr>
        <vertAlign val="subscript"/>
        <sz val="14"/>
        <color theme="2" tint="-0.499984740745262"/>
        <rFont val="Arial Black"/>
        <family val="2"/>
      </rPr>
      <t>NA</t>
    </r>
    <r>
      <rPr>
        <sz val="14"/>
        <color theme="2" tint="-0.499984740745262"/>
        <rFont val="Arial Black"/>
        <family val="2"/>
      </rPr>
      <t>/</t>
    </r>
    <r>
      <rPr>
        <sz val="14"/>
        <rFont val="Arial Black"/>
        <family val="2"/>
      </rPr>
      <t>G</t>
    </r>
    <r>
      <rPr>
        <vertAlign val="subscript"/>
        <sz val="14"/>
        <rFont val="Arial Black"/>
        <family val="2"/>
      </rPr>
      <t>T</t>
    </r>
    <r>
      <rPr>
        <sz val="14"/>
        <color theme="2" tint="-0.499984740745262"/>
        <rFont val="Arial Black"/>
        <family val="2"/>
      </rPr>
      <t>)*100</t>
    </r>
  </si>
  <si>
    <t>% of all IVPs classified as GIs</t>
  </si>
  <si>
    <t>IVPs classified as GIs: % of Genome</t>
  </si>
  <si>
    <t>IVPs classified as GIs: % of Genes</t>
  </si>
  <si>
    <t>% of all IVPs classified as ICEs</t>
  </si>
  <si>
    <t>IVPs classified as ICEs: % of Genome</t>
  </si>
  <si>
    <t>IVPs classified as ICEs: % of Genes</t>
  </si>
  <si>
    <t>% of all IVPs classified as prophages</t>
  </si>
  <si>
    <t>IVPs classified as prophages: % of Genome</t>
  </si>
  <si>
    <t>IVPs classified as prophages: % of Genes</t>
  </si>
  <si>
    <t>% of all IVPs not classified</t>
  </si>
  <si>
    <t>IVPs not classified as anything further: % of Genome</t>
  </si>
  <si>
    <t>IVPs not classified as anything further: % of Genes</t>
  </si>
  <si>
    <t>3. Selected Data for Graphing</t>
  </si>
  <si>
    <t>GI</t>
  </si>
  <si>
    <t>ICE</t>
  </si>
  <si>
    <t>Prophage</t>
  </si>
  <si>
    <t>N/A</t>
  </si>
  <si>
    <t>% of Genome</t>
  </si>
  <si>
    <t>% of Genes</t>
  </si>
  <si>
    <t>% of Genome2</t>
  </si>
  <si>
    <t>% of Genes3</t>
  </si>
  <si>
    <t>% of Genome4</t>
  </si>
  <si>
    <t>% of Genes5</t>
  </si>
  <si>
    <t>% of Genome6</t>
  </si>
  <si>
    <t>% of Genes7</t>
  </si>
  <si>
    <t>ORR (7)</t>
  </si>
  <si>
    <t xml:space="preserve">Slope </t>
  </si>
  <si>
    <t>Non-ORR (7)</t>
  </si>
  <si>
    <t>Slope</t>
  </si>
  <si>
    <t>16D08</t>
  </si>
  <si>
    <t>7C03</t>
  </si>
  <si>
    <t>12G02</t>
  </si>
  <si>
    <t>7G2B</t>
  </si>
  <si>
    <t>GW247</t>
  </si>
  <si>
    <t>Island</t>
  </si>
  <si>
    <t>Island start</t>
  </si>
  <si>
    <t>Island end</t>
  </si>
  <si>
    <t>IslandViewer</t>
  </si>
  <si>
    <t>VRProfile</t>
  </si>
  <si>
    <t>PHASTER</t>
  </si>
  <si>
    <t>Island #</t>
  </si>
  <si>
    <t>IS</t>
  </si>
  <si>
    <t>MotA/TolQ/ExbB proton channel family protein</t>
  </si>
  <si>
    <t>Mercuric resistance operon regulatory protein MerR</t>
  </si>
  <si>
    <t>Mercuric transport protein, MerT</t>
  </si>
  <si>
    <t>Periplasmic mercury(+2) binding protein, MerP</t>
  </si>
  <si>
    <t>Mercuric transport protein, MerC</t>
  </si>
  <si>
    <t>Mercuric ion reductase (EC 1.16.1.1)</t>
  </si>
  <si>
    <t>Mercuric resistence transcriptional repressor, MerD</t>
  </si>
  <si>
    <t>Transposase, IS3/IS911 family</t>
  </si>
  <si>
    <t>Mobile element protein</t>
  </si>
  <si>
    <t>Transposase</t>
  </si>
  <si>
    <t>Cysteine dioxygenase (EC 1.13.11.20)</t>
  </si>
  <si>
    <t>Transcriptional regulator, GntR family</t>
  </si>
  <si>
    <t>Glycolate dehydrogenase (EC 1.1.99.14), subunit GlcD</t>
  </si>
  <si>
    <t>Glycolate dehydrogenase (EC 1.1.99.14), FAD-binding subunit GlcE</t>
  </si>
  <si>
    <t>Glycolate dehydrogenase (EC 1.1.99.14), iron-sulfur subunit GlcF</t>
  </si>
  <si>
    <t>Alcohol dehydrogenase (EC 1.1.1.1)</t>
  </si>
  <si>
    <t>Flavodoxin reductases (ferredoxin-NADPH reductases) family 1; Vanillate O-demethylase oxidoreductase (EC 1.14.13.-)</t>
  </si>
  <si>
    <t>iron-sulphur protein</t>
  </si>
  <si>
    <t>Uncharacterized MFS-type transporter</t>
  </si>
  <si>
    <t>Oxidoreductase, GMC family</t>
  </si>
  <si>
    <t>Long-chain-fatty-acid--CoA ligase (EC 6.2.1.3)</t>
  </si>
  <si>
    <t>Maltodextrin ABC transporter, permease protein MdxG</t>
  </si>
  <si>
    <t>Maltodextrin ABC transporter, permease protein MdxF</t>
  </si>
  <si>
    <t>Glycerol-3-phosphate ABC transporter, ATP-binding protein UgpC (TC 3.A.1.1.3)</t>
  </si>
  <si>
    <t>hypothetical protein</t>
  </si>
  <si>
    <t>Within Island #13</t>
  </si>
  <si>
    <t>Undecaprenyl-diphosphatase BcrC (EC 3.6.1.27), conveys bacitracin resistance</t>
  </si>
  <si>
    <t>Aconitate hydratase (EC 4.2.1.3)</t>
  </si>
  <si>
    <t>Integrase</t>
  </si>
  <si>
    <t>Type I restriction-modification system, DNA-methyltransferase subunit M (EC 2.1.1.72)</t>
  </si>
  <si>
    <t>putative exonuclease</t>
  </si>
  <si>
    <t>ATP-dependent DNA helicase pcrA (EC 3.6.1.-)</t>
  </si>
  <si>
    <t>Type I restriction-modification system, specificity subunit S</t>
  </si>
  <si>
    <t>Type I restriction-modification system, restriction subunit R (EC 3.1.21.3)</t>
  </si>
  <si>
    <t>ATP-dependent DNA helicase RecG-related protein</t>
  </si>
  <si>
    <t>FIG131328: Predicted ATP-dependent endonuclease of the OLD family</t>
  </si>
  <si>
    <t>ATP-dependent DNA helicase UvrD/PcrA</t>
  </si>
  <si>
    <t>Superfamily II DNA/RNA helicases, SNF2 family</t>
  </si>
  <si>
    <t>PilL protein</t>
  </si>
  <si>
    <t>Methyl-accepting chemotaxis protein</t>
  </si>
  <si>
    <t>probable exported protein STY4558</t>
  </si>
  <si>
    <t>FIG00954712: hypothetical protein</t>
  </si>
  <si>
    <t>Coupling protein VirD4, ATPase required for T-DNA transfer</t>
  </si>
  <si>
    <t>putative membrane protein</t>
  </si>
  <si>
    <t>FIG01210734: hypothetical protein</t>
  </si>
  <si>
    <t>Possible exported protein</t>
  </si>
  <si>
    <t>FIG01212985: hypothetical protein</t>
  </si>
  <si>
    <t>putative exported protein</t>
  </si>
  <si>
    <t>putative lipoprotein</t>
  </si>
  <si>
    <t>Type IV secretory pathway, VirB4 components</t>
  </si>
  <si>
    <t>FIG00976384: hypothetical protein</t>
  </si>
  <si>
    <t>Pyruvate/2-oxoglutarate dehydrogenase complex, dihydrolipoamide acyltransferase (E2) component, and related enzymes</t>
  </si>
  <si>
    <t>Inorganic pyrophosphatase (EC 3.6.1.1)</t>
  </si>
  <si>
    <t>Hydrogenase-4 component B</t>
  </si>
  <si>
    <t>Hydrogenase-4 component F</t>
  </si>
  <si>
    <t>Hydrogenase-4 component E</t>
  </si>
  <si>
    <t>Hydrogenase-4 component C</t>
  </si>
  <si>
    <t>ABC-type spermidine/putrescine transport system, permease component II</t>
  </si>
  <si>
    <t>Opine oxidase subunit B2</t>
  </si>
  <si>
    <t>Opine oxidase subunit A</t>
  </si>
  <si>
    <t>Opine oxidase subunit B</t>
  </si>
  <si>
    <t>RidA/YER057c/UK114 superfamily, group 2, YoaB-like protein</t>
  </si>
  <si>
    <t>HIPA PROTEIN</t>
  </si>
  <si>
    <t>CDP-4-dehydro-6-deoxy-D-glucose 3-dehydratase (EC 4.2.1.-)</t>
  </si>
  <si>
    <t>CDP-glucose 4,6-dehydratase (EC 4.2.1.45)</t>
  </si>
  <si>
    <t>Glucose-1-phosphate cytidylyltransferase (EC 2.7.7.33)</t>
  </si>
  <si>
    <t>N-acetylneuraminate synthase (EC 2.5.1.56)</t>
  </si>
  <si>
    <t>TPP-requiring enzyme co-localized with putative O-antigen rfb gene cluster</t>
  </si>
  <si>
    <t>dTDP-glucose 4,6-dehydratase (EC 4.2.1.46)</t>
  </si>
  <si>
    <t>O-antigen biosynthesis protein</t>
  </si>
  <si>
    <t>Flagellin FliC</t>
  </si>
  <si>
    <t>TRAP-type uncharacterized transport system, fused permease component</t>
  </si>
  <si>
    <t>TRAP transporter solute receptor, TAXI family precursor</t>
  </si>
  <si>
    <t>Cardiolipin synthase (EC 2.7.8.-) phosphatidylethanolamine-utilizing, bacterial type ClsC</t>
  </si>
  <si>
    <t>Copper resistance protein CopC; Copper resistance protein CopD</t>
  </si>
  <si>
    <t>DNA-3-methyladenine glycosylase II (EC 3.2.2.21)</t>
  </si>
  <si>
    <t>Adenosine deaminase (EC 3.5.4.4)</t>
  </si>
  <si>
    <t>UPF0382 membrane protein YwdK</t>
  </si>
  <si>
    <t>Shufflon-specific DNA recombinase</t>
  </si>
  <si>
    <t>Segregation and condensation protein B</t>
  </si>
  <si>
    <t>LSU rRNA pseudouridine(2605) synthase (EC 5.4.99.22)</t>
  </si>
  <si>
    <t>Bacterial ribosome SSU maturation protein RimP</t>
  </si>
  <si>
    <t>Transcription termination protein NusA</t>
  </si>
  <si>
    <t>Translation initiation factor 2</t>
  </si>
  <si>
    <t>Ribosome-binding factor A</t>
  </si>
  <si>
    <t>2-hydroxychromene-2-carboxylate isomerase/DsbA-like thioredoxin domain</t>
  </si>
  <si>
    <t>PhnB protein; putative DNA binding 3-demethylubiquinone-9 3-methyltransferase domain protein</t>
  </si>
  <si>
    <t>Transcriptional regulator, AcrR family</t>
  </si>
  <si>
    <t>Gll1166 protein</t>
  </si>
  <si>
    <t>Phage integrase</t>
  </si>
  <si>
    <t>DinB family protein</t>
  </si>
  <si>
    <t>Overcoming lysogenization defect protein Old</t>
  </si>
  <si>
    <t>DNA gyrase subunit B (EC 5.99.1.3)</t>
  </si>
  <si>
    <t>DNA polymerase III beta subunit (EC 2.7.7.7)</t>
  </si>
  <si>
    <t>Chromosomal replication initiator protein DnaA</t>
  </si>
  <si>
    <t>Chemotaxis protein CheV (EC 2.7.3.-)</t>
  </si>
  <si>
    <t>RecA/RadA recombinase</t>
  </si>
  <si>
    <t>Homogentisate 1,2-dioxygenase (EC 1.13.11.5)</t>
  </si>
  <si>
    <t>DNA polymerase-like protein PA0670</t>
  </si>
  <si>
    <t>Error-prone repair homolog of DNA polymerase III alpha subunit (EC 2.7.7.7)</t>
  </si>
  <si>
    <t>Unknown substrate:proton symporter</t>
  </si>
  <si>
    <t>Transcriptional regulator, MarR family</t>
  </si>
  <si>
    <t>Membrane protein involved in the export of O-antigen, teichoic acid lipoteichoic acids</t>
  </si>
  <si>
    <t>hemolytic protein HlpA-like</t>
  </si>
  <si>
    <t>UDP-N-acetylglucosamine 4,6-dehydratase (EC 4.2.1.135)</t>
  </si>
  <si>
    <t>WbjC</t>
  </si>
  <si>
    <t>UDP-N-acetyl-L-fucosamine synthase (EC 5.1.3.28)</t>
  </si>
  <si>
    <t>Aminotransferase, DegT/DnrJ/EryC1/StrS family</t>
  </si>
  <si>
    <t>Undecaprenyl-phosphate galactosephosphotransferase (EC 2.7.8.6)</t>
  </si>
  <si>
    <t>polysaccharide biosynthesis protein CapD</t>
  </si>
  <si>
    <t>NAD(P)H dehydrogenase (quinone) 2 (EC 1.6.5.2)</t>
  </si>
  <si>
    <t>FIG01218499: hypothetical protein</t>
  </si>
  <si>
    <t>Cytosine-specific DNA methyltransferase (EC 2.1.1.37)</t>
  </si>
  <si>
    <t>DNA topoisomerase III (EC 5.99.1.2) in PFGI-1-like cluster</t>
  </si>
  <si>
    <t>Single-stranded DNA-binding protein in PFGI-1-like cluster</t>
  </si>
  <si>
    <t>Integrase regulator R</t>
  </si>
  <si>
    <t>FIG141694: hypothetical protein in PFGI-1-like cluster</t>
  </si>
  <si>
    <t>FIG141751: hypothetical protein in PFGI-1-like cluster</t>
  </si>
  <si>
    <t>FIG004780: hypothetical protein in PFGI-1-like cluster</t>
  </si>
  <si>
    <t>Protein with ParB-like nuclease domain in PFGI-1-like cluster</t>
  </si>
  <si>
    <t>FIG034647: hypothetical protein in PFGI-1-like cluster</t>
  </si>
  <si>
    <t>Chromosome partitioning ATPase in PFGI-1-like cluster, ParA-like</t>
  </si>
  <si>
    <t>Transcriptional regulator in PFGI-1-like cluster</t>
  </si>
  <si>
    <t>FIG041388: hypothetical protein in PFGI-1-like cluster</t>
  </si>
  <si>
    <t>DNA helicase (EC 3.6.4.12), phage-associated</t>
  </si>
  <si>
    <t>SAM-dependent methyltransferase</t>
  </si>
  <si>
    <t>DNA polymerase, phage-associated</t>
  </si>
  <si>
    <t>Phage collar, head-to-tail connector protein</t>
  </si>
  <si>
    <t>Bacteriophage FIG00465642: hypothetical protein</t>
  </si>
  <si>
    <t>Bacteriophage FIG00948527: hypothetical protein</t>
  </si>
  <si>
    <t>Phage tail fibers</t>
  </si>
  <si>
    <t>Lysozyme (N-acetylmuramidase) family, (EC 3.2.1.17)</t>
  </si>
  <si>
    <t>Esterase/lipase/thioesterase family protein</t>
  </si>
  <si>
    <t>Oxidoreductase, short-chain dehydrogenase/reductase family</t>
  </si>
  <si>
    <t>FIG002577: Putative lipoprotein precursor</t>
  </si>
  <si>
    <t>FIG097052: Sugar transporter</t>
  </si>
  <si>
    <t>S-adenosyl-L-methionine dependent methyltransferase, similar to cyclopropane-fatty-acyl-phospholipid synthase</t>
  </si>
  <si>
    <t>Hypothetical protein COG3496</t>
  </si>
  <si>
    <t>Amine oxidase, flavin-containing</t>
  </si>
  <si>
    <t>Phage protein</t>
  </si>
  <si>
    <t>DNA recombination-dependent growth factor RdgC</t>
  </si>
  <si>
    <t>DNA primase, phage associated</t>
  </si>
  <si>
    <t>Bacteriophage terminase, large subunit</t>
  </si>
  <si>
    <t>hypothetical protein formerly called flagellar hook-length control protein FliK</t>
  </si>
  <si>
    <t>Retron-type RNA-directed DNA polymerase (EC 2.7.7.49)</t>
  </si>
  <si>
    <t>IncW plasmid conjugative relaxase protein TrwC (TraI homolog)</t>
  </si>
  <si>
    <t>Exonuclease SbcD</t>
  </si>
  <si>
    <t>Exonuclease SbcC</t>
  </si>
  <si>
    <t>Flp pilus assembly protein, pilin Flp</t>
  </si>
  <si>
    <t>Flp pilus assembly protein RcpC/CpaB</t>
  </si>
  <si>
    <t>Putative outer membrane protein</t>
  </si>
  <si>
    <t>DNA polymerase I (EC 2.7.7.7)</t>
  </si>
  <si>
    <t>LemA family protein</t>
  </si>
  <si>
    <t>Beta-propeller domains of methanol dehydrogenase type</t>
  </si>
  <si>
    <t>FIG004694: Hypothetical protein</t>
  </si>
  <si>
    <t>Lead, cadmium, zinc and mercury transporting ATPase (EC 3.6.3.3) (EC 3.6.3.5); Copper-translocating P-type ATPase (EC 3.6.3.4)</t>
  </si>
  <si>
    <t>Dihydroxyacid dehydratase/phosphogluconate dehydratase</t>
  </si>
  <si>
    <t>Pellicle/biofilm biosynthesis protein PelA, glycosyl hydrolase/deacetylase</t>
  </si>
  <si>
    <t>Pellicle/biofilm biosynthesis outer membrane lipoprotein PelC</t>
  </si>
  <si>
    <t>Pellicle/biofilm biosynthesis protein PelF, CAZy glycosyltransferase family 4</t>
  </si>
  <si>
    <t>Pellicle/biofilm biosynthesis inner membrane protein PelG, MATE family transporter</t>
  </si>
  <si>
    <t>Extracellular Matrix protein PelA</t>
  </si>
  <si>
    <t>Pyrimidine permease</t>
  </si>
  <si>
    <t>Heat shock protein 60 kDa family chaperone GroEL</t>
  </si>
  <si>
    <t>Heat shock protein 10 kDa family chaperone GroES</t>
  </si>
  <si>
    <t>Integrase/recombinase, RitC</t>
  </si>
  <si>
    <t>Integrase/recombinase, RitB</t>
  </si>
  <si>
    <t>Integrase/recombinase, RitA</t>
  </si>
  <si>
    <t>YefM protein (antitoxin to YoeB)</t>
  </si>
  <si>
    <t>YoeB toxin protein</t>
  </si>
  <si>
    <t>Potassium voltage-gated channel subfamily KQT; possible potassium channel, VIC family</t>
  </si>
  <si>
    <t>Membrane proteins related to metalloendopeptidases</t>
  </si>
  <si>
    <t>Heat shock protein HtpX; FIG017973: domain of unknown function</t>
  </si>
  <si>
    <t>LemA protein</t>
  </si>
  <si>
    <t>CopG protein</t>
  </si>
  <si>
    <t>Cytochrome c-type biogenesis protein DsbD, protein-disulfide reductase (EC 1.8.1.8)</t>
  </si>
  <si>
    <t>Multicopper oxidase</t>
  </si>
  <si>
    <t>Predicted hydroxymethylpyrimidine transporter CytX</t>
  </si>
  <si>
    <t>Putative transposase InsK for insertion sequence element IS150</t>
  </si>
  <si>
    <t>Sea24</t>
  </si>
  <si>
    <t>Insertion element IS401 (Burkholderia multivorans) transposase</t>
  </si>
  <si>
    <t>Translation elongation factor Tu</t>
  </si>
  <si>
    <t>Island Viewer</t>
  </si>
  <si>
    <t>Within Island #4</t>
  </si>
  <si>
    <t>Within Island #30</t>
  </si>
  <si>
    <t>Diaminopimelate epimerase (EC 5.1.1.7)</t>
  </si>
  <si>
    <t>Protein of unknown function DUF484</t>
  </si>
  <si>
    <t>Site-specific tyrosine recombinase XerC</t>
  </si>
  <si>
    <t>Zinc ABC transporter, substrate-binding protein ZnuA</t>
  </si>
  <si>
    <t>Zinc ABC transporter, permease protein ZnuB</t>
  </si>
  <si>
    <t>Zinc ABC transporter, ATP-binding protein ZnuC</t>
  </si>
  <si>
    <t>Zinc uptake regulation protein Zur</t>
  </si>
  <si>
    <t>Metal-binding GTPase YjiA</t>
  </si>
  <si>
    <t>DksA family protein PA5536 (no Zn-finger)</t>
  </si>
  <si>
    <t>GTP-binding protein TypA/BipA</t>
  </si>
  <si>
    <t>tRNA pseudouridine(55) synthase (EC 5.4.99.25)</t>
  </si>
  <si>
    <t>Acyl-CoA dehydrogenase</t>
  </si>
  <si>
    <t>Cyclopropane-fatty-acyl-phospholipid synthase (EC 2.1.1.79)</t>
  </si>
  <si>
    <t>Phosphoglycerate mutase (EC 5.4.2.11)</t>
  </si>
  <si>
    <t>Transcriptional regulator, LysR family</t>
  </si>
  <si>
    <t>Fluoride ion transporter CrcB</t>
  </si>
  <si>
    <t>Enolase (EC 4.2.1.11)</t>
  </si>
  <si>
    <t>MutS domain protein, family 5</t>
  </si>
  <si>
    <t>MutS domain protein, family 4</t>
  </si>
  <si>
    <t>Cell division protein ZapE</t>
  </si>
  <si>
    <t>Citrate synthase (si) (EC 2.3.3.1)</t>
  </si>
  <si>
    <t>FIG00956406: hypothetical protein</t>
  </si>
  <si>
    <t>Protein-disulfide isomerase</t>
  </si>
  <si>
    <t>Candidate type III effector Hop protein</t>
  </si>
  <si>
    <t>Dienelactone hydrolase and related enzymes</t>
  </si>
  <si>
    <t>Putative transcriptional regulator</t>
  </si>
  <si>
    <t>Cinnamyl alcohol dehydrogenase/reductase (EC 1.1.1.195); Alcohol dehydrogenase (EC 1.1.1.1)</t>
  </si>
  <si>
    <t>FIG146805: Plasmid related protein</t>
  </si>
  <si>
    <t>FIG023873: Plasmid related protein</t>
  </si>
  <si>
    <t>FIG026997: Hypothetical protein</t>
  </si>
  <si>
    <t>FIG046709: Hypothetical protein</t>
  </si>
  <si>
    <t>FIG036757: Plasmid-related protein</t>
  </si>
  <si>
    <t>FIG034376: Hypothetical protein</t>
  </si>
  <si>
    <t>FIG049434: Periplasmic protein TonB, links inner and outer membranes</t>
  </si>
  <si>
    <t>FIG076676: Hypothetical protein</t>
  </si>
  <si>
    <t>Transcriptional regulator, HxlR family</t>
  </si>
  <si>
    <t>Membrane protein insertion efficiency factor YidD</t>
  </si>
  <si>
    <t>Ribonuclease P protein component (EC 3.1.26.5)</t>
  </si>
  <si>
    <t>LSU ribosomal protein L34p</t>
  </si>
  <si>
    <t>FIG00348919: hypothetical protein</t>
  </si>
  <si>
    <t>Cytochrome c family protein</t>
  </si>
  <si>
    <t>protein-S-isoprenylcysteine methyltransferase</t>
  </si>
  <si>
    <t>Peptidyl-tRNA hydrolase ArfB (EC 3.1.1.29)</t>
  </si>
  <si>
    <t>extracellular solute-binding protein, family 1</t>
  </si>
  <si>
    <t>Witihin Island #7</t>
  </si>
  <si>
    <t>Witihin Island #16</t>
  </si>
  <si>
    <t>Chromosome (plasmid) partitioning protein ParB</t>
  </si>
  <si>
    <t>Septum site-determining protein MinC</t>
  </si>
  <si>
    <t>Septum site-determining protein MinD</t>
  </si>
  <si>
    <t>Cell division topological specificity factor MinE</t>
  </si>
  <si>
    <t>Gene start</t>
  </si>
  <si>
    <t>Gene end</t>
  </si>
  <si>
    <t>Within Island #29</t>
  </si>
  <si>
    <t>CRISPR-associated protein Cas1</t>
  </si>
  <si>
    <t>CRISPR-associated protein Cas2</t>
  </si>
  <si>
    <t>Fosmidomycin resistance protein</t>
  </si>
  <si>
    <t>Copper tolerance protein</t>
  </si>
  <si>
    <t>MlrC</t>
  </si>
  <si>
    <t>ABC transporter, ATP-binding protein (cluster 5, nickel/peptides/opines)</t>
  </si>
  <si>
    <t>ABC transporter, permease protein 2 (cluster 5, nickel/peptides/opines)</t>
  </si>
  <si>
    <t>dTDP-4-dehydrorhamnose 3,5-epimerase (EC 5.1.3.13)</t>
  </si>
  <si>
    <t>Metal transporter, ZIP family</t>
  </si>
  <si>
    <t>Endo-beta-1,3-1,4 glucanase (licheninase) (EC 3.2.1.73)</t>
  </si>
  <si>
    <t>High-affinity carbon uptake protein Hat/HatR</t>
  </si>
  <si>
    <t>Witihin Island #19</t>
  </si>
  <si>
    <t>FIG002188: hypothetical protein</t>
  </si>
  <si>
    <t>FIG067310: hypothetical protein</t>
  </si>
  <si>
    <t>Acetyl-CoA acetyltransferase</t>
  </si>
  <si>
    <t>Citronellyl-CoA dehydrogenase</t>
  </si>
  <si>
    <t>Terpene utilization protein AtuA</t>
  </si>
  <si>
    <t>Enoyl-CoA hydratase (EC 4.2.1.17)</t>
  </si>
  <si>
    <t>Biotin carboxylase of acetyl-CoA carboxylase (EC 6.3.4.14)</t>
  </si>
  <si>
    <t>Geranyl-CoA carboxylase carboxyl transferase subunit (EC 6.4.1.5)</t>
  </si>
  <si>
    <t>Acyl-CoA dehydrogenase family protein</t>
  </si>
  <si>
    <t>Acyl-CoA dehydrogenase, long-chain specific (EC 1.3.8.8)</t>
  </si>
  <si>
    <t>3-ketoacyl-CoA thiolase (EC 2.3.1.16); Acetyl-CoA acetyltransferase (EC 2.3.1.9)</t>
  </si>
  <si>
    <t>Enoyl-CoA hydratase (EC 4.2.1.17); Delta(3)-cis-delta(2)-trans-enoyl-CoA isomerase (EC 5.3.3.8); 3-hydroxyacyl-CoA dehydrogenase (EC 1.1.1.35); 3-hydroxybutyryl-CoA epimerase (EC 5.1.2.3)</t>
  </si>
  <si>
    <t>Similarities with probable transcriptional regulator LumQ</t>
  </si>
  <si>
    <t>Acetone carboxylase, gamma subunit (EC 6.4.1.6)</t>
  </si>
  <si>
    <t>Acetone carboxylase, alpha subunit (EC 6.4.1.6)</t>
  </si>
  <si>
    <t>Acetone carboxylase, beta subunit (EC 6.4.1.6)</t>
  </si>
  <si>
    <t>FIG002465: BNR repeat protein</t>
  </si>
  <si>
    <t>Exporter protein, RND family</t>
  </si>
  <si>
    <t>Conjugative transfer protein TrbJ</t>
  </si>
  <si>
    <t>IncP-type DNA relaxase TraI</t>
  </si>
  <si>
    <t>IncP-type oriT binding protein TraJ</t>
  </si>
  <si>
    <t>Ync</t>
  </si>
  <si>
    <t>Ynd</t>
  </si>
  <si>
    <t>FIG00956188: hypothetical protein</t>
  </si>
  <si>
    <t>Conjugative transfer protein TrbI</t>
  </si>
  <si>
    <t>Conjugative transfer protein TrbG</t>
  </si>
  <si>
    <t>Conjugative transfer protein TrbF</t>
  </si>
  <si>
    <t>Conjugative transfer protein TrbL</t>
  </si>
  <si>
    <t>Conjugative transfer protein TrbE</t>
  </si>
  <si>
    <t>Conjugative transfer protein TrbK</t>
  </si>
  <si>
    <t>FIG01210409: hypothetical protein</t>
  </si>
  <si>
    <t>Phosphate acetyltransferase (EC 2.3.1.8)</t>
  </si>
  <si>
    <t>Universal stress protein family</t>
  </si>
  <si>
    <t>Acetoacetyl-CoA reductase (EC 1.1.1.36)</t>
  </si>
  <si>
    <t>Polyhydroxyalkanoic acid synthase</t>
  </si>
  <si>
    <t>ABC-type efflux pump membrane fusion component YbhG</t>
  </si>
  <si>
    <t>ABC-type efflux pump, duplicated ATPase component YbhF</t>
  </si>
  <si>
    <t>ABC-type efflux pump permease component YbhS</t>
  </si>
  <si>
    <t>ABC-type efflux pump permease component YbhR</t>
  </si>
  <si>
    <t>Outer membrane factor OMF1 associated with YbhGFSR efflux transporter</t>
  </si>
  <si>
    <t>Uncharacterized membrane protein Rmet_3714</t>
  </si>
  <si>
    <t>Metallo-beta-lactamase family protein, RNA-specific</t>
  </si>
  <si>
    <t>conserved hypothetical protein 730</t>
  </si>
  <si>
    <t>Acetate kinase (EC 2.7.2.1)</t>
  </si>
  <si>
    <t>Xylulose-5-phosphate phosphoketolase (EC 4.1.2.9); Fructose-6-phosphate phosphoketolase (EC 4.1.2.22)</t>
  </si>
  <si>
    <t>Type IV secretory pathway, VirD2 components (relaxase)</t>
  </si>
  <si>
    <t>FIG00349011: hypothetical protein</t>
  </si>
  <si>
    <t>putative transmembrane transcriptional regulator (anti-sigma factor)</t>
  </si>
  <si>
    <t>RNA polymerase sigma factor RpoE</t>
  </si>
  <si>
    <t>Uncharacterized protein Reut_B5167</t>
  </si>
  <si>
    <t>Uncharacterized protein Reut_B5166</t>
  </si>
  <si>
    <t>Uncharacterized FAD-binding oxidoreductase Reut_B5165</t>
  </si>
  <si>
    <t>FAD:protein FMN transferase (EC 2.7.1.180); FAD:protein FMN transferase (EC 2.7.1.180), Reut_B5165-associated</t>
  </si>
  <si>
    <t>Cytochrome b561</t>
  </si>
  <si>
    <t>transcriptional regulator, Crp/Fnr family</t>
  </si>
  <si>
    <t>Copper chaperone</t>
  </si>
  <si>
    <t>Type IV secretory pathway, protease TraF</t>
  </si>
  <si>
    <t>Glycosidases</t>
  </si>
  <si>
    <t>FIG00457034: hypothetical protein</t>
  </si>
  <si>
    <t>ParA-like protein</t>
  </si>
  <si>
    <t>Plasmid replication initiator protein</t>
  </si>
  <si>
    <t>FIG00957806: hypothetical protein</t>
  </si>
  <si>
    <t>TniA putative transposase</t>
  </si>
  <si>
    <t>TniB NTP-binding protein</t>
  </si>
  <si>
    <t>TniQ</t>
  </si>
  <si>
    <t>Resolvase/Integrase TinR protein</t>
  </si>
  <si>
    <t>Tn21 protein of unknown function Urf2</t>
  </si>
  <si>
    <t>Mercuric transport protein, MerE</t>
  </si>
  <si>
    <t>FIG00924421: hypothetical protein</t>
  </si>
  <si>
    <t>Type II restriction enzyme PaeR7I (EC 3.1.21.4)</t>
  </si>
  <si>
    <t>pathogenesis related protein</t>
  </si>
  <si>
    <t>possible DNA helicase</t>
  </si>
  <si>
    <t>Integrase, catalytic region</t>
  </si>
  <si>
    <t>L-asparaginase (EC 3.5.1.1)</t>
  </si>
  <si>
    <t>High-affinity branched-chain amino acid transport system permease protein LivH (TC 3.A.1.4.1)</t>
  </si>
  <si>
    <t>Ferredoxin reductase</t>
  </si>
  <si>
    <t>Branched-chain amino acid ABC transporter, ATP-binding protein LivF (TC 3.A.1.4.1)</t>
  </si>
  <si>
    <t>TRAP-type C4-dicarboxylate transport system, large permease component</t>
  </si>
  <si>
    <t>nucleotide sugar epimerase/dehydratase</t>
  </si>
  <si>
    <t>UDP-glucose 4-epimerase (EC 5.1.3.2)</t>
  </si>
  <si>
    <t>Asparagine synthetase [glutamine-hydrolyzing] (EC 6.3.5.4)</t>
  </si>
  <si>
    <t>formyltransferase</t>
  </si>
  <si>
    <t>ABC transporter, ATP-binding protein</t>
  </si>
  <si>
    <t>O-antigen export system, permease protein</t>
  </si>
  <si>
    <t>Almost identical to Bordetella bronchiseptica hypothetical protein Bblps1.11 SWALL:O87984 (EMBL:AJ007747) (866 aa) fasta scores: E(): 0, 99.65% id in 866 aa</t>
  </si>
  <si>
    <t>TRAP dicarboxylate transporter, DctM subunit, unknown substrate 3</t>
  </si>
  <si>
    <t>Fumarylacetoacetate hydrolase family protein</t>
  </si>
  <si>
    <t>Chromosome segregation ATPases</t>
  </si>
  <si>
    <t>Phage integrase:Phage integrase, N-terminal SAM-like</t>
  </si>
  <si>
    <t>Copper sensory histidine kinase CusS</t>
  </si>
  <si>
    <t>DNA-binding heavy metal response regulator</t>
  </si>
  <si>
    <t>VapB protein (antitoxin to VapC)</t>
  </si>
  <si>
    <t>VapC toxin protein</t>
  </si>
  <si>
    <t>Putative outer membrane lipoprotein</t>
  </si>
  <si>
    <t>Transposition protein, TnsD-related protein</t>
  </si>
  <si>
    <t>Transposase and inactivated derivatives</t>
  </si>
  <si>
    <t>possible transposase</t>
  </si>
  <si>
    <t>ortholog of Bordetella pertussis (BX470248) BP1829</t>
  </si>
  <si>
    <t>ABC transporter, substrate-binding protein (cluster 1, maltose/g3p/polyamine/iron)</t>
  </si>
  <si>
    <t>D-amino acid dehydrogenase (EC 1.4.99.6)</t>
  </si>
  <si>
    <t>2-polyprenylphenol hydroxylase and related flavodoxin oxidoreductases; CDP-6-deoxy-delta-3,4-glucoseen reductase-like</t>
  </si>
  <si>
    <t>Cell division protein FtsH (EC 3.4.24.-)</t>
  </si>
  <si>
    <t>Cell division protein FtsK</t>
  </si>
  <si>
    <t>FIG005121: SAM-dependent methyltransferase (EC 2.1.1.-)</t>
  </si>
  <si>
    <t>Ribonuclease HI (EC 3.1.26.4)</t>
  </si>
  <si>
    <t>DNA polymerase III epsilon subunit (EC 2.7.7.7)</t>
  </si>
  <si>
    <t>IncW-like replication protein</t>
  </si>
  <si>
    <t>Putrescine transport ATP-binding protein PotA (TC 3.A.1.11.1)</t>
  </si>
  <si>
    <t>Cobalt-containing nitrile hydratase subunit alpha (EC 4.2.1.84)</t>
  </si>
  <si>
    <t>N-carbamoylsarcosine amidase (EC 3.5.1.59)</t>
  </si>
  <si>
    <t>COG3313: Predicted Fe-S protein</t>
  </si>
  <si>
    <t>L-carnitine dehydratase/bile acid-inducible protein F</t>
  </si>
  <si>
    <t>Pyruvate:Oxaloacetate transcarboxylase domain protein</t>
  </si>
  <si>
    <t>Isocitrate lyase (EC 4.1.3.1)</t>
  </si>
  <si>
    <t>putative restriction endonuclease</t>
  </si>
  <si>
    <t>Putative serine protease</t>
  </si>
  <si>
    <t>O-antigen flippase Wzx</t>
  </si>
  <si>
    <t>Methionyl-tRNA formyltransferase (EC 2.1.2.9)</t>
  </si>
  <si>
    <t>N-acetylmannosaminyltransferase (EC 2.4.1.187)</t>
  </si>
  <si>
    <t>type III restriction enzyme, res subunit</t>
  </si>
  <si>
    <t>Single-stranded DNA-binding protein</t>
  </si>
  <si>
    <t>UPF0758 family protein</t>
  </si>
  <si>
    <t>ATP-dependent RNA helicase, DEAD/DEAH box family</t>
  </si>
  <si>
    <t>Predicted nucleotide-binding protein</t>
  </si>
  <si>
    <t>Transcriptional regulator, AraC family</t>
  </si>
  <si>
    <t>Methyl-accepting chemotaxis sensor/transducer protein</t>
  </si>
  <si>
    <t>Positive regulator of CheA protein activity (CheW)</t>
  </si>
  <si>
    <t>diguanylate cyclase/phosphodiesterase (GGDEF &amp; EAL domains) with PAS/PAC sensor(s)</t>
  </si>
  <si>
    <t>Replication initiation ATPase; bacteriophage DNA transposition B protein</t>
  </si>
  <si>
    <t>FIG00732917: hypothetical protein</t>
  </si>
  <si>
    <t>Superfamily II DNA and RNA helicase</t>
  </si>
  <si>
    <t>Arsenical resistance operon repressor</t>
  </si>
  <si>
    <t>Glyoxalase family protein</t>
  </si>
  <si>
    <t>Arsenical-resistance protein ACR3</t>
  </si>
  <si>
    <t>Arsenate reductase (EC 1.20.4.1) glutaredoxin-coupled, glutaredoxin-like family</t>
  </si>
  <si>
    <t>Arsenic resistance protein ArsH</t>
  </si>
  <si>
    <t>Copper/silver efflux RND transporter, transmembrane protein CusA</t>
  </si>
  <si>
    <t>Copper resistance protein B</t>
  </si>
  <si>
    <t>predicted protein of beta-propeller fold</t>
  </si>
  <si>
    <t>Copper/silver efflux RND transporter, membrane fusion protein CusB</t>
  </si>
  <si>
    <t>Copper/silver efflux RND transporter, outer membrane protein CusC</t>
  </si>
  <si>
    <t>Permease of the drug/metabolite transporter (DMT) superfamily</t>
  </si>
  <si>
    <t>Chromate transport protein ChrA</t>
  </si>
  <si>
    <t>T1SS secreted agglutinin RTX; RTX toxins and related Ca2+-binding proteins</t>
  </si>
  <si>
    <t>Cold shock protein of CSP family</t>
  </si>
  <si>
    <t>FIG00349159: hypothetical protein</t>
  </si>
  <si>
    <t>Uncharacterized protein conserved in bacteria</t>
  </si>
  <si>
    <t>FIG00956635: hypothetical protein</t>
  </si>
  <si>
    <t>Fic family protein</t>
  </si>
  <si>
    <t>Transposase InsD for insertion element IS2</t>
  </si>
  <si>
    <t>Type III restriction-modification system methylation subunit (EC 2.1.1.72)</t>
  </si>
  <si>
    <t>Type III restriction-modification enzyme helicase subunit</t>
  </si>
  <si>
    <t>Resolvase</t>
  </si>
  <si>
    <t>putative type II restriction endonuclease</t>
  </si>
  <si>
    <t>Uncharacterized DUF262-containing protein TM0991</t>
  </si>
  <si>
    <t>Possible restriction /modification enzyme</t>
  </si>
  <si>
    <t>Helicase, C-terminal:Type III restriction enzyme, res subunit:DEAD/DEAH box helicase, N-terminal</t>
  </si>
  <si>
    <t>RelB/StbD replicon stabilization protein (antitoxin to RelE/StbE)</t>
  </si>
  <si>
    <t>mRNA interferase RelE</t>
  </si>
  <si>
    <t>Macrophage infectivity potentiator-related protein</t>
  </si>
  <si>
    <t>Haloacid dehalogenase, type II (EC 3.8.1.2)</t>
  </si>
  <si>
    <t>Probable carboxyvinyl-carboxyphosphonate phosphorylmutase (EC 2.7.8.23)</t>
  </si>
  <si>
    <t>SSU ribosomal protein S20p</t>
  </si>
  <si>
    <t>Ornithine carbamoyltransferase (EC 2.1.3.3)</t>
  </si>
  <si>
    <t>Argininosuccinate synthase (EC 6.3.4.5)</t>
  </si>
  <si>
    <t>Putative uncharacterized protein YhcG</t>
  </si>
  <si>
    <t>Queuosine Biosynthesis QueC ATPase</t>
  </si>
  <si>
    <t>Shikimate 5-dehydrogenase I alpha (EC 1.1.1.25)</t>
  </si>
  <si>
    <t>Quinone oxidoreductase (EC 1.6.5.5)</t>
  </si>
  <si>
    <t>Cytochrome c oxidase (cbb3-type) subunit CcoN (EC 1.9.3.1)</t>
  </si>
  <si>
    <t>Protein YhfA</t>
  </si>
  <si>
    <t>Thymidylate synthase (EC 2.1.1.45)</t>
  </si>
  <si>
    <t>Transcriptional regulator, ArsR family</t>
  </si>
  <si>
    <t>Asenic metallochaperone ArsD, transfers trivalent metalloids to ArsAB pump</t>
  </si>
  <si>
    <t>Arsenite/antimonite pump-driving ATPase ArsA (EC 3.6.3.16)</t>
  </si>
  <si>
    <t>Dihydrofolate reductase homolog</t>
  </si>
  <si>
    <t>Dihydrofolate reductase (EC 1.5.1.3)</t>
  </si>
  <si>
    <t>Glutathione S-transferase (EC 2.5.1.18)</t>
  </si>
  <si>
    <t>FIG00432251: hypothetical protein</t>
  </si>
  <si>
    <t>Rrf2-linked NADH-flavin reductase</t>
  </si>
  <si>
    <t>Uncharacterized protein clustered with Type I restriction-modification system</t>
  </si>
  <si>
    <t>Protein of unknown function DUF86, Caur_2869 group</t>
  </si>
  <si>
    <t>Uncharacterized protein BT3327</t>
  </si>
  <si>
    <t>Aminobutyraldehyde dehydrogenase (EC 1.2.1.19)</t>
  </si>
  <si>
    <t>DNA-cytosine methyltransferase (EC 2.1.1.37)</t>
  </si>
  <si>
    <t>putative membrane-associated phospholipid phosphatase, PAP2 superfamily</t>
  </si>
  <si>
    <t>ClpXP protease specificity-enhancing factor SspB</t>
  </si>
  <si>
    <t>Stringent starvation protein A</t>
  </si>
  <si>
    <t>Ubiquinol-cytochrome C reductase, cytochrome C1 subunit</t>
  </si>
  <si>
    <t>Ubiquinol-cytochrome C reductase, cytochrome B subunit (EC 1.10.2.2)</t>
  </si>
  <si>
    <t>Ubiquinol-cytochrome C reductase iron-sulfur subunit (EC 1.10.2.2)</t>
  </si>
  <si>
    <t>Large-conductance mechanosensitive channel</t>
  </si>
  <si>
    <t>Helix-turn-helix motif</t>
  </si>
  <si>
    <t>FIG074102: hypothetical protein</t>
  </si>
  <si>
    <t>UDP-glucose 6-dehydrogenase (EC 1.1.1.22)</t>
  </si>
  <si>
    <t>Mannose-1-phosphate guanylyltransferase (EC 2.7.7.13); Mannose-6-phosphate isomerase (EC 5.3.1.8)</t>
  </si>
  <si>
    <t>GDP-L-fucose synthetase (EC 1.1.1.271)</t>
  </si>
  <si>
    <t>GDP-mannose 4,6-dehydratase (EC 4.2.1.47)</t>
  </si>
  <si>
    <t>Aminotransferase</t>
  </si>
  <si>
    <t>Polysaccharide ABC transporter, ATP-binding protein</t>
  </si>
  <si>
    <t>probable methyltransferase-related protein</t>
  </si>
  <si>
    <t>N-acylneuraminate cytidylyltransferase (EC 2.7.7.43)</t>
  </si>
  <si>
    <t>Radical SAM</t>
  </si>
  <si>
    <t>identified by sequence similarity; putative; ORF located using Blastx/Glimmer</t>
  </si>
  <si>
    <t>Glucose-1-phosphate thymidylyltransferase (EC 2.7.7.24)</t>
  </si>
  <si>
    <t>Glycosyl transferase, family 2</t>
  </si>
  <si>
    <t>Lipid carrier : UDP-N-acetylgalactosaminyltransferase (EC 2.4.1.-)</t>
  </si>
  <si>
    <t>Glycosyltransferase</t>
  </si>
  <si>
    <t>Lipid carrier : UDP-N-acetylgalactosaminyltransferase (EC 2.4.1.-); Alpha-1,3-N-acetylgalactosamine transferase PglA (EC 2.4.1.-); Putative glycosyltransferase</t>
  </si>
  <si>
    <t>UDP-N-acetylgalactosamine-undecaprenyl-phosphate N-acetylgalactosaminephosphotransferase (EC 2.7.8.40)</t>
  </si>
  <si>
    <t>Predicted transcriptional regulator</t>
  </si>
  <si>
    <t>Death on curing protein, Doc toxin</t>
  </si>
  <si>
    <t>ABC transporter, permease protein (cluster 3, basic aa/glutamine/opines)</t>
  </si>
  <si>
    <t>Phosphoserine aminotransferase (EC 2.6.1.52)</t>
  </si>
  <si>
    <t>FW021 bin21</t>
  </si>
  <si>
    <t>Antitoxin HigA</t>
  </si>
  <si>
    <t>Toxin HigB</t>
  </si>
  <si>
    <t>Pirin</t>
  </si>
  <si>
    <t>Dienelactone hydrolase family protein</t>
  </si>
  <si>
    <t>Flagellar cap protein FliD</t>
  </si>
  <si>
    <t>Signal peptidase I (EC 3.4.21.89)</t>
  </si>
  <si>
    <t>Glycerol-3-phosphate regulon repressor, DeoR family</t>
  </si>
  <si>
    <t>Integron</t>
  </si>
  <si>
    <t>FIG00715096: hypothetical protein</t>
  </si>
  <si>
    <t>RNA polymerase sigma-70 factor</t>
  </si>
  <si>
    <t>NADH dehydrogenase-like protein</t>
  </si>
  <si>
    <t>Cobalt-precorrin-5B (C1)-methyltransferase (EC 2.1.1.195)</t>
  </si>
  <si>
    <t>Cobalt-precorrin-7 (C5)-methyltransferase (EC 2.1.1.289); Cobalt-precorrin-6B C15-methyltransferase [decarboxylating] (EC 2.1.1.196)</t>
  </si>
  <si>
    <t>ABC transporter, permease protein (cluster 10, nitrate/sulfonate/bicarbonate)</t>
  </si>
  <si>
    <t>Para-aminobenzoate synthase, aminase component (EC 2.6.1.85); Aminodeoxychorismate lyase (EC 4.1.3.38)</t>
  </si>
  <si>
    <t>Fic domain protein, PA0574 type</t>
  </si>
  <si>
    <t>3-oxoadipate CoA-transferase subunit B (EC 2.8.3.6)</t>
  </si>
  <si>
    <t>3-oxoadipate CoA-transferase subunit A (EC 2.8.3.6)</t>
  </si>
  <si>
    <t>Electron transfer flavoprotein, alpha subunit</t>
  </si>
  <si>
    <t>Flavin prenyltransferase UbiX</t>
  </si>
  <si>
    <t>Glutaredoxin-related protein</t>
  </si>
  <si>
    <t>Peptide chain release factor N(5)-glutamine methyltransferase (EC 2.1.1.297)</t>
  </si>
  <si>
    <t>Peptide chain release factor 1</t>
  </si>
  <si>
    <t>Glutamyl-tRNA reductase (EC 1.2.1.70)</t>
  </si>
  <si>
    <t>Resolvase/integrase Bin</t>
  </si>
  <si>
    <t>enzyme; Degradation of DNA</t>
  </si>
  <si>
    <t>DNA repair protein RadC</t>
  </si>
  <si>
    <t>RNA polymerase sigma-54 factor RpoN</t>
  </si>
  <si>
    <t>Transmembrane regulator protein PrtR</t>
  </si>
  <si>
    <t>Protein-methionine-sulfoxide reductase catalytic subunit MsrP</t>
  </si>
  <si>
    <t>FIG001196: Membrane protein YedZ</t>
  </si>
  <si>
    <t>ABC transporter, substrate-binding protein (cluster 3, basic aa/glutamine/opines)</t>
  </si>
  <si>
    <t>Arginase/agmatinase/formimionoglutamate hydrolase, arginase family</t>
  </si>
  <si>
    <t>Glutamate/aspartate ABC transporter, ATP-binding protein GltL (TC 3.A.1.3.4)</t>
  </si>
  <si>
    <t>Aspartate ammonia-lyase (EC 4.3.1.1)</t>
  </si>
  <si>
    <t>Uncharacterized protein Npun_F4007</t>
  </si>
  <si>
    <t>DNA-binding protein, CopG family</t>
  </si>
  <si>
    <t>ABC transporter, substrate-binding protein (cluster 10, nitrate/sulfonate/bicarbonate)</t>
  </si>
  <si>
    <t>ABC transporter, ATP-binding protein (cluster 1, maltose/g3p/polyamine/iron); ABC transporter, ATP-binding protein (cluster 10, nitrate/sulfonate/bicarbonate)</t>
  </si>
  <si>
    <t>Butyryl-CoA dehydrogenase (EC 1.3.8.1)</t>
  </si>
  <si>
    <t>Bis-ABC ATPase YheS</t>
  </si>
  <si>
    <t>Ribosomal protein L3 N(5)-glutamine methyltransferase (EC 2.1.1.298)</t>
  </si>
  <si>
    <t>Cell division trigger factor (EC 5.2.1.8)</t>
  </si>
  <si>
    <t>ATP-dependent Clp protease proteolytic subunit ClpP (EC 3.4.21.92)</t>
  </si>
  <si>
    <t>ATP-dependent Clp protease ATP-binding subunit ClpX</t>
  </si>
  <si>
    <t>transposase IS66</t>
  </si>
  <si>
    <t>DNA primase/helicase, phage-associated</t>
  </si>
  <si>
    <t>Protein translocase membrane subunit SecG</t>
  </si>
  <si>
    <t>Triosephosphate isomerase (EC 5.3.1.1)</t>
  </si>
  <si>
    <t>ABC transporter, substrate-binding protein (cluster 4, leucine/isoleucine/valine/benzoate)</t>
  </si>
  <si>
    <t>ABC transporter, permease protein 1 (cluster 4, leucine/isoleucine/valine/benzoate)</t>
  </si>
  <si>
    <t>Choline ABC transporter permease protein</t>
  </si>
  <si>
    <t>Protein translocase subunit SecE</t>
  </si>
  <si>
    <t>Transcription antitermination protein NusG</t>
  </si>
  <si>
    <t>LSU ribosomal protein L11p (L12e)</t>
  </si>
  <si>
    <t>LSU ribosomal protein L1p (L10Ae)</t>
  </si>
  <si>
    <t>LSU ribosomal protein L10p (P0)</t>
  </si>
  <si>
    <t>LSU ribosomal protein L7p/L12p (P1/P2)</t>
  </si>
  <si>
    <t>DNA-directed RNA polymerase beta subunit (EC 2.7.7.6)</t>
  </si>
  <si>
    <t>CCA tRNA nucleotidyltransferase (EC 2.7.7.72)</t>
  </si>
  <si>
    <t>Tn4651 auxiliary cointegrate resolution protein T</t>
  </si>
  <si>
    <t>Multidrug efflux system MdtABC-TolC, inner-membrane proton/drug antiporter MdtC (RND type)</t>
  </si>
  <si>
    <t>transposase Tn3</t>
  </si>
  <si>
    <t>Peptidyl-prolyl cis-trans isomerase PpiD (EC 5.2.1.8)</t>
  </si>
  <si>
    <t>Transcription-repair coupling factor</t>
  </si>
  <si>
    <t>Mg(2+) transport ATPase, P-type (EC 3.6.3.2)</t>
  </si>
  <si>
    <t>NAD synthetase (EC 6.3.1.5)</t>
  </si>
  <si>
    <t>Nitrous oxide reductase maturation protein NosR</t>
  </si>
  <si>
    <t>Nitrous-oxide reductase (EC 1.7.99.6)</t>
  </si>
  <si>
    <t>Nitrous oxide reductase maturation protein NosD</t>
  </si>
  <si>
    <t>Nitrous oxide reductase maturation protein NosF (ATPase)</t>
  </si>
  <si>
    <t>Nitrous oxide reductase maturation transmembrane protein NosY</t>
  </si>
  <si>
    <t>Nitrous oxide reductase maturation protein, outer-membrane lipoprotein NosL</t>
  </si>
  <si>
    <t>Ferredoxin--NADP(+) reductase (EC 1.18.1.2); Flavodoxin--NADP(+) reductase (EC 1.19.1.1)</t>
  </si>
  <si>
    <t>Uncharacterized protein conserved in bacteria, NMA0228-like</t>
  </si>
  <si>
    <t>Glutamate synthase [NADPH] large chain (EC 1.4.1.13)</t>
  </si>
  <si>
    <t>Putative transmembrane protein</t>
  </si>
  <si>
    <t>RNA polymerase ECF-type sigma factor</t>
  </si>
  <si>
    <t>COG0398: uncharacterized membrane protein; PF00070 family, FAD-dependent NAD(P)-disulphide oxidoreductase</t>
  </si>
  <si>
    <t>Uncharacterized protein DUF547</t>
  </si>
  <si>
    <t>SAM-dependent methyltransferase SCO3452 (UbiE paralog)</t>
  </si>
  <si>
    <t>Probable low-affinity inorganic phosphate transporter</t>
  </si>
  <si>
    <t>FIG01075795: hypothetical protein</t>
  </si>
  <si>
    <t>GTP cyclohydrolase I (EC 3.5.4.16) type 1</t>
  </si>
  <si>
    <t>NLP/P60 family protein</t>
  </si>
  <si>
    <t>Carbon storage regulator</t>
  </si>
  <si>
    <t>Plasmid replication protein RepA</t>
  </si>
  <si>
    <t>DNA methylase N-4/N-6</t>
  </si>
  <si>
    <t>ATP-dependent helicase HrpA</t>
  </si>
  <si>
    <t>Undecaprenyl phosphate-alpha-4-amino-4-deoxy-L-arabinose arabinosyl transferase (EC 2.4.2.43); Polymyxin resistance protein PmrK</t>
  </si>
  <si>
    <t>Efflux transport system, outer membrane factor (OMF) lipoprotein</t>
  </si>
  <si>
    <t>CzcABC family efflux RND transporter, transmembrane protein</t>
  </si>
  <si>
    <t>Two-component transcriptional response regulator, OmpR family</t>
  </si>
  <si>
    <t>Uncharacterized integral membrane, glycosyltransferase</t>
  </si>
  <si>
    <t>phage integrase</t>
  </si>
  <si>
    <t>Peptide chain release factor 3</t>
  </si>
  <si>
    <t>CAAX amino terminal protease family protein</t>
  </si>
  <si>
    <t>Phosphoenolpyruvate carboxykinase [GTP] (EC 4.1.1.32)</t>
  </si>
  <si>
    <t>Hydrolase, alpha/beta fold family</t>
  </si>
  <si>
    <t>CBS domain protein</t>
  </si>
  <si>
    <t>Monofunctional biosynthetic peptidoglycan transglycosylase</t>
  </si>
  <si>
    <t>33 kDa chaperonin HslO</t>
  </si>
  <si>
    <t>transcriptional regulator</t>
  </si>
  <si>
    <t>restriction endonuclease</t>
  </si>
  <si>
    <t>transposase</t>
  </si>
  <si>
    <t>ATP-binding protein</t>
  </si>
  <si>
    <t>plasmid stabilization protein</t>
  </si>
  <si>
    <t>addiction module antitoxin</t>
  </si>
  <si>
    <t>amino acid ABC transporter permease</t>
  </si>
  <si>
    <t>ABC transporter permease</t>
  </si>
  <si>
    <t>cysteine ABC transporter substrate-binding protein</t>
  </si>
  <si>
    <t>aminotransferase</t>
  </si>
  <si>
    <t>damage-inducible protein</t>
  </si>
  <si>
    <t>RelE/StbE family addiction module toxin</t>
  </si>
  <si>
    <t>Killer protein</t>
  </si>
  <si>
    <t>membrane protein</t>
  </si>
  <si>
    <t>coat protein</t>
  </si>
  <si>
    <t>DNA methylase N-4</t>
  </si>
  <si>
    <t>RNA polymerase subunit sigma</t>
  </si>
  <si>
    <t>phage related protein</t>
  </si>
  <si>
    <t>isoleucyl-tRNA synthetase</t>
  </si>
  <si>
    <t>antirepressor</t>
  </si>
  <si>
    <t>recombinase</t>
  </si>
  <si>
    <t>subtype I-F CRISPR-associated endonuclease Cas1</t>
  </si>
  <si>
    <t>CRISPR-associated protein Cas3</t>
  </si>
  <si>
    <t>type I-F CRISPR-associated protein Csy1</t>
  </si>
  <si>
    <t>type I-F CRISPR-associated protein Csy2</t>
  </si>
  <si>
    <t>CRISPR-associated protein Csy3</t>
  </si>
  <si>
    <t>type I-F CRISPR-associated endoribonuclease Cas6/Csy4</t>
  </si>
  <si>
    <t>alpha-hydroxy-acid oxidizing enzyme</t>
  </si>
  <si>
    <t>phage-like protein</t>
  </si>
  <si>
    <t>NADH-quinone oxidoreductase subunit A</t>
  </si>
  <si>
    <t>NADH dehydrogenase</t>
  </si>
  <si>
    <t>deoxyribonuclease HsdR</t>
  </si>
  <si>
    <t>restriction modification system DNA specificity subunit</t>
  </si>
  <si>
    <t>XRE family transcriptional regulator</t>
  </si>
  <si>
    <t>LysR family transcriptional regulator</t>
  </si>
  <si>
    <t>D-alanyl-D-alanine endopeptidase</t>
  </si>
  <si>
    <t>TetR family transcriptional regulator</t>
  </si>
  <si>
    <t>multidrug transporter</t>
  </si>
  <si>
    <t>MFS transporter</t>
  </si>
  <si>
    <t>DSBA oxidoreductase</t>
  </si>
  <si>
    <t>patatin</t>
  </si>
  <si>
    <t>relaxase</t>
  </si>
  <si>
    <t>integrase</t>
  </si>
  <si>
    <t>conjugal transfer protein TraG</t>
  </si>
  <si>
    <t>integrating conjugative element protein</t>
  </si>
  <si>
    <t>conjugative transfer ATPase, PFL_4706 family</t>
  </si>
  <si>
    <t>conjugal transfer protein</t>
  </si>
  <si>
    <t>integrating conjugative element membrane protein</t>
  </si>
  <si>
    <t>RAQPRD family plasmid</t>
  </si>
  <si>
    <t>conjugative coupling factor TraD, PFGI-1 class</t>
  </si>
  <si>
    <t>lytic transglycosylase</t>
  </si>
  <si>
    <t>integrating conjugative element protein pill, pfgi-1</t>
  </si>
  <si>
    <t>methyltransferase</t>
  </si>
  <si>
    <t>DNA methyltransferase</t>
  </si>
  <si>
    <t>DNA topoisomerase III</t>
  </si>
  <si>
    <t>single-stranded DNA-binding protein</t>
  </si>
  <si>
    <t>coproporphyrinogen III oxidase</t>
  </si>
  <si>
    <t>DNA packaging protein</t>
  </si>
  <si>
    <t>terminase</t>
  </si>
  <si>
    <t>TerS protein</t>
  </si>
  <si>
    <t>nucleoid-structuring protein H-NS</t>
  </si>
  <si>
    <t>phage capsid protein</t>
  </si>
  <si>
    <t>AAA family ATPase</t>
  </si>
  <si>
    <t>DNA primase</t>
  </si>
  <si>
    <t>alkene reductase</t>
  </si>
  <si>
    <t>glutamine amidotransferase</t>
  </si>
  <si>
    <t>aryl-sulfate sulfotransferase</t>
  </si>
  <si>
    <t>GTP cyclohydrolase FolE2</t>
  </si>
  <si>
    <t>ABC transporter substrate-binding protein</t>
  </si>
  <si>
    <t>spermidine/putrescine ABC transporter permease</t>
  </si>
  <si>
    <t>polyamine ABC transporter permease</t>
  </si>
  <si>
    <t>ABC transporter ATP-binding protein</t>
  </si>
  <si>
    <t>cytosine permease</t>
  </si>
  <si>
    <t>creatininase</t>
  </si>
  <si>
    <t>formyltetrahydrofolate deformylase</t>
  </si>
  <si>
    <t>AraC family transcriptional regulator</t>
  </si>
  <si>
    <t>CAAX protease</t>
  </si>
  <si>
    <t>twitching motility protein PilT</t>
  </si>
  <si>
    <t>prevent-host-death protein</t>
  </si>
  <si>
    <t>DNA helicase</t>
  </si>
  <si>
    <t>P-type DNA transfer protein VirB5</t>
  </si>
  <si>
    <t>plasmid-related protein</t>
  </si>
  <si>
    <t>endonuclease DDE</t>
  </si>
  <si>
    <t>cytochrome Cbb3</t>
  </si>
  <si>
    <t>copper resistance protein CopB</t>
  </si>
  <si>
    <t>copper resistance protein CopA</t>
  </si>
  <si>
    <t>DNA-binding response regulator</t>
  </si>
  <si>
    <t>histidine kinase</t>
  </si>
  <si>
    <t>copper ABC transporter ATPase</t>
  </si>
  <si>
    <t>formimidoylglutamase</t>
  </si>
  <si>
    <t>glutathione S-transferase</t>
  </si>
  <si>
    <t>glycerol-3-phosphate cytidiltransferase</t>
  </si>
  <si>
    <t>cephalosporin hydroxylase</t>
  </si>
  <si>
    <t>acetyltransferase</t>
  </si>
  <si>
    <t>toxin of toxin-antitoxin system</t>
  </si>
  <si>
    <t>P-type conjugative transfer protein TrbL</t>
  </si>
  <si>
    <t>entry exclusion lipoprotein TrbK</t>
  </si>
  <si>
    <t>conjugal transfer protein TrbJ</t>
  </si>
  <si>
    <t>plasmid stability protein StbB</t>
  </si>
  <si>
    <t>ABC transporter ATPase</t>
  </si>
  <si>
    <t>LuxR family transcriptional regulator</t>
  </si>
  <si>
    <t>RhtB family transporter</t>
  </si>
  <si>
    <t>antibiotic biosynthesis monooxygenase</t>
  </si>
  <si>
    <t>GntR family transcriptional regulator</t>
  </si>
  <si>
    <t>phosphate starvation-inducible protein PhoH</t>
  </si>
  <si>
    <t>4-hydroxythreonine-4-phosphate dehydrogenase PdxA</t>
  </si>
  <si>
    <t>deoxyribodipyrimidine photo-lyase</t>
  </si>
  <si>
    <t>isomerase</t>
  </si>
  <si>
    <t>short-chain dehydrogenase</t>
  </si>
  <si>
    <t>lipoprotein</t>
  </si>
  <si>
    <t>cyclopropane-fatty-acyl-phospholipid synthase</t>
  </si>
  <si>
    <t>NADH-ubiquinone oxidoreductase subunit 6</t>
  </si>
  <si>
    <t>cobalamin-binding protein</t>
  </si>
  <si>
    <t>lipocalin</t>
  </si>
  <si>
    <t>NAD-dependent dehydratase</t>
  </si>
  <si>
    <t>cytochrome c</t>
  </si>
  <si>
    <t>conjugal transfer protein TrbM</t>
  </si>
  <si>
    <t>type VI secretion protein</t>
  </si>
  <si>
    <t>restriction endonuclease subunit M</t>
  </si>
  <si>
    <t>chromosome segregation protein SMC</t>
  </si>
  <si>
    <t>peptidase</t>
  </si>
  <si>
    <t>nucleoside 2-deoxyribosyltransferase</t>
  </si>
  <si>
    <t>preprotein translocase subunit SecG</t>
  </si>
  <si>
    <t>CopG family transcriptional regulator</t>
  </si>
  <si>
    <t>cold-shock protein</t>
  </si>
  <si>
    <t>aminoglycoside phosphotransferase</t>
  </si>
  <si>
    <t>2,4-dienoyl-CoA reductase</t>
  </si>
  <si>
    <t>3-hydroxyacyl-CoA dehydrogenase</t>
  </si>
  <si>
    <t>dihydroxynaphthoic acid synthetase</t>
  </si>
  <si>
    <t>2-hydroxycyclohexanecarboxyl-CoA dehydrogenase</t>
  </si>
  <si>
    <t>oxidoreductase</t>
  </si>
  <si>
    <t>acyl-CoA dehydrogenase</t>
  </si>
  <si>
    <t>dehydratase</t>
  </si>
  <si>
    <t>monooxygenase</t>
  </si>
  <si>
    <t>tRNA-dihydrouridine synthase B</t>
  </si>
  <si>
    <t>Fis family transcriptional regulator</t>
  </si>
  <si>
    <t>phosphoribosylaminoimidazolecarboxamide formyltransferase</t>
  </si>
  <si>
    <t>crossover junction endodeoxyribonuclease RuvC</t>
  </si>
  <si>
    <t>Holliday junction ATP-dependent DNA helicase RuvA</t>
  </si>
  <si>
    <t>ATP-dependent DNA helicase RecQ</t>
  </si>
  <si>
    <t>Holliday junction DNA helicase RuvB</t>
  </si>
  <si>
    <t>voltage-gated chloride channel protein ClcB</t>
  </si>
  <si>
    <t>cytochrome oxidase</t>
  </si>
  <si>
    <t>glutaminyl-tRNA synthetase</t>
  </si>
  <si>
    <t>septum site-determining protein MinC</t>
  </si>
  <si>
    <t>molybdenum cofactor biosysynthesis protein</t>
  </si>
  <si>
    <t>2-hydroxychromene-2-carboxylate isomerase</t>
  </si>
  <si>
    <t>transporter</t>
  </si>
  <si>
    <t>aldolase</t>
  </si>
  <si>
    <t>cell division protein Fic</t>
  </si>
  <si>
    <t>ATPase AAA</t>
  </si>
  <si>
    <t>NICKEL-COBALT-CADMIUM RESISTANCE PROTEIN NCCN</t>
  </si>
  <si>
    <t>Two-component system sensor histidine kinase</t>
  </si>
  <si>
    <t>Two-component system response regulator QseB</t>
  </si>
  <si>
    <t>Rhomboid family protein</t>
  </si>
  <si>
    <t>Integral membrane protein</t>
  </si>
  <si>
    <t>Sugar-phosphate cytidylyltransferase; Short-chain dehydrogenase</t>
  </si>
  <si>
    <t>CDP-glycerol:poly(glycerophosphate) glycerophosphotransferase (EC 2.7.8.12)</t>
  </si>
  <si>
    <t>Capsular polysaccharide ABC transporter, ATP-binding protein KpsT</t>
  </si>
  <si>
    <t>FIG035595: Phage protein</t>
  </si>
  <si>
    <t>Phage tail/DNA circulation protein Mup43, N</t>
  </si>
  <si>
    <t>Phage tail protein Mup44, P</t>
  </si>
  <si>
    <t>Phage baseplate assembly protein Mup45, Q</t>
  </si>
  <si>
    <t>Phage protein Mup46, V</t>
  </si>
  <si>
    <t>Phage protein Mup47, W</t>
  </si>
  <si>
    <t>FIG121501: Prophage tail protein</t>
  </si>
  <si>
    <t>Primosomal protein I</t>
  </si>
  <si>
    <t>Structural protein P5</t>
  </si>
  <si>
    <t>Ribose ABC transport system, ATP-binding protein RbsA (TC 3.A.1.2.1)</t>
  </si>
  <si>
    <t>ABC transporter, substrate-binding protein (cluster 2, ribose/xylose/arabinose/galactose)</t>
  </si>
  <si>
    <t>3-hydroxybutyryl-CoA dehydrogenase (EC 1.1.1.157)</t>
  </si>
  <si>
    <t>putative histidinol dehydrogenase (but probably not)</t>
  </si>
  <si>
    <t>Gluconate 5-dehydrogenase (EC 1.1.1.69)</t>
  </si>
  <si>
    <t>Transcriptional regulator, LacI family</t>
  </si>
  <si>
    <t>Beta-galactosidase (EC 3.2.1.23)</t>
  </si>
  <si>
    <t>FIG00983575: hypothetical protein</t>
  </si>
  <si>
    <t>Uncharacterized UPF0126 inner membrane protein</t>
  </si>
  <si>
    <t>MBL-fold metallo-hydrolase superfamily</t>
  </si>
  <si>
    <t>Zinc-type alcohol dehydrogenase-like protein</t>
  </si>
  <si>
    <t>Putative oxidoreductase</t>
  </si>
  <si>
    <t>Putative DNA-binding protein in cluster with Type I restriction-modification system</t>
  </si>
  <si>
    <t>putative helicase</t>
  </si>
  <si>
    <t>IS, phage, Tn; Transposon-related functions</t>
  </si>
  <si>
    <t>Putative DNA-binding protein</t>
  </si>
  <si>
    <t>DNA helicase related protein</t>
  </si>
  <si>
    <t>L-lactate dehydrogenase</t>
  </si>
  <si>
    <t>Outer-membrane-phospholipid-binding lipoprotein MlaA</t>
  </si>
  <si>
    <t>Phospholipid ABC transporter shuttle protein MlaC</t>
  </si>
  <si>
    <t>Efflux ABC transporter, ATP-binding protein</t>
  </si>
  <si>
    <t>Efflux ABC transporter, permease protein</t>
  </si>
  <si>
    <t>YrbA protein</t>
  </si>
  <si>
    <t>UDP-N-acetylglucosamine 1-carboxyvinyltransferase (EC 2.5.1.7)</t>
  </si>
  <si>
    <t>ATP phosphoribosyltransferase (EC 2.4.2.17) =&gt; HisGs</t>
  </si>
  <si>
    <t>Histidinol dehydrogenase (EC 1.1.1.23)</t>
  </si>
  <si>
    <t>Imidazoleglycerol-phosphate dehydratase (EC 4.2.1.19)</t>
  </si>
  <si>
    <t>Imidazole glycerol phosphate synthase amidotransferase subunit HisH</t>
  </si>
  <si>
    <t>Phosphoribosylformimino-5-aminoimidazole carboxamide ribotide isomerase (EC 5.3.1.16)</t>
  </si>
  <si>
    <t>Imidazole glycerol phosphate synthase cyclase subunit</t>
  </si>
  <si>
    <t>Phosphoribosyl-AMP cyclohydrolase (EC 3.5.4.19)</t>
  </si>
  <si>
    <t>Phosphoribosyl-ATP pyrophosphatase (EC 3.6.1.31)</t>
  </si>
  <si>
    <t>Twin-arginine translocation protein TatA</t>
  </si>
  <si>
    <t>Twin-arginine translocation protein TatB</t>
  </si>
  <si>
    <t>Twin-arginine translocation protein TatC</t>
  </si>
  <si>
    <t>HtrA protease/chaperone protein</t>
  </si>
  <si>
    <t>Sigma factor RpoE negative regulatory protein RseB precursor</t>
  </si>
  <si>
    <t>Sigma factor RpoE negative regulatory protein RseA</t>
  </si>
  <si>
    <t>3-oxoacyl-[acyl-carrier-protein] synthase, KASII (EC 2.3.1.179)</t>
  </si>
  <si>
    <t>Acyl carrier protein</t>
  </si>
  <si>
    <t>3-oxoacyl-[acyl-carrier protein] reductase (EC 1.1.1.100), FadG</t>
  </si>
  <si>
    <t>Malonyl CoA-acyl carrier protein transacylase (EC 2.3.1.39)</t>
  </si>
  <si>
    <t>3-oxoacyl-[acyl-carrier-protein] synthase, KASIII (EC 2.3.1.180)</t>
  </si>
  <si>
    <t>Phosphate:acyl-ACP acyltransferase PlsX (EC 2.3.1.n2)</t>
  </si>
  <si>
    <t>LSU ribosomal protein L32p; LSU ribosomal protein L32p, zinc-independent</t>
  </si>
  <si>
    <t>FIG01269488: protein, clustered with ribosomal protein L32p</t>
  </si>
  <si>
    <t>Maf-like protein YceF</t>
  </si>
  <si>
    <t>Tetrapyrrole methylase family protein</t>
  </si>
  <si>
    <t>Similar to phosphoglycolate phosphatase, clustered with ribosomal large subunit pseudouridine synthase C</t>
  </si>
  <si>
    <t>LSU rRNA pseudouridine(955/2504/2580) synthase (EC 5.4.99.24)</t>
  </si>
  <si>
    <t>Ribonuclease E (EC 3.1.26.12)</t>
  </si>
  <si>
    <t>putative DNA-binding protein</t>
  </si>
  <si>
    <t>Phage-related protein</t>
  </si>
  <si>
    <t>Prolipoprotein diacylglyceryl transferase</t>
  </si>
  <si>
    <t>Peptide-methionine (S)-S-oxide reductase MsrA (EC 1.8.4.11)</t>
  </si>
  <si>
    <t>Hydroxymethylglutaryl-CoA reductase (NADPH)</t>
  </si>
  <si>
    <t>4-hydroxyphenylpyruvate dioxygenase (EC 1.13.11.27)</t>
  </si>
  <si>
    <t>Transcriptional regulator, AsnC family</t>
  </si>
  <si>
    <t>Transposase, mutator type</t>
  </si>
  <si>
    <t>Ferric siderophore transport system, periplasmic binding protein TonB</t>
  </si>
  <si>
    <t>Biopolymer transport protein ExbD/TolR</t>
  </si>
  <si>
    <t>Kup system potassium uptake protein</t>
  </si>
  <si>
    <t>Na(+) H(+) antiporter subunit G</t>
  </si>
  <si>
    <t>Na(+) H(+) antiporter subunit F</t>
  </si>
  <si>
    <t>Na(+) H(+) antiporter subunit E</t>
  </si>
  <si>
    <t>Na(+) H(+) antiporter subunit D</t>
  </si>
  <si>
    <t>Na(+) H(+) antiporter subunit C</t>
  </si>
  <si>
    <t>Na(+) H(+) antiporter subunit A; Na(+) H(+) antiporter subunit B</t>
  </si>
  <si>
    <t>Coproporphyrinogen III oxidase, oxygen-independent (EC 1.3.99.22)</t>
  </si>
  <si>
    <t>Nitric oxide -responding transcriptional regulator Dnr (Crp/Fnr family)</t>
  </si>
  <si>
    <t>L-Proline/Glycine betaine transporter ProP</t>
  </si>
  <si>
    <t>GTP cyclohydrolase I (EC 3.5.4.16) type 2</t>
  </si>
  <si>
    <t>D-serine ammonia-lyase (EC 4.3.1.18)</t>
  </si>
  <si>
    <t>Spermidine/putrescine import ABC transporter substrate-binding protein PotD (TC 3.A.1.11.1)</t>
  </si>
  <si>
    <t>Spermidine/putrescine import ABC transporter permease protein PotB (TC 3.A.1.11.1)</t>
  </si>
  <si>
    <t>Xanthine/uracil/thiamine/ascorbate permease family protein</t>
  </si>
  <si>
    <t>UPF0380 proteins YafZ and homologs</t>
  </si>
  <si>
    <t>Beta-glucosidase (EC 3.2.1.21)</t>
  </si>
  <si>
    <t>FIG00581864: hypothetical protein</t>
  </si>
  <si>
    <t>GMP synthase [glutamine-hydrolyzing], amidotransferase subunit (EC 6.3.5.2); GMP synthase [glutamine-hydrolyzing], ATP pyrophosphatase subunit (EC 6.3.5.2)</t>
  </si>
  <si>
    <t>Transcriptional regulator, Xre family</t>
  </si>
  <si>
    <t>y4eB gene in pNGR234a homolog</t>
  </si>
  <si>
    <t>D amino acid oxidase (DAO) family (EC 1.4.3.3)</t>
  </si>
  <si>
    <t>Glycosyl transferase, group 2 family protein</t>
  </si>
  <si>
    <t>Putative inner membrane protein</t>
  </si>
  <si>
    <t>Putative N-acetylgalactosaminyl-diphosphoundecaprenol glucuronosyltransferase</t>
  </si>
  <si>
    <t>Glycosyl transferase, group 1</t>
  </si>
  <si>
    <t>Transposase, Gmet_2093 family</t>
  </si>
  <si>
    <t>Heme O synthase, protoheme IX farnesyltransferase, COX10-CtaB</t>
  </si>
  <si>
    <t>Glycosyl transferase, group 2 family</t>
  </si>
  <si>
    <t>dTDP-3-amino-3,6-dideoxy-alpha-D-galactopyranose 3-N-acetyltransferase (EC 2.3.1.197); dTDP-6-deoxy-3,4-keto-hexulose isomerase (EC 5.3.2.3)</t>
  </si>
  <si>
    <t>Lipopolysaccharide biosynthesis protein RffA</t>
  </si>
  <si>
    <t>Phosphoglutamine cytidylyltransferase (EC 2.7.7.-) in O-methyl phosphoramidate capsule modification</t>
  </si>
  <si>
    <t>gamma-Glutamyl-CDP-amidate hydrolase involved in O-methyl phosphoramidate capsule modification</t>
  </si>
  <si>
    <t>L-glutamine kinase involved in O-methyl phosphoramidate capsule modification</t>
  </si>
  <si>
    <t>Methyl-accepting chemotaxis protein I (serine chemoreceptor protein)</t>
  </si>
  <si>
    <t>HipA protein</t>
  </si>
  <si>
    <t>Peptidoglycan hydrolase VirB1, involved in T-DNA transfer</t>
  </si>
  <si>
    <t>Inner membrane protein forms channel for type IV secretion of T-DNA complex (VirB3)</t>
  </si>
  <si>
    <t>Inner membrane protein forms channel for type IV secretion of T-DNA complex, VirB3</t>
  </si>
  <si>
    <t>ATPase required for both assembly of type IV secretion complex and secretion of T-DNA complex, VirB4</t>
  </si>
  <si>
    <t>Minor pilin of type IV secretion complex, VirB5</t>
  </si>
  <si>
    <t>Inner membrane protein of type IV secretion of T-DNA complex, VirB6</t>
  </si>
  <si>
    <t>Inner membrane protein forms channel for type IV secretion of T-DNA complex, VirB8</t>
  </si>
  <si>
    <t>Outer membrane and periplasm component of type IV secretion of T-DNA complex, has secretin-like domain, VirB9</t>
  </si>
  <si>
    <t>Inner membrane protein of type IV secretion of T-DNA complex, TonB-like, VirB10</t>
  </si>
  <si>
    <t>ATPase required for both assembly of type IV secretion complex and secretion of T-DNA complex, VirB11</t>
  </si>
  <si>
    <t>Uncharacterized protein sporadically distributed in bacteria and archaea, not a Lon-type protease</t>
  </si>
  <si>
    <t>Uncharacterized protein sporadically distributed in bacteria and archaea, PglZ domain</t>
  </si>
  <si>
    <t>FIG00613906: hypothetical protein</t>
  </si>
  <si>
    <t>Type II restriction-modification enzyme, methylase family protein (STM4495 in Salmonella)</t>
  </si>
  <si>
    <t>D-malate dehydrogenase [decarboxylating] (EC 1.1.1.83)</t>
  </si>
  <si>
    <t>2-dehydropantoate 2-reductase (EC 1.1.1.169)</t>
  </si>
  <si>
    <t>Guanidinobutyrase (EC 3.5.3.7)</t>
  </si>
  <si>
    <t>TRAP-type C4-dicarboxylate transport system, periplasmic component</t>
  </si>
  <si>
    <t>FIG00553873: hypothetical protein</t>
  </si>
  <si>
    <t>Gamma-glutamyltranspeptidase (EC 2.3.2.2); Glutathione hydrolase (EC 3.4.19.13)</t>
  </si>
  <si>
    <t>Replication protein RepA</t>
  </si>
  <si>
    <t>Replication protein RepC</t>
  </si>
  <si>
    <t>putative phage protein</t>
  </si>
  <si>
    <t>Uncharacterized protein, contains DUF1788 domain</t>
  </si>
  <si>
    <t>Uncharacterized protein sporadically distributed in bacteria and archaea (STM4496 in Salmonella)</t>
  </si>
  <si>
    <t>Staphylolytic protease preproenzyme LasA</t>
  </si>
  <si>
    <t>conserved hypothetical protein</t>
  </si>
  <si>
    <t>Protein translocase subunit SecD</t>
  </si>
  <si>
    <t>Protein translocase subunit SecF</t>
  </si>
  <si>
    <t>Phospholipid-lipopolysaccharide ABC transporter</t>
  </si>
  <si>
    <t>Periplasmic molybdate-binding protein/domain</t>
  </si>
  <si>
    <t>Exodeoxyribonuclease III (EC 3.1.11.2)</t>
  </si>
  <si>
    <t>Guanylate kinase (EC 2.7.4.8)</t>
  </si>
  <si>
    <t>DNA-directed RNA polymerase omega subunit (EC 2.7.7.6)</t>
  </si>
  <si>
    <t>Guanosine-3',5'-bis(diphosphate) 3'-pyrophosphohydrolase (EC 3.1.7.2); GTP pyrophosphokinase (EC 2.7.6.5), (p)ppGpp synthetase II</t>
  </si>
  <si>
    <t>Translation-disabling ACNase RloC</t>
  </si>
  <si>
    <t>Plasmid related protein</t>
  </si>
  <si>
    <t>putative plasmid stabilization protein</t>
  </si>
  <si>
    <t>4-hydroxy-2-oxovalerate aldolase (EC 4.1.3.39)</t>
  </si>
  <si>
    <t>Acetaldehyde dehydrogenase, acetylating, (EC 1.2.1.10) in gene cluster for degradation of phenols, cresols, catechol</t>
  </si>
  <si>
    <t>2-hydroxyhexa-2,4-dienoate hydratase (EC 4.2.1.132)</t>
  </si>
  <si>
    <t>5-carboxymethyl-2-hydroxymuconate semialdehyde dehydrogenase (EC 1.2.1.60)</t>
  </si>
  <si>
    <t>CRISPR-associated helicase Cas3</t>
  </si>
  <si>
    <t>Protein of unknown function DUF86, BT0167 group</t>
  </si>
  <si>
    <t>Nucleotidyltransferase domain protein, BT0168 group</t>
  </si>
  <si>
    <t>CRISPR-associated protein, Cse1 family</t>
  </si>
  <si>
    <t>CRISPR-associated protein, Csy1 family</t>
  </si>
  <si>
    <t>DSM 12141</t>
  </si>
  <si>
    <t>IslandViewerResults</t>
  </si>
  <si>
    <t>DNA-damage-inducible protein J</t>
  </si>
  <si>
    <t>Cysteine desulfurase (EC 2.8.1.7)</t>
  </si>
  <si>
    <t>Glutamate/aspartate ABC transporter, permease protein GltJ (TC 3.A.1.3.4)</t>
  </si>
  <si>
    <t>Amidohydrolase family protein</t>
  </si>
  <si>
    <t>FIG01205749: hypothetical protein</t>
  </si>
  <si>
    <t>FIG00642059: hypothetical protein</t>
  </si>
  <si>
    <t>Transcriptional regulator</t>
  </si>
  <si>
    <t>FIG00958347: hypothetical protein</t>
  </si>
  <si>
    <t>FIG01211007: hypothetical protein</t>
  </si>
  <si>
    <t>FIG01210404: hypothetical protein</t>
  </si>
  <si>
    <t>FIG00953352: hypothetical protein</t>
  </si>
  <si>
    <t>DNA binding domain, excisionase family</t>
  </si>
  <si>
    <t>NADH:flavin oxidoreductases, Old Yellow Enzyme family</t>
  </si>
  <si>
    <t>Small HspC2 heat shock protein</t>
  </si>
  <si>
    <t>LysR family transcriptional regulator YeiE</t>
  </si>
  <si>
    <t>UPF0324 inner membrane protein YeiH</t>
  </si>
  <si>
    <t>Surface antigen gene</t>
  </si>
  <si>
    <t>Oxidoreductase</t>
  </si>
  <si>
    <t>Cytochrome c, class I precursor</t>
  </si>
  <si>
    <t>Excinuclease ABC subunit A paralog of unknown function</t>
  </si>
  <si>
    <t>Na(+)/H(+) antiporter</t>
  </si>
  <si>
    <t>FIG016425: Soluble lytic murein transglycosylase and related regulatory proteins (some contain LysM/invasin domains)</t>
  </si>
  <si>
    <t>FIG051360: Periplasmic protein TonB, links inner and outer membranes</t>
  </si>
  <si>
    <t>Putative sodium-dependent transporter</t>
  </si>
  <si>
    <t>Universal stress protein family 4</t>
  </si>
  <si>
    <t>FIG00349646: hypothetical protein</t>
  </si>
  <si>
    <t>FIG01211190: hypothetical protein</t>
  </si>
  <si>
    <t>Glyoxalase/bleomycin resistance protein/dioxygenase</t>
  </si>
  <si>
    <t>Arsenate reductase (EC 1.20.4.4) thioredoxin-coupled, LMWP family</t>
  </si>
  <si>
    <t>Putative transcriptional regulatory protein</t>
  </si>
  <si>
    <t>ATP-dependent Clp protease ATP-binding subunit PA0459, ClpC family</t>
  </si>
  <si>
    <t>Cardiolipin synthase, bacterial type ClsA</t>
  </si>
  <si>
    <t>Cell division-associated, ATP-dependent zinc metalloprotease FtsH</t>
  </si>
  <si>
    <t>Thioredoxin 2</t>
  </si>
  <si>
    <t>Inner membrane protein, KefB/KefC family</t>
  </si>
  <si>
    <t>FIG00799023: hypothetical protein</t>
  </si>
  <si>
    <t>Peptidase, M48 family</t>
  </si>
  <si>
    <t>Peptidase S1, chymotrypsin:PDZ/DHR/GLGF domain precursor</t>
  </si>
  <si>
    <t>Cobalt/zinc/cadmium resistance protein CzcD</t>
  </si>
  <si>
    <t>Histamine dehydrogenase</t>
  </si>
  <si>
    <t>Electron transfer flavoprotein, beta subunit</t>
  </si>
  <si>
    <t>Response regulator of zinc sigma-54-dependent two-component system</t>
  </si>
  <si>
    <t>Aldehyde dehydrogenase (EC 1.2.1.3)</t>
  </si>
  <si>
    <t>Urea carboxylase-related amino acid permease</t>
  </si>
  <si>
    <t>Glutaryl-CoA dehydrogenase (EC 1.3.8.6)</t>
  </si>
  <si>
    <t>Uncharacterized protein PA0446</t>
  </si>
  <si>
    <t>ABC transporter, permease protein</t>
  </si>
  <si>
    <t>DNA-invertase</t>
  </si>
  <si>
    <t>Inner membrane transport permease YhhJ</t>
  </si>
  <si>
    <t>Ribosome-associated ATPase RbbA</t>
  </si>
  <si>
    <t>HlyD-like membrane fusion protein YhiI</t>
  </si>
  <si>
    <t>Phenylacetic acid degradation protein PaaY</t>
  </si>
  <si>
    <t>Nucleoside-diphosphate-sugar epimerases</t>
  </si>
  <si>
    <t>Dihydropyrimidinase (EC 3.5.2.2); D-hydantoinase (EC 3.5.2.2)</t>
  </si>
  <si>
    <t>ABC transporter, ATP-binding protein (cluster 3, basic aa/glutamine/opines)</t>
  </si>
  <si>
    <t>Hydantoin racemase (EC 5.1.99.5)</t>
  </si>
  <si>
    <t>N-carbamoyl-D-amino acid hydrolase (EC 3.5.1.77), putative</t>
  </si>
  <si>
    <t>putative modification methylase</t>
  </si>
  <si>
    <t>Putative DNA helicase</t>
  </si>
  <si>
    <t>RS21-C6-like protein (RS21-C6 protein)</t>
  </si>
  <si>
    <t>Carbon monoxide dehydrogenase large chain (EC 1.2.99.2)</t>
  </si>
  <si>
    <t>Aerobic carbon monoxide dehydrogenase (quinone), medium chain (EC 1.2.5.3)</t>
  </si>
  <si>
    <t>Aerobic carbon monoxide dehydrogenase (quinone), small chain (EC 1.2.5.3)</t>
  </si>
  <si>
    <t>ABC transporter, permease protein 2 (cluster 4, leucine/isoleucine/valine/benzoate)</t>
  </si>
  <si>
    <t>ABC transporter, ATP-binding protein 1 (cluster 4, leucine/isoleucine/valine/benzoate)</t>
  </si>
  <si>
    <t>Enoyl-CoA hydratase/isomerase</t>
  </si>
  <si>
    <t>Xanthine and CO dehydrogenases maturation factor, XdhC/CoxF family</t>
  </si>
  <si>
    <t>Molybdenum cofactor cytidylyltransferase (EC 2.7.7.76)</t>
  </si>
  <si>
    <t>Prevent host death protein, Phd antitoxin</t>
  </si>
  <si>
    <t>FIG01211758: hypothetical protein</t>
  </si>
  <si>
    <t>FIG00450815: hypothetical protein</t>
  </si>
  <si>
    <t>Ribulose-5-phosphate 4-epimerase and related epimerases and aldolases</t>
  </si>
  <si>
    <t>2-hydroxychromene-2-carboxylate isomerase family protein</t>
  </si>
  <si>
    <t>MOSC domain protein</t>
  </si>
  <si>
    <t>FIG00978706: hypothetical protein</t>
  </si>
  <si>
    <t>ATP-grasp enzyme-like protein</t>
  </si>
  <si>
    <t>Glycerol-3-phosphate cytidylyltransferase (EC 2.7.7.39)</t>
  </si>
  <si>
    <t>TPR domain protein, putative component of TonB system</t>
  </si>
  <si>
    <t>Cephalosporin hydroxylase</t>
  </si>
  <si>
    <t>Galactoside O-acetyltransferase (EC 2.3.1.18)</t>
  </si>
  <si>
    <t>Putative cytoplasmic protein clustered with trehalase</t>
  </si>
  <si>
    <t>6-phosphogluconate dehydrogenase, decarboxylating (EC 1.1.1.44)</t>
  </si>
  <si>
    <t>Aspartyl-tRNA synthetase (EC 6.1.1.12); Aspartyl-tRNA(Asn) synthetase (EC 6.1.1.23)</t>
  </si>
  <si>
    <t>CRISPR-associated protein, Csy4 family</t>
  </si>
  <si>
    <t>CRISPR-associated protein, Csy3 family</t>
  </si>
  <si>
    <t>CRISPR-associated protein, Csy2 family</t>
  </si>
  <si>
    <t>oligopeptide transporter</t>
  </si>
  <si>
    <t>FIG01112054: hypothetical protein</t>
  </si>
  <si>
    <t>Potassium-transporting ATPase A chain (EC 3.6.3.12) (TC 3.A.3.7.1)</t>
  </si>
  <si>
    <t>Potassium-transporting ATPase C chain (EC 3.6.3.12) (TC 3.A.3.7.1)</t>
  </si>
  <si>
    <t>Potassium-transporting ATPase B chain (EC 3.6.3.12) (TC 3.A.3.7.1)</t>
  </si>
  <si>
    <t>Osmosensitive K+ channel histidine kinase KdpD</t>
  </si>
  <si>
    <t>DNA-binding response regulator KdpE</t>
  </si>
  <si>
    <t>7-cyano-7-deazaguanine synthase (EC 6.3.4.20)</t>
  </si>
  <si>
    <t>Molybdenum transport system protein ModD</t>
  </si>
  <si>
    <t>Phenazine biosynthesis protein PhzF like</t>
  </si>
  <si>
    <t>3-demethylubiquinone-9 3-methyltransferase</t>
  </si>
  <si>
    <t>FIG01123034: hypothetical protein</t>
  </si>
  <si>
    <t>Acetyltransferase, GNAT family; Histone acetyltransferase HPA2 and related acetyltransferases</t>
  </si>
  <si>
    <t>Putative helicase</t>
  </si>
  <si>
    <t>ATP-dependent DNA helicase</t>
  </si>
  <si>
    <t>Lactoylglutathione lyase (EC 4.4.1.5)</t>
  </si>
  <si>
    <t>tRNA-modifying protein YgfZ</t>
  </si>
  <si>
    <t>3-hydroxyisobutyrate dehydrogenase (EC 1.1.1.31)</t>
  </si>
  <si>
    <t>SAM-dependent methyltransferases</t>
  </si>
  <si>
    <t>4-oxalocrotonate decarboxylase (EC 4.1.1.77)</t>
  </si>
  <si>
    <t>3-hydroxyisobutyryl-CoA hydrolase (EC 3.1.2.4)</t>
  </si>
  <si>
    <t>NBRC 101664</t>
  </si>
  <si>
    <t>Membrane protein TerC, possibly involved in tellurium resistance</t>
  </si>
  <si>
    <t>Filamentation induced by cAMP protein Fic</t>
  </si>
  <si>
    <t>tRNA-5-carboxymethylaminomethyl-2-thiouridine(34) synthesis protein MnmE</t>
  </si>
  <si>
    <t>Branched-chain amino acid ABC transporter, ATP-binding protein LivG (TC 3.A.1.4.1)</t>
  </si>
  <si>
    <t>Branched-chain amino acid ABC transporter, permease protein LivM (TC 3.A.1.4.1)</t>
  </si>
  <si>
    <t>Branched-chain amino acid ABC transporter, permease protein LivH (TC 3.A.1.4.1)</t>
  </si>
  <si>
    <t>Inner membrane protein translocase and chaperone YidC, long form</t>
  </si>
  <si>
    <t>Oxidoreductase (putative)</t>
  </si>
  <si>
    <t>ATP-dependent protease subunit HslV (EC 3.4.25.2)</t>
  </si>
  <si>
    <t>FIG00958223: hypothetical protein</t>
  </si>
  <si>
    <t>FIG045374: Type II restriction enzyme, methylase subunit YeeA</t>
  </si>
  <si>
    <t>DEAD/DEAH box helicase-like</t>
  </si>
  <si>
    <t>Spermidine/putrescine import ABC transporter permease protein PotC (TC 3.A.1.11.1)</t>
  </si>
  <si>
    <t>T1SS secreted agglutinin RTX</t>
  </si>
  <si>
    <t>Type I secretion membrane fusion protein, HlyD family</t>
  </si>
  <si>
    <t>Type I secretion system ATPase; Type I secretion system ATPase, LssB family LapB</t>
  </si>
  <si>
    <t>Type I secretion outer membrane protein, TolC family; Type I secretion system, outer membrane component LapE</t>
  </si>
  <si>
    <t>Gate supefamily SpmA/SpmB domains protein</t>
  </si>
  <si>
    <t>Probable transmembrane protein</t>
  </si>
  <si>
    <t>Exonuclease, RNase T and DNA polymerase III</t>
  </si>
  <si>
    <t>Sulfur carrier protein ThiS adenylyltransferase (EC 2.7.7.73)</t>
  </si>
  <si>
    <t>Dihydrolipoamide dehydrogenase of 2-oxoglutarate dehydrogenase (EC 1.8.1.4)</t>
  </si>
  <si>
    <t>Preprotein translocase subunit SecE (TC 3.A.5.1.1)</t>
  </si>
  <si>
    <t>DNA-directed RNA polymerase beta' subunit (EC 2.7.7.6)</t>
  </si>
  <si>
    <t>3-dehydroquinate dehydratase II (EC 4.2.1.10)</t>
  </si>
  <si>
    <t>SSU ribosomal protein S12p (S23e)</t>
  </si>
  <si>
    <t>SSU ribosomal protein S7p (S5e)</t>
  </si>
  <si>
    <t>Translation elongation factor G</t>
  </si>
  <si>
    <t>Phosphoserine phosphatase (EC 3.1.3.3)</t>
  </si>
  <si>
    <t>PKHD-type hydroxylase YbiX</t>
  </si>
  <si>
    <t>FOG: TPR repeat, SEL1 subfamily</t>
  </si>
  <si>
    <t>Ferrichrome-iron receptor</t>
  </si>
  <si>
    <t>4-hydroxy-2-oxoglutarate aldolase (EC 4.1.3.16); 2-dehydro-3-deoxyphosphogluconate aldolase (EC 4.1.2.14)</t>
  </si>
  <si>
    <t>Antitoxin HicB</t>
  </si>
  <si>
    <t>Abi-like protein</t>
  </si>
  <si>
    <t>4-keto-6-deoxy-N-Acetyl-D-hexosaminyl-(Lipid carrier) aminotransferase</t>
  </si>
  <si>
    <t>CCUG 39790</t>
  </si>
  <si>
    <t>IME</t>
  </si>
  <si>
    <t>Outer membrane factor (OMF) lipoprotein associated wth MdtABC efflux system</t>
  </si>
  <si>
    <t>Mutator MutT protein (7,8-dihydro-8-oxoguanine-triphosphatase) (EC 3.6.1.-); Thiazole tautomerase TenI-like domain</t>
  </si>
  <si>
    <t>tRNA-i(6)A37 methylthiotransferase (EC 2.8.4.3)</t>
  </si>
  <si>
    <t>Phosphate starvation-inducible protein PhoH, predicted ATPase</t>
  </si>
  <si>
    <t>Multidrug efflux system MdtABC-TolC, inner-membrane proton/drug antiporter MdtB-like</t>
  </si>
  <si>
    <t>Probable Co/Zn/Cd efflux system membrane fusion protein</t>
  </si>
  <si>
    <t>Uncharacterized protein EC-HemX</t>
  </si>
  <si>
    <t>Uncharacterized protein EC-HemY, likely associated with heme metabolism based on gene clustering with hemC, hemD in Proteobacteria (unrelated to HemY-type PPO in GramPositives)</t>
  </si>
  <si>
    <t>Flagellar hook-basal body complex protein FliE</t>
  </si>
  <si>
    <t>Uncharacterized homolog of the cytoplasmic domain of flagellar protein FhlB</t>
  </si>
  <si>
    <t>Carbonic anhydrase-like protein MJ0304</t>
  </si>
  <si>
    <t>Lipopolysaccharide core heptosyltransferase I</t>
  </si>
  <si>
    <t>Conserved membrane protein in copper uptake, YcnI; Copper metallochaperone PCu(A)C, inserts Cu(I) into cytochrome oxidase subunit II</t>
  </si>
  <si>
    <t>Branched-chain acyl-CoA dehydrogenase (EC 1.3.99.12)</t>
  </si>
  <si>
    <t>2-amino-4-hydroxy-6-hydroxymethyldihydropteridine pyrophosphokinase (EC 2.7.6.3)</t>
  </si>
  <si>
    <t>AAA+ ATPase superfamily protein YifB/ComM, associated with DNA recombination</t>
  </si>
  <si>
    <t>Signal transduction histidine kinase CheA</t>
  </si>
  <si>
    <t>Prophage P4 integrase</t>
  </si>
  <si>
    <t>Anticodon nuclease</t>
  </si>
  <si>
    <t>possible subtilisin</t>
  </si>
  <si>
    <t>Insertion element ISR1 (Rhizobium class IV strains) transposase</t>
  </si>
  <si>
    <t>Rrf2 family transcriptional regulator, group III</t>
  </si>
  <si>
    <t>Epoxide hydrolase (EC 3.3.2.9)</t>
  </si>
  <si>
    <t>2-polyprenyl-6-methoxyphenol hydroxylase and related FAD-dependent oxidoreductases</t>
  </si>
  <si>
    <t>putative flavocytochrome</t>
  </si>
  <si>
    <t>Putative phosphoesterase</t>
  </si>
  <si>
    <t>Uncharacterized UPF0721 integral membrane protein</t>
  </si>
  <si>
    <t>ParD protein (antitoxin to ParE)</t>
  </si>
  <si>
    <t>ParE toxin protein</t>
  </si>
  <si>
    <t>Cytochrome c oxidase (B(O/a)3-type) chain II (EC 1.9.3.1)</t>
  </si>
  <si>
    <t>Cytochrome c oxidase (B(O/a)3-type) chain I (EC 1.9.3.1)</t>
  </si>
  <si>
    <t>Cytochrome oxidase biogenesis protein Sco1/SenC/PrrC, putative copper metallochaperone</t>
  </si>
  <si>
    <t>ATP-dependent 23S rRNA helicase DbpA</t>
  </si>
  <si>
    <t>DnaJ-class molecular chaperone CbpA</t>
  </si>
  <si>
    <t>TRAP dicarboxylate transporter, DctM subunit, unknown substrate 6</t>
  </si>
  <si>
    <t>Flagellar motor rotation protein MotA</t>
  </si>
  <si>
    <t>Flagellar motor rotation protein MotB</t>
  </si>
  <si>
    <t>putative ATP-dependent helicase</t>
  </si>
  <si>
    <t>Type II restriction enzyme, methylase subunits</t>
  </si>
  <si>
    <t>ABC transporter, ATP-binding protein (cluster 8, B12/iron complex)</t>
  </si>
  <si>
    <t>Iron(III) dicitrate transport system permease protein FecD (TC 3.A.1.14.1)</t>
  </si>
  <si>
    <t>Ribonucleotide reductase of class Ia (aerobic), beta subunit (EC 1.17.4.1)</t>
  </si>
  <si>
    <t>Formiminoglutamase (EC 3.5.3.8)</t>
  </si>
  <si>
    <t>Intracellular protease</t>
  </si>
  <si>
    <t>Glucose-methanol-choline (GMC) oxidoreductase:NAD binding site</t>
  </si>
  <si>
    <t>Nitroreductase</t>
  </si>
  <si>
    <t>FLAVOREDOXIN</t>
  </si>
  <si>
    <t>Phage T7 exclusion protein</t>
  </si>
  <si>
    <t>DNA mismatch repair protein MutS</t>
  </si>
  <si>
    <t>Phage endolysin</t>
  </si>
  <si>
    <t>Phage protein Mup48</t>
  </si>
  <si>
    <t>Phage head, major capsid protein E</t>
  </si>
  <si>
    <t>Phage head, head-tail preconnector protease C</t>
  </si>
  <si>
    <t>Phage head, portal protein B</t>
  </si>
  <si>
    <t>Phage head, terminase DNA packaging protein A</t>
  </si>
  <si>
    <t>Metal chaperone, involved in Zn homeostasis</t>
  </si>
  <si>
    <t>FIG00989271: hypothetical protein</t>
  </si>
  <si>
    <t>Protein translocase subunit SecA</t>
  </si>
  <si>
    <t>transcriptional regulator, CopG family</t>
  </si>
  <si>
    <t>Mg/Co/Ni transporter MgtE, CBS domain-containing</t>
  </si>
  <si>
    <t>Acyl-CoA hydrolase (EC 3.1.2.20)</t>
  </si>
  <si>
    <t>Cationic amino acid transporter</t>
  </si>
  <si>
    <t>FAD-dependent oxidoreductase</t>
  </si>
  <si>
    <t>FIG00638839: hypothetical protein</t>
  </si>
  <si>
    <t>ADP-ribose 1-phosphate phophatase related protein</t>
  </si>
  <si>
    <t>tRNA-(cytosine32)-2-thiocytidine synthetase TtcA</t>
  </si>
  <si>
    <t>Putative protease</t>
  </si>
  <si>
    <t>Arsenite/antimonite:H+ antiporter ArsB</t>
  </si>
  <si>
    <t>putative capsular polysaccharide biosynthesis protein</t>
  </si>
  <si>
    <t>Glycosyl transferase, group 1 family protein</t>
  </si>
  <si>
    <t>Capsular polysaccharide ABC transporter, permease protein KpsM</t>
  </si>
  <si>
    <t>Capsular polysaccharide export system inner membrane protein KpsE</t>
  </si>
  <si>
    <t>Osmotically-inducible lipoprotein OsmB</t>
  </si>
  <si>
    <t>Response regulator</t>
  </si>
  <si>
    <t>Two-component system sensor histidine kinase/response regulator hybrid</t>
  </si>
  <si>
    <t>Phage portal protein</t>
  </si>
  <si>
    <t>Phage capsid and scaffold</t>
  </si>
  <si>
    <t>Phage terminase small subunit</t>
  </si>
  <si>
    <t>Phage DNA primase/helicase</t>
  </si>
  <si>
    <t>DNA polymerase IV-like protein ImuB</t>
  </si>
  <si>
    <t>Imidazolonepropionase (EC 3.5.2.7)</t>
  </si>
  <si>
    <t>Histidine ammonia-lyase (EC 4.3.1.3)</t>
  </si>
  <si>
    <t>Urocanate hydratase (EC 4.2.1.49)</t>
  </si>
  <si>
    <t>CaiB/BaiF family protein</t>
  </si>
  <si>
    <t>Histidine utilization repressor</t>
  </si>
  <si>
    <t>UDP-2-acetamido-3-amino-2,3-dideoxy-D-glucuronic acid acetyltransferase (EC 2.3.1.201)</t>
  </si>
  <si>
    <t>Glutamate--UDP-2-acetamido-2-deoxy-D-ribohex-3-ul uronic acid aminotransferase (PLP cofactor) (EC 2.6.1.98)</t>
  </si>
  <si>
    <t>UDP-2-acetamido-2-deoxy-D-glucuronic acid dehydrogenase (NAD+) (EC 1.1.1.335)</t>
  </si>
  <si>
    <t>UDP-2,3-diacetamido-2,3-dideoxy-D-glucuronic acid 2-epimerase (EC 5.1.3.23)</t>
  </si>
  <si>
    <t>UDP-N-acetylglucosamine 4,6-dehydratase (inverting) (EC 4.2.1.115)</t>
  </si>
  <si>
    <t>Bacillosamine/Legionaminic acid biosynthesis aminotransferase PglE; 4-keto-6-deoxy-N-Acetyl-D-hexosaminyl-(Lipid carrier) aminotransferase</t>
  </si>
  <si>
    <t>aminotransferase, Class III pyridoxal-phosphate dependent</t>
  </si>
  <si>
    <t>Pseudaminic acid cytidylyltransferase (EC 2.7.7.43)</t>
  </si>
  <si>
    <t>Methionyl-tRNA formyltransferase-like protein 2</t>
  </si>
  <si>
    <t>putative LmbE-like protein</t>
  </si>
  <si>
    <t>Transcriptional regulator, IclR family</t>
  </si>
  <si>
    <t>Phage NinB DNA recombination</t>
  </si>
  <si>
    <t>Antitoxin HigA; unknown domain</t>
  </si>
  <si>
    <t>FIG01219427: hypothetical protein</t>
  </si>
  <si>
    <t>DNA/RNA non-specific endonuclease</t>
  </si>
  <si>
    <t>TolA protein</t>
  </si>
  <si>
    <t>Phage-associated recombinase</t>
  </si>
  <si>
    <t>Complete genome; segment 1/17</t>
  </si>
  <si>
    <t>Helicase, SNF2/RAD54 family</t>
  </si>
  <si>
    <t>NADH dehydrogenase, subunit 5</t>
  </si>
  <si>
    <t>Hypothetical transmembrane protein coupled to NADH-ubiquinone oxidoreductase chain 5 homolog</t>
  </si>
  <si>
    <t>4-hydroxy-3-methylbut-2-enyl diphosphate reductase (EC 1.17.7.4)</t>
  </si>
  <si>
    <t>FKBP-type peptidyl-prolyl cis-trans isomerase SlpA (EC 5.2.1.8)</t>
  </si>
  <si>
    <t>Serine phosphatase RsbU, regulator of sigma subunit</t>
  </si>
  <si>
    <t>mRNA interferase HigB</t>
  </si>
  <si>
    <t>phage transcriptional regulator, AlpA</t>
  </si>
  <si>
    <t>Predicted pyrophosphatase</t>
  </si>
  <si>
    <t>Patatin</t>
  </si>
  <si>
    <t>FIG01059767: hypothetical protein</t>
  </si>
  <si>
    <t>HJP bin40</t>
  </si>
  <si>
    <t>Transcriptional regulator YbiH, TetR family</t>
  </si>
  <si>
    <t>helix-turn-helix domain-containing protein</t>
  </si>
  <si>
    <t>ATP-dependent DNA helicase UvrD/PcrA (EC 3.6.4.12)</t>
  </si>
  <si>
    <t>3-demethylubiquinone-9 3-methyltransferase (EC 2.1.1.64)</t>
  </si>
  <si>
    <t>protein of unknown function DUF891</t>
  </si>
  <si>
    <t>MSHA biogenesis protein MshP</t>
  </si>
  <si>
    <t>RelE-like translational repressor toxin</t>
  </si>
  <si>
    <t>Antitoxin to RelE-like translational repressor toxin</t>
  </si>
  <si>
    <t>Cell filamentation protein Fic</t>
  </si>
  <si>
    <t>Lactoylglutathione lyase and related lyases</t>
  </si>
  <si>
    <t>GTP-binding and nucleic acid-binding protein YchF</t>
  </si>
  <si>
    <t>RNA helicase</t>
  </si>
  <si>
    <t>Homolog of eukaryotic DNA ligase III</t>
  </si>
  <si>
    <t>FIG00459097: hypothetical protein</t>
  </si>
  <si>
    <t>ATP-dependent protease domain protein (EC 3.4.21.-)</t>
  </si>
  <si>
    <t>Cell division inhibitor Slr1223 (YfcH in EC), contains epimerase/dehydratase and DUF1731 domains</t>
  </si>
  <si>
    <t>Outer membrane lipoprotein Blc</t>
  </si>
  <si>
    <t>Transcriptional regulator, MerR family</t>
  </si>
  <si>
    <t>FIG001571: Hypothetical protein</t>
  </si>
  <si>
    <t>FIG026291: Hypothetical periplasmic protein</t>
  </si>
  <si>
    <t>FIG002994: Putative transcriptional regulator</t>
  </si>
  <si>
    <t>Deoxyribodipyrimidine photolyase (EC 4.1.99.3)</t>
  </si>
  <si>
    <t>DNA primase DnaG</t>
  </si>
  <si>
    <t>Sarcosine oxidase gamma subunit (EC 1.5.3.1)</t>
  </si>
  <si>
    <t>Sarcosine oxidase alpha subunit (EC 1.5.3.1)</t>
  </si>
  <si>
    <t>Sarcosine oxidase delta subunit (EC 1.5.3.1)</t>
  </si>
  <si>
    <t>Sarcosine oxidase beta subunit (EC 1.5.3.1)</t>
  </si>
  <si>
    <t>Transcriptional regulator containing an amidase domain and an AraC-type DNA-binding HTH domain</t>
  </si>
  <si>
    <t>Formyltetrahydrofolate deformylase (EC 3.5.1.10)</t>
  </si>
  <si>
    <t>Creatinine amidohydrolase (EC 3.5.2.10)</t>
  </si>
  <si>
    <t>Cytosine/purine/uracil/thiamine/allantoin permease family protein</t>
  </si>
  <si>
    <t>Phosphogluconate dehydratase (EC 4.2.1.12)</t>
  </si>
  <si>
    <t>ABC transporter, ATP-binding protein 2 (cluster 4, leucine/isoleucine/valine/benzoate)</t>
  </si>
  <si>
    <t>3-hydroxyisobutyrate dehydrogenase family protein</t>
  </si>
  <si>
    <t>FIG00432208: hypothetical protein</t>
  </si>
  <si>
    <t>Glutamine ABC transporter, ATP-binding protein GlnQ</t>
  </si>
  <si>
    <t>L-fuconate dehydratase (EC 4.2.1.68)</t>
  </si>
  <si>
    <t>2,5-dioxovalerate dehydrogenase (EC 1.2.1.26)</t>
  </si>
  <si>
    <t>Glutaredoxin-like protein NrdH, required for reduction of Ribonucleotide reductase class Ib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</si>
</sst>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00"/>
  </numFmts>
  <fonts count="57">
    <font>
      <sz val="11"/>
      <color theme="1"/>
      <name val="Arial"/>
      <family val="2"/>
    </font>
    <font>
      <sz val="10"/>
      <name val="Arial"/>
      <family val="2"/>
    </font>
    <font>
      <sz val="10"/>
      <color theme="1"/>
      <name val="Arial"/>
      <family val="2"/>
    </font>
    <font>
      <b/>
      <sz val="10"/>
      <name val="Arial"/>
      <family val="2"/>
    </font>
    <font>
      <b/>
      <sz val="10"/>
      <color theme="1"/>
      <name val="Arial"/>
      <family val="2"/>
    </font>
    <font>
      <sz val="11"/>
      <color theme="1"/>
      <name val="Calibri"/>
      <family val="2"/>
      <scheme val="minor"/>
    </font>
    <font>
      <b/>
      <sz val="14"/>
      <name val="Arial"/>
      <family val="2"/>
    </font>
    <font>
      <b/>
      <sz val="16"/>
      <name val="Arial"/>
      <family val="2"/>
    </font>
    <font>
      <sz val="10"/>
      <color theme="1"/>
      <name val="Calibri"/>
      <family val="2"/>
      <scheme val="minor"/>
    </font>
    <font>
      <b/>
      <sz val="14"/>
      <color theme="1"/>
      <name val="Arial"/>
      <family val="2"/>
    </font>
    <font>
      <b/>
      <sz val="11"/>
      <color theme="1"/>
      <name val="Arial"/>
      <family val="2"/>
    </font>
    <font>
      <sz val="9"/>
      <name val="Arial"/>
      <family val="2"/>
    </font>
    <font>
      <sz val="11"/>
      <color theme="1"/>
      <name val="Arial"/>
      <family val="2"/>
    </font>
    <font>
      <b/>
      <sz val="12"/>
      <color theme="1"/>
      <name val="Arial"/>
      <family val="2"/>
    </font>
    <font>
      <b/>
      <sz val="28"/>
      <color theme="1"/>
      <name val="Arial"/>
      <family val="2"/>
    </font>
    <font>
      <b/>
      <sz val="20"/>
      <name val="Arial"/>
      <family val="2"/>
    </font>
    <font>
      <b/>
      <sz val="10"/>
      <color theme="1"/>
      <name val="Calibri"/>
      <family val="2"/>
      <scheme val="minor"/>
    </font>
    <font>
      <sz val="12"/>
      <color theme="1"/>
      <name val="Arial"/>
      <family val="2"/>
    </font>
    <font>
      <sz val="14"/>
      <color theme="1"/>
      <name val="Arial"/>
      <family val="2"/>
    </font>
    <font>
      <sz val="18"/>
      <color theme="1"/>
      <name val="Arial"/>
      <family val="2"/>
    </font>
    <font>
      <b/>
      <sz val="11"/>
      <color theme="1"/>
      <name val="Calibri"/>
      <family val="2"/>
      <scheme val="minor"/>
    </font>
    <font>
      <sz val="9"/>
      <color theme="1"/>
      <name val="Arial"/>
      <family val="2"/>
    </font>
    <font>
      <b/>
      <sz val="26"/>
      <color rgb="FFFF0000"/>
      <name val="Arial"/>
      <family val="2"/>
    </font>
    <font>
      <sz val="26"/>
      <color rgb="FF2970FF"/>
      <name val="Arial Black"/>
      <family val="2"/>
    </font>
    <font>
      <b/>
      <sz val="18"/>
      <color rgb="FFFF0000"/>
      <name val="Arial"/>
      <family val="2"/>
    </font>
    <font>
      <b/>
      <sz val="26"/>
      <name val="Arial"/>
      <family val="2"/>
    </font>
    <font>
      <sz val="14"/>
      <name val="Arial"/>
      <family val="2"/>
    </font>
    <font>
      <sz val="11"/>
      <name val="Arial"/>
      <family val="2"/>
    </font>
    <font>
      <sz val="14"/>
      <color rgb="FF8ACE1C"/>
      <name val="Arial Black"/>
      <family val="2"/>
    </font>
    <font>
      <vertAlign val="subscript"/>
      <sz val="14"/>
      <color rgb="FF8ACE1C"/>
      <name val="Arial Black"/>
      <family val="2"/>
    </font>
    <font>
      <sz val="26"/>
      <color rgb="FF8ACE1C"/>
      <name val="Arial Black"/>
      <family val="2"/>
    </font>
    <font>
      <vertAlign val="subscript"/>
      <sz val="26"/>
      <color rgb="FF8ACE1C"/>
      <name val="Arial Black"/>
      <family val="2"/>
    </font>
    <font>
      <sz val="14"/>
      <name val="Arial Black"/>
      <family val="2"/>
    </font>
    <font>
      <sz val="24"/>
      <name val="Arial Black"/>
      <family val="2"/>
    </font>
    <font>
      <vertAlign val="subscript"/>
      <sz val="24"/>
      <name val="Arial Black"/>
      <family val="2"/>
    </font>
    <font>
      <sz val="26"/>
      <name val="Arial Black"/>
      <family val="2"/>
    </font>
    <font>
      <vertAlign val="subscript"/>
      <sz val="14"/>
      <name val="Arial Black"/>
      <family val="2"/>
    </font>
    <font>
      <sz val="26"/>
      <color rgb="FF4B1C5E"/>
      <name val="Arial Black"/>
      <family val="2"/>
    </font>
    <font>
      <vertAlign val="subscript"/>
      <sz val="26"/>
      <color rgb="FF4B1C5E"/>
      <name val="Arial Black"/>
      <family val="2"/>
    </font>
    <font>
      <sz val="14"/>
      <color rgb="FF3B9CAF"/>
      <name val="Arial Black"/>
      <family val="2"/>
    </font>
    <font>
      <vertAlign val="subscript"/>
      <sz val="14"/>
      <color rgb="FF3B9CAF"/>
      <name val="Arial Black"/>
      <family val="2"/>
    </font>
    <font>
      <sz val="26"/>
      <color rgb="FF3B9CAF"/>
      <name val="Arial Black"/>
      <family val="2"/>
    </font>
    <font>
      <vertAlign val="subscript"/>
      <sz val="26"/>
      <color rgb="FF3B9CAF"/>
      <name val="Arial Black"/>
      <family val="2"/>
    </font>
    <font>
      <sz val="26"/>
      <color theme="2" tint="-0.499984740745262"/>
      <name val="Arial Black"/>
      <family val="2"/>
    </font>
    <font>
      <vertAlign val="subscript"/>
      <sz val="26"/>
      <color theme="2" tint="-0.499984740745262"/>
      <name val="Arial Black"/>
      <family val="2"/>
    </font>
    <font>
      <sz val="14"/>
      <color theme="2" tint="-0.499984740745262"/>
      <name val="Arial Black"/>
      <family val="2"/>
    </font>
    <font>
      <vertAlign val="subscript"/>
      <sz val="14"/>
      <color theme="2" tint="-0.499984740745262"/>
      <name val="Arial Black"/>
      <family val="2"/>
    </font>
    <font>
      <b/>
      <sz val="11"/>
      <color rgb="FF336699"/>
      <name val="Arial"/>
      <family val="2"/>
    </font>
    <font>
      <b/>
      <sz val="11"/>
      <color rgb="FF8CC63F"/>
      <name val="Arial"/>
      <family val="2"/>
    </font>
    <font>
      <b/>
      <sz val="11"/>
      <color rgb="FF662D91"/>
      <name val="Arial"/>
      <family val="2"/>
    </font>
    <font>
      <sz val="14"/>
      <color rgb="FF662D91"/>
      <name val="Arial Black"/>
    </font>
    <font>
      <vertAlign val="subscript"/>
      <sz val="14"/>
      <color rgb="FF662D91"/>
      <name val="Arial Black"/>
    </font>
    <font>
      <sz val="14"/>
      <color rgb="FF000000"/>
      <name val="Arial Black"/>
    </font>
    <font>
      <vertAlign val="subscript"/>
      <sz val="14"/>
      <color rgb="FF000000"/>
      <name val="Arial Black"/>
    </font>
    <font>
      <b/>
      <sz val="18"/>
      <name val="Arial"/>
      <family val="2"/>
    </font>
    <font>
      <b/>
      <sz val="16"/>
      <color theme="1"/>
      <name val="Arial"/>
      <family val="2"/>
    </font>
    <font>
      <sz val="11"/>
      <color rgb="FF000000"/>
      <name val="Arial"/>
      <family val="2"/>
    </font>
  </fonts>
  <fills count="23">
    <fill>
      <patternFill patternType="none"/>
    </fill>
    <fill>
      <patternFill patternType="gray125"/>
    </fill>
    <fill>
      <patternFill patternType="solid">
        <fgColor rgb="FFFF6699"/>
        <bgColor indexed="64"/>
      </patternFill>
    </fill>
    <fill>
      <patternFill patternType="solid">
        <fgColor rgb="FFFF9966"/>
        <bgColor indexed="64"/>
      </patternFill>
    </fill>
    <fill>
      <patternFill patternType="solid">
        <fgColor rgb="FFFFFF66"/>
        <bgColor indexed="64"/>
      </patternFill>
    </fill>
    <fill>
      <patternFill patternType="solid">
        <fgColor rgb="FFCCFF66"/>
        <bgColor indexed="64"/>
      </patternFill>
    </fill>
    <fill>
      <patternFill patternType="solid">
        <fgColor rgb="FF8DFF69"/>
        <bgColor indexed="64"/>
      </patternFill>
    </fill>
    <fill>
      <patternFill patternType="solid">
        <fgColor rgb="FF66FF99"/>
        <bgColor indexed="64"/>
      </patternFill>
    </fill>
    <fill>
      <patternFill patternType="solid">
        <fgColor rgb="FF05BEFF"/>
        <bgColor indexed="64"/>
      </patternFill>
    </fill>
    <fill>
      <patternFill patternType="solid">
        <fgColor rgb="FF9966FF"/>
        <bgColor indexed="64"/>
      </patternFill>
    </fill>
    <fill>
      <patternFill patternType="solid">
        <fgColor rgb="FFFB65D0"/>
        <bgColor indexed="64"/>
      </patternFill>
    </fill>
    <fill>
      <patternFill patternType="solid">
        <fgColor rgb="FF33CCFF"/>
        <bgColor indexed="64"/>
      </patternFill>
    </fill>
    <fill>
      <patternFill patternType="solid">
        <fgColor rgb="FFA9D08E"/>
        <bgColor indexed="64"/>
      </patternFill>
    </fill>
    <fill>
      <patternFill patternType="solid">
        <fgColor rgb="FFD8C5FF"/>
        <bgColor indexed="64"/>
      </patternFill>
    </fill>
    <fill>
      <patternFill patternType="solid">
        <fgColor rgb="FFA9D08E"/>
        <bgColor theme="9" tint="0.79998168889431442"/>
      </patternFill>
    </fill>
    <fill>
      <patternFill patternType="solid">
        <fgColor theme="9" tint="0.39997558519241921"/>
        <bgColor theme="9" tint="0.79998168889431442"/>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8ACE1C"/>
        <bgColor indexed="64"/>
      </patternFill>
    </fill>
    <fill>
      <patternFill patternType="solid">
        <fgColor rgb="FFD5F3A3"/>
        <bgColor indexed="64"/>
      </patternFill>
    </fill>
    <fill>
      <patternFill patternType="solid">
        <fgColor rgb="FFB4DEE6"/>
        <bgColor indexed="64"/>
      </patternFill>
    </fill>
    <fill>
      <patternFill patternType="solid">
        <fgColor rgb="FFE9D2F2"/>
        <bgColor indexed="64"/>
      </patternFill>
    </fill>
    <fill>
      <patternFill patternType="solid">
        <fgColor theme="0" tint="-0.14999847407452621"/>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s>
  <cellStyleXfs count="4">
    <xf numFmtId="0" fontId="0" fillId="0" borderId="0"/>
    <xf numFmtId="0" fontId="5" fillId="0" borderId="0"/>
    <xf numFmtId="0" fontId="1" fillId="0" borderId="0" applyNumberFormat="0" applyFill="0" applyBorder="0" applyAlignment="0" applyProtection="0"/>
    <xf numFmtId="9" fontId="12" fillId="0" borderId="0" applyFont="0" applyFill="0" applyBorder="0" applyAlignment="0" applyProtection="0"/>
  </cellStyleXfs>
  <cellXfs count="862">
    <xf numFmtId="0" fontId="0" fillId="0" borderId="0" xfId="0"/>
    <xf numFmtId="0" fontId="1" fillId="2" borderId="0" xfId="0" applyFont="1" applyFill="1" applyAlignment="1">
      <alignment horizontal="center" wrapText="1"/>
    </xf>
    <xf numFmtId="0" fontId="0" fillId="0" borderId="0" xfId="0"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2" fillId="0" borderId="0" xfId="0" applyFont="1"/>
    <xf numFmtId="0" fontId="4" fillId="0" borderId="0" xfId="0" applyFont="1" applyAlignment="1">
      <alignment horizontal="center"/>
    </xf>
    <xf numFmtId="0" fontId="2" fillId="2" borderId="0" xfId="0" applyFont="1" applyFill="1" applyAlignment="1">
      <alignment horizontal="center"/>
    </xf>
    <xf numFmtId="0" fontId="1" fillId="2" borderId="0" xfId="0" applyFont="1" applyFill="1"/>
    <xf numFmtId="0" fontId="1" fillId="3" borderId="0" xfId="0" applyFont="1" applyFill="1" applyAlignment="1">
      <alignment horizontal="center" wrapText="1"/>
    </xf>
    <xf numFmtId="0" fontId="1" fillId="4" borderId="0" xfId="0" applyFont="1" applyFill="1" applyAlignment="1">
      <alignment horizontal="center" wrapText="1"/>
    </xf>
    <xf numFmtId="0" fontId="1" fillId="5" borderId="0" xfId="0" applyFont="1" applyFill="1" applyAlignment="1">
      <alignment horizontal="center" wrapText="1"/>
    </xf>
    <xf numFmtId="0" fontId="1" fillId="3" borderId="0" xfId="0" applyFont="1" applyFill="1" applyAlignment="1">
      <alignment horizontal="center"/>
    </xf>
    <xf numFmtId="0" fontId="1" fillId="3" borderId="0" xfId="0" applyFont="1" applyFill="1"/>
    <xf numFmtId="0" fontId="1" fillId="4" borderId="0" xfId="0" applyFont="1" applyFill="1" applyAlignment="1">
      <alignment horizontal="center"/>
    </xf>
    <xf numFmtId="0" fontId="1" fillId="4" borderId="0" xfId="0" applyFont="1" applyFill="1"/>
    <xf numFmtId="0" fontId="1" fillId="5" borderId="0" xfId="0" applyFont="1" applyFill="1" applyAlignment="1">
      <alignment horizontal="center"/>
    </xf>
    <xf numFmtId="0" fontId="1" fillId="5" borderId="0" xfId="0" applyFont="1" applyFill="1"/>
    <xf numFmtId="0" fontId="1" fillId="6" borderId="0" xfId="0" applyFont="1" applyFill="1" applyAlignment="1">
      <alignment horizontal="center"/>
    </xf>
    <xf numFmtId="0" fontId="1" fillId="6" borderId="0" xfId="0" applyFont="1" applyFill="1"/>
    <xf numFmtId="0" fontId="1" fillId="7" borderId="0" xfId="0" applyFont="1" applyFill="1" applyAlignment="1">
      <alignment horizontal="center"/>
    </xf>
    <xf numFmtId="0" fontId="1" fillId="7" borderId="0" xfId="0" applyFont="1" applyFill="1"/>
    <xf numFmtId="0" fontId="2" fillId="0" borderId="0" xfId="1" applyFont="1"/>
    <xf numFmtId="0" fontId="1" fillId="6" borderId="0" xfId="0" applyFont="1" applyFill="1" applyAlignment="1">
      <alignment horizontal="center" wrapText="1"/>
    </xf>
    <xf numFmtId="0" fontId="1" fillId="7" borderId="0" xfId="0" applyFont="1" applyFill="1" applyAlignment="1">
      <alignment horizontal="center" wrapText="1"/>
    </xf>
    <xf numFmtId="0" fontId="1" fillId="8" borderId="0" xfId="0" applyFont="1" applyFill="1" applyAlignment="1">
      <alignment horizontal="center"/>
    </xf>
    <xf numFmtId="0" fontId="1" fillId="8" borderId="0" xfId="0" applyFont="1" applyFill="1"/>
    <xf numFmtId="0" fontId="1" fillId="9" borderId="0" xfId="0" applyFont="1" applyFill="1" applyAlignment="1">
      <alignment horizontal="center"/>
    </xf>
    <xf numFmtId="0" fontId="1" fillId="9" borderId="0" xfId="0" applyFont="1" applyFill="1"/>
    <xf numFmtId="0" fontId="1" fillId="10" borderId="0" xfId="0" applyFont="1" applyFill="1" applyAlignment="1">
      <alignment horizontal="center"/>
    </xf>
    <xf numFmtId="0" fontId="1" fillId="10" borderId="0" xfId="0" applyFont="1" applyFill="1"/>
    <xf numFmtId="0" fontId="6" fillId="0" borderId="0" xfId="0" applyFont="1" applyAlignment="1">
      <alignment horizontal="center"/>
    </xf>
    <xf numFmtId="0" fontId="3" fillId="0" borderId="0" xfId="0" applyFont="1" applyAlignment="1">
      <alignment horizontal="center"/>
    </xf>
    <xf numFmtId="0" fontId="3" fillId="0" borderId="0" xfId="0" applyFont="1" applyAlignment="1">
      <alignment horizontal="center" vertical="center"/>
    </xf>
    <xf numFmtId="0" fontId="7" fillId="0" borderId="0" xfId="0" applyFont="1" applyAlignment="1">
      <alignment horizontal="center"/>
    </xf>
    <xf numFmtId="0" fontId="4" fillId="0" borderId="0" xfId="0" applyFont="1" applyAlignment="1">
      <alignment horizontal="center" vertical="center"/>
    </xf>
    <xf numFmtId="0" fontId="1" fillId="7" borderId="0" xfId="0" applyFont="1" applyFill="1" applyAlignment="1">
      <alignment horizontal="left"/>
    </xf>
    <xf numFmtId="0" fontId="1" fillId="2" borderId="0" xfId="0" applyFont="1" applyFill="1" applyAlignment="1">
      <alignment horizontal="left"/>
    </xf>
    <xf numFmtId="0" fontId="1" fillId="0" borderId="0" xfId="0" applyFont="1" applyAlignment="1">
      <alignment horizontal="center" vertical="center" wrapText="1"/>
    </xf>
    <xf numFmtId="0" fontId="3" fillId="0" borderId="0" xfId="0" applyFont="1" applyAlignment="1">
      <alignment horizontal="center" vertical="center" wrapText="1"/>
    </xf>
    <xf numFmtId="0" fontId="1" fillId="9" borderId="0" xfId="0" applyFont="1" applyFill="1" applyAlignment="1">
      <alignment horizontal="center" wrapText="1"/>
    </xf>
    <xf numFmtId="0" fontId="1" fillId="10" borderId="0" xfId="0" applyFont="1" applyFill="1" applyAlignment="1">
      <alignment horizontal="center" wrapText="1"/>
    </xf>
    <xf numFmtId="0" fontId="1" fillId="8" borderId="0" xfId="0" applyFont="1" applyFill="1" applyAlignment="1">
      <alignment horizontal="center" wrapText="1"/>
    </xf>
    <xf numFmtId="0" fontId="2" fillId="3" borderId="0" xfId="0" applyFont="1" applyFill="1" applyAlignment="1">
      <alignment horizontal="center"/>
    </xf>
    <xf numFmtId="0" fontId="1" fillId="2" borderId="0" xfId="0" applyFont="1" applyFill="1" applyAlignment="1">
      <alignment horizontal="left" wrapText="1"/>
    </xf>
    <xf numFmtId="0" fontId="1" fillId="3" borderId="0" xfId="0" applyFont="1" applyFill="1" applyAlignment="1">
      <alignment horizontal="left" wrapText="1"/>
    </xf>
    <xf numFmtId="0" fontId="1" fillId="4" borderId="0" xfId="0" applyFont="1" applyFill="1" applyAlignment="1">
      <alignment horizontal="left" wrapText="1"/>
    </xf>
    <xf numFmtId="0" fontId="1" fillId="5" borderId="0" xfId="0" applyFont="1" applyFill="1" applyAlignment="1">
      <alignment horizontal="left" wrapText="1"/>
    </xf>
    <xf numFmtId="0" fontId="1" fillId="6" borderId="0" xfId="0" applyFont="1" applyFill="1" applyAlignment="1">
      <alignment horizontal="left" wrapText="1"/>
    </xf>
    <xf numFmtId="0" fontId="1" fillId="7" borderId="0" xfId="0" applyFont="1" applyFill="1" applyAlignment="1">
      <alignment horizontal="left" wrapText="1"/>
    </xf>
    <xf numFmtId="0" fontId="1" fillId="3" borderId="0" xfId="0" applyFont="1" applyFill="1" applyAlignment="1">
      <alignment horizontal="left"/>
    </xf>
    <xf numFmtId="0" fontId="1" fillId="4" borderId="0" xfId="0" applyFont="1" applyFill="1" applyAlignment="1">
      <alignment horizontal="left"/>
    </xf>
    <xf numFmtId="0" fontId="1" fillId="5" borderId="0" xfId="0" applyFont="1" applyFill="1" applyAlignment="1">
      <alignment horizontal="left"/>
    </xf>
    <xf numFmtId="0" fontId="1" fillId="6" borderId="0" xfId="0" applyFont="1" applyFill="1" applyAlignment="1">
      <alignment horizontal="left"/>
    </xf>
    <xf numFmtId="0" fontId="1" fillId="8" borderId="0" xfId="0" applyFont="1" applyFill="1" applyAlignment="1">
      <alignment horizontal="left" wrapText="1"/>
    </xf>
    <xf numFmtId="0" fontId="2" fillId="8" borderId="0" xfId="0" applyFont="1" applyFill="1" applyAlignment="1">
      <alignment horizontal="center"/>
    </xf>
    <xf numFmtId="0" fontId="1" fillId="9" borderId="0" xfId="0" applyFont="1" applyFill="1" applyAlignment="1">
      <alignment horizontal="left" wrapText="1"/>
    </xf>
    <xf numFmtId="0" fontId="1" fillId="10" borderId="0" xfId="0" applyFont="1" applyFill="1" applyAlignment="1">
      <alignment horizontal="left" wrapText="1"/>
    </xf>
    <xf numFmtId="0" fontId="2" fillId="6" borderId="0" xfId="0" applyFont="1" applyFill="1" applyAlignment="1">
      <alignment horizontal="center"/>
    </xf>
    <xf numFmtId="0" fontId="8" fillId="0" borderId="0" xfId="1" applyFont="1"/>
    <xf numFmtId="0" fontId="9" fillId="0" borderId="0" xfId="0" applyFont="1"/>
    <xf numFmtId="0" fontId="3" fillId="0" borderId="0" xfId="0" applyFont="1" applyAlignment="1">
      <alignment horizontal="left" vertical="center"/>
    </xf>
    <xf numFmtId="0" fontId="4" fillId="0" borderId="0" xfId="0" applyFont="1"/>
    <xf numFmtId="0" fontId="2" fillId="5" borderId="0" xfId="0" applyFont="1" applyFill="1" applyAlignment="1">
      <alignment horizontal="center"/>
    </xf>
    <xf numFmtId="0" fontId="4" fillId="0" borderId="0" xfId="0" applyFont="1" applyAlignment="1">
      <alignment horizontal="left"/>
    </xf>
    <xf numFmtId="0" fontId="2" fillId="0" borderId="0" xfId="0" applyFont="1" applyAlignment="1">
      <alignment horizontal="left"/>
    </xf>
    <xf numFmtId="0" fontId="1" fillId="8" borderId="0" xfId="0" applyFont="1" applyFill="1" applyAlignment="1">
      <alignment horizontal="left"/>
    </xf>
    <xf numFmtId="0" fontId="1" fillId="9" borderId="0" xfId="0" applyFont="1" applyFill="1" applyAlignment="1">
      <alignment horizontal="left"/>
    </xf>
    <xf numFmtId="0" fontId="1" fillId="10" borderId="0" xfId="0" applyFont="1" applyFill="1" applyAlignment="1">
      <alignment horizontal="left"/>
    </xf>
    <xf numFmtId="0" fontId="2" fillId="8" borderId="0" xfId="0" applyFont="1" applyFill="1" applyAlignment="1">
      <alignment horizontal="left"/>
    </xf>
    <xf numFmtId="0" fontId="3" fillId="0" borderId="0" xfId="1" applyFont="1" applyAlignment="1">
      <alignment horizontal="center" vertical="center"/>
    </xf>
    <xf numFmtId="0" fontId="3" fillId="0" borderId="0" xfId="1" applyFont="1"/>
    <xf numFmtId="0" fontId="1" fillId="2" borderId="0" xfId="2" applyFill="1" applyBorder="1" applyAlignment="1" applyProtection="1">
      <alignment horizontal="center" vertical="center"/>
    </xf>
    <xf numFmtId="0" fontId="1" fillId="3" borderId="0" xfId="2" applyFill="1" applyBorder="1" applyAlignment="1" applyProtection="1">
      <alignment horizontal="center" vertical="center"/>
    </xf>
    <xf numFmtId="0" fontId="1" fillId="4" borderId="0" xfId="2" applyFill="1" applyBorder="1" applyAlignment="1" applyProtection="1">
      <alignment horizontal="center" vertical="center"/>
    </xf>
    <xf numFmtId="0" fontId="1" fillId="5" borderId="0" xfId="2" applyFill="1" applyBorder="1" applyAlignment="1" applyProtection="1">
      <alignment horizontal="center" vertical="center"/>
    </xf>
    <xf numFmtId="0" fontId="10" fillId="0" borderId="0" xfId="0" applyFont="1"/>
    <xf numFmtId="0" fontId="1" fillId="2" borderId="0" xfId="2" applyFill="1" applyBorder="1" applyAlignment="1" applyProtection="1">
      <alignment vertical="center"/>
    </xf>
    <xf numFmtId="0" fontId="1" fillId="3" borderId="0" xfId="2" applyFill="1" applyBorder="1" applyAlignment="1" applyProtection="1">
      <alignment vertical="center"/>
    </xf>
    <xf numFmtId="0" fontId="1" fillId="4" borderId="0" xfId="2" applyFill="1" applyBorder="1" applyAlignment="1" applyProtection="1">
      <alignment vertical="center"/>
    </xf>
    <xf numFmtId="0" fontId="1" fillId="5" borderId="0" xfId="2" applyFill="1" applyBorder="1" applyAlignment="1" applyProtection="1">
      <alignment vertical="center"/>
    </xf>
    <xf numFmtId="0" fontId="1" fillId="6" borderId="0" xfId="2" applyFill="1" applyBorder="1" applyAlignment="1" applyProtection="1">
      <alignment horizontal="center" vertical="center"/>
    </xf>
    <xf numFmtId="0" fontId="1" fillId="6" borderId="0" xfId="2" applyFill="1" applyBorder="1" applyAlignment="1" applyProtection="1">
      <alignment vertical="center"/>
    </xf>
    <xf numFmtId="0" fontId="1" fillId="7" borderId="0" xfId="2" applyFill="1" applyBorder="1" applyAlignment="1" applyProtection="1">
      <alignment horizontal="center" vertical="center"/>
    </xf>
    <xf numFmtId="0" fontId="1" fillId="7" borderId="0" xfId="2" applyFill="1" applyBorder="1" applyAlignment="1" applyProtection="1">
      <alignment vertical="center"/>
    </xf>
    <xf numFmtId="0" fontId="1" fillId="8" borderId="0" xfId="2" applyFill="1" applyBorder="1" applyAlignment="1" applyProtection="1">
      <alignment horizontal="center" vertical="center"/>
    </xf>
    <xf numFmtId="0" fontId="1" fillId="9" borderId="0" xfId="2" applyFill="1" applyBorder="1" applyAlignment="1" applyProtection="1">
      <alignment horizontal="center" vertical="center"/>
    </xf>
    <xf numFmtId="0" fontId="1" fillId="10" borderId="0" xfId="2" applyFill="1" applyBorder="1" applyAlignment="1" applyProtection="1">
      <alignment horizontal="center" vertical="center"/>
    </xf>
    <xf numFmtId="0" fontId="1" fillId="10" borderId="0" xfId="2" applyFill="1" applyBorder="1" applyAlignment="1" applyProtection="1">
      <alignment vertical="center"/>
    </xf>
    <xf numFmtId="0" fontId="1" fillId="8" borderId="0" xfId="2" applyFill="1" applyBorder="1" applyAlignment="1" applyProtection="1">
      <alignment vertical="center"/>
    </xf>
    <xf numFmtId="0" fontId="1" fillId="9" borderId="0" xfId="2" applyFill="1" applyBorder="1" applyAlignment="1" applyProtection="1">
      <alignment vertical="center"/>
    </xf>
    <xf numFmtId="0" fontId="1" fillId="2" borderId="0" xfId="2" applyFill="1" applyBorder="1" applyAlignment="1" applyProtection="1">
      <alignment horizontal="center" vertical="center" wrapText="1"/>
    </xf>
    <xf numFmtId="0" fontId="1" fillId="2" borderId="0" xfId="2" applyFill="1" applyBorder="1" applyAlignment="1" applyProtection="1">
      <alignment vertical="center" wrapText="1"/>
    </xf>
    <xf numFmtId="0" fontId="1" fillId="3" borderId="0" xfId="2" applyFill="1" applyBorder="1" applyAlignment="1" applyProtection="1">
      <alignment horizontal="center" vertical="center" wrapText="1"/>
    </xf>
    <xf numFmtId="0" fontId="1" fillId="3" borderId="0" xfId="2" applyFill="1" applyBorder="1" applyAlignment="1" applyProtection="1">
      <alignment vertical="center" wrapText="1"/>
    </xf>
    <xf numFmtId="0" fontId="1" fillId="4" borderId="0" xfId="2" applyFill="1" applyBorder="1" applyAlignment="1" applyProtection="1">
      <alignment horizontal="center" vertical="center" wrapText="1"/>
    </xf>
    <xf numFmtId="0" fontId="1" fillId="4" borderId="0" xfId="2" applyFill="1" applyBorder="1" applyAlignment="1" applyProtection="1">
      <alignment vertical="center" wrapText="1"/>
    </xf>
    <xf numFmtId="0" fontId="1" fillId="5" borderId="0" xfId="2" applyFill="1" applyBorder="1" applyAlignment="1" applyProtection="1">
      <alignment horizontal="center" vertical="center" wrapText="1"/>
    </xf>
    <xf numFmtId="0" fontId="1" fillId="5" borderId="0" xfId="2" applyFill="1" applyBorder="1" applyAlignment="1" applyProtection="1">
      <alignment vertical="center" wrapText="1"/>
    </xf>
    <xf numFmtId="0" fontId="1" fillId="6" borderId="0" xfId="2" applyFill="1" applyBorder="1" applyAlignment="1" applyProtection="1">
      <alignment horizontal="center" vertical="center" wrapText="1"/>
    </xf>
    <xf numFmtId="0" fontId="1" fillId="6" borderId="0" xfId="2" applyFill="1" applyBorder="1" applyAlignment="1" applyProtection="1">
      <alignment vertical="center" wrapText="1"/>
    </xf>
    <xf numFmtId="0" fontId="1" fillId="7" borderId="0" xfId="2" applyFill="1" applyBorder="1" applyAlignment="1" applyProtection="1">
      <alignment horizontal="center" vertical="center" wrapText="1"/>
    </xf>
    <xf numFmtId="0" fontId="1" fillId="7" borderId="0" xfId="2" applyFill="1" applyBorder="1" applyAlignment="1" applyProtection="1">
      <alignment vertical="center" wrapText="1"/>
    </xf>
    <xf numFmtId="0" fontId="1" fillId="8" borderId="0" xfId="2" applyFill="1" applyBorder="1" applyAlignment="1" applyProtection="1">
      <alignment horizontal="center" vertical="center" wrapText="1"/>
    </xf>
    <xf numFmtId="0" fontId="1" fillId="8" borderId="0" xfId="2" applyFill="1" applyBorder="1" applyAlignment="1" applyProtection="1">
      <alignment vertical="center" wrapText="1"/>
    </xf>
    <xf numFmtId="0" fontId="1" fillId="9" borderId="0" xfId="2" applyFill="1" applyBorder="1" applyAlignment="1" applyProtection="1">
      <alignment horizontal="center" vertical="center" wrapText="1"/>
    </xf>
    <xf numFmtId="0" fontId="1" fillId="9" borderId="0" xfId="2" applyFill="1" applyBorder="1" applyAlignment="1" applyProtection="1">
      <alignment vertical="center" wrapText="1"/>
    </xf>
    <xf numFmtId="0" fontId="1" fillId="10" borderId="0" xfId="2" applyFill="1" applyBorder="1" applyAlignment="1" applyProtection="1">
      <alignment horizontal="center" vertical="center" wrapText="1"/>
    </xf>
    <xf numFmtId="0" fontId="1" fillId="10" borderId="0" xfId="2" applyFill="1" applyBorder="1" applyAlignment="1" applyProtection="1">
      <alignment vertical="center" wrapText="1"/>
    </xf>
    <xf numFmtId="0" fontId="0" fillId="0" borderId="0" xfId="0" applyAlignment="1">
      <alignment horizontal="right"/>
    </xf>
    <xf numFmtId="0" fontId="1" fillId="0" borderId="0" xfId="2" applyAlignment="1">
      <alignment horizontal="right"/>
    </xf>
    <xf numFmtId="0" fontId="2" fillId="0" borderId="0" xfId="0" applyFont="1" applyAlignment="1">
      <alignment horizontal="right"/>
    </xf>
    <xf numFmtId="0" fontId="4" fillId="0" borderId="0" xfId="0" applyFont="1" applyAlignment="1">
      <alignment horizontal="right"/>
    </xf>
    <xf numFmtId="0" fontId="1" fillId="2" borderId="0" xfId="2" applyFill="1" applyBorder="1" applyAlignment="1">
      <alignment horizontal="center" vertical="center"/>
    </xf>
    <xf numFmtId="0" fontId="1" fillId="0" borderId="0" xfId="2" applyFill="1" applyAlignment="1">
      <alignment horizontal="right"/>
    </xf>
    <xf numFmtId="0" fontId="1" fillId="3" borderId="0" xfId="2" applyFill="1" applyBorder="1" applyAlignment="1">
      <alignment horizontal="center" vertical="center"/>
    </xf>
    <xf numFmtId="0" fontId="1" fillId="4" borderId="0" xfId="2" applyFill="1" applyBorder="1" applyAlignment="1">
      <alignment horizontal="center" vertical="center"/>
    </xf>
    <xf numFmtId="0" fontId="1" fillId="5" borderId="0" xfId="2" applyFill="1" applyBorder="1" applyAlignment="1">
      <alignment horizontal="center" vertical="center"/>
    </xf>
    <xf numFmtId="0" fontId="1" fillId="6" borderId="0" xfId="2" applyFill="1" applyBorder="1" applyAlignment="1">
      <alignment horizontal="center" vertical="center"/>
    </xf>
    <xf numFmtId="0" fontId="1" fillId="7" borderId="0" xfId="2" applyFill="1" applyBorder="1" applyAlignment="1">
      <alignment horizontal="center" vertical="center"/>
    </xf>
    <xf numFmtId="0" fontId="1" fillId="8" borderId="0" xfId="2" applyFill="1" applyBorder="1" applyAlignment="1">
      <alignment horizontal="center" vertical="center"/>
    </xf>
    <xf numFmtId="0" fontId="1" fillId="9" borderId="0" xfId="2" applyFill="1" applyBorder="1" applyAlignment="1">
      <alignment horizontal="center" vertical="center"/>
    </xf>
    <xf numFmtId="0" fontId="1" fillId="10" borderId="0" xfId="2" applyFill="1" applyBorder="1" applyAlignment="1">
      <alignment horizontal="center" vertical="center"/>
    </xf>
    <xf numFmtId="0" fontId="1" fillId="2" borderId="0" xfId="2" applyFill="1" applyBorder="1" applyAlignment="1">
      <alignment horizontal="center" vertical="center" wrapText="1"/>
    </xf>
    <xf numFmtId="0" fontId="1" fillId="3" borderId="0" xfId="2" applyFill="1" applyBorder="1" applyAlignment="1">
      <alignment horizontal="center" vertical="center" wrapText="1"/>
    </xf>
    <xf numFmtId="0" fontId="1" fillId="4" borderId="0" xfId="2" applyFill="1" applyBorder="1" applyAlignment="1">
      <alignment horizontal="center" vertical="center" wrapText="1"/>
    </xf>
    <xf numFmtId="0" fontId="1" fillId="5" borderId="0" xfId="2" applyFill="1" applyBorder="1" applyAlignment="1">
      <alignment horizontal="center" vertical="center" wrapText="1"/>
    </xf>
    <xf numFmtId="0" fontId="1" fillId="6" borderId="0" xfId="2" applyFill="1" applyBorder="1" applyAlignment="1">
      <alignment horizontal="center" vertical="center" wrapText="1"/>
    </xf>
    <xf numFmtId="0" fontId="1" fillId="7" borderId="0" xfId="2" applyFill="1" applyBorder="1" applyAlignment="1">
      <alignment horizontal="center" vertical="center" wrapText="1"/>
    </xf>
    <xf numFmtId="0" fontId="1" fillId="8" borderId="0" xfId="2" applyFill="1" applyBorder="1" applyAlignment="1">
      <alignment horizontal="center" vertical="center" wrapText="1"/>
    </xf>
    <xf numFmtId="0" fontId="1" fillId="9" borderId="0" xfId="2" applyFill="1" applyBorder="1" applyAlignment="1">
      <alignment horizontal="center" vertical="center" wrapText="1"/>
    </xf>
    <xf numFmtId="0" fontId="1" fillId="10" borderId="0" xfId="2" applyFill="1" applyBorder="1" applyAlignment="1">
      <alignment horizontal="center" vertical="center" wrapText="1"/>
    </xf>
    <xf numFmtId="0" fontId="9" fillId="0" borderId="0" xfId="0" applyFont="1" applyAlignment="1">
      <alignment horizontal="center"/>
    </xf>
    <xf numFmtId="0" fontId="3" fillId="0" borderId="0" xfId="0" applyFont="1"/>
    <xf numFmtId="0" fontId="4" fillId="0" borderId="0" xfId="0" applyFont="1" applyAlignment="1">
      <alignment horizontal="center" vertical="center" wrapText="1"/>
    </xf>
    <xf numFmtId="0" fontId="3" fillId="0" borderId="0" xfId="0" applyFont="1" applyAlignment="1">
      <alignment horizontal="right"/>
    </xf>
    <xf numFmtId="0" fontId="1" fillId="0" borderId="0" xfId="0" applyFont="1" applyAlignment="1">
      <alignment horizontal="right"/>
    </xf>
    <xf numFmtId="0" fontId="2" fillId="3" borderId="0" xfId="0" applyFont="1" applyFill="1"/>
    <xf numFmtId="0" fontId="2" fillId="4" borderId="0" xfId="0" applyFont="1" applyFill="1" applyAlignment="1">
      <alignment horizontal="center"/>
    </xf>
    <xf numFmtId="0" fontId="2" fillId="4" borderId="0" xfId="0" applyFont="1" applyFill="1"/>
    <xf numFmtId="0" fontId="2" fillId="5" borderId="0" xfId="0" applyFont="1" applyFill="1" applyAlignment="1">
      <alignment horizontal="center" wrapText="1"/>
    </xf>
    <xf numFmtId="0" fontId="2" fillId="5" borderId="0" xfId="0" applyFont="1" applyFill="1"/>
    <xf numFmtId="0" fontId="2" fillId="6" borderId="0" xfId="0" applyFont="1" applyFill="1"/>
    <xf numFmtId="0" fontId="2" fillId="7" borderId="0" xfId="0" applyFont="1" applyFill="1" applyAlignment="1">
      <alignment horizontal="center"/>
    </xf>
    <xf numFmtId="0" fontId="2" fillId="7" borderId="0" xfId="0" applyFont="1" applyFill="1"/>
    <xf numFmtId="0" fontId="2" fillId="8" borderId="0" xfId="0" applyFont="1" applyFill="1"/>
    <xf numFmtId="0" fontId="2" fillId="8" borderId="0" xfId="0" applyFont="1" applyFill="1" applyAlignment="1">
      <alignment horizontal="center" wrapText="1"/>
    </xf>
    <xf numFmtId="0" fontId="2" fillId="9" borderId="0" xfId="0" applyFont="1" applyFill="1" applyAlignment="1">
      <alignment horizontal="center" wrapText="1"/>
    </xf>
    <xf numFmtId="0" fontId="2" fillId="2" borderId="0" xfId="0" applyFont="1" applyFill="1" applyAlignment="1">
      <alignment horizontal="center" wrapText="1"/>
    </xf>
    <xf numFmtId="0" fontId="2" fillId="3" borderId="0" xfId="0" applyFont="1" applyFill="1" applyAlignment="1">
      <alignment horizontal="center" wrapText="1"/>
    </xf>
    <xf numFmtId="0" fontId="2" fillId="10" borderId="0" xfId="0" applyFont="1" applyFill="1" applyAlignment="1">
      <alignment horizontal="center" wrapText="1"/>
    </xf>
    <xf numFmtId="0" fontId="2" fillId="4" borderId="0" xfId="0" applyFont="1" applyFill="1" applyAlignment="1">
      <alignment horizontal="center" wrapText="1"/>
    </xf>
    <xf numFmtId="0" fontId="2" fillId="6" borderId="0" xfId="0" applyFont="1" applyFill="1" applyAlignment="1">
      <alignment horizontal="center" wrapText="1"/>
    </xf>
    <xf numFmtId="0" fontId="2" fillId="7" borderId="0" xfId="0" applyFont="1" applyFill="1" applyAlignment="1">
      <alignment horizontal="center" wrapText="1"/>
    </xf>
    <xf numFmtId="0" fontId="1" fillId="10" borderId="0" xfId="0" applyFont="1" applyFill="1" applyAlignment="1">
      <alignment wrapText="1"/>
    </xf>
    <xf numFmtId="0" fontId="3" fillId="0" borderId="0" xfId="2" applyFont="1" applyFill="1" applyAlignment="1">
      <alignment horizontal="right"/>
    </xf>
    <xf numFmtId="0" fontId="3" fillId="0" borderId="0" xfId="2" applyFont="1" applyFill="1" applyBorder="1" applyAlignment="1" applyProtection="1">
      <alignment horizontal="center" vertical="center"/>
    </xf>
    <xf numFmtId="0" fontId="3" fillId="0" borderId="0" xfId="2" applyFont="1" applyFill="1" applyBorder="1" applyAlignment="1" applyProtection="1"/>
    <xf numFmtId="0" fontId="1" fillId="2" borderId="0" xfId="2" applyFill="1" applyBorder="1" applyAlignment="1" applyProtection="1"/>
    <xf numFmtId="0" fontId="1" fillId="3" borderId="0" xfId="2" applyFill="1" applyBorder="1" applyAlignment="1" applyProtection="1"/>
    <xf numFmtId="0" fontId="1" fillId="4" borderId="0" xfId="2" applyFill="1" applyBorder="1" applyAlignment="1" applyProtection="1"/>
    <xf numFmtId="0" fontId="1" fillId="5" borderId="0" xfId="2" applyFill="1" applyBorder="1" applyAlignment="1" applyProtection="1"/>
    <xf numFmtId="0" fontId="1" fillId="6" borderId="0" xfId="2" applyFill="1" applyBorder="1" applyAlignment="1" applyProtection="1"/>
    <xf numFmtId="0" fontId="1" fillId="7" borderId="0" xfId="2" applyFill="1" applyBorder="1" applyAlignment="1" applyProtection="1"/>
    <xf numFmtId="0" fontId="1" fillId="8" borderId="0" xfId="2" applyFill="1" applyBorder="1" applyAlignment="1" applyProtection="1"/>
    <xf numFmtId="0" fontId="1" fillId="9" borderId="0" xfId="2" applyFill="1" applyBorder="1" applyAlignment="1" applyProtection="1"/>
    <xf numFmtId="0" fontId="1" fillId="10" borderId="0" xfId="2" applyFill="1" applyBorder="1" applyAlignment="1" applyProtection="1"/>
    <xf numFmtId="0" fontId="3" fillId="0" borderId="0" xfId="2" applyFont="1" applyFill="1" applyBorder="1" applyAlignment="1">
      <alignment horizontal="center" vertical="center"/>
    </xf>
    <xf numFmtId="0" fontId="2" fillId="9" borderId="0" xfId="0" applyFont="1" applyFill="1"/>
    <xf numFmtId="0" fontId="2" fillId="10" borderId="0" xfId="0" applyFont="1" applyFill="1"/>
    <xf numFmtId="0" fontId="2" fillId="2" borderId="0" xfId="0" applyFont="1" applyFill="1"/>
    <xf numFmtId="0" fontId="0" fillId="3" borderId="0" xfId="0" applyFill="1" applyAlignment="1">
      <alignment horizontal="left"/>
    </xf>
    <xf numFmtId="0" fontId="3" fillId="0" borderId="0" xfId="0" applyFont="1" applyAlignment="1">
      <alignment horizontal="left" wrapText="1"/>
    </xf>
    <xf numFmtId="0" fontId="11" fillId="0" borderId="0" xfId="0" applyFont="1" applyAlignment="1">
      <alignment horizontal="right"/>
    </xf>
    <xf numFmtId="0" fontId="11" fillId="2" borderId="0" xfId="0" applyFont="1" applyFill="1" applyAlignment="1">
      <alignment horizontal="center" vertical="center" wrapText="1"/>
    </xf>
    <xf numFmtId="0" fontId="11" fillId="2" borderId="0" xfId="0" applyFont="1" applyFill="1" applyAlignment="1">
      <alignment vertical="center"/>
    </xf>
    <xf numFmtId="0" fontId="3" fillId="0" borderId="0" xfId="0" applyFont="1" applyAlignment="1">
      <alignment vertical="center"/>
    </xf>
    <xf numFmtId="0" fontId="1" fillId="2" borderId="0" xfId="0" applyFont="1" applyFill="1" applyAlignment="1">
      <alignment horizontal="center" vertical="center"/>
    </xf>
    <xf numFmtId="0" fontId="1" fillId="2" borderId="0" xfId="0" applyFont="1" applyFill="1" applyAlignment="1">
      <alignment vertical="center"/>
    </xf>
    <xf numFmtId="0" fontId="11" fillId="3" borderId="0" xfId="0" applyFont="1" applyFill="1" applyAlignment="1">
      <alignment horizontal="center" vertical="center" wrapText="1"/>
    </xf>
    <xf numFmtId="0" fontId="11" fillId="4" borderId="0" xfId="0" applyFont="1" applyFill="1" applyAlignment="1">
      <alignment horizontal="center" vertical="center" wrapText="1"/>
    </xf>
    <xf numFmtId="0" fontId="11" fillId="5" borderId="0" xfId="0" applyFont="1" applyFill="1" applyAlignment="1">
      <alignment horizontal="center" vertical="center" wrapText="1"/>
    </xf>
    <xf numFmtId="0" fontId="11" fillId="6" borderId="0" xfId="0" applyFont="1" applyFill="1" applyAlignment="1">
      <alignment horizontal="center" vertical="center" wrapText="1"/>
    </xf>
    <xf numFmtId="0" fontId="11" fillId="11" borderId="0" xfId="0" applyFont="1" applyFill="1" applyAlignment="1">
      <alignment horizontal="center" vertical="center" wrapText="1"/>
    </xf>
    <xf numFmtId="0" fontId="11" fillId="7" borderId="0" xfId="0" applyFont="1" applyFill="1" applyAlignment="1">
      <alignment horizontal="center" vertical="center" wrapText="1"/>
    </xf>
    <xf numFmtId="0" fontId="11" fillId="9" borderId="0" xfId="0" applyFont="1" applyFill="1" applyAlignment="1">
      <alignment horizontal="center" vertical="center" wrapText="1"/>
    </xf>
    <xf numFmtId="0" fontId="11" fillId="8" borderId="0" xfId="0" applyFont="1" applyFill="1" applyAlignment="1">
      <alignment horizontal="center" vertical="center" wrapText="1"/>
    </xf>
    <xf numFmtId="0" fontId="11" fillId="10" borderId="0" xfId="0" applyFont="1" applyFill="1" applyAlignment="1">
      <alignment horizontal="center" vertical="center" wrapText="1"/>
    </xf>
    <xf numFmtId="0" fontId="2" fillId="10" borderId="0" xfId="0" applyFont="1" applyFill="1" applyAlignment="1">
      <alignment horizontal="center"/>
    </xf>
    <xf numFmtId="0" fontId="11" fillId="3" borderId="0" xfId="0" applyFont="1" applyFill="1" applyAlignment="1">
      <alignment vertical="center"/>
    </xf>
    <xf numFmtId="0" fontId="11" fillId="4" borderId="0" xfId="0" applyFont="1" applyFill="1" applyAlignment="1">
      <alignment vertical="center"/>
    </xf>
    <xf numFmtId="0" fontId="11" fillId="5" borderId="0" xfId="0" applyFont="1" applyFill="1" applyAlignment="1">
      <alignment vertical="center"/>
    </xf>
    <xf numFmtId="0" fontId="11" fillId="6" borderId="0" xfId="0" applyFont="1" applyFill="1" applyAlignment="1">
      <alignment vertical="center"/>
    </xf>
    <xf numFmtId="0" fontId="11" fillId="7" borderId="0" xfId="0" applyFont="1" applyFill="1" applyAlignment="1">
      <alignment vertical="center"/>
    </xf>
    <xf numFmtId="0" fontId="11" fillId="8" borderId="0" xfId="0" applyFont="1" applyFill="1" applyAlignment="1">
      <alignment vertical="center"/>
    </xf>
    <xf numFmtId="0" fontId="11" fillId="9" borderId="0" xfId="0" applyFont="1" applyFill="1" applyAlignment="1">
      <alignment vertical="center"/>
    </xf>
    <xf numFmtId="0" fontId="11" fillId="10" borderId="0" xfId="0" applyFont="1" applyFill="1" applyAlignment="1">
      <alignment vertical="center"/>
    </xf>
    <xf numFmtId="0" fontId="11" fillId="11" borderId="0" xfId="0" applyFont="1" applyFill="1" applyAlignment="1">
      <alignment horizontal="left" vertical="center"/>
    </xf>
    <xf numFmtId="0" fontId="2" fillId="2" borderId="0" xfId="0" applyFont="1" applyFill="1" applyAlignment="1">
      <alignment horizontal="center" vertical="center" wrapText="1"/>
    </xf>
    <xf numFmtId="0" fontId="2" fillId="2" borderId="0" xfId="0" applyFont="1" applyFill="1" applyAlignment="1">
      <alignment vertical="center"/>
    </xf>
    <xf numFmtId="0" fontId="2" fillId="3" borderId="0" xfId="0" applyFont="1" applyFill="1" applyAlignment="1">
      <alignment horizontal="center" vertical="center" wrapText="1"/>
    </xf>
    <xf numFmtId="0" fontId="2" fillId="3" borderId="0" xfId="0" applyFont="1" applyFill="1" applyAlignment="1">
      <alignment vertical="center"/>
    </xf>
    <xf numFmtId="0" fontId="2" fillId="4" borderId="0" xfId="0" applyFont="1" applyFill="1" applyAlignment="1">
      <alignment horizontal="center" vertical="center" wrapText="1"/>
    </xf>
    <xf numFmtId="0" fontId="2" fillId="4" borderId="0" xfId="0" applyFont="1" applyFill="1" applyAlignment="1">
      <alignment vertical="center"/>
    </xf>
    <xf numFmtId="0" fontId="2" fillId="5" borderId="0" xfId="0" applyFont="1" applyFill="1" applyAlignment="1">
      <alignment horizontal="center" vertical="center" wrapText="1"/>
    </xf>
    <xf numFmtId="0" fontId="2" fillId="5" borderId="0" xfId="0" applyFont="1" applyFill="1" applyAlignment="1">
      <alignment vertical="center"/>
    </xf>
    <xf numFmtId="0" fontId="2" fillId="6" borderId="0" xfId="0" applyFont="1" applyFill="1" applyAlignment="1">
      <alignment horizontal="center" vertical="center" wrapText="1"/>
    </xf>
    <xf numFmtId="0" fontId="2" fillId="6" borderId="0" xfId="0" applyFont="1" applyFill="1" applyAlignment="1">
      <alignment vertical="center"/>
    </xf>
    <xf numFmtId="0" fontId="2" fillId="7" borderId="0" xfId="0" applyFont="1" applyFill="1" applyAlignment="1">
      <alignment horizontal="center" vertical="center" wrapText="1"/>
    </xf>
    <xf numFmtId="0" fontId="2" fillId="7" borderId="0" xfId="0" applyFont="1" applyFill="1" applyAlignment="1">
      <alignment vertical="center"/>
    </xf>
    <xf numFmtId="0" fontId="2" fillId="8" borderId="0" xfId="0" applyFont="1" applyFill="1" applyAlignment="1">
      <alignment horizontal="center" vertical="center" wrapText="1"/>
    </xf>
    <xf numFmtId="0" fontId="2" fillId="8" borderId="0" xfId="0" applyFont="1" applyFill="1" applyAlignment="1">
      <alignment vertical="center"/>
    </xf>
    <xf numFmtId="0" fontId="2" fillId="9" borderId="0" xfId="0" applyFont="1" applyFill="1" applyAlignment="1">
      <alignment horizontal="center" vertical="center" wrapText="1"/>
    </xf>
    <xf numFmtId="0" fontId="2" fillId="9" borderId="0" xfId="0" applyFont="1" applyFill="1" applyAlignment="1">
      <alignment vertical="center"/>
    </xf>
    <xf numFmtId="0" fontId="2" fillId="10" borderId="0" xfId="0" applyFont="1" applyFill="1" applyAlignment="1">
      <alignment horizontal="center" vertical="center" wrapText="1"/>
    </xf>
    <xf numFmtId="0" fontId="2" fillId="10" borderId="0" xfId="0" applyFont="1" applyFill="1" applyAlignment="1">
      <alignment vertical="center"/>
    </xf>
    <xf numFmtId="0" fontId="0" fillId="2" borderId="0" xfId="0" applyFill="1" applyAlignment="1">
      <alignment horizontal="center" wrapText="1"/>
    </xf>
    <xf numFmtId="0" fontId="0" fillId="3" borderId="0" xfId="0" applyFill="1" applyAlignment="1">
      <alignment horizontal="center" wrapText="1"/>
    </xf>
    <xf numFmtId="0" fontId="0" fillId="3" borderId="0" xfId="0" applyFill="1" applyAlignment="1">
      <alignment wrapText="1"/>
    </xf>
    <xf numFmtId="0" fontId="2" fillId="2" borderId="0" xfId="0" applyFont="1" applyFill="1" applyAlignment="1">
      <alignment horizontal="left"/>
    </xf>
    <xf numFmtId="0" fontId="0" fillId="5" borderId="0" xfId="0" applyFill="1" applyAlignment="1">
      <alignment horizontal="center" wrapText="1"/>
    </xf>
    <xf numFmtId="0" fontId="0" fillId="9" borderId="0" xfId="0" applyFill="1" applyAlignment="1">
      <alignment horizontal="center" wrapText="1"/>
    </xf>
    <xf numFmtId="0" fontId="0" fillId="6" borderId="0" xfId="0" applyFill="1" applyAlignment="1">
      <alignment horizontal="center" wrapText="1"/>
    </xf>
    <xf numFmtId="0" fontId="0" fillId="7" borderId="0" xfId="0" applyFill="1" applyAlignment="1">
      <alignment horizontal="center" wrapText="1"/>
    </xf>
    <xf numFmtId="0" fontId="0" fillId="8" borderId="0" xfId="0" applyFill="1" applyAlignment="1">
      <alignment horizontal="center" wrapText="1"/>
    </xf>
    <xf numFmtId="0" fontId="0" fillId="10" borderId="0" xfId="0" applyFill="1" applyAlignment="1">
      <alignment horizontal="center" wrapText="1"/>
    </xf>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applyAlignment="1">
      <alignment wrapText="1"/>
    </xf>
    <xf numFmtId="0" fontId="0" fillId="2" borderId="0" xfId="0" applyFill="1" applyAlignment="1">
      <alignment wrapText="1"/>
    </xf>
    <xf numFmtId="0" fontId="3" fillId="3" borderId="0" xfId="0" applyFont="1" applyFill="1" applyAlignment="1">
      <alignment wrapText="1"/>
    </xf>
    <xf numFmtId="0" fontId="2"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xf numFmtId="0" fontId="1" fillId="2" borderId="10" xfId="0" applyFont="1" applyFill="1" applyBorder="1" applyAlignment="1">
      <alignment horizontal="center"/>
    </xf>
    <xf numFmtId="0" fontId="1" fillId="2" borderId="11" xfId="0" applyFont="1" applyFill="1" applyBorder="1" applyAlignment="1">
      <alignment horizontal="center"/>
    </xf>
    <xf numFmtId="0" fontId="2" fillId="2" borderId="11" xfId="0" applyFont="1" applyFill="1" applyBorder="1" applyAlignment="1">
      <alignment horizontal="center"/>
    </xf>
    <xf numFmtId="0" fontId="2" fillId="12" borderId="12" xfId="0" applyFont="1" applyFill="1" applyBorder="1" applyAlignment="1">
      <alignment horizontal="center"/>
    </xf>
    <xf numFmtId="0" fontId="2" fillId="12" borderId="13" xfId="0" applyFont="1" applyFill="1" applyBorder="1" applyAlignment="1">
      <alignment horizontal="center"/>
    </xf>
    <xf numFmtId="0" fontId="2" fillId="12" borderId="14" xfId="0" applyFont="1" applyFill="1" applyBorder="1" applyAlignment="1">
      <alignment horizontal="center"/>
    </xf>
    <xf numFmtId="0" fontId="0" fillId="0" borderId="11" xfId="0" applyBorder="1"/>
    <xf numFmtId="0" fontId="0" fillId="0" borderId="15" xfId="0" applyBorder="1"/>
    <xf numFmtId="0" fontId="2" fillId="0" borderId="5" xfId="0" applyFont="1" applyBorder="1"/>
    <xf numFmtId="0" fontId="1" fillId="3" borderId="5" xfId="0" applyFont="1" applyFill="1" applyBorder="1" applyAlignment="1">
      <alignment horizontal="center"/>
    </xf>
    <xf numFmtId="0" fontId="0" fillId="0" borderId="5" xfId="0" applyBorder="1"/>
    <xf numFmtId="0" fontId="0" fillId="0" borderId="6" xfId="0" applyBorder="1"/>
    <xf numFmtId="0" fontId="1" fillId="4" borderId="5" xfId="0" applyFont="1" applyFill="1" applyBorder="1" applyAlignment="1">
      <alignment horizontal="center"/>
    </xf>
    <xf numFmtId="0" fontId="2" fillId="12" borderId="17" xfId="0" applyFont="1" applyFill="1" applyBorder="1" applyAlignment="1">
      <alignment horizontal="center" vertical="center"/>
    </xf>
    <xf numFmtId="0" fontId="2" fillId="12" borderId="18" xfId="0" applyFont="1" applyFill="1" applyBorder="1" applyAlignment="1">
      <alignment horizontal="center" vertical="center"/>
    </xf>
    <xf numFmtId="0" fontId="1" fillId="5" borderId="5" xfId="0" applyFont="1" applyFill="1" applyBorder="1" applyAlignment="1">
      <alignment horizontal="center"/>
    </xf>
    <xf numFmtId="0" fontId="2" fillId="12" borderId="19" xfId="1" applyFont="1" applyFill="1" applyBorder="1" applyAlignment="1">
      <alignment horizontal="center" vertical="center"/>
    </xf>
    <xf numFmtId="0" fontId="2" fillId="12" borderId="20" xfId="0" applyFont="1" applyFill="1" applyBorder="1" applyAlignment="1">
      <alignment horizontal="center" vertical="center"/>
    </xf>
    <xf numFmtId="0" fontId="2" fillId="12" borderId="21" xfId="0" applyFont="1" applyFill="1" applyBorder="1" applyAlignment="1">
      <alignment horizontal="center" vertical="center"/>
    </xf>
    <xf numFmtId="0" fontId="2" fillId="0" borderId="0" xfId="0" applyFont="1" applyAlignment="1">
      <alignment vertical="center"/>
    </xf>
    <xf numFmtId="0" fontId="2" fillId="0" borderId="6" xfId="0" applyFont="1" applyBorder="1" applyAlignment="1">
      <alignment vertical="center"/>
    </xf>
    <xf numFmtId="0" fontId="1" fillId="6" borderId="5" xfId="0" applyFont="1" applyFill="1" applyBorder="1" applyAlignment="1">
      <alignment horizontal="center"/>
    </xf>
    <xf numFmtId="0" fontId="2" fillId="12" borderId="5" xfId="0" applyFont="1" applyFill="1" applyBorder="1" applyAlignment="1">
      <alignment horizontal="center"/>
    </xf>
    <xf numFmtId="0" fontId="2" fillId="12" borderId="0" xfId="0" applyFont="1" applyFill="1" applyAlignment="1">
      <alignment horizontal="center"/>
    </xf>
    <xf numFmtId="0" fontId="2" fillId="12" borderId="0" xfId="0" applyFont="1" applyFill="1" applyAlignment="1">
      <alignment horizontal="center" vertical="center"/>
    </xf>
    <xf numFmtId="0" fontId="2" fillId="12" borderId="6" xfId="0" applyFont="1" applyFill="1" applyBorder="1" applyAlignment="1">
      <alignment horizontal="center"/>
    </xf>
    <xf numFmtId="0" fontId="1" fillId="7" borderId="5" xfId="0" applyFont="1" applyFill="1" applyBorder="1" applyAlignment="1">
      <alignment horizontal="center"/>
    </xf>
    <xf numFmtId="0" fontId="2" fillId="12" borderId="22" xfId="0" applyFont="1" applyFill="1" applyBorder="1" applyAlignment="1">
      <alignment horizontal="center" vertical="center"/>
    </xf>
    <xf numFmtId="0" fontId="2" fillId="12" borderId="23" xfId="0" applyFont="1" applyFill="1" applyBorder="1" applyAlignment="1">
      <alignment horizontal="center" vertical="center"/>
    </xf>
    <xf numFmtId="0" fontId="2" fillId="12" borderId="24" xfId="0" applyFont="1" applyFill="1" applyBorder="1" applyAlignment="1">
      <alignment horizontal="center" vertical="center"/>
    </xf>
    <xf numFmtId="0" fontId="2" fillId="0" borderId="5" xfId="1" applyFont="1" applyBorder="1"/>
    <xf numFmtId="0" fontId="1" fillId="8" borderId="5" xfId="0" applyFont="1" applyFill="1" applyBorder="1" applyAlignment="1">
      <alignment horizontal="center"/>
    </xf>
    <xf numFmtId="0" fontId="1" fillId="9" borderId="5" xfId="0" applyFont="1" applyFill="1" applyBorder="1" applyAlignment="1">
      <alignment horizontal="center"/>
    </xf>
    <xf numFmtId="0" fontId="2" fillId="0" borderId="5" xfId="0" applyFont="1" applyBorder="1" applyAlignment="1">
      <alignment vertical="center"/>
    </xf>
    <xf numFmtId="0" fontId="1" fillId="10" borderId="5" xfId="0" applyFont="1" applyFill="1" applyBorder="1" applyAlignment="1">
      <alignment horizontal="center"/>
    </xf>
    <xf numFmtId="0" fontId="2" fillId="12" borderId="22" xfId="0" applyFont="1" applyFill="1" applyBorder="1" applyAlignment="1">
      <alignment horizontal="center"/>
    </xf>
    <xf numFmtId="0" fontId="2" fillId="12" borderId="23" xfId="0" applyFont="1" applyFill="1" applyBorder="1" applyAlignment="1">
      <alignment horizontal="center"/>
    </xf>
    <xf numFmtId="0" fontId="2" fillId="12" borderId="24" xfId="0" applyFont="1" applyFill="1" applyBorder="1" applyAlignment="1">
      <alignment horizontal="center"/>
    </xf>
    <xf numFmtId="0" fontId="1" fillId="2" borderId="5" xfId="0" applyFont="1" applyFill="1" applyBorder="1" applyAlignment="1">
      <alignment horizontal="center"/>
    </xf>
    <xf numFmtId="0" fontId="2" fillId="12" borderId="22" xfId="0" applyFont="1" applyFill="1" applyBorder="1" applyAlignment="1">
      <alignment horizontal="center" wrapText="1"/>
    </xf>
    <xf numFmtId="0" fontId="2" fillId="12" borderId="16" xfId="0" applyFont="1" applyFill="1" applyBorder="1" applyAlignment="1">
      <alignment horizontal="center" vertical="center"/>
    </xf>
    <xf numFmtId="0" fontId="2" fillId="12" borderId="19" xfId="0" applyFont="1" applyFill="1" applyBorder="1" applyAlignment="1">
      <alignment horizontal="center" vertical="center"/>
    </xf>
    <xf numFmtId="0" fontId="2" fillId="12" borderId="22" xfId="1" applyFont="1" applyFill="1" applyBorder="1" applyAlignment="1">
      <alignment horizontal="center" vertical="center"/>
    </xf>
    <xf numFmtId="0" fontId="2" fillId="0" borderId="5" xfId="1" applyFont="1" applyBorder="1" applyAlignment="1">
      <alignment horizontal="center"/>
    </xf>
    <xf numFmtId="0" fontId="2" fillId="0" borderId="0" xfId="0" applyFont="1" applyAlignment="1">
      <alignment horizontal="center" vertical="center"/>
    </xf>
    <xf numFmtId="0" fontId="2" fillId="0" borderId="6" xfId="0" applyFont="1" applyBorder="1" applyAlignment="1">
      <alignment horizontal="center"/>
    </xf>
    <xf numFmtId="0" fontId="2" fillId="0" borderId="7" xfId="0" applyFont="1" applyBorder="1"/>
    <xf numFmtId="0" fontId="1" fillId="3" borderId="7" xfId="0" applyFont="1" applyFill="1" applyBorder="1" applyAlignment="1">
      <alignment horizontal="center"/>
    </xf>
    <xf numFmtId="0" fontId="1" fillId="3" borderId="8" xfId="0" applyFont="1" applyFill="1" applyBorder="1" applyAlignment="1">
      <alignment horizontal="center"/>
    </xf>
    <xf numFmtId="0" fontId="2" fillId="12" borderId="25" xfId="0" applyFont="1" applyFill="1" applyBorder="1" applyAlignment="1">
      <alignment horizontal="center"/>
    </xf>
    <xf numFmtId="0" fontId="2" fillId="12" borderId="26" xfId="0" applyFont="1" applyFill="1" applyBorder="1" applyAlignment="1">
      <alignment horizontal="center"/>
    </xf>
    <xf numFmtId="0" fontId="2" fillId="12" borderId="27" xfId="0" applyFont="1" applyFill="1" applyBorder="1" applyAlignment="1">
      <alignment horizontal="center"/>
    </xf>
    <xf numFmtId="0" fontId="2" fillId="13" borderId="25" xfId="0" applyFont="1" applyFill="1" applyBorder="1" applyAlignment="1">
      <alignment horizontal="center"/>
    </xf>
    <xf numFmtId="0" fontId="2" fillId="13" borderId="26" xfId="0" applyFont="1" applyFill="1" applyBorder="1" applyAlignment="1">
      <alignment horizontal="center"/>
    </xf>
    <xf numFmtId="0" fontId="2" fillId="13" borderId="27" xfId="0" applyFont="1" applyFill="1" applyBorder="1" applyAlignment="1">
      <alignment horizontal="center"/>
    </xf>
    <xf numFmtId="0" fontId="12" fillId="0" borderId="0" xfId="0" applyFont="1"/>
    <xf numFmtId="0" fontId="2" fillId="12" borderId="2" xfId="0" applyFont="1" applyFill="1" applyBorder="1" applyAlignment="1">
      <alignment horizontal="center"/>
    </xf>
    <xf numFmtId="0" fontId="2" fillId="12" borderId="3" xfId="0" applyFont="1" applyFill="1" applyBorder="1" applyAlignment="1">
      <alignment horizontal="center"/>
    </xf>
    <xf numFmtId="0" fontId="2" fillId="12" borderId="3" xfId="0" applyFont="1" applyFill="1" applyBorder="1" applyAlignment="1">
      <alignment horizontal="center" vertical="center"/>
    </xf>
    <xf numFmtId="0" fontId="2" fillId="12" borderId="4" xfId="0" applyFont="1" applyFill="1" applyBorder="1" applyAlignment="1">
      <alignment horizontal="center"/>
    </xf>
    <xf numFmtId="0" fontId="15" fillId="0" borderId="1" xfId="0" applyFont="1" applyBorder="1" applyAlignment="1">
      <alignment horizontal="center" vertical="center" wrapText="1"/>
    </xf>
    <xf numFmtId="0" fontId="14" fillId="0" borderId="0" xfId="0" applyFont="1" applyAlignment="1">
      <alignment vertical="center" wrapText="1"/>
    </xf>
    <xf numFmtId="0" fontId="5" fillId="0" borderId="10" xfId="1" applyBorder="1" applyAlignment="1">
      <alignment horizontal="center"/>
    </xf>
    <xf numFmtId="0" fontId="0" fillId="0" borderId="11" xfId="0" applyBorder="1" applyAlignment="1">
      <alignment horizontal="center"/>
    </xf>
    <xf numFmtId="0" fontId="0" fillId="0" borderId="15" xfId="0" applyBorder="1" applyAlignment="1">
      <alignment horizontal="center"/>
    </xf>
    <xf numFmtId="0" fontId="0" fillId="0" borderId="10" xfId="0" applyBorder="1"/>
    <xf numFmtId="0" fontId="5" fillId="0" borderId="5" xfId="1" applyBorder="1" applyAlignment="1">
      <alignment horizontal="center"/>
    </xf>
    <xf numFmtId="0" fontId="0" fillId="0" borderId="6" xfId="0" applyBorder="1" applyAlignment="1">
      <alignment horizontal="center"/>
    </xf>
    <xf numFmtId="0" fontId="1" fillId="8" borderId="5" xfId="0" applyFont="1" applyFill="1" applyBorder="1" applyAlignment="1">
      <alignment horizontal="center" wrapText="1"/>
    </xf>
    <xf numFmtId="0" fontId="2" fillId="12" borderId="20" xfId="1" applyFont="1" applyFill="1" applyBorder="1" applyAlignment="1">
      <alignment horizontal="center" vertical="center"/>
    </xf>
    <xf numFmtId="0" fontId="1" fillId="9" borderId="5" xfId="0" applyFont="1" applyFill="1" applyBorder="1" applyAlignment="1">
      <alignment horizontal="center" wrapText="1"/>
    </xf>
    <xf numFmtId="0" fontId="5" fillId="0" borderId="5" xfId="1" applyBorder="1" applyAlignment="1">
      <alignment horizontal="center" vertical="center"/>
    </xf>
    <xf numFmtId="0" fontId="5" fillId="0" borderId="0" xfId="1" applyAlignment="1">
      <alignment horizontal="center" vertical="center"/>
    </xf>
    <xf numFmtId="0" fontId="5" fillId="0" borderId="6" xfId="1" applyBorder="1" applyAlignment="1">
      <alignment horizontal="center" vertical="center"/>
    </xf>
    <xf numFmtId="0" fontId="1" fillId="10" borderId="5" xfId="0" applyFont="1" applyFill="1" applyBorder="1" applyAlignment="1">
      <alignment horizontal="center" wrapText="1"/>
    </xf>
    <xf numFmtId="0" fontId="1" fillId="2" borderId="5" xfId="0" applyFont="1" applyFill="1" applyBorder="1" applyAlignment="1">
      <alignment horizontal="center" wrapText="1"/>
    </xf>
    <xf numFmtId="0" fontId="1" fillId="3" borderId="5" xfId="0" applyFont="1" applyFill="1" applyBorder="1" applyAlignment="1">
      <alignment horizontal="center" wrapText="1"/>
    </xf>
    <xf numFmtId="0" fontId="1" fillId="4" borderId="5" xfId="0" applyFont="1" applyFill="1" applyBorder="1" applyAlignment="1">
      <alignment horizontal="center" wrapText="1"/>
    </xf>
    <xf numFmtId="0" fontId="1" fillId="5" borderId="5" xfId="0" applyFont="1" applyFill="1" applyBorder="1" applyAlignment="1">
      <alignment horizontal="center" wrapText="1"/>
    </xf>
    <xf numFmtId="0" fontId="1" fillId="6" borderId="5" xfId="0" applyFont="1" applyFill="1" applyBorder="1" applyAlignment="1">
      <alignment horizontal="center" wrapText="1"/>
    </xf>
    <xf numFmtId="0" fontId="0" fillId="0" borderId="5"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1" fillId="7" borderId="5" xfId="0" applyFont="1" applyFill="1" applyBorder="1" applyAlignment="1">
      <alignment horizontal="center" wrapText="1"/>
    </xf>
    <xf numFmtId="0" fontId="2" fillId="0" borderId="7" xfId="1" applyFont="1" applyBorder="1"/>
    <xf numFmtId="0" fontId="1" fillId="4" borderId="7" xfId="0" applyFont="1" applyFill="1" applyBorder="1" applyAlignment="1">
      <alignment horizontal="center" wrapText="1"/>
    </xf>
    <xf numFmtId="0" fontId="1" fillId="4" borderId="8" xfId="0" applyFont="1" applyFill="1" applyBorder="1" applyAlignment="1">
      <alignment horizontal="center" wrapText="1"/>
    </xf>
    <xf numFmtId="0" fontId="2" fillId="12" borderId="7" xfId="0" applyFont="1" applyFill="1" applyBorder="1" applyAlignment="1">
      <alignment horizontal="center" vertical="center"/>
    </xf>
    <xf numFmtId="0" fontId="2" fillId="12" borderId="8" xfId="0" applyFont="1" applyFill="1" applyBorder="1" applyAlignment="1">
      <alignment horizontal="center" vertical="center"/>
    </xf>
    <xf numFmtId="0" fontId="2" fillId="12" borderId="9" xfId="0" applyFont="1" applyFill="1" applyBorder="1" applyAlignment="1">
      <alignment horizontal="center" vertical="center"/>
    </xf>
    <xf numFmtId="0" fontId="5" fillId="0" borderId="0" xfId="1"/>
    <xf numFmtId="0" fontId="2" fillId="12" borderId="10" xfId="0" applyFont="1" applyFill="1" applyBorder="1" applyAlignment="1">
      <alignment horizontal="center"/>
    </xf>
    <xf numFmtId="0" fontId="2" fillId="12" borderId="11" xfId="0" applyFont="1" applyFill="1" applyBorder="1" applyAlignment="1">
      <alignment horizontal="center"/>
    </xf>
    <xf numFmtId="0" fontId="2" fillId="12" borderId="15" xfId="0" applyFont="1" applyFill="1" applyBorder="1" applyAlignment="1">
      <alignment horizontal="center"/>
    </xf>
    <xf numFmtId="0" fontId="16" fillId="0" borderId="0" xfId="0" applyFont="1"/>
    <xf numFmtId="0" fontId="2" fillId="12" borderId="7" xfId="0" applyFont="1" applyFill="1" applyBorder="1" applyAlignment="1">
      <alignment horizontal="center"/>
    </xf>
    <xf numFmtId="0" fontId="2" fillId="12" borderId="8" xfId="0" applyFont="1" applyFill="1" applyBorder="1" applyAlignment="1">
      <alignment horizontal="center"/>
    </xf>
    <xf numFmtId="0" fontId="2" fillId="12" borderId="9" xfId="0" applyFont="1" applyFill="1" applyBorder="1" applyAlignment="1">
      <alignment horizontal="center"/>
    </xf>
    <xf numFmtId="0" fontId="2" fillId="0" borderId="10" xfId="1" applyFont="1" applyBorder="1"/>
    <xf numFmtId="0" fontId="1" fillId="2" borderId="15" xfId="0" applyFont="1" applyFill="1" applyBorder="1" applyAlignment="1">
      <alignment horizontal="center"/>
    </xf>
    <xf numFmtId="0" fontId="5" fillId="0" borderId="10" xfId="1" applyBorder="1"/>
    <xf numFmtId="0" fontId="1" fillId="3" borderId="6" xfId="0" applyFont="1" applyFill="1" applyBorder="1" applyAlignment="1">
      <alignment horizontal="center"/>
    </xf>
    <xf numFmtId="0" fontId="5" fillId="0" borderId="5" xfId="1" applyBorder="1"/>
    <xf numFmtId="0" fontId="1" fillId="4" borderId="6" xfId="0" applyFont="1" applyFill="1" applyBorder="1" applyAlignment="1">
      <alignment horizontal="center"/>
    </xf>
    <xf numFmtId="0" fontId="1" fillId="5" borderId="6" xfId="0" applyFont="1" applyFill="1" applyBorder="1" applyAlignment="1">
      <alignment horizontal="center"/>
    </xf>
    <xf numFmtId="0" fontId="1" fillId="6" borderId="6" xfId="0" applyFont="1" applyFill="1" applyBorder="1" applyAlignment="1">
      <alignment horizontal="center"/>
    </xf>
    <xf numFmtId="0" fontId="1" fillId="7" borderId="6" xfId="0" applyFont="1" applyFill="1" applyBorder="1" applyAlignment="1">
      <alignment horizontal="center"/>
    </xf>
    <xf numFmtId="0" fontId="2" fillId="8" borderId="6" xfId="0" applyFont="1" applyFill="1" applyBorder="1" applyAlignment="1">
      <alignment horizontal="center"/>
    </xf>
    <xf numFmtId="0" fontId="1" fillId="9" borderId="6" xfId="0" applyFont="1" applyFill="1" applyBorder="1" applyAlignment="1">
      <alignment horizontal="center" wrapText="1"/>
    </xf>
    <xf numFmtId="0" fontId="1" fillId="10" borderId="6" xfId="0" applyFont="1" applyFill="1" applyBorder="1" applyAlignment="1">
      <alignment horizontal="center" wrapText="1"/>
    </xf>
    <xf numFmtId="0" fontId="1" fillId="2" borderId="6" xfId="0" applyFont="1" applyFill="1" applyBorder="1" applyAlignment="1">
      <alignment horizontal="center" wrapText="1"/>
    </xf>
    <xf numFmtId="0" fontId="1" fillId="3" borderId="6" xfId="0" applyFont="1" applyFill="1" applyBorder="1" applyAlignment="1">
      <alignment horizontal="center" wrapText="1"/>
    </xf>
    <xf numFmtId="0" fontId="1" fillId="4" borderId="6" xfId="0" applyFont="1" applyFill="1" applyBorder="1" applyAlignment="1">
      <alignment horizontal="center" wrapText="1"/>
    </xf>
    <xf numFmtId="0" fontId="2" fillId="0" borderId="0" xfId="1" applyFont="1" applyAlignment="1">
      <alignment horizontal="center"/>
    </xf>
    <xf numFmtId="0" fontId="1" fillId="5" borderId="6" xfId="0" applyFont="1" applyFill="1" applyBorder="1" applyAlignment="1">
      <alignment horizontal="center" wrapText="1"/>
    </xf>
    <xf numFmtId="0" fontId="2" fillId="6" borderId="6" xfId="0" applyFont="1" applyFill="1" applyBorder="1" applyAlignment="1">
      <alignment horizontal="center"/>
    </xf>
    <xf numFmtId="0" fontId="1" fillId="7" borderId="6" xfId="0" applyFont="1" applyFill="1" applyBorder="1" applyAlignment="1">
      <alignment horizontal="center" wrapText="1"/>
    </xf>
    <xf numFmtId="0" fontId="2" fillId="12" borderId="16" xfId="0" applyFont="1" applyFill="1" applyBorder="1" applyAlignment="1">
      <alignment horizontal="center"/>
    </xf>
    <xf numFmtId="0" fontId="2" fillId="12" borderId="17" xfId="0" applyFont="1" applyFill="1" applyBorder="1" applyAlignment="1">
      <alignment horizontal="center"/>
    </xf>
    <xf numFmtId="0" fontId="2" fillId="12" borderId="18" xfId="0" applyFont="1" applyFill="1" applyBorder="1" applyAlignment="1">
      <alignment horizontal="center"/>
    </xf>
    <xf numFmtId="0" fontId="1" fillId="8" borderId="6" xfId="0" applyFont="1" applyFill="1" applyBorder="1" applyAlignment="1">
      <alignment horizontal="center" wrapText="1"/>
    </xf>
    <xf numFmtId="0" fontId="2" fillId="13" borderId="22" xfId="0" applyFont="1" applyFill="1" applyBorder="1" applyAlignment="1">
      <alignment horizontal="center"/>
    </xf>
    <xf numFmtId="0" fontId="2" fillId="13" borderId="23" xfId="0" applyFont="1" applyFill="1" applyBorder="1" applyAlignment="1">
      <alignment horizontal="center"/>
    </xf>
    <xf numFmtId="0" fontId="2" fillId="13" borderId="24" xfId="0" applyFont="1" applyFill="1" applyBorder="1" applyAlignment="1">
      <alignment horizontal="center"/>
    </xf>
    <xf numFmtId="0" fontId="1" fillId="6" borderId="6" xfId="0" applyFont="1" applyFill="1" applyBorder="1" applyAlignment="1">
      <alignment horizontal="center" wrapText="1"/>
    </xf>
    <xf numFmtId="0" fontId="2" fillId="0" borderId="5" xfId="0" applyFont="1" applyBorder="1" applyAlignment="1">
      <alignment horizontal="center"/>
    </xf>
    <xf numFmtId="0" fontId="1" fillId="6" borderId="7" xfId="0" applyFont="1" applyFill="1" applyBorder="1" applyAlignment="1">
      <alignment horizontal="center" wrapText="1"/>
    </xf>
    <xf numFmtId="0" fontId="1" fillId="6" borderId="8" xfId="0" applyFont="1" applyFill="1" applyBorder="1" applyAlignment="1">
      <alignment horizontal="center" wrapText="1"/>
    </xf>
    <xf numFmtId="0" fontId="1" fillId="6" borderId="9" xfId="0" applyFont="1" applyFill="1" applyBorder="1" applyAlignment="1">
      <alignment horizontal="center" wrapText="1"/>
    </xf>
    <xf numFmtId="0" fontId="0" fillId="0" borderId="7" xfId="0" applyBorder="1"/>
    <xf numFmtId="0" fontId="0" fillId="0" borderId="8" xfId="0" applyBorder="1"/>
    <xf numFmtId="0" fontId="0" fillId="0" borderId="9" xfId="0" applyBorder="1"/>
    <xf numFmtId="0" fontId="20" fillId="0" borderId="0" xfId="0" applyFont="1"/>
    <xf numFmtId="0" fontId="1"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28" xfId="0" applyFont="1" applyBorder="1"/>
    <xf numFmtId="0" fontId="1" fillId="2" borderId="10" xfId="0" applyFont="1" applyFill="1" applyBorder="1" applyAlignment="1">
      <alignment horizontal="center" wrapText="1"/>
    </xf>
    <xf numFmtId="0" fontId="1" fillId="2" borderId="11" xfId="0" applyFont="1" applyFill="1" applyBorder="1" applyAlignment="1">
      <alignment horizontal="center" wrapText="1"/>
    </xf>
    <xf numFmtId="0" fontId="2" fillId="0" borderId="29" xfId="0" applyFont="1" applyBorder="1"/>
    <xf numFmtId="0" fontId="2" fillId="0" borderId="6" xfId="1" applyFont="1" applyBorder="1"/>
    <xf numFmtId="0" fontId="2" fillId="12" borderId="23" xfId="1" applyFont="1" applyFill="1" applyBorder="1" applyAlignment="1">
      <alignment horizontal="center" vertical="center"/>
    </xf>
    <xf numFmtId="0" fontId="2" fillId="12" borderId="24" xfId="1" applyFont="1" applyFill="1" applyBorder="1" applyAlignment="1">
      <alignment horizontal="center" vertical="center"/>
    </xf>
    <xf numFmtId="0" fontId="2" fillId="12" borderId="5" xfId="0" applyFont="1" applyFill="1" applyBorder="1" applyAlignment="1">
      <alignment horizontal="center" vertical="center" wrapText="1"/>
    </xf>
    <xf numFmtId="0" fontId="2" fillId="12" borderId="0" xfId="0" applyFont="1" applyFill="1" applyAlignment="1">
      <alignment horizontal="center" vertical="center" wrapText="1"/>
    </xf>
    <xf numFmtId="0" fontId="2" fillId="12" borderId="6" xfId="0" applyFont="1" applyFill="1" applyBorder="1" applyAlignment="1">
      <alignment horizontal="center" vertical="center" wrapText="1"/>
    </xf>
    <xf numFmtId="0" fontId="2" fillId="0" borderId="5" xfId="1" applyFont="1" applyBorder="1" applyAlignment="1">
      <alignment horizontal="center" vertical="center"/>
    </xf>
    <xf numFmtId="0" fontId="2" fillId="0" borderId="0" xfId="1" applyFont="1" applyAlignment="1">
      <alignment horizontal="center" vertical="center"/>
    </xf>
    <xf numFmtId="0" fontId="2" fillId="0" borderId="6" xfId="1" applyFont="1" applyBorder="1" applyAlignment="1">
      <alignment horizontal="center" vertical="center"/>
    </xf>
    <xf numFmtId="0" fontId="2" fillId="0" borderId="30" xfId="0" applyFont="1" applyBorder="1"/>
    <xf numFmtId="0" fontId="1" fillId="3" borderId="7" xfId="0" applyFont="1" applyFill="1" applyBorder="1" applyAlignment="1">
      <alignment horizontal="center" wrapText="1"/>
    </xf>
    <xf numFmtId="0" fontId="1" fillId="3" borderId="8" xfId="0" applyFont="1" applyFill="1" applyBorder="1" applyAlignment="1">
      <alignment horizontal="center" wrapText="1"/>
    </xf>
    <xf numFmtId="0" fontId="1" fillId="3" borderId="9" xfId="0" applyFont="1" applyFill="1" applyBorder="1" applyAlignment="1">
      <alignment horizont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8" xfId="0" applyFont="1" applyBorder="1" applyAlignment="1">
      <alignment horizontal="center"/>
    </xf>
    <xf numFmtId="0" fontId="1" fillId="0" borderId="9" xfId="0" applyFont="1" applyBorder="1" applyAlignment="1">
      <alignment horizontal="center"/>
    </xf>
    <xf numFmtId="0" fontId="1" fillId="2" borderId="15" xfId="0" applyFont="1" applyFill="1" applyBorder="1" applyAlignment="1">
      <alignment horizontal="center" wrapText="1"/>
    </xf>
    <xf numFmtId="0" fontId="12" fillId="0" borderId="11" xfId="0" applyFont="1" applyBorder="1"/>
    <xf numFmtId="0" fontId="2" fillId="0" borderId="15" xfId="0" applyFont="1" applyBorder="1" applyAlignment="1">
      <alignment horizontal="center"/>
    </xf>
    <xf numFmtId="0" fontId="2" fillId="12" borderId="22" xfId="0" applyFont="1" applyFill="1" applyBorder="1" applyAlignment="1">
      <alignment horizontal="center" vertical="center" wrapText="1"/>
    </xf>
    <xf numFmtId="0" fontId="2" fillId="13" borderId="22" xfId="0" applyFont="1" applyFill="1" applyBorder="1" applyAlignment="1">
      <alignment horizontal="center" vertical="center"/>
    </xf>
    <xf numFmtId="0" fontId="2" fillId="13" borderId="23" xfId="0" applyFont="1" applyFill="1" applyBorder="1" applyAlignment="1">
      <alignment horizontal="center" vertical="center"/>
    </xf>
    <xf numFmtId="0" fontId="1" fillId="2" borderId="7" xfId="0" applyFont="1" applyFill="1" applyBorder="1" applyAlignment="1">
      <alignment horizontal="center" wrapText="1"/>
    </xf>
    <xf numFmtId="0" fontId="1" fillId="2" borderId="8" xfId="0" applyFont="1" applyFill="1" applyBorder="1" applyAlignment="1">
      <alignment horizontal="center" wrapText="1"/>
    </xf>
    <xf numFmtId="0" fontId="1" fillId="2" borderId="9" xfId="0" applyFont="1" applyFill="1" applyBorder="1" applyAlignment="1">
      <alignment horizontal="center" wrapText="1"/>
    </xf>
    <xf numFmtId="0" fontId="2" fillId="12" borderId="25" xfId="0" applyFont="1" applyFill="1" applyBorder="1" applyAlignment="1">
      <alignment horizontal="center" vertical="center" wrapText="1"/>
    </xf>
    <xf numFmtId="0" fontId="4" fillId="0" borderId="0" xfId="1" applyFont="1" applyAlignment="1">
      <alignment horizontal="center"/>
    </xf>
    <xf numFmtId="0" fontId="4" fillId="0" borderId="0" xfId="1" applyFont="1" applyAlignment="1">
      <alignment horizontal="center" vertical="center"/>
    </xf>
    <xf numFmtId="0" fontId="2" fillId="12" borderId="10" xfId="0" applyFont="1" applyFill="1" applyBorder="1" applyAlignment="1">
      <alignment horizontal="center" vertical="center"/>
    </xf>
    <xf numFmtId="0" fontId="12" fillId="0" borderId="28" xfId="0" applyFont="1" applyBorder="1" applyAlignment="1">
      <alignment horizontal="right"/>
    </xf>
    <xf numFmtId="0" fontId="1" fillId="2" borderId="10" xfId="2" applyFill="1" applyBorder="1" applyAlignment="1">
      <alignment horizontal="center" vertical="center"/>
    </xf>
    <xf numFmtId="0" fontId="1" fillId="2" borderId="11" xfId="2" applyFill="1" applyBorder="1" applyAlignment="1">
      <alignment horizontal="center" vertical="center"/>
    </xf>
    <xf numFmtId="0" fontId="1" fillId="2" borderId="15" xfId="2" applyFill="1" applyBorder="1" applyAlignment="1">
      <alignment horizontal="center" vertical="center"/>
    </xf>
    <xf numFmtId="0" fontId="2" fillId="14" borderId="12" xfId="0" applyFont="1" applyFill="1" applyBorder="1" applyAlignment="1">
      <alignment horizontal="center"/>
    </xf>
    <xf numFmtId="0" fontId="1" fillId="0" borderId="29" xfId="2" applyFill="1" applyBorder="1" applyAlignment="1">
      <alignment horizontal="right"/>
    </xf>
    <xf numFmtId="0" fontId="1" fillId="3" borderId="5" xfId="2" applyFill="1" applyBorder="1" applyAlignment="1">
      <alignment horizontal="center" vertical="center"/>
    </xf>
    <xf numFmtId="0" fontId="1" fillId="3" borderId="6" xfId="2" applyFill="1" applyBorder="1" applyAlignment="1">
      <alignment horizontal="center" vertical="center"/>
    </xf>
    <xf numFmtId="0" fontId="1" fillId="4" borderId="5" xfId="2" applyFill="1" applyBorder="1" applyAlignment="1">
      <alignment horizontal="center" vertical="center"/>
    </xf>
    <xf numFmtId="0" fontId="1" fillId="4" borderId="6" xfId="2" applyFill="1" applyBorder="1" applyAlignment="1">
      <alignment horizontal="center" vertical="center"/>
    </xf>
    <xf numFmtId="0" fontId="1" fillId="5" borderId="5" xfId="2" applyFill="1" applyBorder="1" applyAlignment="1">
      <alignment horizontal="center" vertical="center"/>
    </xf>
    <xf numFmtId="0" fontId="1" fillId="5" borderId="6" xfId="2" applyFill="1" applyBorder="1" applyAlignment="1">
      <alignment horizontal="center" vertical="center"/>
    </xf>
    <xf numFmtId="0" fontId="1" fillId="6" borderId="5" xfId="2" applyFill="1" applyBorder="1" applyAlignment="1">
      <alignment horizontal="center" vertical="center"/>
    </xf>
    <xf numFmtId="0" fontId="1" fillId="6" borderId="6" xfId="2" applyFill="1" applyBorder="1" applyAlignment="1">
      <alignment horizontal="center" vertical="center"/>
    </xf>
    <xf numFmtId="0" fontId="2" fillId="14" borderId="22" xfId="0" applyFont="1" applyFill="1" applyBorder="1" applyAlignment="1">
      <alignment horizontal="center"/>
    </xf>
    <xf numFmtId="0" fontId="21" fillId="12" borderId="24" xfId="0" applyFont="1" applyFill="1" applyBorder="1" applyAlignment="1">
      <alignment horizontal="center"/>
    </xf>
    <xf numFmtId="0" fontId="1" fillId="7" borderId="5" xfId="2" applyFill="1" applyBorder="1" applyAlignment="1">
      <alignment horizontal="center" vertical="center"/>
    </xf>
    <xf numFmtId="0" fontId="1" fillId="7" borderId="6" xfId="2" applyFill="1" applyBorder="1" applyAlignment="1">
      <alignment horizontal="center" vertical="center"/>
    </xf>
    <xf numFmtId="0" fontId="2" fillId="16" borderId="22" xfId="0" applyFont="1" applyFill="1" applyBorder="1" applyAlignment="1">
      <alignment horizontal="center"/>
    </xf>
    <xf numFmtId="0" fontId="1" fillId="8" borderId="5" xfId="2" applyFill="1" applyBorder="1" applyAlignment="1">
      <alignment horizontal="center" vertical="center"/>
    </xf>
    <xf numFmtId="0" fontId="1" fillId="8" borderId="6" xfId="2" applyFill="1" applyBorder="1" applyAlignment="1">
      <alignment horizontal="center" vertical="center"/>
    </xf>
    <xf numFmtId="0" fontId="1" fillId="9" borderId="5" xfId="2" applyFill="1" applyBorder="1" applyAlignment="1">
      <alignment horizontal="center" vertical="center"/>
    </xf>
    <xf numFmtId="0" fontId="1" fillId="9" borderId="6" xfId="2" applyFill="1" applyBorder="1" applyAlignment="1">
      <alignment horizontal="center" vertical="center"/>
    </xf>
    <xf numFmtId="0" fontId="1" fillId="10" borderId="5" xfId="2" applyFill="1" applyBorder="1" applyAlignment="1">
      <alignment horizontal="center" vertical="center"/>
    </xf>
    <xf numFmtId="0" fontId="1" fillId="10" borderId="6" xfId="2" applyFill="1" applyBorder="1" applyAlignment="1">
      <alignment horizontal="center" vertical="center"/>
    </xf>
    <xf numFmtId="0" fontId="1" fillId="2" borderId="5" xfId="2" applyFill="1" applyBorder="1" applyAlignment="1">
      <alignment horizontal="center" vertical="center" wrapText="1"/>
    </xf>
    <xf numFmtId="0" fontId="1" fillId="2" borderId="6" xfId="2" applyFill="1" applyBorder="1" applyAlignment="1">
      <alignment horizontal="center" vertical="center" wrapText="1"/>
    </xf>
    <xf numFmtId="0" fontId="1" fillId="3" borderId="5" xfId="2" applyFill="1" applyBorder="1" applyAlignment="1">
      <alignment horizontal="center" vertical="center" wrapText="1"/>
    </xf>
    <xf numFmtId="0" fontId="1" fillId="3" borderId="6" xfId="2" applyFill="1" applyBorder="1" applyAlignment="1">
      <alignment horizontal="center" vertical="center" wrapText="1"/>
    </xf>
    <xf numFmtId="0" fontId="1" fillId="4" borderId="5" xfId="2" applyFill="1" applyBorder="1" applyAlignment="1">
      <alignment horizontal="center" vertical="center" wrapText="1"/>
    </xf>
    <xf numFmtId="0" fontId="1" fillId="4" borderId="6" xfId="2" applyFill="1" applyBorder="1" applyAlignment="1">
      <alignment horizontal="center" vertical="center" wrapText="1"/>
    </xf>
    <xf numFmtId="0" fontId="1" fillId="5" borderId="5" xfId="2" applyFill="1" applyBorder="1" applyAlignment="1">
      <alignment horizontal="center" vertical="center" wrapText="1"/>
    </xf>
    <xf numFmtId="0" fontId="1" fillId="5" borderId="6" xfId="2" applyFill="1" applyBorder="1" applyAlignment="1">
      <alignment horizontal="center" vertical="center" wrapText="1"/>
    </xf>
    <xf numFmtId="0" fontId="1" fillId="6" borderId="5" xfId="2" applyFill="1" applyBorder="1" applyAlignment="1">
      <alignment horizontal="center" vertical="center" wrapText="1"/>
    </xf>
    <xf numFmtId="0" fontId="1" fillId="6" borderId="6" xfId="2" applyFill="1" applyBorder="1" applyAlignment="1">
      <alignment horizontal="center" vertical="center" wrapText="1"/>
    </xf>
    <xf numFmtId="0" fontId="1" fillId="7" borderId="5" xfId="2" applyFill="1" applyBorder="1" applyAlignment="1">
      <alignment horizontal="center" vertical="center" wrapText="1"/>
    </xf>
    <xf numFmtId="0" fontId="1" fillId="7" borderId="6" xfId="2" applyFill="1" applyBorder="1" applyAlignment="1">
      <alignment horizontal="center" vertical="center" wrapText="1"/>
    </xf>
    <xf numFmtId="0" fontId="1" fillId="8" borderId="5" xfId="2" applyFill="1" applyBorder="1" applyAlignment="1">
      <alignment horizontal="center" vertical="center" wrapText="1"/>
    </xf>
    <xf numFmtId="0" fontId="1" fillId="8" borderId="6" xfId="2" applyFill="1" applyBorder="1" applyAlignment="1">
      <alignment horizontal="center" vertical="center" wrapText="1"/>
    </xf>
    <xf numFmtId="0" fontId="1" fillId="9" borderId="5" xfId="2" applyFill="1" applyBorder="1" applyAlignment="1">
      <alignment horizontal="center" vertical="center" wrapText="1"/>
    </xf>
    <xf numFmtId="0" fontId="1" fillId="9" borderId="6" xfId="2" applyFill="1" applyBorder="1" applyAlignment="1">
      <alignment horizontal="center" vertical="center" wrapText="1"/>
    </xf>
    <xf numFmtId="0" fontId="1" fillId="10" borderId="5" xfId="2" applyFill="1" applyBorder="1" applyAlignment="1">
      <alignment horizontal="center" vertical="center" wrapText="1"/>
    </xf>
    <xf numFmtId="0" fontId="1" fillId="10" borderId="6" xfId="2" applyFill="1" applyBorder="1" applyAlignment="1">
      <alignment horizontal="center" vertical="center" wrapText="1"/>
    </xf>
    <xf numFmtId="0" fontId="1" fillId="0" borderId="30" xfId="2" applyFill="1" applyBorder="1" applyAlignment="1">
      <alignment horizontal="right"/>
    </xf>
    <xf numFmtId="0" fontId="1" fillId="2" borderId="7" xfId="2" applyFill="1" applyBorder="1" applyAlignment="1">
      <alignment horizontal="center" vertical="center" wrapText="1"/>
    </xf>
    <xf numFmtId="0" fontId="1" fillId="2" borderId="8" xfId="2" applyFill="1" applyBorder="1" applyAlignment="1">
      <alignment horizontal="center" vertical="center" wrapText="1"/>
    </xf>
    <xf numFmtId="0" fontId="1" fillId="2" borderId="9" xfId="2" applyFill="1" applyBorder="1" applyAlignment="1">
      <alignment horizontal="center" vertical="center" wrapText="1"/>
    </xf>
    <xf numFmtId="0" fontId="2" fillId="13" borderId="3" xfId="0" applyFont="1" applyFill="1" applyBorder="1" applyAlignment="1">
      <alignment horizontal="center"/>
    </xf>
    <xf numFmtId="0" fontId="2" fillId="13" borderId="4" xfId="0" applyFont="1" applyFill="1" applyBorder="1" applyAlignment="1">
      <alignment horizontal="center"/>
    </xf>
    <xf numFmtId="0" fontId="15" fillId="0" borderId="1" xfId="0" applyFont="1" applyBorder="1" applyAlignment="1">
      <alignment horizontal="center" vertical="center"/>
    </xf>
    <xf numFmtId="0" fontId="2" fillId="0" borderId="1" xfId="0" applyFont="1" applyBorder="1" applyAlignment="1">
      <alignment horizontal="center"/>
    </xf>
    <xf numFmtId="0" fontId="2" fillId="2" borderId="10" xfId="0" applyFont="1" applyFill="1" applyBorder="1" applyAlignment="1">
      <alignment horizontal="center"/>
    </xf>
    <xf numFmtId="0" fontId="2" fillId="16" borderId="12" xfId="0" applyFont="1" applyFill="1" applyBorder="1" applyAlignment="1">
      <alignment horizontal="center"/>
    </xf>
    <xf numFmtId="0" fontId="2" fillId="13" borderId="12" xfId="0" applyFont="1" applyFill="1" applyBorder="1" applyAlignment="1">
      <alignment horizontal="center"/>
    </xf>
    <xf numFmtId="0" fontId="2" fillId="13" borderId="13" xfId="0" applyFont="1" applyFill="1" applyBorder="1" applyAlignment="1">
      <alignment horizontal="center"/>
    </xf>
    <xf numFmtId="0" fontId="2" fillId="13" borderId="14" xfId="0" applyFont="1" applyFill="1" applyBorder="1" applyAlignment="1">
      <alignment horizontal="center"/>
    </xf>
    <xf numFmtId="0" fontId="2" fillId="0" borderId="29" xfId="0" applyFont="1" applyBorder="1" applyAlignment="1">
      <alignment horizontal="right"/>
    </xf>
    <xf numFmtId="0" fontId="2" fillId="3" borderId="5" xfId="0" applyFont="1" applyFill="1" applyBorder="1" applyAlignment="1">
      <alignment horizontal="center"/>
    </xf>
    <xf numFmtId="0" fontId="2" fillId="3" borderId="6"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2" fillId="5" borderId="5" xfId="0" applyFont="1" applyFill="1" applyBorder="1" applyAlignment="1">
      <alignment horizontal="center"/>
    </xf>
    <xf numFmtId="0" fontId="2" fillId="5" borderId="6" xfId="0" applyFont="1" applyFill="1" applyBorder="1" applyAlignment="1">
      <alignment horizontal="center"/>
    </xf>
    <xf numFmtId="0" fontId="2" fillId="6" borderId="5" xfId="0" applyFont="1" applyFill="1" applyBorder="1" applyAlignment="1">
      <alignment horizontal="center"/>
    </xf>
    <xf numFmtId="0" fontId="2" fillId="7" borderId="5" xfId="0" applyFont="1" applyFill="1" applyBorder="1" applyAlignment="1">
      <alignment horizontal="center" wrapText="1"/>
    </xf>
    <xf numFmtId="0" fontId="2" fillId="7" borderId="6" xfId="0" applyFont="1" applyFill="1" applyBorder="1" applyAlignment="1">
      <alignment horizontal="center"/>
    </xf>
    <xf numFmtId="0" fontId="2" fillId="8" borderId="5" xfId="0" applyFont="1" applyFill="1" applyBorder="1" applyAlignment="1">
      <alignment horizontal="center" wrapText="1"/>
    </xf>
    <xf numFmtId="0" fontId="2" fillId="9" borderId="5" xfId="0" applyFont="1" applyFill="1" applyBorder="1" applyAlignment="1">
      <alignment horizontal="center" wrapText="1"/>
    </xf>
    <xf numFmtId="0" fontId="2" fillId="9" borderId="6" xfId="0" applyFont="1" applyFill="1" applyBorder="1" applyAlignment="1">
      <alignment horizontal="center" wrapText="1"/>
    </xf>
    <xf numFmtId="0" fontId="2" fillId="10" borderId="5" xfId="0" applyFont="1" applyFill="1" applyBorder="1" applyAlignment="1">
      <alignment horizontal="center" wrapText="1"/>
    </xf>
    <xf numFmtId="0" fontId="2" fillId="10" borderId="6"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15" borderId="22"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6" borderId="5" xfId="0" applyFont="1" applyFill="1" applyBorder="1" applyAlignment="1">
      <alignment horizontal="center" wrapText="1"/>
    </xf>
    <xf numFmtId="0" fontId="2" fillId="6" borderId="6" xfId="0" applyFont="1" applyFill="1" applyBorder="1" applyAlignment="1">
      <alignment horizontal="center" wrapText="1"/>
    </xf>
    <xf numFmtId="0" fontId="2" fillId="7" borderId="6" xfId="0" applyFont="1" applyFill="1" applyBorder="1" applyAlignment="1">
      <alignment horizontal="center" wrapText="1"/>
    </xf>
    <xf numFmtId="0" fontId="2" fillId="8" borderId="6" xfId="0" applyFont="1" applyFill="1" applyBorder="1" applyAlignment="1">
      <alignment horizontal="center" wrapText="1"/>
    </xf>
    <xf numFmtId="0" fontId="2" fillId="0" borderId="30" xfId="0" applyFont="1" applyBorder="1" applyAlignment="1">
      <alignment horizontal="right"/>
    </xf>
    <xf numFmtId="0" fontId="2" fillId="3" borderId="7" xfId="0" applyFont="1" applyFill="1" applyBorder="1" applyAlignment="1">
      <alignment horizontal="center"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2" fillId="13" borderId="11" xfId="0" applyFont="1" applyFill="1" applyBorder="1" applyAlignment="1">
      <alignment horizontal="center"/>
    </xf>
    <xf numFmtId="0" fontId="2" fillId="13" borderId="15" xfId="0" applyFont="1" applyFill="1" applyBorder="1" applyAlignment="1">
      <alignment horizontal="center"/>
    </xf>
    <xf numFmtId="0" fontId="2" fillId="13" borderId="8" xfId="0" applyFont="1" applyFill="1" applyBorder="1" applyAlignment="1">
      <alignment horizontal="center"/>
    </xf>
    <xf numFmtId="0" fontId="2" fillId="13" borderId="9" xfId="0" applyFont="1" applyFill="1" applyBorder="1" applyAlignment="1">
      <alignment horizontal="center"/>
    </xf>
    <xf numFmtId="0" fontId="2" fillId="0" borderId="7" xfId="0" applyFont="1" applyBorder="1" applyAlignment="1">
      <alignment horizontal="center"/>
    </xf>
    <xf numFmtId="0" fontId="1" fillId="0" borderId="28" xfId="2" applyFill="1" applyBorder="1" applyAlignment="1">
      <alignment horizontal="right"/>
    </xf>
    <xf numFmtId="0" fontId="2" fillId="15" borderId="10" xfId="0" applyFont="1" applyFill="1" applyBorder="1" applyAlignment="1">
      <alignment horizontal="center"/>
    </xf>
    <xf numFmtId="0" fontId="1" fillId="12" borderId="15" xfId="0" applyFont="1" applyFill="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1" fillId="12" borderId="24" xfId="0" applyFont="1" applyFill="1" applyBorder="1" applyAlignment="1">
      <alignment horizontal="center"/>
    </xf>
    <xf numFmtId="0" fontId="1" fillId="2" borderId="5" xfId="2" applyFill="1" applyBorder="1" applyAlignment="1">
      <alignment horizontal="center" vertical="center"/>
    </xf>
    <xf numFmtId="0" fontId="1" fillId="2" borderId="6" xfId="2" applyFill="1" applyBorder="1" applyAlignment="1">
      <alignment horizontal="center" vertical="center"/>
    </xf>
    <xf numFmtId="0" fontId="2" fillId="16" borderId="5" xfId="0" applyFont="1" applyFill="1" applyBorder="1" applyAlignment="1">
      <alignment horizontal="center"/>
    </xf>
    <xf numFmtId="0" fontId="1" fillId="5" borderId="7" xfId="2" applyFill="1" applyBorder="1" applyAlignment="1">
      <alignment horizontal="center" vertical="center"/>
    </xf>
    <xf numFmtId="0" fontId="1" fillId="5" borderId="8" xfId="2" applyFill="1" applyBorder="1" applyAlignment="1">
      <alignment horizontal="center" vertical="center"/>
    </xf>
    <xf numFmtId="0" fontId="1" fillId="5" borderId="9" xfId="2" applyFill="1" applyBorder="1" applyAlignment="1">
      <alignment horizontal="center" vertical="center"/>
    </xf>
    <xf numFmtId="0" fontId="2" fillId="16" borderId="25" xfId="0" applyFont="1" applyFill="1" applyBorder="1" applyAlignment="1">
      <alignment horizontal="center"/>
    </xf>
    <xf numFmtId="0" fontId="1" fillId="0" borderId="28" xfId="0" applyFont="1" applyBorder="1" applyAlignment="1">
      <alignment horizontal="right"/>
    </xf>
    <xf numFmtId="0" fontId="1" fillId="0" borderId="29" xfId="0" applyFont="1" applyBorder="1" applyAlignment="1">
      <alignment horizontal="right"/>
    </xf>
    <xf numFmtId="0" fontId="2" fillId="16" borderId="22" xfId="0" applyFont="1" applyFill="1" applyBorder="1" applyAlignment="1">
      <alignment horizontal="center" vertical="center"/>
    </xf>
    <xf numFmtId="0" fontId="2" fillId="16" borderId="23" xfId="0" applyFont="1" applyFill="1" applyBorder="1" applyAlignment="1">
      <alignment horizontal="center" vertical="center"/>
    </xf>
    <xf numFmtId="0" fontId="2" fillId="16" borderId="0" xfId="0" applyFont="1" applyFill="1" applyAlignment="1">
      <alignment horizontal="center" vertical="center"/>
    </xf>
    <xf numFmtId="0" fontId="1" fillId="9" borderId="7" xfId="0" applyFont="1" applyFill="1" applyBorder="1" applyAlignment="1">
      <alignment horizontal="center" wrapText="1"/>
    </xf>
    <xf numFmtId="0" fontId="1" fillId="9" borderId="8" xfId="0" applyFont="1" applyFill="1" applyBorder="1" applyAlignment="1">
      <alignment horizontal="center" wrapText="1"/>
    </xf>
    <xf numFmtId="0" fontId="1" fillId="9" borderId="9" xfId="0" applyFont="1" applyFill="1" applyBorder="1" applyAlignment="1">
      <alignment horizontal="center" wrapText="1"/>
    </xf>
    <xf numFmtId="0" fontId="2" fillId="0" borderId="28" xfId="0" applyFont="1" applyBorder="1" applyAlignment="1">
      <alignment horizontal="right"/>
    </xf>
    <xf numFmtId="0" fontId="0" fillId="0" borderId="10" xfId="0" applyBorder="1" applyAlignment="1">
      <alignment horizontal="center"/>
    </xf>
    <xf numFmtId="0" fontId="0" fillId="0" borderId="5" xfId="0" applyBorder="1" applyAlignment="1">
      <alignment horizontal="center"/>
    </xf>
    <xf numFmtId="0" fontId="2" fillId="15" borderId="16" xfId="0" applyFont="1" applyFill="1" applyBorder="1" applyAlignment="1">
      <alignment horizontal="center"/>
    </xf>
    <xf numFmtId="0" fontId="2" fillId="15" borderId="17" xfId="0" applyFont="1" applyFill="1" applyBorder="1" applyAlignment="1">
      <alignment horizontal="center"/>
    </xf>
    <xf numFmtId="0" fontId="2" fillId="15" borderId="23" xfId="0" applyFont="1" applyFill="1" applyBorder="1" applyAlignment="1">
      <alignment horizontal="center"/>
    </xf>
    <xf numFmtId="0" fontId="2" fillId="16" borderId="23" xfId="0" applyFont="1" applyFill="1" applyBorder="1" applyAlignment="1">
      <alignment horizontal="center"/>
    </xf>
    <xf numFmtId="0" fontId="1" fillId="8" borderId="5" xfId="0" applyFont="1" applyFill="1" applyBorder="1" applyAlignment="1">
      <alignment horizontal="center" vertical="center" wrapText="1"/>
    </xf>
    <xf numFmtId="0" fontId="1" fillId="8" borderId="0" xfId="0" applyFont="1" applyFill="1" applyAlignment="1">
      <alignment horizontal="center" vertical="center" wrapText="1"/>
    </xf>
    <xf numFmtId="0" fontId="2" fillId="16" borderId="16" xfId="0" applyFont="1" applyFill="1" applyBorder="1" applyAlignment="1">
      <alignment horizontal="center"/>
    </xf>
    <xf numFmtId="0" fontId="2" fillId="16" borderId="17" xfId="0" applyFont="1" applyFill="1" applyBorder="1" applyAlignment="1">
      <alignment horizontal="center"/>
    </xf>
    <xf numFmtId="0" fontId="1" fillId="4" borderId="9" xfId="0" applyFont="1" applyFill="1" applyBorder="1" applyAlignment="1">
      <alignment horizontal="center" wrapText="1"/>
    </xf>
    <xf numFmtId="0" fontId="2" fillId="2" borderId="15" xfId="0" applyFont="1" applyFill="1" applyBorder="1" applyAlignment="1">
      <alignment horizontal="center"/>
    </xf>
    <xf numFmtId="0" fontId="2" fillId="14" borderId="22" xfId="0" applyFont="1" applyFill="1" applyBorder="1" applyAlignment="1">
      <alignment horizontal="center" vertical="center"/>
    </xf>
    <xf numFmtId="0" fontId="1" fillId="12" borderId="23" xfId="0" applyFont="1" applyFill="1" applyBorder="1" applyAlignment="1">
      <alignment horizontal="center" wrapText="1"/>
    </xf>
    <xf numFmtId="0" fontId="2" fillId="5" borderId="5" xfId="0" applyFont="1" applyFill="1" applyBorder="1" applyAlignment="1">
      <alignment horizontal="center" wrapText="1"/>
    </xf>
    <xf numFmtId="0" fontId="2" fillId="0" borderId="5" xfId="0" applyFont="1" applyBorder="1" applyAlignment="1">
      <alignment horizontal="center" vertical="center"/>
    </xf>
    <xf numFmtId="0" fontId="2" fillId="5" borderId="6" xfId="0" applyFont="1" applyFill="1" applyBorder="1" applyAlignment="1">
      <alignment horizontal="center" wrapText="1"/>
    </xf>
    <xf numFmtId="0" fontId="2" fillId="6" borderId="7" xfId="0" applyFont="1" applyFill="1" applyBorder="1" applyAlignment="1">
      <alignment horizontal="center" wrapText="1"/>
    </xf>
    <xf numFmtId="0" fontId="2" fillId="6" borderId="8" xfId="0" applyFont="1" applyFill="1" applyBorder="1" applyAlignment="1">
      <alignment horizontal="center" wrapText="1"/>
    </xf>
    <xf numFmtId="0" fontId="2" fillId="6" borderId="9" xfId="0" applyFont="1" applyFill="1" applyBorder="1" applyAlignment="1">
      <alignment horizontal="center" wrapText="1"/>
    </xf>
    <xf numFmtId="0" fontId="1" fillId="7" borderId="5"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6" xfId="0" applyFont="1" applyFill="1" applyBorder="1" applyAlignment="1">
      <alignment horizontal="center" vertical="center" wrapText="1"/>
    </xf>
    <xf numFmtId="0" fontId="2" fillId="2" borderId="6" xfId="0" applyFont="1" applyFill="1" applyBorder="1" applyAlignment="1">
      <alignment horizontal="center"/>
    </xf>
    <xf numFmtId="0" fontId="1" fillId="5" borderId="7" xfId="0" applyFont="1" applyFill="1" applyBorder="1" applyAlignment="1">
      <alignment horizontal="center" wrapText="1"/>
    </xf>
    <xf numFmtId="0" fontId="1" fillId="5" borderId="8" xfId="0" applyFont="1" applyFill="1" applyBorder="1" applyAlignment="1">
      <alignment horizontal="center" wrapText="1"/>
    </xf>
    <xf numFmtId="0" fontId="1" fillId="5" borderId="9" xfId="0" applyFont="1" applyFill="1" applyBorder="1" applyAlignment="1">
      <alignment horizont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5"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6"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6"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6"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6"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1" fillId="9" borderId="0" xfId="0" applyFont="1" applyFill="1" applyAlignment="1">
      <alignment horizontal="center" vertical="center" wrapText="1"/>
    </xf>
    <xf numFmtId="0" fontId="1" fillId="9" borderId="6"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10" borderId="0" xfId="0" applyFont="1" applyFill="1" applyAlignment="1">
      <alignment horizontal="center" vertical="center" wrapText="1"/>
    </xf>
    <xf numFmtId="0" fontId="1" fillId="10"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11" borderId="5" xfId="0" applyFont="1" applyFill="1" applyBorder="1" applyAlignment="1">
      <alignment horizontal="center" vertical="center" wrapText="1"/>
    </xf>
    <xf numFmtId="0" fontId="1" fillId="11" borderId="0" xfId="0" applyFont="1" applyFill="1" applyAlignment="1">
      <alignment horizontal="center" vertical="center" wrapText="1"/>
    </xf>
    <xf numFmtId="0" fontId="1" fillId="11" borderId="6" xfId="0" applyFont="1" applyFill="1" applyBorder="1" applyAlignment="1">
      <alignment horizontal="center" vertical="center" wrapText="1"/>
    </xf>
    <xf numFmtId="0" fontId="2" fillId="10" borderId="6" xfId="0" applyFont="1" applyFill="1" applyBorder="1" applyAlignment="1">
      <alignment horizontal="center"/>
    </xf>
    <xf numFmtId="0" fontId="1" fillId="0" borderId="30" xfId="0" applyFont="1" applyBorder="1" applyAlignment="1">
      <alignment horizontal="right"/>
    </xf>
    <xf numFmtId="0" fontId="1" fillId="7" borderId="7" xfId="0" applyFont="1" applyFill="1" applyBorder="1" applyAlignment="1">
      <alignment horizontal="center" vertical="center" wrapText="1"/>
    </xf>
    <xf numFmtId="0" fontId="1" fillId="7" borderId="8"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 fillId="0" borderId="0" xfId="1" applyFont="1" applyAlignment="1">
      <alignment horizontal="center" vertical="center" wrapText="1"/>
    </xf>
    <xf numFmtId="0" fontId="2" fillId="13" borderId="2" xfId="0" applyFont="1" applyFill="1" applyBorder="1" applyAlignment="1">
      <alignment horizontal="center"/>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2" fillId="10" borderId="5"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7" fillId="0" borderId="0" xfId="0" applyFont="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5" xfId="0" applyFont="1" applyBorder="1" applyAlignment="1">
      <alignment horizontal="center" vertical="center" wrapText="1"/>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3" xfId="0" applyFont="1" applyBorder="1" applyAlignment="1">
      <alignment horizontal="center"/>
    </xf>
    <xf numFmtId="0" fontId="17" fillId="0" borderId="2" xfId="0" applyFont="1" applyBorder="1" applyAlignment="1">
      <alignment horizontal="center"/>
    </xf>
    <xf numFmtId="0" fontId="17" fillId="0" borderId="4" xfId="0" applyFont="1" applyBorder="1" applyAlignment="1">
      <alignment horizontal="center"/>
    </xf>
    <xf numFmtId="0" fontId="0" fillId="0" borderId="0" xfId="0" applyAlignment="1">
      <alignment horizontal="center" vertical="center" wrapText="1"/>
    </xf>
    <xf numFmtId="0" fontId="22" fillId="0" borderId="0" xfId="0" applyFont="1" applyAlignment="1">
      <alignment vertical="center" wrapText="1"/>
    </xf>
    <xf numFmtId="0" fontId="22" fillId="0" borderId="8" xfId="0" applyFont="1" applyBorder="1" applyAlignment="1">
      <alignment horizontal="left" vertical="center" wrapText="1"/>
    </xf>
    <xf numFmtId="0" fontId="0" fillId="0" borderId="1" xfId="0" applyBorder="1" applyAlignment="1">
      <alignment horizontal="center"/>
    </xf>
    <xf numFmtId="0" fontId="12" fillId="0" borderId="1" xfId="0" applyFont="1" applyBorder="1" applyAlignment="1">
      <alignment horizontal="center" vertical="center" wrapText="1"/>
    </xf>
    <xf numFmtId="0" fontId="0" fillId="0" borderId="29" xfId="0" applyBorder="1" applyAlignment="1">
      <alignment horizontal="center"/>
    </xf>
    <xf numFmtId="0" fontId="0" fillId="0" borderId="5" xfId="1" applyFont="1" applyBorder="1" applyAlignment="1">
      <alignment horizontal="center"/>
    </xf>
    <xf numFmtId="0" fontId="0" fillId="0" borderId="0" xfId="1" applyFont="1" applyAlignment="1">
      <alignment horizont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12" fillId="0" borderId="5" xfId="0" applyFont="1" applyBorder="1" applyAlignment="1">
      <alignment horizontal="center"/>
    </xf>
    <xf numFmtId="0" fontId="0" fillId="0" borderId="30" xfId="0" applyBorder="1" applyAlignment="1">
      <alignment horizontal="center"/>
    </xf>
    <xf numFmtId="0" fontId="12" fillId="0" borderId="7" xfId="0" applyFont="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9" fillId="0" borderId="0" xfId="0" applyFont="1" applyAlignment="1">
      <alignment horizontal="center"/>
    </xf>
    <xf numFmtId="0" fontId="24" fillId="0" borderId="0" xfId="1" applyFont="1" applyAlignment="1">
      <alignment vertical="center"/>
    </xf>
    <xf numFmtId="0" fontId="19" fillId="0" borderId="0" xfId="0" applyFont="1"/>
    <xf numFmtId="10" fontId="0" fillId="0" borderId="10" xfId="3" applyNumberFormat="1" applyFont="1" applyBorder="1" applyAlignment="1">
      <alignment horizontal="center"/>
    </xf>
    <xf numFmtId="10" fontId="0" fillId="0" borderId="11" xfId="3" applyNumberFormat="1" applyFont="1" applyBorder="1" applyAlignment="1">
      <alignment horizontal="center"/>
    </xf>
    <xf numFmtId="10" fontId="0" fillId="0" borderId="15" xfId="3" applyNumberFormat="1" applyFont="1" applyBorder="1" applyAlignment="1">
      <alignment horizontal="center"/>
    </xf>
    <xf numFmtId="10" fontId="0" fillId="0" borderId="15" xfId="3" applyNumberFormat="1" applyFont="1" applyBorder="1" applyAlignment="1">
      <alignment horizontal="center" vertical="center"/>
    </xf>
    <xf numFmtId="10" fontId="0" fillId="0" borderId="5" xfId="3" applyNumberFormat="1" applyFont="1" applyBorder="1" applyAlignment="1">
      <alignment horizontal="center"/>
    </xf>
    <xf numFmtId="10" fontId="0" fillId="0" borderId="0" xfId="3" applyNumberFormat="1" applyFont="1" applyBorder="1" applyAlignment="1">
      <alignment horizontal="center"/>
    </xf>
    <xf numFmtId="10" fontId="0" fillId="0" borderId="6" xfId="3" applyNumberFormat="1" applyFont="1" applyBorder="1" applyAlignment="1">
      <alignment horizontal="center"/>
    </xf>
    <xf numFmtId="10" fontId="0" fillId="0" borderId="6" xfId="3" applyNumberFormat="1"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wrapText="1"/>
    </xf>
    <xf numFmtId="0" fontId="0" fillId="0" borderId="9" xfId="0" applyBorder="1" applyAlignment="1">
      <alignment horizontal="center"/>
    </xf>
    <xf numFmtId="0" fontId="0" fillId="0" borderId="8" xfId="0" applyBorder="1" applyAlignment="1">
      <alignment horizontal="center" vertical="center" wrapText="1"/>
    </xf>
    <xf numFmtId="0" fontId="17" fillId="0" borderId="0" xfId="0" applyFont="1" applyAlignment="1">
      <alignment vertical="center"/>
    </xf>
    <xf numFmtId="0" fontId="25" fillId="0" borderId="0" xfId="1" applyFont="1" applyAlignment="1">
      <alignment vertical="center"/>
    </xf>
    <xf numFmtId="0" fontId="25" fillId="0" borderId="0" xfId="0" applyFont="1" applyAlignment="1">
      <alignment vertical="center"/>
    </xf>
    <xf numFmtId="0" fontId="27" fillId="19" borderId="7" xfId="1" applyFont="1" applyFill="1" applyBorder="1" applyAlignment="1">
      <alignment horizontal="center" vertical="center"/>
    </xf>
    <xf numFmtId="0" fontId="27" fillId="19" borderId="8" xfId="1" applyFont="1" applyFill="1" applyBorder="1" applyAlignment="1">
      <alignment horizontal="center" vertical="center"/>
    </xf>
    <xf numFmtId="10" fontId="27" fillId="19" borderId="10" xfId="3" applyNumberFormat="1" applyFont="1" applyFill="1" applyBorder="1" applyAlignment="1">
      <alignment horizontal="center" vertical="center"/>
    </xf>
    <xf numFmtId="10" fontId="27" fillId="19" borderId="15" xfId="3" applyNumberFormat="1" applyFont="1" applyFill="1" applyBorder="1" applyAlignment="1">
      <alignment horizontal="center" vertical="center"/>
    </xf>
    <xf numFmtId="10" fontId="27" fillId="19" borderId="5" xfId="3" applyNumberFormat="1" applyFont="1" applyFill="1" applyBorder="1" applyAlignment="1">
      <alignment horizontal="center" vertical="center"/>
    </xf>
    <xf numFmtId="10" fontId="27" fillId="19" borderId="6" xfId="3" applyNumberFormat="1" applyFont="1" applyFill="1" applyBorder="1" applyAlignment="1">
      <alignment horizontal="center" vertical="center"/>
    </xf>
    <xf numFmtId="0" fontId="12" fillId="20" borderId="7" xfId="1" applyFont="1" applyFill="1" applyBorder="1" applyAlignment="1">
      <alignment horizontal="center" vertical="center"/>
    </xf>
    <xf numFmtId="0" fontId="12" fillId="20" borderId="9" xfId="1" applyFont="1" applyFill="1" applyBorder="1" applyAlignment="1">
      <alignment horizontal="center" vertical="center"/>
    </xf>
    <xf numFmtId="164" fontId="0" fillId="20" borderId="10" xfId="3" applyNumberFormat="1" applyFont="1" applyFill="1" applyBorder="1" applyAlignment="1">
      <alignment horizontal="center" vertical="center"/>
    </xf>
    <xf numFmtId="164" fontId="0" fillId="20" borderId="15" xfId="3" applyNumberFormat="1" applyFont="1" applyFill="1" applyBorder="1" applyAlignment="1">
      <alignment horizontal="center" vertical="center"/>
    </xf>
    <xf numFmtId="164" fontId="0" fillId="20" borderId="5" xfId="3" applyNumberFormat="1" applyFont="1" applyFill="1" applyBorder="1" applyAlignment="1">
      <alignment horizontal="center" vertical="center"/>
    </xf>
    <xf numFmtId="164" fontId="0" fillId="20" borderId="6" xfId="3" applyNumberFormat="1" applyFont="1" applyFill="1" applyBorder="1" applyAlignment="1">
      <alignment horizontal="center" vertical="center"/>
    </xf>
    <xf numFmtId="0" fontId="12" fillId="21" borderId="7" xfId="1" applyFont="1" applyFill="1" applyBorder="1" applyAlignment="1">
      <alignment horizontal="center" vertical="center"/>
    </xf>
    <xf numFmtId="0" fontId="12" fillId="21" borderId="9" xfId="1" applyFont="1" applyFill="1" applyBorder="1" applyAlignment="1">
      <alignment horizontal="center" vertical="center"/>
    </xf>
    <xf numFmtId="10" fontId="0" fillId="21" borderId="0" xfId="3" applyNumberFormat="1" applyFont="1" applyFill="1" applyBorder="1" applyAlignment="1">
      <alignment horizontal="center" vertical="center"/>
    </xf>
    <xf numFmtId="0" fontId="12" fillId="17" borderId="8" xfId="1" applyFont="1" applyFill="1" applyBorder="1" applyAlignment="1">
      <alignment horizontal="center" vertical="center"/>
    </xf>
    <xf numFmtId="164" fontId="0" fillId="17" borderId="0" xfId="3" applyNumberFormat="1" applyFont="1" applyFill="1" applyBorder="1" applyAlignment="1">
      <alignment horizontal="center" vertical="center"/>
    </xf>
    <xf numFmtId="0" fontId="28" fillId="0" borderId="11"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15"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15" xfId="0" applyFont="1" applyBorder="1" applyAlignment="1">
      <alignment horizontal="center" vertical="center" wrapText="1"/>
    </xf>
    <xf numFmtId="165" fontId="13" fillId="20" borderId="21" xfId="0" applyNumberFormat="1" applyFont="1" applyFill="1" applyBorder="1" applyAlignment="1">
      <alignment horizontal="center" vertical="center"/>
    </xf>
    <xf numFmtId="165" fontId="13" fillId="21" borderId="24" xfId="0" applyNumberFormat="1" applyFont="1" applyFill="1" applyBorder="1" applyAlignment="1">
      <alignment horizontal="center" vertical="center"/>
    </xf>
    <xf numFmtId="165" fontId="13" fillId="18" borderId="24" xfId="0" applyNumberFormat="1" applyFont="1" applyFill="1" applyBorder="1" applyAlignment="1">
      <alignment horizontal="center" vertical="center"/>
    </xf>
    <xf numFmtId="0" fontId="13" fillId="20" borderId="20" xfId="0" applyFont="1" applyFill="1" applyBorder="1" applyAlignment="1">
      <alignment horizontal="center" vertical="center"/>
    </xf>
    <xf numFmtId="0" fontId="13" fillId="21" borderId="23" xfId="0" applyFont="1" applyFill="1" applyBorder="1" applyAlignment="1">
      <alignment horizontal="center" vertical="center"/>
    </xf>
    <xf numFmtId="0" fontId="13" fillId="18" borderId="23" xfId="0" applyFont="1" applyFill="1" applyBorder="1" applyAlignment="1">
      <alignment horizontal="center" vertical="center"/>
    </xf>
    <xf numFmtId="0" fontId="10" fillId="0" borderId="9" xfId="0" applyFont="1" applyBorder="1" applyAlignment="1">
      <alignment horizontal="center" vertical="center" wrapText="1"/>
    </xf>
    <xf numFmtId="0" fontId="13" fillId="0" borderId="8" xfId="0" applyFont="1" applyBorder="1" applyAlignment="1">
      <alignment horizontal="center"/>
    </xf>
    <xf numFmtId="165" fontId="13" fillId="22" borderId="6" xfId="0" applyNumberFormat="1" applyFont="1" applyFill="1" applyBorder="1" applyAlignment="1">
      <alignment horizontal="center" vertical="center"/>
    </xf>
    <xf numFmtId="0" fontId="13" fillId="22" borderId="0" xfId="0" applyFont="1" applyFill="1" applyAlignment="1">
      <alignment horizontal="center" vertical="center"/>
    </xf>
    <xf numFmtId="165" fontId="13" fillId="20" borderId="14" xfId="0" applyNumberFormat="1" applyFont="1" applyFill="1" applyBorder="1" applyAlignment="1">
      <alignment horizontal="center" vertical="center"/>
    </xf>
    <xf numFmtId="165" fontId="13" fillId="22" borderId="24" xfId="0" applyNumberFormat="1" applyFont="1" applyFill="1" applyBorder="1" applyAlignment="1">
      <alignment horizontal="center" vertical="center"/>
    </xf>
    <xf numFmtId="0" fontId="13" fillId="20" borderId="13" xfId="0" applyFont="1" applyFill="1" applyBorder="1" applyAlignment="1">
      <alignment horizontal="center" vertical="center"/>
    </xf>
    <xf numFmtId="0" fontId="13" fillId="22" borderId="23" xfId="0" applyFont="1" applyFill="1" applyBorder="1" applyAlignment="1">
      <alignment horizontal="center" vertical="center"/>
    </xf>
    <xf numFmtId="0" fontId="13" fillId="0" borderId="8" xfId="0" applyFont="1" applyBorder="1" applyAlignment="1">
      <alignment horizontal="center" vertical="center" wrapText="1"/>
    </xf>
    <xf numFmtId="165" fontId="13" fillId="18" borderId="6" xfId="0" applyNumberFormat="1" applyFont="1" applyFill="1" applyBorder="1" applyAlignment="1">
      <alignment horizontal="center" vertical="center"/>
    </xf>
    <xf numFmtId="0" fontId="13" fillId="18" borderId="0" xfId="0" applyFont="1" applyFill="1" applyAlignment="1">
      <alignment horizontal="center" vertical="center"/>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37" fillId="0" borderId="15" xfId="0" applyFont="1" applyBorder="1" applyAlignment="1">
      <alignment horizontal="center" vertical="center" wrapText="1"/>
    </xf>
    <xf numFmtId="0" fontId="35"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5"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4" xfId="0" applyFont="1" applyBorder="1" applyAlignment="1">
      <alignment horizontal="center" vertical="center" wrapText="1"/>
    </xf>
    <xf numFmtId="0" fontId="41" fillId="0" borderId="10" xfId="0" applyFont="1" applyBorder="1" applyAlignment="1">
      <alignment horizontal="center" vertical="center" wrapText="1"/>
    </xf>
    <xf numFmtId="0" fontId="41" fillId="0" borderId="11" xfId="0" applyFont="1" applyBorder="1" applyAlignment="1">
      <alignment horizontal="center" vertical="center" wrapText="1"/>
    </xf>
    <xf numFmtId="0" fontId="41" fillId="0" borderId="15" xfId="0" applyFont="1" applyBorder="1" applyAlignment="1">
      <alignment horizontal="center" vertical="center" wrapText="1"/>
    </xf>
    <xf numFmtId="0" fontId="43" fillId="0" borderId="10" xfId="0" applyFont="1" applyBorder="1" applyAlignment="1">
      <alignment horizontal="center" vertical="center" wrapText="1"/>
    </xf>
    <xf numFmtId="0" fontId="43" fillId="0" borderId="11" xfId="0" applyFont="1" applyBorder="1" applyAlignment="1">
      <alignment horizontal="center" vertical="center" wrapText="1"/>
    </xf>
    <xf numFmtId="0" fontId="43" fillId="0" borderId="15"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26" fillId="19" borderId="2" xfId="1" applyFont="1" applyFill="1" applyBorder="1" applyAlignment="1">
      <alignment horizontal="center" vertical="center"/>
    </xf>
    <xf numFmtId="0" fontId="26" fillId="19" borderId="4" xfId="1" applyFont="1" applyFill="1" applyBorder="1" applyAlignment="1">
      <alignment horizontal="center" vertical="center"/>
    </xf>
    <xf numFmtId="0" fontId="18" fillId="21" borderId="2" xfId="1" applyFont="1" applyFill="1" applyBorder="1" applyAlignment="1">
      <alignment horizontal="center" vertical="center"/>
    </xf>
    <xf numFmtId="0" fontId="18" fillId="21" borderId="4" xfId="1" applyFont="1" applyFill="1" applyBorder="1" applyAlignment="1">
      <alignment horizontal="center" vertical="center"/>
    </xf>
    <xf numFmtId="0" fontId="18" fillId="20" borderId="2" xfId="1" applyFont="1" applyFill="1" applyBorder="1" applyAlignment="1">
      <alignment horizontal="center" vertical="center"/>
    </xf>
    <xf numFmtId="0" fontId="18" fillId="20" borderId="4" xfId="1" applyFont="1" applyFill="1" applyBorder="1" applyAlignment="1">
      <alignment horizontal="center" vertical="center"/>
    </xf>
    <xf numFmtId="0" fontId="18" fillId="17" borderId="2" xfId="1" applyFont="1" applyFill="1" applyBorder="1" applyAlignment="1">
      <alignment horizontal="center" vertical="center"/>
    </xf>
    <xf numFmtId="0" fontId="18" fillId="17" borderId="4" xfId="1" applyFont="1" applyFill="1" applyBorder="1" applyAlignment="1">
      <alignment horizontal="center" vertical="center"/>
    </xf>
    <xf numFmtId="0" fontId="4" fillId="0" borderId="0" xfId="0" applyFont="1" applyAlignment="1">
      <alignment horizontal="center"/>
    </xf>
    <xf numFmtId="0" fontId="4" fillId="0" borderId="6" xfId="0" applyFont="1" applyBorder="1" applyAlignment="1">
      <alignment horizontal="center"/>
    </xf>
    <xf numFmtId="0" fontId="14" fillId="0" borderId="0" xfId="0" applyFont="1" applyAlignment="1">
      <alignment vertical="center" wrapText="1"/>
    </xf>
    <xf numFmtId="0" fontId="2" fillId="12" borderId="16" xfId="1" applyFont="1" applyFill="1" applyBorder="1" applyAlignment="1">
      <alignment horizontal="center" vertical="center"/>
    </xf>
    <xf numFmtId="0" fontId="2" fillId="12" borderId="19" xfId="1" applyFont="1" applyFill="1" applyBorder="1" applyAlignment="1">
      <alignment horizontal="center" vertical="center"/>
    </xf>
    <xf numFmtId="0" fontId="2" fillId="12" borderId="17" xfId="0" applyFont="1" applyFill="1" applyBorder="1" applyAlignment="1">
      <alignment horizontal="center" vertical="center"/>
    </xf>
    <xf numFmtId="0" fontId="2" fillId="12" borderId="20" xfId="0" applyFont="1" applyFill="1" applyBorder="1" applyAlignment="1">
      <alignment horizontal="center" vertical="center"/>
    </xf>
    <xf numFmtId="0" fontId="2" fillId="12" borderId="18" xfId="0" applyFont="1" applyFill="1" applyBorder="1" applyAlignment="1">
      <alignment horizontal="center" vertical="center"/>
    </xf>
    <xf numFmtId="0" fontId="2" fillId="12" borderId="21" xfId="0" applyFont="1" applyFill="1" applyBorder="1" applyAlignment="1">
      <alignment horizontal="center" vertical="center"/>
    </xf>
    <xf numFmtId="0" fontId="2" fillId="13" borderId="17" xfId="0" applyFont="1" applyFill="1" applyBorder="1" applyAlignment="1">
      <alignment horizontal="center" vertical="center"/>
    </xf>
    <xf numFmtId="0" fontId="2" fillId="13" borderId="20" xfId="0" applyFont="1" applyFill="1" applyBorder="1" applyAlignment="1">
      <alignment horizontal="center" vertical="center"/>
    </xf>
    <xf numFmtId="0" fontId="2" fillId="13" borderId="18" xfId="0" applyFont="1" applyFill="1" applyBorder="1" applyAlignment="1">
      <alignment horizontal="center" vertical="center"/>
    </xf>
    <xf numFmtId="0" fontId="2" fillId="13" borderId="21" xfId="0" applyFont="1" applyFill="1" applyBorder="1" applyAlignment="1">
      <alignment horizontal="center" vertical="center"/>
    </xf>
    <xf numFmtId="0" fontId="2" fillId="12" borderId="16" xfId="0" applyFont="1" applyFill="1" applyBorder="1" applyAlignment="1">
      <alignment horizontal="center" vertical="center"/>
    </xf>
    <xf numFmtId="0" fontId="2" fillId="12" borderId="5" xfId="0" applyFont="1" applyFill="1" applyBorder="1" applyAlignment="1">
      <alignment horizontal="center" vertical="center"/>
    </xf>
    <xf numFmtId="0" fontId="2" fillId="12" borderId="19" xfId="0" applyFont="1" applyFill="1" applyBorder="1" applyAlignment="1">
      <alignment horizontal="center" vertical="center"/>
    </xf>
    <xf numFmtId="0" fontId="2" fillId="12" borderId="0" xfId="0" applyFont="1" applyFill="1" applyAlignment="1">
      <alignment horizontal="center" vertical="center"/>
    </xf>
    <xf numFmtId="0" fontId="2" fillId="12" borderId="6" xfId="0" applyFont="1" applyFill="1" applyBorder="1" applyAlignment="1">
      <alignment horizontal="center" vertical="center"/>
    </xf>
    <xf numFmtId="0" fontId="2" fillId="13" borderId="16" xfId="0" applyFont="1" applyFill="1" applyBorder="1" applyAlignment="1">
      <alignment horizontal="center" vertical="center"/>
    </xf>
    <xf numFmtId="0" fontId="2" fillId="13" borderId="5" xfId="0" applyFont="1" applyFill="1" applyBorder="1" applyAlignment="1">
      <alignment horizontal="center" vertical="center"/>
    </xf>
    <xf numFmtId="0" fontId="2" fillId="13" borderId="19" xfId="0" applyFont="1" applyFill="1" applyBorder="1" applyAlignment="1">
      <alignment horizontal="center" vertical="center"/>
    </xf>
    <xf numFmtId="0" fontId="2" fillId="13" borderId="0" xfId="0" applyFont="1" applyFill="1" applyAlignment="1">
      <alignment horizontal="center" vertical="center"/>
    </xf>
    <xf numFmtId="0" fontId="2" fillId="13" borderId="6"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4" fillId="0" borderId="0" xfId="0" applyFont="1" applyAlignment="1">
      <alignment horizontal="left" vertical="center" wrapText="1"/>
    </xf>
    <xf numFmtId="0" fontId="2" fillId="12" borderId="17" xfId="1" applyFont="1" applyFill="1" applyBorder="1" applyAlignment="1">
      <alignment horizontal="center" vertical="center"/>
    </xf>
    <xf numFmtId="0" fontId="2" fillId="12" borderId="20" xfId="1" applyFont="1" applyFill="1" applyBorder="1" applyAlignment="1">
      <alignment horizontal="center" vertical="center"/>
    </xf>
    <xf numFmtId="0" fontId="2" fillId="12" borderId="18" xfId="1" applyFont="1" applyFill="1" applyBorder="1" applyAlignment="1">
      <alignment horizontal="center" vertical="center"/>
    </xf>
    <xf numFmtId="0" fontId="2" fillId="12" borderId="21" xfId="1" applyFont="1" applyFill="1" applyBorder="1" applyAlignment="1">
      <alignment horizontal="center" vertical="center"/>
    </xf>
    <xf numFmtId="0" fontId="2" fillId="12" borderId="5" xfId="1" applyFont="1" applyFill="1" applyBorder="1" applyAlignment="1">
      <alignment horizontal="center" vertical="center"/>
    </xf>
    <xf numFmtId="0" fontId="2" fillId="12" borderId="0" xfId="1" applyFont="1" applyFill="1" applyAlignment="1">
      <alignment horizontal="center" vertical="center"/>
    </xf>
    <xf numFmtId="0" fontId="2" fillId="12" borderId="6" xfId="1" applyFont="1" applyFill="1" applyBorder="1" applyAlignment="1">
      <alignment horizontal="center" vertical="center"/>
    </xf>
    <xf numFmtId="0" fontId="2" fillId="12" borderId="16" xfId="1" applyFont="1" applyFill="1" applyBorder="1" applyAlignment="1">
      <alignment horizontal="center" vertical="center" wrapText="1"/>
    </xf>
    <xf numFmtId="0" fontId="2" fillId="12" borderId="5" xfId="1" applyFont="1" applyFill="1" applyBorder="1" applyAlignment="1">
      <alignment horizontal="center" vertical="center" wrapText="1"/>
    </xf>
    <xf numFmtId="0" fontId="2" fillId="12" borderId="19" xfId="1" applyFont="1" applyFill="1" applyBorder="1" applyAlignment="1">
      <alignment horizontal="center" vertical="center" wrapText="1"/>
    </xf>
    <xf numFmtId="0" fontId="2" fillId="12" borderId="17" xfId="1" applyFont="1" applyFill="1" applyBorder="1" applyAlignment="1">
      <alignment horizontal="center" vertical="center" wrapText="1"/>
    </xf>
    <xf numFmtId="0" fontId="2" fillId="12" borderId="0" xfId="1" applyFont="1" applyFill="1" applyAlignment="1">
      <alignment horizontal="center" vertical="center" wrapText="1"/>
    </xf>
    <xf numFmtId="0" fontId="2" fillId="12" borderId="20" xfId="1" applyFont="1" applyFill="1" applyBorder="1" applyAlignment="1">
      <alignment horizontal="center" vertical="center" wrapText="1"/>
    </xf>
    <xf numFmtId="0" fontId="2" fillId="15" borderId="16" xfId="0" applyFont="1" applyFill="1" applyBorder="1" applyAlignment="1">
      <alignment horizontal="center" vertical="center"/>
    </xf>
    <xf numFmtId="0" fontId="2" fillId="15" borderId="19" xfId="0" applyFont="1" applyFill="1" applyBorder="1" applyAlignment="1">
      <alignment horizontal="center"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2" fillId="0" borderId="29" xfId="0" applyFont="1" applyBorder="1" applyAlignment="1">
      <alignment horizontal="right" vertical="center"/>
    </xf>
    <xf numFmtId="0" fontId="2" fillId="5" borderId="5"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6" xfId="0" applyFont="1" applyFill="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5" xfId="0" applyFont="1" applyBorder="1" applyAlignment="1">
      <alignment horizontal="center" vertical="center" wrapText="1"/>
    </xf>
    <xf numFmtId="0" fontId="2" fillId="14" borderId="16" xfId="0" applyFont="1" applyFill="1" applyBorder="1" applyAlignment="1">
      <alignment horizontal="center" vertical="center"/>
    </xf>
    <xf numFmtId="0" fontId="2" fillId="14" borderId="19" xfId="0" applyFont="1" applyFill="1" applyBorder="1" applyAlignment="1">
      <alignment horizontal="center" vertical="center"/>
    </xf>
    <xf numFmtId="0" fontId="2" fillId="14" borderId="5" xfId="0" applyFont="1" applyFill="1" applyBorder="1" applyAlignment="1">
      <alignment horizontal="center" vertical="center"/>
    </xf>
    <xf numFmtId="0" fontId="2" fillId="14" borderId="17" xfId="0" applyFont="1" applyFill="1" applyBorder="1" applyAlignment="1">
      <alignment horizontal="center" vertical="center"/>
    </xf>
    <xf numFmtId="0" fontId="2" fillId="14" borderId="20" xfId="0" applyFont="1" applyFill="1" applyBorder="1" applyAlignment="1">
      <alignment horizontal="center" vertical="center"/>
    </xf>
    <xf numFmtId="0" fontId="2" fillId="12" borderId="18" xfId="0" applyFont="1" applyFill="1" applyBorder="1" applyAlignment="1">
      <alignment horizontal="center" vertical="center" wrapText="1"/>
    </xf>
    <xf numFmtId="0" fontId="2" fillId="12" borderId="21" xfId="0" applyFont="1" applyFill="1" applyBorder="1" applyAlignment="1">
      <alignment horizontal="center" vertical="center" wrapText="1"/>
    </xf>
    <xf numFmtId="0" fontId="2" fillId="16" borderId="16" xfId="0" applyFont="1" applyFill="1" applyBorder="1" applyAlignment="1">
      <alignment horizontal="center" vertical="center"/>
    </xf>
    <xf numFmtId="0" fontId="2" fillId="16" borderId="7" xfId="0" applyFont="1" applyFill="1" applyBorder="1" applyAlignment="1">
      <alignment horizontal="center" vertical="center"/>
    </xf>
    <xf numFmtId="0" fontId="2" fillId="16" borderId="17" xfId="0" applyFont="1" applyFill="1" applyBorder="1" applyAlignment="1">
      <alignment horizontal="center" vertical="center"/>
    </xf>
    <xf numFmtId="0" fontId="2" fillId="16" borderId="8" xfId="0" applyFont="1" applyFill="1" applyBorder="1" applyAlignment="1">
      <alignment horizontal="center" vertical="center"/>
    </xf>
    <xf numFmtId="0" fontId="2" fillId="12" borderId="8" xfId="0" applyFont="1" applyFill="1" applyBorder="1" applyAlignment="1">
      <alignment horizontal="center" vertical="center"/>
    </xf>
    <xf numFmtId="0" fontId="2" fillId="12" borderId="9" xfId="0" applyFont="1" applyFill="1" applyBorder="1" applyAlignment="1">
      <alignment horizontal="center" vertical="center"/>
    </xf>
    <xf numFmtId="0" fontId="2" fillId="16" borderId="0" xfId="0" applyFont="1" applyFill="1" applyAlignment="1">
      <alignment horizontal="center" vertical="center"/>
    </xf>
    <xf numFmtId="0" fontId="2" fillId="15" borderId="16" xfId="0" applyFont="1" applyFill="1" applyBorder="1" applyAlignment="1">
      <alignment horizontal="center" vertical="center" wrapText="1"/>
    </xf>
    <xf numFmtId="0" fontId="2" fillId="15" borderId="7" xfId="0" applyFont="1" applyFill="1" applyBorder="1" applyAlignment="1">
      <alignment horizontal="center" vertical="center" wrapText="1"/>
    </xf>
    <xf numFmtId="0" fontId="2" fillId="15" borderId="17" xfId="0" applyFont="1" applyFill="1" applyBorder="1" applyAlignment="1">
      <alignment horizontal="center" vertical="center" wrapText="1"/>
    </xf>
    <xf numFmtId="0" fontId="2" fillId="15" borderId="8" xfId="0" applyFont="1" applyFill="1" applyBorder="1" applyAlignment="1">
      <alignment horizontal="center" vertical="center" wrapText="1"/>
    </xf>
    <xf numFmtId="0" fontId="2" fillId="15" borderId="17" xfId="0" applyFont="1" applyFill="1" applyBorder="1" applyAlignment="1">
      <alignment horizontal="center" vertical="center"/>
    </xf>
    <xf numFmtId="0" fontId="2" fillId="15" borderId="20" xfId="0" applyFont="1" applyFill="1" applyBorder="1" applyAlignment="1">
      <alignment horizontal="center" vertical="center"/>
    </xf>
    <xf numFmtId="0" fontId="1" fillId="8" borderId="5" xfId="0" applyFont="1" applyFill="1" applyBorder="1" applyAlignment="1">
      <alignment horizontal="center" vertical="center" wrapText="1"/>
    </xf>
    <xf numFmtId="0" fontId="1" fillId="8" borderId="0" xfId="0" applyFont="1" applyFill="1" applyAlignment="1">
      <alignment horizontal="center" vertical="center" wrapText="1"/>
    </xf>
    <xf numFmtId="0" fontId="2" fillId="8" borderId="0" xfId="0" applyFont="1" applyFill="1" applyAlignment="1">
      <alignment horizontal="center" vertical="center"/>
    </xf>
    <xf numFmtId="0" fontId="2" fillId="8" borderId="6" xfId="0" applyFont="1" applyFill="1" applyBorder="1" applyAlignment="1">
      <alignment horizontal="center" vertical="center"/>
    </xf>
    <xf numFmtId="0" fontId="2" fillId="14" borderId="16" xfId="0" applyFont="1" applyFill="1" applyBorder="1" applyAlignment="1">
      <alignment horizontal="center" vertical="center" wrapText="1"/>
    </xf>
    <xf numFmtId="0" fontId="2" fillId="14" borderId="19" xfId="0" applyFont="1" applyFill="1" applyBorder="1" applyAlignment="1">
      <alignment horizontal="center" vertical="center" wrapText="1"/>
    </xf>
    <xf numFmtId="0" fontId="2" fillId="14" borderId="17" xfId="0" applyFont="1" applyFill="1" applyBorder="1" applyAlignment="1">
      <alignment horizontal="center" vertical="center" wrapText="1"/>
    </xf>
    <xf numFmtId="0" fontId="2" fillId="14" borderId="20" xfId="0" applyFont="1" applyFill="1" applyBorder="1" applyAlignment="1">
      <alignment horizontal="center" vertical="center" wrapText="1"/>
    </xf>
    <xf numFmtId="0" fontId="2" fillId="12" borderId="7" xfId="0" applyFont="1" applyFill="1" applyBorder="1" applyAlignment="1">
      <alignment horizontal="center" vertical="center"/>
    </xf>
    <xf numFmtId="0" fontId="21" fillId="12" borderId="17" xfId="0" applyFont="1" applyFill="1" applyBorder="1" applyAlignment="1">
      <alignment horizontal="center" vertical="center"/>
    </xf>
    <xf numFmtId="0" fontId="21" fillId="12" borderId="0" xfId="0" applyFont="1" applyFill="1" applyAlignment="1">
      <alignment horizontal="center" vertical="center"/>
    </xf>
    <xf numFmtId="0" fontId="21" fillId="12" borderId="20" xfId="0" applyFont="1" applyFill="1" applyBorder="1" applyAlignment="1">
      <alignment horizontal="center" vertical="center"/>
    </xf>
    <xf numFmtId="0" fontId="2" fillId="12" borderId="6"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6" xfId="0" applyFont="1" applyFill="1" applyBorder="1" applyAlignment="1">
      <alignment horizontal="center" vertical="center" wrapText="1"/>
    </xf>
    <xf numFmtId="0" fontId="2" fillId="12" borderId="10" xfId="0" applyFont="1" applyFill="1" applyBorder="1" applyAlignment="1">
      <alignment horizontal="center" vertical="center"/>
    </xf>
    <xf numFmtId="0" fontId="2" fillId="12" borderId="11" xfId="0" applyFont="1" applyFill="1" applyBorder="1" applyAlignment="1">
      <alignment horizontal="center" vertical="center"/>
    </xf>
    <xf numFmtId="0" fontId="2" fillId="12" borderId="15" xfId="0" applyFont="1" applyFill="1" applyBorder="1" applyAlignment="1">
      <alignment horizontal="center" vertical="center" wrapText="1"/>
    </xf>
    <xf numFmtId="0" fontId="2" fillId="13" borderId="10" xfId="0" applyFont="1" applyFill="1" applyBorder="1" applyAlignment="1">
      <alignment horizontal="center" vertical="center"/>
    </xf>
    <xf numFmtId="0" fontId="2" fillId="13" borderId="11" xfId="0" applyFont="1" applyFill="1" applyBorder="1" applyAlignment="1">
      <alignment horizontal="center" vertical="center"/>
    </xf>
    <xf numFmtId="0" fontId="2" fillId="13" borderId="15" xfId="0" applyFont="1" applyFill="1" applyBorder="1" applyAlignment="1">
      <alignment horizontal="center" vertical="center"/>
    </xf>
    <xf numFmtId="0" fontId="2" fillId="16" borderId="5" xfId="0" applyFont="1" applyFill="1" applyBorder="1" applyAlignment="1">
      <alignment horizontal="center" vertical="center"/>
    </xf>
    <xf numFmtId="0" fontId="2" fillId="16" borderId="19" xfId="0" applyFont="1" applyFill="1" applyBorder="1" applyAlignment="1">
      <alignment horizontal="center" vertical="center"/>
    </xf>
    <xf numFmtId="0" fontId="47" fillId="0" borderId="5" xfId="1" applyFont="1" applyBorder="1" applyAlignment="1">
      <alignment horizontal="center"/>
    </xf>
    <xf numFmtId="0" fontId="47" fillId="0" borderId="5" xfId="0" applyFont="1" applyBorder="1" applyAlignment="1">
      <alignment horizontal="center"/>
    </xf>
    <xf numFmtId="0" fontId="48" fillId="0" borderId="5" xfId="0" applyFont="1" applyBorder="1" applyAlignment="1">
      <alignment horizontal="center"/>
    </xf>
    <xf numFmtId="0" fontId="49" fillId="0" borderId="5" xfId="1" applyFont="1" applyBorder="1" applyAlignment="1">
      <alignment horizontal="center"/>
    </xf>
    <xf numFmtId="0" fontId="50" fillId="0" borderId="10" xfId="0" applyFont="1" applyBorder="1" applyAlignment="1">
      <alignment horizontal="center" vertical="center" wrapText="1"/>
    </xf>
    <xf numFmtId="0" fontId="50" fillId="0" borderId="11" xfId="0" applyFont="1" applyBorder="1" applyAlignment="1">
      <alignment horizontal="center" vertical="center" wrapText="1"/>
    </xf>
    <xf numFmtId="0" fontId="54" fillId="0" borderId="1" xfId="0" applyFont="1" applyBorder="1" applyAlignment="1">
      <alignment horizontal="center" vertical="center" wrapText="1"/>
    </xf>
    <xf numFmtId="0" fontId="2" fillId="0" borderId="31" xfId="0" applyFont="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0" fontId="1" fillId="0" borderId="34" xfId="0" applyFont="1" applyBorder="1" applyAlignment="1">
      <alignment horizontal="center" vertical="center"/>
    </xf>
    <xf numFmtId="0" fontId="1" fillId="0" borderId="32" xfId="0" applyFont="1" applyBorder="1" applyAlignment="1">
      <alignment horizontal="center" vertical="center"/>
    </xf>
    <xf numFmtId="0" fontId="1" fillId="0" borderId="34" xfId="0" applyFont="1" applyBorder="1" applyAlignment="1">
      <alignment horizontal="center"/>
    </xf>
    <xf numFmtId="0" fontId="2" fillId="0" borderId="32" xfId="0" applyFont="1" applyBorder="1" applyAlignment="1">
      <alignment horizontal="center"/>
    </xf>
    <xf numFmtId="0" fontId="2" fillId="0" borderId="35" xfId="0" applyFont="1" applyBorder="1" applyAlignment="1">
      <alignment horizontal="center"/>
    </xf>
    <xf numFmtId="0" fontId="4" fillId="0" borderId="32" xfId="0" applyFont="1" applyBorder="1" applyAlignment="1">
      <alignment horizontal="center"/>
    </xf>
    <xf numFmtId="0" fontId="4" fillId="0" borderId="35" xfId="0" applyFont="1" applyBorder="1" applyAlignment="1">
      <alignment horizontal="center"/>
    </xf>
    <xf numFmtId="0" fontId="0" fillId="0" borderId="0" xfId="0" applyAlignment="1">
      <alignment horizontal="center" vertical="center" wrapText="1"/>
    </xf>
    <xf numFmtId="0" fontId="56" fillId="0" borderId="0" xfId="0" applyFont="1" applyAlignment="1">
      <alignment horizontal="center" vertical="center" wrapText="1"/>
    </xf>
    <xf numFmtId="0" fontId="0" fillId="0" borderId="0" xfId="0" applyAlignment="1">
      <alignment vertical="center" wrapText="1"/>
    </xf>
    <xf numFmtId="0" fontId="0" fillId="0" borderId="0" xfId="0" applyAlignment="1">
      <alignment wrapText="1"/>
    </xf>
    <xf numFmtId="0" fontId="56" fillId="0" borderId="0" xfId="0" applyFont="1" applyAlignment="1">
      <alignment horizontal="center" vertical="center" wrapText="1"/>
    </xf>
    <xf numFmtId="0" fontId="55" fillId="0" borderId="36" xfId="0" applyFont="1" applyBorder="1" applyAlignment="1">
      <alignment horizontal="center" vertical="center" wrapText="1"/>
    </xf>
    <xf numFmtId="0" fontId="4" fillId="0" borderId="37" xfId="0" applyFont="1" applyBorder="1" applyAlignment="1">
      <alignment horizontal="center"/>
    </xf>
  </cellXfs>
  <cellStyles count="4">
    <cellStyle name="Normal" xfId="0" builtinId="0"/>
    <cellStyle name="Normal 2 2" xfId="2" xr:uid="{F8E3D2D9-60FA-46C4-9763-81947118225A}"/>
    <cellStyle name="Normal 3" xfId="1" xr:uid="{B33F6085-E294-428A-B638-B94E535EDED9}"/>
    <cellStyle name="Percent" xfId="3" builtinId="5"/>
  </cellStyles>
  <dxfs count="194">
    <dxf>
      <font>
        <b val="0"/>
        <i val="0"/>
        <strike val="0"/>
        <condense val="0"/>
        <extend val="0"/>
        <outline val="0"/>
        <shadow val="0"/>
        <u val="none"/>
        <vertAlign val="baseline"/>
        <sz val="10"/>
        <color theme="1"/>
        <name val="Arial"/>
        <family val="2"/>
        <scheme val="none"/>
      </font>
      <fill>
        <patternFill patternType="solid">
          <fgColor indexed="64"/>
          <bgColor rgb="FF66FF99"/>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66FF99"/>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66FF99"/>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66FF99"/>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66FF99"/>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66FF99"/>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66FF99"/>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66FF99"/>
        </patternFill>
      </fill>
      <alignment horizontal="center" vertical="center" textRotation="0" wrapText="1" indent="0" justifyLastLine="0" shrinkToFit="0" readingOrder="0"/>
    </dxf>
    <dxf>
      <font>
        <b/>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rgb="FF66FF99"/>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rgb="FF66FF99"/>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rgb="FF66FF99"/>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rgb="FF66FF99"/>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rgb="FF66FF99"/>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rgb="FF66FF99"/>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rgb="FF66FF99"/>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rgb="FF66FF99"/>
        </patternFill>
      </fill>
      <alignment horizontal="center" vertical="center" textRotation="0" wrapText="1" indent="0" justifyLastLine="0" shrinkToFit="0" readingOrder="0"/>
    </dxf>
    <dxf>
      <font>
        <b/>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CCFF66"/>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8DFF69"/>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8DFF69"/>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8DFF69"/>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8DFF69"/>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8DFF69"/>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8DFF69"/>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8DFF69"/>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fill>
        <patternFill patternType="solid">
          <fgColor indexed="64"/>
          <bgColor rgb="FF8DFF69"/>
        </patternFill>
      </fill>
      <alignment horizontal="center" vertical="bottom" textRotation="0" wrapText="1" indent="0" justifyLastLine="0" shrinkToFit="0" readingOrder="0"/>
    </dxf>
    <dxf>
      <font>
        <b/>
        <i val="0"/>
        <strike val="0"/>
        <condense val="0"/>
        <extend val="0"/>
        <outline val="0"/>
        <shadow val="0"/>
        <u val="none"/>
        <vertAlign val="baseline"/>
        <sz val="10"/>
        <color theme="1"/>
        <name val="Arial"/>
        <family val="2"/>
        <scheme val="none"/>
      </font>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center" vertical="bottom" textRotation="0" wrapText="1"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rgb="FF9966FF"/>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9966FF"/>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9966FF"/>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9966FF"/>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9966FF"/>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9966FF"/>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9966FF"/>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auto="1"/>
        <name val="Arial"/>
        <family val="2"/>
        <scheme val="none"/>
      </font>
      <fill>
        <patternFill patternType="solid">
          <fgColor indexed="64"/>
          <bgColor rgb="FF9966FF"/>
        </patternFill>
      </fill>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
      <fill>
        <patternFill patternType="solid">
          <fgColor indexed="64"/>
          <bgColor rgb="FFCCFF66"/>
        </patternFill>
      </fill>
      <alignment horizontal="general" vertical="bottom" textRotation="0" wrapText="0" indent="0" justifyLastLine="0" shrinkToFit="0" readingOrder="0"/>
      <protection locked="1" hidden="0"/>
    </dxf>
    <dxf>
      <fill>
        <patternFill patternType="solid">
          <fgColor indexed="64"/>
          <bgColor rgb="FFCCFF66"/>
        </patternFill>
      </fill>
      <alignment horizontal="center" vertical="center" textRotation="0" wrapText="0" indent="0" justifyLastLine="0" shrinkToFit="0" readingOrder="0"/>
      <protection locked="1" hidden="0"/>
    </dxf>
    <dxf>
      <fill>
        <patternFill patternType="solid">
          <fgColor indexed="64"/>
          <bgColor rgb="FFCCFF66"/>
        </patternFill>
      </fill>
      <alignment horizontal="center" vertical="center" textRotation="0" wrapText="0" indent="0" justifyLastLine="0" shrinkToFit="0" readingOrder="0"/>
      <protection locked="1" hidden="0"/>
    </dxf>
    <dxf>
      <fill>
        <patternFill patternType="solid">
          <fgColor indexed="64"/>
          <bgColor rgb="FFCCFF66"/>
        </patternFill>
      </fill>
      <alignment horizontal="center" vertical="center" textRotation="0" wrapText="0" indent="0" justifyLastLine="0" shrinkToFit="0" readingOrder="0"/>
      <protection locked="1" hidden="0"/>
    </dxf>
    <dxf>
      <fill>
        <patternFill patternType="solid">
          <fgColor indexed="64"/>
          <bgColor rgb="FFCCFF66"/>
        </patternFill>
      </fill>
      <alignment horizontal="center" vertical="center" textRotation="0" wrapText="0" indent="0" justifyLastLine="0" shrinkToFit="0" readingOrder="0"/>
      <protection locked="1" hidden="0"/>
    </dxf>
    <dxf>
      <fill>
        <patternFill patternType="solid">
          <fgColor indexed="64"/>
          <bgColor rgb="FFCCFF66"/>
        </patternFill>
      </fill>
      <alignment horizontal="center" vertical="center" textRotation="0" wrapText="0" indent="0" justifyLastLine="0" shrinkToFit="0" readingOrder="0"/>
      <protection locked="1" hidden="0"/>
    </dxf>
    <dxf>
      <fill>
        <patternFill patternType="solid">
          <fgColor indexed="64"/>
          <bgColor rgb="FFCCFF66"/>
        </patternFill>
      </fill>
      <alignment horizontal="center" vertical="center" textRotation="0" wrapText="0" indent="0" justifyLastLine="0" shrinkToFit="0" readingOrder="0"/>
      <protection locked="1" hidden="0"/>
    </dxf>
    <dxf>
      <fill>
        <patternFill patternType="none">
          <fgColor indexed="64"/>
          <bgColor indexed="65"/>
        </patternFill>
      </fill>
      <alignment horizontal="right" vertical="bottom" textRotation="0" wrapText="0" indent="0" justifyLastLine="0" shrinkToFit="0" readingOrder="0"/>
    </dxf>
    <dxf>
      <fill>
        <patternFill patternType="solid">
          <fgColor indexed="64"/>
          <bgColor rgb="FFCCFF66"/>
        </patternFill>
      </fill>
      <alignment horizontal="center" vertical="center" textRotation="0" wrapText="0" indent="0" justifyLastLine="0" shrinkToFit="0" readingOrder="0"/>
      <protection locked="1" hidden="0"/>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protection locked="1" hidden="0"/>
    </dxf>
    <dxf>
      <fill>
        <patternFill patternType="solid">
          <fgColor indexed="64"/>
          <bgColor rgb="FFFF9966"/>
        </patternFill>
      </fill>
      <alignment horizontal="general" vertical="bottom" textRotation="0" wrapText="1" indent="0" justifyLastLine="0" shrinkToFit="0" readingOrder="0"/>
    </dxf>
    <dxf>
      <fill>
        <patternFill patternType="solid">
          <fgColor indexed="64"/>
          <bgColor rgb="FFFF9966"/>
        </patternFill>
      </fill>
      <alignment horizontal="center" vertical="bottom" textRotation="0" wrapText="1" indent="0" justifyLastLine="0" shrinkToFit="0" readingOrder="0"/>
    </dxf>
    <dxf>
      <fill>
        <patternFill patternType="solid">
          <fgColor indexed="64"/>
          <bgColor rgb="FFFF9966"/>
        </patternFill>
      </fill>
      <alignment horizontal="center" vertical="bottom" textRotation="0" wrapText="1" indent="0" justifyLastLine="0" shrinkToFit="0" readingOrder="0"/>
    </dxf>
    <dxf>
      <fill>
        <patternFill patternType="solid">
          <fgColor indexed="64"/>
          <bgColor rgb="FFFF9966"/>
        </patternFill>
      </fill>
      <alignment horizontal="center" vertical="bottom" textRotation="0" wrapText="1" indent="0" justifyLastLine="0" shrinkToFit="0" readingOrder="0"/>
    </dxf>
    <dxf>
      <fill>
        <patternFill patternType="solid">
          <fgColor indexed="64"/>
          <bgColor rgb="FFFF9966"/>
        </patternFill>
      </fill>
      <alignment horizontal="center" vertical="bottom" textRotation="0" wrapText="1" indent="0" justifyLastLine="0" shrinkToFit="0" readingOrder="0"/>
    </dxf>
    <dxf>
      <fill>
        <patternFill patternType="solid">
          <fgColor indexed="64"/>
          <bgColor rgb="FFFF9966"/>
        </patternFill>
      </fill>
      <alignment horizontal="center" vertical="bottom" textRotation="0" wrapText="1" indent="0" justifyLastLine="0" shrinkToFit="0" readingOrder="0"/>
    </dxf>
    <dxf>
      <fill>
        <patternFill patternType="solid">
          <fgColor indexed="64"/>
          <bgColor rgb="FFFF9966"/>
        </patternFill>
      </fill>
      <alignment horizontal="center" vertical="bottom" textRotation="0" wrapText="1" indent="0" justifyLastLine="0" shrinkToFit="0" readingOrder="0"/>
    </dxf>
    <dxf>
      <alignment horizontal="right" vertical="bottom" textRotation="0" wrapText="0" indent="0" justifyLastLine="0" shrinkToFit="0" readingOrder="0"/>
    </dxf>
    <dxf>
      <fill>
        <patternFill patternType="solid">
          <fgColor indexed="64"/>
          <bgColor rgb="FFFF9966"/>
        </patternFill>
      </fill>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
      <fill>
        <patternFill patternType="solid">
          <fgColor indexed="64"/>
          <bgColor rgb="FFFF6699"/>
        </patternFill>
      </fill>
      <alignment horizontal="general" vertical="center" textRotation="0" wrapText="1" indent="0" justifyLastLine="0" shrinkToFit="0" readingOrder="0"/>
      <protection locked="1" hidden="0"/>
    </dxf>
    <dxf>
      <fill>
        <patternFill patternType="solid">
          <fgColor indexed="64"/>
          <bgColor rgb="FFFF6699"/>
        </patternFill>
      </fill>
      <alignment horizontal="center" vertical="center" textRotation="0" wrapText="1" indent="0" justifyLastLine="0" shrinkToFit="0" readingOrder="0"/>
      <protection locked="1" hidden="0"/>
    </dxf>
    <dxf>
      <fill>
        <patternFill patternType="solid">
          <fgColor indexed="64"/>
          <bgColor rgb="FFFF6699"/>
        </patternFill>
      </fill>
      <alignment horizontal="center" vertical="center" textRotation="0" wrapText="1" indent="0" justifyLastLine="0" shrinkToFit="0" readingOrder="0"/>
      <protection locked="1" hidden="0"/>
    </dxf>
    <dxf>
      <fill>
        <patternFill patternType="solid">
          <fgColor indexed="64"/>
          <bgColor rgb="FFFF6699"/>
        </patternFill>
      </fill>
      <alignment horizontal="center" vertical="center" textRotation="0" wrapText="1" indent="0" justifyLastLine="0" shrinkToFit="0" readingOrder="0"/>
      <protection locked="1" hidden="0"/>
    </dxf>
    <dxf>
      <fill>
        <patternFill patternType="solid">
          <fgColor indexed="64"/>
          <bgColor rgb="FFFF6699"/>
        </patternFill>
      </fill>
      <alignment horizontal="center" vertical="center" textRotation="0" wrapText="1" indent="0" justifyLastLine="0" shrinkToFit="0" readingOrder="0"/>
      <protection locked="1" hidden="0"/>
    </dxf>
    <dxf>
      <fill>
        <patternFill patternType="solid">
          <fgColor indexed="64"/>
          <bgColor rgb="FFFF6699"/>
        </patternFill>
      </fill>
      <alignment horizontal="center" vertical="center" textRotation="0" wrapText="1" indent="0" justifyLastLine="0" shrinkToFit="0" readingOrder="0"/>
      <protection locked="1" hidden="0"/>
    </dxf>
    <dxf>
      <fill>
        <patternFill patternType="solid">
          <fgColor indexed="64"/>
          <bgColor rgb="FFFF6699"/>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auto="1"/>
        <name val="Arial"/>
        <family val="2"/>
        <scheme val="none"/>
      </font>
      <alignment horizontal="right" vertical="bottom" textRotation="0" wrapText="0" indent="0" justifyLastLine="0" shrinkToFit="0" readingOrder="0"/>
    </dxf>
    <dxf>
      <fill>
        <patternFill patternType="solid">
          <fgColor indexed="64"/>
          <bgColor rgb="FFFF6699"/>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auto="1"/>
        <name val="Arial"/>
        <family val="2"/>
        <scheme val="none"/>
      </font>
      <fill>
        <patternFill patternType="solid">
          <fgColor indexed="64"/>
          <bgColor rgb="FFFF6699"/>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6699"/>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6699"/>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6699"/>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6699"/>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6699"/>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6699"/>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auto="1"/>
        <name val="Arial"/>
        <family val="2"/>
        <scheme val="none"/>
      </font>
      <fill>
        <patternFill patternType="solid">
          <fgColor indexed="64"/>
          <bgColor rgb="FFFF6699"/>
        </patternFill>
      </fill>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9966"/>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99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99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99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99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99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9966"/>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auto="1"/>
        <name val="Arial"/>
        <family val="2"/>
        <scheme val="none"/>
      </font>
      <fill>
        <patternFill patternType="solid">
          <fgColor indexed="64"/>
          <bgColor rgb="FFFF9966"/>
        </patternFill>
      </fill>
      <alignment horizontal="center" vertical="bottom" textRotation="0" wrapText="1"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CCFF66"/>
        </patternFill>
      </fill>
      <alignment horizontal="center" vertical="bottom" textRotation="0" wrapText="1" indent="0" justifyLastLine="0" shrinkToFit="0" readingOrder="0"/>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center" vertical="bottom" textRotation="0" wrapText="1" indent="0" justifyLastLine="0" shrinkToFit="0" readingOrder="0"/>
    </dxf>
    <dxf>
      <font>
        <strike val="0"/>
        <outline val="0"/>
        <shadow val="0"/>
        <u val="none"/>
        <vertAlign val="baseline"/>
        <sz val="10"/>
        <color theme="1"/>
        <name val="Arial"/>
        <family val="2"/>
        <scheme val="none"/>
      </font>
    </dxf>
    <dxf>
      <font>
        <b val="0"/>
        <i val="0"/>
        <strike val="0"/>
        <condense val="0"/>
        <extend val="0"/>
        <outline val="0"/>
        <shadow val="0"/>
        <u val="none"/>
        <vertAlign val="baseline"/>
        <sz val="10"/>
        <color auto="1"/>
        <name val="Arial"/>
        <family val="2"/>
        <scheme val="none"/>
      </font>
      <fill>
        <patternFill patternType="solid">
          <fgColor indexed="64"/>
          <bgColor rgb="FFFFFF66"/>
        </patternFill>
      </fill>
      <alignment horizontal="general" vertical="bottom" textRotation="0" wrapText="1" indent="0" justifyLastLine="0" shrinkToFit="0" readingOrder="0"/>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9966FF"/>
        </patternFill>
      </fill>
    </dxf>
    <dxf>
      <font>
        <b val="0"/>
        <i val="0"/>
        <strike val="0"/>
        <condense val="0"/>
        <extend val="0"/>
        <outline val="0"/>
        <shadow val="0"/>
        <u val="none"/>
        <vertAlign val="baseline"/>
        <sz val="10"/>
        <color auto="1"/>
        <name val="Arial"/>
        <family val="2"/>
        <scheme val="none"/>
      </font>
      <fill>
        <patternFill patternType="solid">
          <fgColor indexed="64"/>
          <bgColor rgb="FF9966FF"/>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9966FF"/>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9966FF"/>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9966FF"/>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9966FF"/>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9966FF"/>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9966FF"/>
        </patternFill>
      </fill>
      <alignment horizontal="center" vertical="bottom"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center" vertical="bottom" textRotation="0" wrapText="0" indent="0" justifyLastLine="0" shrinkToFit="0" readingOrder="0"/>
    </dxf>
    <dxf>
      <border outline="0">
        <bottom style="medium">
          <color indexed="64"/>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1"/>
        <color theme="1"/>
        <name val="Arial"/>
        <family val="2"/>
        <scheme val="none"/>
      </font>
      <numFmt numFmtId="14" formatCode="0.00%"/>
      <alignment horizontal="center" vertical="center"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border diagonalUp="0" diagonalDown="0">
        <left/>
        <right style="medium">
          <color indexed="64"/>
        </right>
        <top/>
        <bottom/>
        <vertical/>
        <horizontal/>
      </border>
    </dxf>
    <dxf>
      <alignment horizontal="center" vertical="bottom" textRotation="0" wrapText="0" indent="0" justifyLastLine="0" shrinkToFit="0" readingOrder="0"/>
    </dxf>
    <dxf>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border diagonalUp="0" diagonalDown="0">
        <left style="medium">
          <color indexed="64"/>
        </left>
        <right/>
        <top/>
        <bottom/>
        <vertical/>
        <horizontal/>
      </border>
    </dxf>
    <dxf>
      <alignment horizontal="center" vertical="bottom" textRotation="0" wrapText="0" indent="0" justifyLastLine="0" shrinkToFit="0" readingOrder="0"/>
      <border diagonalUp="0" diagonalDown="0">
        <left/>
        <right style="medium">
          <color indexed="64"/>
        </right>
        <top/>
        <bottom/>
        <vertical/>
        <horizontal/>
      </border>
    </dxf>
    <dxf>
      <border outline="0">
        <bottom style="medium">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64" formatCode="0.0%"/>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64" formatCode="0.0%"/>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64" formatCode="0.0%"/>
      <fill>
        <patternFill patternType="solid">
          <fgColor indexed="64"/>
          <bgColor rgb="FFB4DEE6"/>
        </patternFill>
      </fill>
      <alignment horizontal="center"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1"/>
        <color theme="1"/>
        <name val="Arial"/>
        <family val="2"/>
        <scheme val="none"/>
      </font>
      <numFmt numFmtId="164" formatCode="0.0%"/>
      <fill>
        <patternFill patternType="solid">
          <fgColor indexed="64"/>
          <bgColor rgb="FFB4DEE6"/>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fill>
        <patternFill patternType="solid">
          <fgColor indexed="64"/>
          <bgColor rgb="FFE9D2F2"/>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4" formatCode="0.00%"/>
      <fill>
        <patternFill patternType="solid">
          <fgColor indexed="64"/>
          <bgColor rgb="FFE9D2F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4" formatCode="0.00%"/>
      <fill>
        <patternFill patternType="solid">
          <fgColor indexed="64"/>
          <bgColor rgb="FFD5F3A3"/>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4" formatCode="0.00%"/>
      <fill>
        <patternFill patternType="solid">
          <fgColor indexed="64"/>
          <bgColor rgb="FFD5F3A3"/>
        </patternFill>
      </fill>
      <alignment horizontal="center"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left style="medium">
          <color indexed="64"/>
        </left>
        <right/>
        <top/>
        <bottom/>
        <vertical/>
        <horizontal/>
      </border>
    </dxf>
    <dxf>
      <alignment horizontal="center" vertical="center" textRotation="0" wrapText="0" indent="0" justifyLastLine="0" shrinkToFit="0" readingOrder="0"/>
      <border diagonalUp="0" diagonalDown="0">
        <left/>
        <right style="medium">
          <color indexed="64"/>
        </right>
        <top/>
        <bottom/>
        <vertical/>
        <horizontal/>
      </border>
    </dxf>
    <dxf>
      <border outline="0">
        <bottom style="medium">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dxf>
    <dxf>
      <border diagonalUp="0" diagonalDown="0">
        <left/>
        <right style="medium">
          <color indexed="64"/>
        </right>
        <top/>
        <bottom/>
        <vertical/>
        <horizontal/>
      </border>
    </dxf>
    <dxf>
      <border diagonalUp="0" diagonalDown="0">
        <left/>
        <right style="medium">
          <color indexed="64"/>
        </right>
        <top/>
        <bottom/>
        <vertical/>
        <horizontal/>
      </border>
    </dxf>
    <dxf>
      <border diagonalUp="0" diagonalDown="0">
        <left style="medium">
          <color indexed="64"/>
        </left>
        <right/>
        <top/>
        <bottom/>
        <vertical/>
        <horizontal/>
      </border>
    </dxf>
    <dxf>
      <border diagonalUp="0" diagonalDown="0">
        <left/>
        <right style="medium">
          <color indexed="64"/>
        </right>
        <top/>
        <bottom/>
        <vertical/>
        <horizontal/>
      </border>
    </dxf>
    <dxf>
      <border diagonalUp="0" diagonalDown="0">
        <left style="medium">
          <color indexed="64"/>
        </left>
        <right/>
        <top/>
        <bottom/>
        <vertical/>
        <horizontal/>
      </border>
    </dxf>
    <dxf>
      <border diagonalUp="0" diagonalDown="0">
        <left/>
        <right style="medium">
          <color indexed="64"/>
        </right>
        <top/>
        <bottom/>
        <vertical/>
        <horizontal/>
      </border>
    </dxf>
    <dxf>
      <border diagonalUp="0" diagonalDown="0">
        <left style="medium">
          <color indexed="64"/>
        </left>
        <right/>
        <top/>
        <bottom/>
        <vertical/>
        <horizontal/>
      </border>
    </dxf>
    <dxf>
      <fill>
        <patternFill patternType="none">
          <fgColor indexed="64"/>
          <bgColor auto="1"/>
        </patternFill>
      </fill>
      <alignment horizontal="center" vertical="bottom" textRotation="0" wrapText="0" indent="0" justifyLastLine="0" shrinkToFit="0" readingOrder="0"/>
      <border diagonalUp="0" diagonalDown="0" outline="0">
        <left/>
        <right style="medium">
          <color indexed="64"/>
        </right>
        <top/>
        <bottom/>
      </border>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top/>
        <bottom/>
      </border>
    </dxf>
    <dxf>
      <alignment horizontal="center" vertical="bottom" textRotation="0" wrapText="0" indent="0" justifyLastLine="0" shrinkToFit="0" readingOrder="0"/>
      <border diagonalUp="0" diagonalDown="0">
        <left/>
        <right style="medium">
          <color indexed="64"/>
        </right>
        <top/>
        <bottom/>
        <vertical/>
        <horizontal/>
      </border>
    </dxf>
    <dxf>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alignment horizontal="center" vertical="bottom"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ill>
        <patternFill patternType="none">
          <bgColor auto="1"/>
        </patternFill>
      </fill>
    </dxf>
  </dxfs>
  <tableStyles count="1" defaultTableStyle="TableStyleMedium2" defaultPivotStyle="PivotStyleLight16">
    <tableStyle name="Table Style 1" pivot="0" count="1" xr9:uid="{97E0A3E3-6FF2-4540-B533-37DDD86916D7}">
      <tableStyleElement type="wholeTable" dxfId="193"/>
    </tableStyle>
  </tableStyles>
  <colors>
    <mruColors>
      <color rgb="FF662D91"/>
      <color rgb="FF8CC63F"/>
      <color rgb="FF8ACE1C"/>
      <color rgb="FF336699"/>
      <color rgb="FF4B1C5E"/>
      <color rgb="FF3B9CAF"/>
      <color rgb="FFD41643"/>
      <color rgb="FFE9D2F2"/>
      <color rgb="FFB4DEE6"/>
      <color rgb="FF358C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2400" b="1"/>
              <a:t>All 14 Genomes</a:t>
            </a:r>
          </a:p>
        </c:rich>
      </c:tx>
      <c:layout>
        <c:manualLayout>
          <c:xMode val="edge"/>
          <c:yMode val="edge"/>
          <c:x val="0.34516515203189629"/>
          <c:y val="2.2565704670878092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961610592306188"/>
          <c:y val="9.3560484566536928E-2"/>
          <c:w val="0.83801199839806029"/>
          <c:h val="0.85942975213204731"/>
        </c:manualLayout>
      </c:layout>
      <c:scatterChart>
        <c:scatterStyle val="lineMarker"/>
        <c:varyColors val="0"/>
        <c:ser>
          <c:idx val="0"/>
          <c:order val="0"/>
          <c:tx>
            <c:v>GIs</c:v>
          </c:tx>
          <c:spPr>
            <a:ln w="25400" cap="rnd">
              <a:noFill/>
              <a:round/>
            </a:ln>
            <a:effectLst/>
          </c:spPr>
          <c:marker>
            <c:symbol val="circle"/>
            <c:size val="7"/>
            <c:spPr>
              <a:solidFill>
                <a:srgbClr val="8ACE1C"/>
              </a:solidFill>
              <a:ln w="9525">
                <a:noFill/>
              </a:ln>
              <a:effectLst/>
            </c:spPr>
          </c:marker>
          <c:trendline>
            <c:spPr>
              <a:ln w="31750" cap="rnd">
                <a:solidFill>
                  <a:srgbClr val="8ACE1C"/>
                </a:solidFill>
                <a:prstDash val="sysDot"/>
              </a:ln>
              <a:effectLst/>
            </c:spPr>
            <c:trendlineType val="linear"/>
            <c:dispRSqr val="0"/>
            <c:dispEq val="1"/>
            <c:trendlineLbl>
              <c:layout>
                <c:manualLayout>
                  <c:x val="-3.2556603867972669E-2"/>
                  <c:y val="2.0082920302812453E-4"/>
                </c:manualLayout>
              </c:layout>
              <c:numFmt formatCode="General" sourceLinked="0"/>
              <c:spPr>
                <a:solidFill>
                  <a:srgbClr val="8ACE1C"/>
                </a:solid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trendlineLbl>
          </c:trendline>
          <c:xVal>
            <c:numRef>
              <c:f>Calculations!$C$43:$C$56</c:f>
              <c:numCache>
                <c:formatCode>0.00%</c:formatCode>
                <c:ptCount val="14"/>
                <c:pt idx="0">
                  <c:v>5.209007232952198E-2</c:v>
                </c:pt>
                <c:pt idx="1">
                  <c:v>8.4712939336835963E-2</c:v>
                </c:pt>
                <c:pt idx="2">
                  <c:v>4.1937679673573688E-2</c:v>
                </c:pt>
                <c:pt idx="3">
                  <c:v>5.5841142936260441E-2</c:v>
                </c:pt>
                <c:pt idx="4">
                  <c:v>4.8022763360932752E-2</c:v>
                </c:pt>
                <c:pt idx="5">
                  <c:v>2.9529702573278468E-2</c:v>
                </c:pt>
                <c:pt idx="6">
                  <c:v>2.3410307250010857E-2</c:v>
                </c:pt>
                <c:pt idx="7">
                  <c:v>2.2518618362899583E-2</c:v>
                </c:pt>
                <c:pt idx="8">
                  <c:v>4.3114085688084731E-2</c:v>
                </c:pt>
                <c:pt idx="9">
                  <c:v>4.8585455127393873E-2</c:v>
                </c:pt>
                <c:pt idx="10">
                  <c:v>5.7889530155989077E-2</c:v>
                </c:pt>
                <c:pt idx="11">
                  <c:v>4.3235929602393801E-2</c:v>
                </c:pt>
                <c:pt idx="12">
                  <c:v>6.0859373917221432E-2</c:v>
                </c:pt>
                <c:pt idx="13">
                  <c:v>4.802267977881932E-2</c:v>
                </c:pt>
              </c:numCache>
            </c:numRef>
          </c:xVal>
          <c:yVal>
            <c:numRef>
              <c:f>Calculations!$D$43:$D$56</c:f>
              <c:numCache>
                <c:formatCode>0.00%</c:formatCode>
                <c:ptCount val="14"/>
                <c:pt idx="0">
                  <c:v>4.8618048618048616E-2</c:v>
                </c:pt>
                <c:pt idx="1">
                  <c:v>8.7217043941411457E-2</c:v>
                </c:pt>
                <c:pt idx="2">
                  <c:v>4.0599001663893512E-2</c:v>
                </c:pt>
                <c:pt idx="3">
                  <c:v>5.3613053613053616E-2</c:v>
                </c:pt>
                <c:pt idx="4">
                  <c:v>5.4614485981308414E-2</c:v>
                </c:pt>
                <c:pt idx="5">
                  <c:v>3.5915053091817611E-2</c:v>
                </c:pt>
                <c:pt idx="6">
                  <c:v>2.3936170212765957E-2</c:v>
                </c:pt>
                <c:pt idx="7">
                  <c:v>2.3506637168141591E-2</c:v>
                </c:pt>
                <c:pt idx="8">
                  <c:v>4.7012435547467396E-2</c:v>
                </c:pt>
                <c:pt idx="9">
                  <c:v>5.1948051948051951E-2</c:v>
                </c:pt>
                <c:pt idx="10">
                  <c:v>6.2055591467356175E-2</c:v>
                </c:pt>
                <c:pt idx="11">
                  <c:v>4.0360992730007518E-2</c:v>
                </c:pt>
                <c:pt idx="12">
                  <c:v>5.669064748201439E-2</c:v>
                </c:pt>
                <c:pt idx="13">
                  <c:v>4.9534674271990396E-2</c:v>
                </c:pt>
              </c:numCache>
            </c:numRef>
          </c:yVal>
          <c:smooth val="0"/>
          <c:extLst>
            <c:ext xmlns:c16="http://schemas.microsoft.com/office/drawing/2014/chart" uri="{C3380CC4-5D6E-409C-BE32-E72D297353CC}">
              <c16:uniqueId val="{00000000-02D8-47F2-831C-0E9A868E08C6}"/>
            </c:ext>
          </c:extLst>
        </c:ser>
        <c:ser>
          <c:idx val="1"/>
          <c:order val="1"/>
          <c:tx>
            <c:v>ICEs</c:v>
          </c:tx>
          <c:spPr>
            <a:ln w="25400" cap="rnd">
              <a:noFill/>
              <a:round/>
            </a:ln>
            <a:effectLst/>
          </c:spPr>
          <c:marker>
            <c:symbol val="circle"/>
            <c:size val="7"/>
            <c:spPr>
              <a:solidFill>
                <a:srgbClr val="4B1C5E"/>
              </a:solidFill>
              <a:ln w="9525">
                <a:noFill/>
              </a:ln>
              <a:effectLst/>
            </c:spPr>
          </c:marker>
          <c:trendline>
            <c:spPr>
              <a:ln w="31750" cap="rnd">
                <a:solidFill>
                  <a:srgbClr val="4B1C5E"/>
                </a:solidFill>
                <a:prstDash val="sysDot"/>
              </a:ln>
              <a:effectLst/>
            </c:spPr>
            <c:trendlineType val="linear"/>
            <c:dispRSqr val="0"/>
            <c:dispEq val="1"/>
            <c:trendlineLbl>
              <c:layout>
                <c:manualLayout>
                  <c:x val="0.42363592098636971"/>
                  <c:y val="8.7348393296032801E-4"/>
                </c:manualLayout>
              </c:layout>
              <c:numFmt formatCode="General" sourceLinked="0"/>
              <c:spPr>
                <a:solidFill>
                  <a:srgbClr val="4B1C5E"/>
                </a:solid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trendlineLbl>
          </c:trendline>
          <c:xVal>
            <c:numRef>
              <c:f>Calculations!$E$43:$E$56</c:f>
              <c:numCache>
                <c:formatCode>0.00%</c:formatCode>
                <c:ptCount val="14"/>
                <c:pt idx="0">
                  <c:v>8.0721433928506447E-3</c:v>
                </c:pt>
                <c:pt idx="1">
                  <c:v>0</c:v>
                </c:pt>
                <c:pt idx="2">
                  <c:v>2.7711589782691573E-2</c:v>
                </c:pt>
                <c:pt idx="3">
                  <c:v>4.010709392613868E-3</c:v>
                </c:pt>
                <c:pt idx="4">
                  <c:v>3.4862275395458525E-2</c:v>
                </c:pt>
                <c:pt idx="5">
                  <c:v>2.5818031899694595E-2</c:v>
                </c:pt>
                <c:pt idx="6">
                  <c:v>3.6182553909328785E-2</c:v>
                </c:pt>
                <c:pt idx="7">
                  <c:v>2.2017203928943858E-2</c:v>
                </c:pt>
                <c:pt idx="8">
                  <c:v>2.7001989006717988E-2</c:v>
                </c:pt>
                <c:pt idx="9">
                  <c:v>3.0378431871332202E-2</c:v>
                </c:pt>
                <c:pt idx="10">
                  <c:v>1.9679076672870808E-2</c:v>
                </c:pt>
                <c:pt idx="11">
                  <c:v>3.0687967428500617E-2</c:v>
                </c:pt>
                <c:pt idx="12">
                  <c:v>4.4665337688316849E-3</c:v>
                </c:pt>
                <c:pt idx="13">
                  <c:v>0</c:v>
                </c:pt>
              </c:numCache>
            </c:numRef>
          </c:xVal>
          <c:yVal>
            <c:numRef>
              <c:f>Calculations!$F$43:$F$56</c:f>
              <c:numCache>
                <c:formatCode>0.00%</c:formatCode>
                <c:ptCount val="14"/>
                <c:pt idx="0">
                  <c:v>7.326007326007326E-3</c:v>
                </c:pt>
                <c:pt idx="1">
                  <c:v>0</c:v>
                </c:pt>
                <c:pt idx="2">
                  <c:v>3.0282861896838601E-2</c:v>
                </c:pt>
                <c:pt idx="3">
                  <c:v>4.329004329004329E-3</c:v>
                </c:pt>
                <c:pt idx="4">
                  <c:v>3.3878504672897193E-2</c:v>
                </c:pt>
                <c:pt idx="5">
                  <c:v>2.0924422236102434E-2</c:v>
                </c:pt>
                <c:pt idx="6">
                  <c:v>3.8120567375886524E-2</c:v>
                </c:pt>
                <c:pt idx="7">
                  <c:v>2.2676991150442478E-2</c:v>
                </c:pt>
                <c:pt idx="8">
                  <c:v>2.8207461328480437E-2</c:v>
                </c:pt>
                <c:pt idx="9">
                  <c:v>3.4361471861471864E-2</c:v>
                </c:pt>
                <c:pt idx="10">
                  <c:v>2.3917259211376857E-2</c:v>
                </c:pt>
                <c:pt idx="11">
                  <c:v>3.2088242667335169E-2</c:v>
                </c:pt>
                <c:pt idx="12">
                  <c:v>5.4676258992805756E-3</c:v>
                </c:pt>
                <c:pt idx="13">
                  <c:v>0</c:v>
                </c:pt>
              </c:numCache>
            </c:numRef>
          </c:yVal>
          <c:smooth val="0"/>
          <c:extLst>
            <c:ext xmlns:c16="http://schemas.microsoft.com/office/drawing/2014/chart" uri="{C3380CC4-5D6E-409C-BE32-E72D297353CC}">
              <c16:uniqueId val="{0000001A-02D8-47F2-831C-0E9A868E08C6}"/>
            </c:ext>
          </c:extLst>
        </c:ser>
        <c:ser>
          <c:idx val="2"/>
          <c:order val="2"/>
          <c:tx>
            <c:v>Prophages</c:v>
          </c:tx>
          <c:spPr>
            <a:ln w="25400" cap="rnd">
              <a:noFill/>
              <a:round/>
            </a:ln>
            <a:effectLst/>
          </c:spPr>
          <c:marker>
            <c:symbol val="circle"/>
            <c:size val="7"/>
            <c:spPr>
              <a:solidFill>
                <a:srgbClr val="358C9D"/>
              </a:solidFill>
              <a:ln w="9525">
                <a:noFill/>
              </a:ln>
              <a:effectLst/>
            </c:spPr>
          </c:marker>
          <c:trendline>
            <c:spPr>
              <a:ln w="31750" cap="rnd">
                <a:solidFill>
                  <a:srgbClr val="358C9D"/>
                </a:solidFill>
                <a:prstDash val="sysDot"/>
              </a:ln>
              <a:effectLst/>
            </c:spPr>
            <c:trendlineType val="linear"/>
            <c:dispRSqr val="0"/>
            <c:dispEq val="1"/>
            <c:trendlineLbl>
              <c:layout>
                <c:manualLayout>
                  <c:x val="-8.1121406335835922E-2"/>
                  <c:y val="-3.0973068487330526E-2"/>
                </c:manualLayout>
              </c:layout>
              <c:numFmt formatCode="General" sourceLinked="0"/>
              <c:spPr>
                <a:solidFill>
                  <a:srgbClr val="358C9D"/>
                </a:solid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trendlineLbl>
          </c:trendline>
          <c:xVal>
            <c:numRef>
              <c:f>Calculations!$G$43:$G$56</c:f>
              <c:numCache>
                <c:formatCode>0.0%</c:formatCode>
                <c:ptCount val="14"/>
                <c:pt idx="0">
                  <c:v>3.5251504570629401E-2</c:v>
                </c:pt>
                <c:pt idx="1">
                  <c:v>3.155232885393415E-2</c:v>
                </c:pt>
                <c:pt idx="2">
                  <c:v>2.8791563198730566E-2</c:v>
                </c:pt>
                <c:pt idx="3">
                  <c:v>3.3191711329384664E-2</c:v>
                </c:pt>
                <c:pt idx="4">
                  <c:v>2.8820936737833898E-3</c:v>
                </c:pt>
                <c:pt idx="5">
                  <c:v>0</c:v>
                </c:pt>
                <c:pt idx="6">
                  <c:v>1.5980862760566157E-2</c:v>
                </c:pt>
                <c:pt idx="7">
                  <c:v>2.0023689428655709E-2</c:v>
                </c:pt>
                <c:pt idx="8">
                  <c:v>3.7510540329739883E-2</c:v>
                </c:pt>
                <c:pt idx="9">
                  <c:v>8.9479166376062059E-3</c:v>
                </c:pt>
                <c:pt idx="10">
                  <c:v>4.7007860845276229E-3</c:v>
                </c:pt>
                <c:pt idx="11">
                  <c:v>7.4674987891940837E-3</c:v>
                </c:pt>
                <c:pt idx="12">
                  <c:v>4.4853308047325798E-2</c:v>
                </c:pt>
                <c:pt idx="13">
                  <c:v>0</c:v>
                </c:pt>
              </c:numCache>
            </c:numRef>
          </c:xVal>
          <c:yVal>
            <c:numRef>
              <c:f>Calculations!$H$43:$H$56</c:f>
              <c:numCache>
                <c:formatCode>0.0%</c:formatCode>
                <c:ptCount val="14"/>
                <c:pt idx="0">
                  <c:v>3.6297036297036296E-2</c:v>
                </c:pt>
                <c:pt idx="1">
                  <c:v>3.4953395472703062E-2</c:v>
                </c:pt>
                <c:pt idx="2">
                  <c:v>3.1946755407653911E-2</c:v>
                </c:pt>
                <c:pt idx="3">
                  <c:v>3.2301032301032304E-2</c:v>
                </c:pt>
                <c:pt idx="4">
                  <c:v>3.7967289719626168E-3</c:v>
                </c:pt>
                <c:pt idx="5">
                  <c:v>0</c:v>
                </c:pt>
                <c:pt idx="6">
                  <c:v>1.8912529550827423E-2</c:v>
                </c:pt>
                <c:pt idx="7">
                  <c:v>1.6039823008849558E-2</c:v>
                </c:pt>
                <c:pt idx="8">
                  <c:v>4.3676069153776163E-2</c:v>
                </c:pt>
                <c:pt idx="9">
                  <c:v>5.140692640692641E-3</c:v>
                </c:pt>
                <c:pt idx="10">
                  <c:v>8.0801551389786692E-3</c:v>
                </c:pt>
                <c:pt idx="11">
                  <c:v>4.7630985209325648E-3</c:v>
                </c:pt>
                <c:pt idx="12">
                  <c:v>5.3237410071942444E-2</c:v>
                </c:pt>
                <c:pt idx="13">
                  <c:v>0</c:v>
                </c:pt>
              </c:numCache>
            </c:numRef>
          </c:yVal>
          <c:smooth val="0"/>
          <c:extLst>
            <c:ext xmlns:c16="http://schemas.microsoft.com/office/drawing/2014/chart" uri="{C3380CC4-5D6E-409C-BE32-E72D297353CC}">
              <c16:uniqueId val="{0000001B-02D8-47F2-831C-0E9A868E08C6}"/>
            </c:ext>
          </c:extLst>
        </c:ser>
        <c:ser>
          <c:idx val="3"/>
          <c:order val="3"/>
          <c:tx>
            <c:v>N/A</c:v>
          </c:tx>
          <c:spPr>
            <a:ln w="25400" cap="rnd">
              <a:noFill/>
              <a:round/>
            </a:ln>
            <a:effectLst/>
          </c:spPr>
          <c:marker>
            <c:symbol val="circle"/>
            <c:size val="5"/>
            <c:spPr>
              <a:solidFill>
                <a:schemeClr val="accent6"/>
              </a:solidFill>
              <a:ln w="9525">
                <a:noFill/>
              </a:ln>
              <a:effectLst/>
            </c:spPr>
          </c:marker>
          <c:trendline>
            <c:spPr>
              <a:ln w="31750" cap="rnd">
                <a:solidFill>
                  <a:schemeClr val="bg2">
                    <a:lumMod val="75000"/>
                  </a:schemeClr>
                </a:solidFill>
                <a:prstDash val="sysDot"/>
              </a:ln>
              <a:effectLst/>
            </c:spPr>
            <c:trendlineType val="linear"/>
            <c:dispRSqr val="0"/>
            <c:dispEq val="1"/>
            <c:trendlineLbl>
              <c:layout>
                <c:manualLayout>
                  <c:x val="0.20328354127271575"/>
                  <c:y val="0.10997931213008386"/>
                </c:manualLayout>
              </c:layout>
              <c:numFmt formatCode="General" sourceLinked="0"/>
              <c:spPr>
                <a:solidFill>
                  <a:schemeClr val="bg2">
                    <a:lumMod val="75000"/>
                  </a:schemeClr>
                </a:solid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trendlineLbl>
          </c:trendline>
          <c:xVal>
            <c:numRef>
              <c:f>Calculations!$I$43:$I$56</c:f>
              <c:numCache>
                <c:formatCode>0.0%</c:formatCode>
                <c:ptCount val="14"/>
                <c:pt idx="0">
                  <c:v>1.8190097093068749E-2</c:v>
                </c:pt>
                <c:pt idx="1">
                  <c:v>1.4995446752768336E-2</c:v>
                </c:pt>
                <c:pt idx="2">
                  <c:v>1.8202414194598716E-2</c:v>
                </c:pt>
                <c:pt idx="3">
                  <c:v>1.9124283370657358E-2</c:v>
                </c:pt>
                <c:pt idx="4">
                  <c:v>2.810202303659293E-2</c:v>
                </c:pt>
                <c:pt idx="5">
                  <c:v>2.0183100373721514E-2</c:v>
                </c:pt>
                <c:pt idx="6">
                  <c:v>1.4120786948830013E-2</c:v>
                </c:pt>
                <c:pt idx="7">
                  <c:v>1.5848946245438065E-2</c:v>
                </c:pt>
                <c:pt idx="8">
                  <c:v>2.3414103232113952E-2</c:v>
                </c:pt>
                <c:pt idx="9">
                  <c:v>1.6329992246880427E-2</c:v>
                </c:pt>
                <c:pt idx="10">
                  <c:v>3.4419723010392062E-2</c:v>
                </c:pt>
                <c:pt idx="11">
                  <c:v>2.3915278162310837E-2</c:v>
                </c:pt>
                <c:pt idx="12">
                  <c:v>2.1745369750112032E-2</c:v>
                </c:pt>
                <c:pt idx="13">
                  <c:v>8.8906067730673451E-3</c:v>
                </c:pt>
              </c:numCache>
            </c:numRef>
          </c:xVal>
          <c:yVal>
            <c:numRef>
              <c:f>Calculations!$J$43:$J$56</c:f>
              <c:numCache>
                <c:formatCode>0.0%</c:formatCode>
                <c:ptCount val="14"/>
                <c:pt idx="0">
                  <c:v>1.8315018315018316E-2</c:v>
                </c:pt>
                <c:pt idx="1">
                  <c:v>1.5312916111850865E-2</c:v>
                </c:pt>
                <c:pt idx="2">
                  <c:v>1.9301164725457572E-2</c:v>
                </c:pt>
                <c:pt idx="3">
                  <c:v>1.8648018648018648E-2</c:v>
                </c:pt>
                <c:pt idx="4">
                  <c:v>2.8621495327102803E-2</c:v>
                </c:pt>
                <c:pt idx="5">
                  <c:v>2.1236727045596503E-2</c:v>
                </c:pt>
                <c:pt idx="6">
                  <c:v>1.7139479905437353E-2</c:v>
                </c:pt>
                <c:pt idx="7">
                  <c:v>1.631637168141593E-2</c:v>
                </c:pt>
                <c:pt idx="8">
                  <c:v>2.5477707006369428E-2</c:v>
                </c:pt>
                <c:pt idx="9">
                  <c:v>1.6504329004329004E-2</c:v>
                </c:pt>
                <c:pt idx="10">
                  <c:v>3.4906270200387848E-2</c:v>
                </c:pt>
                <c:pt idx="11">
                  <c:v>2.4066182000501379E-2</c:v>
                </c:pt>
                <c:pt idx="12">
                  <c:v>2.1294964028776977E-2</c:v>
                </c:pt>
                <c:pt idx="13">
                  <c:v>8.7060942659861907E-3</c:v>
                </c:pt>
              </c:numCache>
            </c:numRef>
          </c:yVal>
          <c:smooth val="0"/>
          <c:extLst>
            <c:ext xmlns:c16="http://schemas.microsoft.com/office/drawing/2014/chart" uri="{C3380CC4-5D6E-409C-BE32-E72D297353CC}">
              <c16:uniqueId val="{0000001C-02D8-47F2-831C-0E9A868E08C6}"/>
            </c:ext>
          </c:extLst>
        </c:ser>
        <c:dLbls>
          <c:showLegendKey val="0"/>
          <c:showVal val="0"/>
          <c:showCatName val="0"/>
          <c:showSerName val="0"/>
          <c:showPercent val="0"/>
          <c:showBubbleSize val="0"/>
        </c:dLbls>
        <c:axId val="1000703279"/>
        <c:axId val="908894223"/>
      </c:scatterChart>
      <c:valAx>
        <c:axId val="1000703279"/>
        <c:scaling>
          <c:orientation val="minMax"/>
        </c:scaling>
        <c:delete val="0"/>
        <c:axPos val="b"/>
        <c:title>
          <c:tx>
            <c:rich>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200"/>
                  <a:t>% of Genome</a:t>
                </a:r>
              </a:p>
            </c:rich>
          </c:tx>
          <c:layout>
            <c:manualLayout>
              <c:xMode val="edge"/>
              <c:yMode val="edge"/>
              <c:x val="0.47186209032014415"/>
              <c:y val="0.96673412732765907"/>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9525" cap="flat" cmpd="sng" algn="ctr">
            <a:solidFill>
              <a:schemeClr val="bg2">
                <a:lumMod val="90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08894223"/>
        <c:crosses val="autoZero"/>
        <c:crossBetween val="midCat"/>
      </c:valAx>
      <c:valAx>
        <c:axId val="90889422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200"/>
                  <a:t>% of Genes</a:t>
                </a:r>
              </a:p>
            </c:rich>
          </c:tx>
          <c:layout>
            <c:manualLayout>
              <c:xMode val="edge"/>
              <c:yMode val="edge"/>
              <c:x val="1.0250799222882209E-2"/>
              <c:y val="0.4578138814925885"/>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solidFill>
              <a:schemeClr val="bg2">
                <a:lumMod val="90000"/>
              </a:schemeClr>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00703279"/>
        <c:crosses val="autoZero"/>
        <c:crossBetween val="midCat"/>
      </c:valAx>
      <c:spPr>
        <a:noFill/>
        <a:ln>
          <a:noFill/>
        </a:ln>
        <a:effectLst/>
      </c:spPr>
    </c:plotArea>
    <c:legend>
      <c:legendPos val="b"/>
      <c:layout>
        <c:manualLayout>
          <c:xMode val="edge"/>
          <c:yMode val="edge"/>
          <c:x val="0.13171326645540402"/>
          <c:y val="0.11931864982455677"/>
          <c:w val="0.28095900490001485"/>
          <c:h val="0.31164288486625774"/>
        </c:manualLayout>
      </c:layout>
      <c:overlay val="0"/>
      <c:spPr>
        <a:solidFill>
          <a:sysClr val="window" lastClr="FFFFFF"/>
        </a:solidFill>
        <a:ln w="15875">
          <a:solidFill>
            <a:schemeClr val="bg2">
              <a:lumMod val="90000"/>
            </a:schemeClr>
          </a:solid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2400" b="1"/>
              <a:t>ORR Only (7)</a:t>
            </a:r>
          </a:p>
        </c:rich>
      </c:tx>
      <c:layout>
        <c:manualLayout>
          <c:xMode val="edge"/>
          <c:yMode val="edge"/>
          <c:x val="0.34932729700896964"/>
          <c:y val="2.031315893753707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235422079649635"/>
          <c:y val="9.3560484566536928E-2"/>
          <c:w val="0.83408593478405546"/>
          <c:h val="0.79692695927983459"/>
        </c:manualLayout>
      </c:layout>
      <c:scatterChart>
        <c:scatterStyle val="lineMarker"/>
        <c:varyColors val="0"/>
        <c:ser>
          <c:idx val="0"/>
          <c:order val="0"/>
          <c:tx>
            <c:v>GIs</c:v>
          </c:tx>
          <c:spPr>
            <a:ln w="25400" cap="rnd">
              <a:noFill/>
              <a:round/>
            </a:ln>
            <a:effectLst/>
          </c:spPr>
          <c:marker>
            <c:symbol val="circle"/>
            <c:size val="7"/>
            <c:spPr>
              <a:solidFill>
                <a:srgbClr val="8ACE1C"/>
              </a:solidFill>
              <a:ln w="9525">
                <a:noFill/>
              </a:ln>
              <a:effectLst/>
            </c:spPr>
          </c:marker>
          <c:trendline>
            <c:spPr>
              <a:ln w="31750" cap="rnd">
                <a:solidFill>
                  <a:srgbClr val="8ACE1C"/>
                </a:solidFill>
                <a:prstDash val="sysDot"/>
              </a:ln>
              <a:effectLst/>
            </c:spPr>
            <c:trendlineType val="linear"/>
            <c:dispRSqr val="0"/>
            <c:dispEq val="1"/>
            <c:trendlineLbl>
              <c:layout>
                <c:manualLayout>
                  <c:x val="-3.2556603867972669E-2"/>
                  <c:y val="2.0082920302812453E-4"/>
                </c:manualLayout>
              </c:layout>
              <c:numFmt formatCode="General" sourceLinked="0"/>
              <c:spPr>
                <a:solidFill>
                  <a:srgbClr val="8ACE1C"/>
                </a:solid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trendlineLbl>
          </c:trendline>
          <c:xVal>
            <c:numRef>
              <c:f>Calculations!$C$43:$C$49</c:f>
              <c:numCache>
                <c:formatCode>0.00%</c:formatCode>
                <c:ptCount val="7"/>
                <c:pt idx="0">
                  <c:v>5.209007232952198E-2</c:v>
                </c:pt>
                <c:pt idx="1">
                  <c:v>8.4712939336835963E-2</c:v>
                </c:pt>
                <c:pt idx="2">
                  <c:v>4.1937679673573688E-2</c:v>
                </c:pt>
                <c:pt idx="3">
                  <c:v>5.5841142936260441E-2</c:v>
                </c:pt>
                <c:pt idx="4">
                  <c:v>4.8022763360932752E-2</c:v>
                </c:pt>
                <c:pt idx="5">
                  <c:v>2.9529702573278468E-2</c:v>
                </c:pt>
                <c:pt idx="6">
                  <c:v>2.3410307250010857E-2</c:v>
                </c:pt>
              </c:numCache>
            </c:numRef>
          </c:xVal>
          <c:yVal>
            <c:numRef>
              <c:f>Calculations!$D$43:$D$49</c:f>
              <c:numCache>
                <c:formatCode>0.00%</c:formatCode>
                <c:ptCount val="7"/>
                <c:pt idx="0">
                  <c:v>4.8618048618048616E-2</c:v>
                </c:pt>
                <c:pt idx="1">
                  <c:v>8.7217043941411457E-2</c:v>
                </c:pt>
                <c:pt idx="2">
                  <c:v>4.0599001663893512E-2</c:v>
                </c:pt>
                <c:pt idx="3">
                  <c:v>5.3613053613053616E-2</c:v>
                </c:pt>
                <c:pt idx="4">
                  <c:v>5.4614485981308414E-2</c:v>
                </c:pt>
                <c:pt idx="5">
                  <c:v>3.5915053091817611E-2</c:v>
                </c:pt>
                <c:pt idx="6">
                  <c:v>2.3936170212765957E-2</c:v>
                </c:pt>
              </c:numCache>
            </c:numRef>
          </c:yVal>
          <c:smooth val="0"/>
          <c:extLst>
            <c:ext xmlns:c16="http://schemas.microsoft.com/office/drawing/2014/chart" uri="{C3380CC4-5D6E-409C-BE32-E72D297353CC}">
              <c16:uniqueId val="{00000001-508E-4652-A5B7-1B26B1CE6E48}"/>
            </c:ext>
          </c:extLst>
        </c:ser>
        <c:ser>
          <c:idx val="1"/>
          <c:order val="1"/>
          <c:tx>
            <c:v>ICEs</c:v>
          </c:tx>
          <c:spPr>
            <a:ln w="25400" cap="rnd">
              <a:noFill/>
              <a:round/>
            </a:ln>
            <a:effectLst/>
          </c:spPr>
          <c:marker>
            <c:symbol val="circle"/>
            <c:size val="7"/>
            <c:spPr>
              <a:solidFill>
                <a:srgbClr val="4B1C5E"/>
              </a:solidFill>
              <a:ln w="9525">
                <a:noFill/>
              </a:ln>
              <a:effectLst/>
            </c:spPr>
          </c:marker>
          <c:trendline>
            <c:spPr>
              <a:ln w="31750" cap="rnd">
                <a:solidFill>
                  <a:srgbClr val="4B1C5E"/>
                </a:solidFill>
                <a:prstDash val="sysDot"/>
              </a:ln>
              <a:effectLst/>
            </c:spPr>
            <c:trendlineType val="linear"/>
            <c:dispRSqr val="0"/>
            <c:dispEq val="1"/>
            <c:trendlineLbl>
              <c:layout>
                <c:manualLayout>
                  <c:x val="0.42363592098636971"/>
                  <c:y val="8.7348393296032801E-4"/>
                </c:manualLayout>
              </c:layout>
              <c:numFmt formatCode="General" sourceLinked="0"/>
              <c:spPr>
                <a:solidFill>
                  <a:srgbClr val="4B1C5E"/>
                </a:solid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trendlineLbl>
          </c:trendline>
          <c:xVal>
            <c:numRef>
              <c:f>Calculations!$E$43:$E$49</c:f>
              <c:numCache>
                <c:formatCode>0.00%</c:formatCode>
                <c:ptCount val="7"/>
                <c:pt idx="0">
                  <c:v>8.0721433928506447E-3</c:v>
                </c:pt>
                <c:pt idx="1">
                  <c:v>0</c:v>
                </c:pt>
                <c:pt idx="2">
                  <c:v>2.7711589782691573E-2</c:v>
                </c:pt>
                <c:pt idx="3">
                  <c:v>4.010709392613868E-3</c:v>
                </c:pt>
                <c:pt idx="4">
                  <c:v>3.4862275395458525E-2</c:v>
                </c:pt>
                <c:pt idx="5">
                  <c:v>2.5818031899694595E-2</c:v>
                </c:pt>
                <c:pt idx="6">
                  <c:v>3.6182553909328785E-2</c:v>
                </c:pt>
              </c:numCache>
            </c:numRef>
          </c:xVal>
          <c:yVal>
            <c:numRef>
              <c:f>Calculations!$F$43:$F$49</c:f>
              <c:numCache>
                <c:formatCode>0.00%</c:formatCode>
                <c:ptCount val="7"/>
                <c:pt idx="0">
                  <c:v>7.326007326007326E-3</c:v>
                </c:pt>
                <c:pt idx="1">
                  <c:v>0</c:v>
                </c:pt>
                <c:pt idx="2">
                  <c:v>3.0282861896838601E-2</c:v>
                </c:pt>
                <c:pt idx="3">
                  <c:v>4.329004329004329E-3</c:v>
                </c:pt>
                <c:pt idx="4">
                  <c:v>3.3878504672897193E-2</c:v>
                </c:pt>
                <c:pt idx="5">
                  <c:v>2.0924422236102434E-2</c:v>
                </c:pt>
                <c:pt idx="6">
                  <c:v>3.8120567375886524E-2</c:v>
                </c:pt>
              </c:numCache>
            </c:numRef>
          </c:yVal>
          <c:smooth val="0"/>
          <c:extLst>
            <c:ext xmlns:c16="http://schemas.microsoft.com/office/drawing/2014/chart" uri="{C3380CC4-5D6E-409C-BE32-E72D297353CC}">
              <c16:uniqueId val="{00000003-508E-4652-A5B7-1B26B1CE6E48}"/>
            </c:ext>
          </c:extLst>
        </c:ser>
        <c:ser>
          <c:idx val="2"/>
          <c:order val="2"/>
          <c:tx>
            <c:v>Prophages</c:v>
          </c:tx>
          <c:spPr>
            <a:ln w="25400" cap="rnd">
              <a:noFill/>
              <a:round/>
            </a:ln>
            <a:effectLst/>
          </c:spPr>
          <c:marker>
            <c:symbol val="circle"/>
            <c:size val="7"/>
            <c:spPr>
              <a:solidFill>
                <a:srgbClr val="358C9D"/>
              </a:solidFill>
              <a:ln w="9525">
                <a:noFill/>
              </a:ln>
              <a:effectLst/>
            </c:spPr>
          </c:marker>
          <c:trendline>
            <c:spPr>
              <a:ln w="31750" cap="rnd">
                <a:solidFill>
                  <a:srgbClr val="358C9D"/>
                </a:solidFill>
                <a:prstDash val="sysDot"/>
              </a:ln>
              <a:effectLst/>
            </c:spPr>
            <c:trendlineType val="linear"/>
            <c:dispRSqr val="0"/>
            <c:dispEq val="1"/>
            <c:trendlineLbl>
              <c:layout>
                <c:manualLayout>
                  <c:x val="-8.1121406335835922E-2"/>
                  <c:y val="-3.0973068487330526E-2"/>
                </c:manualLayout>
              </c:layout>
              <c:numFmt formatCode="General" sourceLinked="0"/>
              <c:spPr>
                <a:solidFill>
                  <a:srgbClr val="358C9D"/>
                </a:solid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trendlineLbl>
          </c:trendline>
          <c:xVal>
            <c:numRef>
              <c:f>Calculations!$G$43:$G$49</c:f>
              <c:numCache>
                <c:formatCode>0.0%</c:formatCode>
                <c:ptCount val="7"/>
                <c:pt idx="0">
                  <c:v>3.5251504570629401E-2</c:v>
                </c:pt>
                <c:pt idx="1">
                  <c:v>3.155232885393415E-2</c:v>
                </c:pt>
                <c:pt idx="2">
                  <c:v>2.8791563198730566E-2</c:v>
                </c:pt>
                <c:pt idx="3">
                  <c:v>3.3191711329384664E-2</c:v>
                </c:pt>
                <c:pt idx="4">
                  <c:v>2.8820936737833898E-3</c:v>
                </c:pt>
                <c:pt idx="5">
                  <c:v>0</c:v>
                </c:pt>
                <c:pt idx="6">
                  <c:v>1.5980862760566157E-2</c:v>
                </c:pt>
              </c:numCache>
            </c:numRef>
          </c:xVal>
          <c:yVal>
            <c:numRef>
              <c:f>Calculations!$H$43:$H$49</c:f>
              <c:numCache>
                <c:formatCode>0.0%</c:formatCode>
                <c:ptCount val="7"/>
                <c:pt idx="0">
                  <c:v>3.6297036297036296E-2</c:v>
                </c:pt>
                <c:pt idx="1">
                  <c:v>3.4953395472703062E-2</c:v>
                </c:pt>
                <c:pt idx="2">
                  <c:v>3.1946755407653911E-2</c:v>
                </c:pt>
                <c:pt idx="3">
                  <c:v>3.2301032301032304E-2</c:v>
                </c:pt>
                <c:pt idx="4">
                  <c:v>3.7967289719626168E-3</c:v>
                </c:pt>
                <c:pt idx="5">
                  <c:v>0</c:v>
                </c:pt>
                <c:pt idx="6">
                  <c:v>1.8912529550827423E-2</c:v>
                </c:pt>
              </c:numCache>
            </c:numRef>
          </c:yVal>
          <c:smooth val="0"/>
          <c:extLst>
            <c:ext xmlns:c16="http://schemas.microsoft.com/office/drawing/2014/chart" uri="{C3380CC4-5D6E-409C-BE32-E72D297353CC}">
              <c16:uniqueId val="{00000005-508E-4652-A5B7-1B26B1CE6E48}"/>
            </c:ext>
          </c:extLst>
        </c:ser>
        <c:ser>
          <c:idx val="3"/>
          <c:order val="3"/>
          <c:tx>
            <c:v>N/A</c:v>
          </c:tx>
          <c:spPr>
            <a:ln w="25400" cap="rnd">
              <a:noFill/>
              <a:round/>
            </a:ln>
            <a:effectLst/>
          </c:spPr>
          <c:marker>
            <c:symbol val="circle"/>
            <c:size val="5"/>
            <c:spPr>
              <a:solidFill>
                <a:schemeClr val="accent6"/>
              </a:solidFill>
              <a:ln w="9525">
                <a:noFill/>
              </a:ln>
              <a:effectLst/>
            </c:spPr>
          </c:marker>
          <c:trendline>
            <c:spPr>
              <a:ln w="31750" cap="rnd">
                <a:solidFill>
                  <a:schemeClr val="bg2">
                    <a:lumMod val="75000"/>
                  </a:schemeClr>
                </a:solidFill>
                <a:prstDash val="sysDot"/>
              </a:ln>
              <a:effectLst/>
            </c:spPr>
            <c:trendlineType val="linear"/>
            <c:dispRSqr val="0"/>
            <c:dispEq val="1"/>
            <c:trendlineLbl>
              <c:layout>
                <c:manualLayout>
                  <c:x val="0.20328354127271575"/>
                  <c:y val="0.10997931213008386"/>
                </c:manualLayout>
              </c:layout>
              <c:numFmt formatCode="General" sourceLinked="0"/>
              <c:spPr>
                <a:solidFill>
                  <a:schemeClr val="bg2">
                    <a:lumMod val="75000"/>
                  </a:schemeClr>
                </a:solid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trendlineLbl>
          </c:trendline>
          <c:xVal>
            <c:numRef>
              <c:f>Calculations!$I$43:$I$49</c:f>
              <c:numCache>
                <c:formatCode>0.0%</c:formatCode>
                <c:ptCount val="7"/>
                <c:pt idx="0">
                  <c:v>1.8190097093068749E-2</c:v>
                </c:pt>
                <c:pt idx="1">
                  <c:v>1.4995446752768336E-2</c:v>
                </c:pt>
                <c:pt idx="2">
                  <c:v>1.8202414194598716E-2</c:v>
                </c:pt>
                <c:pt idx="3">
                  <c:v>1.9124283370657358E-2</c:v>
                </c:pt>
                <c:pt idx="4">
                  <c:v>2.810202303659293E-2</c:v>
                </c:pt>
                <c:pt idx="5">
                  <c:v>2.0183100373721514E-2</c:v>
                </c:pt>
                <c:pt idx="6">
                  <c:v>1.4120786948830013E-2</c:v>
                </c:pt>
              </c:numCache>
            </c:numRef>
          </c:xVal>
          <c:yVal>
            <c:numRef>
              <c:f>Calculations!$J$43:$J$49</c:f>
              <c:numCache>
                <c:formatCode>0.0%</c:formatCode>
                <c:ptCount val="7"/>
                <c:pt idx="0">
                  <c:v>1.8315018315018316E-2</c:v>
                </c:pt>
                <c:pt idx="1">
                  <c:v>1.5312916111850865E-2</c:v>
                </c:pt>
                <c:pt idx="2">
                  <c:v>1.9301164725457572E-2</c:v>
                </c:pt>
                <c:pt idx="3">
                  <c:v>1.8648018648018648E-2</c:v>
                </c:pt>
                <c:pt idx="4">
                  <c:v>2.8621495327102803E-2</c:v>
                </c:pt>
                <c:pt idx="5">
                  <c:v>2.1236727045596503E-2</c:v>
                </c:pt>
                <c:pt idx="6">
                  <c:v>1.7139479905437353E-2</c:v>
                </c:pt>
              </c:numCache>
            </c:numRef>
          </c:yVal>
          <c:smooth val="0"/>
          <c:extLst>
            <c:ext xmlns:c16="http://schemas.microsoft.com/office/drawing/2014/chart" uri="{C3380CC4-5D6E-409C-BE32-E72D297353CC}">
              <c16:uniqueId val="{00000007-508E-4652-A5B7-1B26B1CE6E48}"/>
            </c:ext>
          </c:extLst>
        </c:ser>
        <c:dLbls>
          <c:showLegendKey val="0"/>
          <c:showVal val="0"/>
          <c:showCatName val="0"/>
          <c:showSerName val="0"/>
          <c:showPercent val="0"/>
          <c:showBubbleSize val="0"/>
        </c:dLbls>
        <c:axId val="1000703279"/>
        <c:axId val="908894223"/>
      </c:scatterChart>
      <c:valAx>
        <c:axId val="1000703279"/>
        <c:scaling>
          <c:orientation val="minMax"/>
        </c:scaling>
        <c:delete val="0"/>
        <c:axPos val="b"/>
        <c:title>
          <c:tx>
            <c:rich>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200"/>
                  <a:t>% of Genome</a:t>
                </a:r>
              </a:p>
            </c:rich>
          </c:tx>
          <c:layout>
            <c:manualLayout>
              <c:xMode val="edge"/>
              <c:yMode val="edge"/>
              <c:x val="0.4699003011840156"/>
              <c:y val="0.91268084102445146"/>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9525" cap="flat" cmpd="sng" algn="ctr">
            <a:solidFill>
              <a:schemeClr val="bg2">
                <a:lumMod val="90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08894223"/>
        <c:crosses val="autoZero"/>
        <c:crossBetween val="midCat"/>
      </c:valAx>
      <c:valAx>
        <c:axId val="90889422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200"/>
                  <a:t>% of Genes</a:t>
                </a:r>
              </a:p>
            </c:rich>
          </c:tx>
          <c:layout>
            <c:manualLayout>
              <c:xMode val="edge"/>
              <c:yMode val="edge"/>
              <c:x val="1.3629255747213407E-2"/>
              <c:y val="0.38032577199066681"/>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solidFill>
              <a:schemeClr val="bg2">
                <a:lumMod val="90000"/>
              </a:schemeClr>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00703279"/>
        <c:crosses val="autoZero"/>
        <c:crossBetween val="midCat"/>
      </c:valAx>
      <c:spPr>
        <a:noFill/>
        <a:ln>
          <a:noFill/>
        </a:ln>
        <a:effectLst/>
      </c:spPr>
    </c:plotArea>
    <c:legend>
      <c:legendPos val="b"/>
      <c:layout>
        <c:manualLayout>
          <c:xMode val="edge"/>
          <c:yMode val="edge"/>
          <c:x val="0.13367126325196738"/>
          <c:y val="0.11575747959070247"/>
          <c:w val="0.28095900490001485"/>
          <c:h val="0.31164288486625774"/>
        </c:manualLayout>
      </c:layout>
      <c:overlay val="0"/>
      <c:spPr>
        <a:solidFill>
          <a:sysClr val="window" lastClr="FFFFFF"/>
        </a:solidFill>
        <a:ln w="15875">
          <a:solidFill>
            <a:schemeClr val="bg2">
              <a:lumMod val="90000"/>
            </a:schemeClr>
          </a:solid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2400" b="1"/>
              <a:t>Non-ORR Only (7)</a:t>
            </a:r>
          </a:p>
        </c:rich>
      </c:tx>
      <c:layout>
        <c:manualLayout>
          <c:xMode val="edge"/>
          <c:yMode val="edge"/>
          <c:x val="0.30193993200142272"/>
          <c:y val="2.4623697610620894E-2"/>
        </c:manualLayout>
      </c:layout>
      <c:overlay val="0"/>
      <c:spPr>
        <a:noFill/>
        <a:ln>
          <a:noFill/>
        </a:ln>
        <a:effectLst/>
      </c:spPr>
      <c:txPr>
        <a:bodyPr rot="0" spcFirstLastPara="1" vertOverflow="ellipsis" vert="horz" wrap="square" anchor="ctr" anchorCtr="1"/>
        <a:lstStyle/>
        <a:p>
          <a:pPr>
            <a:defRPr sz="2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3737188139233997"/>
          <c:y val="9.3560484566536928E-2"/>
          <c:w val="0.8202562139174977"/>
          <c:h val="0.83141126866450521"/>
        </c:manualLayout>
      </c:layout>
      <c:scatterChart>
        <c:scatterStyle val="lineMarker"/>
        <c:varyColors val="0"/>
        <c:ser>
          <c:idx val="0"/>
          <c:order val="0"/>
          <c:tx>
            <c:v>GIs</c:v>
          </c:tx>
          <c:spPr>
            <a:ln w="25400" cap="rnd">
              <a:noFill/>
              <a:round/>
            </a:ln>
            <a:effectLst/>
          </c:spPr>
          <c:marker>
            <c:symbol val="circle"/>
            <c:size val="7"/>
            <c:spPr>
              <a:solidFill>
                <a:srgbClr val="8ACE1C"/>
              </a:solidFill>
              <a:ln w="9525">
                <a:noFill/>
              </a:ln>
              <a:effectLst/>
            </c:spPr>
          </c:marker>
          <c:trendline>
            <c:spPr>
              <a:ln w="31750" cap="rnd">
                <a:solidFill>
                  <a:srgbClr val="8ACE1C"/>
                </a:solidFill>
                <a:prstDash val="sysDot"/>
              </a:ln>
              <a:effectLst/>
            </c:spPr>
            <c:trendlineType val="linear"/>
            <c:dispRSqr val="0"/>
            <c:dispEq val="1"/>
            <c:trendlineLbl>
              <c:layout>
                <c:manualLayout>
                  <c:x val="-3.2556603867972669E-2"/>
                  <c:y val="2.0082920302812453E-4"/>
                </c:manualLayout>
              </c:layout>
              <c:numFmt formatCode="General" sourceLinked="0"/>
              <c:spPr>
                <a:solidFill>
                  <a:srgbClr val="8ACE1C"/>
                </a:solid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trendlineLbl>
          </c:trendline>
          <c:xVal>
            <c:numRef>
              <c:f>Calculations!$C$50:$C$56</c:f>
              <c:numCache>
                <c:formatCode>0.00%</c:formatCode>
                <c:ptCount val="7"/>
                <c:pt idx="0">
                  <c:v>2.2518618362899583E-2</c:v>
                </c:pt>
                <c:pt idx="1">
                  <c:v>4.3114085688084731E-2</c:v>
                </c:pt>
                <c:pt idx="2">
                  <c:v>4.8585455127393873E-2</c:v>
                </c:pt>
                <c:pt idx="3">
                  <c:v>5.7889530155989077E-2</c:v>
                </c:pt>
                <c:pt idx="4">
                  <c:v>4.3235929602393801E-2</c:v>
                </c:pt>
                <c:pt idx="5">
                  <c:v>6.0859373917221432E-2</c:v>
                </c:pt>
                <c:pt idx="6">
                  <c:v>4.802267977881932E-2</c:v>
                </c:pt>
              </c:numCache>
            </c:numRef>
          </c:xVal>
          <c:yVal>
            <c:numRef>
              <c:f>Calculations!$D$50:$D$56</c:f>
              <c:numCache>
                <c:formatCode>0.00%</c:formatCode>
                <c:ptCount val="7"/>
                <c:pt idx="0">
                  <c:v>2.3506637168141591E-2</c:v>
                </c:pt>
                <c:pt idx="1">
                  <c:v>4.7012435547467396E-2</c:v>
                </c:pt>
                <c:pt idx="2">
                  <c:v>5.1948051948051951E-2</c:v>
                </c:pt>
                <c:pt idx="3">
                  <c:v>6.2055591467356175E-2</c:v>
                </c:pt>
                <c:pt idx="4">
                  <c:v>4.0360992730007518E-2</c:v>
                </c:pt>
                <c:pt idx="5">
                  <c:v>5.669064748201439E-2</c:v>
                </c:pt>
                <c:pt idx="6">
                  <c:v>4.9534674271990396E-2</c:v>
                </c:pt>
              </c:numCache>
            </c:numRef>
          </c:yVal>
          <c:smooth val="0"/>
          <c:extLst>
            <c:ext xmlns:c16="http://schemas.microsoft.com/office/drawing/2014/chart" uri="{C3380CC4-5D6E-409C-BE32-E72D297353CC}">
              <c16:uniqueId val="{00000001-6185-4CF6-ACD2-0C9E05396EE3}"/>
            </c:ext>
          </c:extLst>
        </c:ser>
        <c:ser>
          <c:idx val="1"/>
          <c:order val="1"/>
          <c:tx>
            <c:v>ICEs</c:v>
          </c:tx>
          <c:spPr>
            <a:ln w="25400" cap="rnd">
              <a:noFill/>
              <a:round/>
            </a:ln>
            <a:effectLst/>
          </c:spPr>
          <c:marker>
            <c:symbol val="circle"/>
            <c:size val="7"/>
            <c:spPr>
              <a:solidFill>
                <a:srgbClr val="4B1C5E"/>
              </a:solidFill>
              <a:ln w="9525">
                <a:noFill/>
              </a:ln>
              <a:effectLst/>
            </c:spPr>
          </c:marker>
          <c:trendline>
            <c:spPr>
              <a:ln w="31750" cap="rnd">
                <a:solidFill>
                  <a:srgbClr val="4B1C5E"/>
                </a:solidFill>
                <a:prstDash val="sysDot"/>
              </a:ln>
              <a:effectLst/>
            </c:spPr>
            <c:trendlineType val="linear"/>
            <c:dispRSqr val="0"/>
            <c:dispEq val="1"/>
            <c:trendlineLbl>
              <c:layout>
                <c:manualLayout>
                  <c:x val="0.42363592098636971"/>
                  <c:y val="8.7348393296032801E-4"/>
                </c:manualLayout>
              </c:layout>
              <c:numFmt formatCode="General" sourceLinked="0"/>
              <c:spPr>
                <a:solidFill>
                  <a:srgbClr val="4B1C5E"/>
                </a:solid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trendlineLbl>
          </c:trendline>
          <c:xVal>
            <c:numRef>
              <c:f>Calculations!$E$50:$E$56</c:f>
              <c:numCache>
                <c:formatCode>0.00%</c:formatCode>
                <c:ptCount val="7"/>
                <c:pt idx="0">
                  <c:v>2.2017203928943858E-2</c:v>
                </c:pt>
                <c:pt idx="1">
                  <c:v>2.7001989006717988E-2</c:v>
                </c:pt>
                <c:pt idx="2">
                  <c:v>3.0378431871332202E-2</c:v>
                </c:pt>
                <c:pt idx="3">
                  <c:v>1.9679076672870808E-2</c:v>
                </c:pt>
                <c:pt idx="4">
                  <c:v>3.0687967428500617E-2</c:v>
                </c:pt>
                <c:pt idx="5">
                  <c:v>4.4665337688316849E-3</c:v>
                </c:pt>
                <c:pt idx="6">
                  <c:v>0</c:v>
                </c:pt>
              </c:numCache>
            </c:numRef>
          </c:xVal>
          <c:yVal>
            <c:numRef>
              <c:f>Calculations!$F$50:$F$56</c:f>
              <c:numCache>
                <c:formatCode>0.00%</c:formatCode>
                <c:ptCount val="7"/>
                <c:pt idx="0">
                  <c:v>2.2676991150442478E-2</c:v>
                </c:pt>
                <c:pt idx="1">
                  <c:v>2.8207461328480437E-2</c:v>
                </c:pt>
                <c:pt idx="2">
                  <c:v>3.4361471861471864E-2</c:v>
                </c:pt>
                <c:pt idx="3">
                  <c:v>2.3917259211376857E-2</c:v>
                </c:pt>
                <c:pt idx="4">
                  <c:v>3.2088242667335169E-2</c:v>
                </c:pt>
                <c:pt idx="5">
                  <c:v>5.4676258992805756E-3</c:v>
                </c:pt>
                <c:pt idx="6">
                  <c:v>0</c:v>
                </c:pt>
              </c:numCache>
            </c:numRef>
          </c:yVal>
          <c:smooth val="0"/>
          <c:extLst>
            <c:ext xmlns:c16="http://schemas.microsoft.com/office/drawing/2014/chart" uri="{C3380CC4-5D6E-409C-BE32-E72D297353CC}">
              <c16:uniqueId val="{00000003-6185-4CF6-ACD2-0C9E05396EE3}"/>
            </c:ext>
          </c:extLst>
        </c:ser>
        <c:ser>
          <c:idx val="2"/>
          <c:order val="2"/>
          <c:tx>
            <c:v>Prophages</c:v>
          </c:tx>
          <c:spPr>
            <a:ln w="25400" cap="rnd">
              <a:noFill/>
              <a:round/>
            </a:ln>
            <a:effectLst/>
          </c:spPr>
          <c:marker>
            <c:symbol val="circle"/>
            <c:size val="7"/>
            <c:spPr>
              <a:solidFill>
                <a:srgbClr val="358C9D"/>
              </a:solidFill>
              <a:ln w="9525">
                <a:noFill/>
              </a:ln>
              <a:effectLst/>
            </c:spPr>
          </c:marker>
          <c:trendline>
            <c:spPr>
              <a:ln w="31750" cap="rnd">
                <a:solidFill>
                  <a:srgbClr val="358C9D"/>
                </a:solidFill>
                <a:prstDash val="sysDot"/>
              </a:ln>
              <a:effectLst/>
            </c:spPr>
            <c:trendlineType val="linear"/>
            <c:dispRSqr val="0"/>
            <c:dispEq val="1"/>
            <c:trendlineLbl>
              <c:layout>
                <c:manualLayout>
                  <c:x val="-0.28127227854255038"/>
                  <c:y val="0.23146489583854826"/>
                </c:manualLayout>
              </c:layout>
              <c:numFmt formatCode="General" sourceLinked="0"/>
              <c:spPr>
                <a:solidFill>
                  <a:srgbClr val="358C9D"/>
                </a:solid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trendlineLbl>
          </c:trendline>
          <c:xVal>
            <c:numRef>
              <c:f>Calculations!$G$50:$G$56</c:f>
              <c:numCache>
                <c:formatCode>0.0%</c:formatCode>
                <c:ptCount val="7"/>
                <c:pt idx="0">
                  <c:v>2.0023689428655709E-2</c:v>
                </c:pt>
                <c:pt idx="1">
                  <c:v>3.7510540329739883E-2</c:v>
                </c:pt>
                <c:pt idx="2">
                  <c:v>8.9479166376062059E-3</c:v>
                </c:pt>
                <c:pt idx="3">
                  <c:v>4.7007860845276229E-3</c:v>
                </c:pt>
                <c:pt idx="4">
                  <c:v>7.4674987891940837E-3</c:v>
                </c:pt>
                <c:pt idx="5">
                  <c:v>4.4853308047325798E-2</c:v>
                </c:pt>
                <c:pt idx="6">
                  <c:v>0</c:v>
                </c:pt>
              </c:numCache>
            </c:numRef>
          </c:xVal>
          <c:yVal>
            <c:numRef>
              <c:f>Calculations!$H$50:$H$56</c:f>
              <c:numCache>
                <c:formatCode>0.0%</c:formatCode>
                <c:ptCount val="7"/>
                <c:pt idx="0">
                  <c:v>1.6039823008849558E-2</c:v>
                </c:pt>
                <c:pt idx="1">
                  <c:v>4.3676069153776163E-2</c:v>
                </c:pt>
                <c:pt idx="2">
                  <c:v>5.140692640692641E-3</c:v>
                </c:pt>
                <c:pt idx="3">
                  <c:v>8.0801551389786692E-3</c:v>
                </c:pt>
                <c:pt idx="4">
                  <c:v>4.7630985209325648E-3</c:v>
                </c:pt>
                <c:pt idx="5">
                  <c:v>5.3237410071942444E-2</c:v>
                </c:pt>
                <c:pt idx="6">
                  <c:v>0</c:v>
                </c:pt>
              </c:numCache>
            </c:numRef>
          </c:yVal>
          <c:smooth val="0"/>
          <c:extLst>
            <c:ext xmlns:c16="http://schemas.microsoft.com/office/drawing/2014/chart" uri="{C3380CC4-5D6E-409C-BE32-E72D297353CC}">
              <c16:uniqueId val="{00000005-6185-4CF6-ACD2-0C9E05396EE3}"/>
            </c:ext>
          </c:extLst>
        </c:ser>
        <c:ser>
          <c:idx val="3"/>
          <c:order val="3"/>
          <c:tx>
            <c:v>N/A</c:v>
          </c:tx>
          <c:spPr>
            <a:ln w="25400" cap="rnd">
              <a:noFill/>
              <a:round/>
            </a:ln>
            <a:effectLst/>
          </c:spPr>
          <c:marker>
            <c:symbol val="circle"/>
            <c:size val="5"/>
            <c:spPr>
              <a:solidFill>
                <a:schemeClr val="accent6"/>
              </a:solidFill>
              <a:ln w="9525">
                <a:noFill/>
              </a:ln>
              <a:effectLst/>
            </c:spPr>
          </c:marker>
          <c:trendline>
            <c:spPr>
              <a:ln w="31750" cap="rnd">
                <a:solidFill>
                  <a:schemeClr val="bg2">
                    <a:lumMod val="75000"/>
                  </a:schemeClr>
                </a:solidFill>
                <a:prstDash val="sysDot"/>
              </a:ln>
              <a:effectLst/>
            </c:spPr>
            <c:trendlineType val="linear"/>
            <c:dispRSqr val="0"/>
            <c:dispEq val="1"/>
            <c:trendlineLbl>
              <c:layout>
                <c:manualLayout>
                  <c:x val="0.20328354127271575"/>
                  <c:y val="0.10997931213008386"/>
                </c:manualLayout>
              </c:layout>
              <c:numFmt formatCode="General" sourceLinked="0"/>
              <c:spPr>
                <a:solidFill>
                  <a:schemeClr val="bg2">
                    <a:lumMod val="75000"/>
                  </a:schemeClr>
                </a:solid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trendlineLbl>
          </c:trendline>
          <c:xVal>
            <c:numRef>
              <c:f>Calculations!$I$50:$I$56</c:f>
              <c:numCache>
                <c:formatCode>0.0%</c:formatCode>
                <c:ptCount val="7"/>
                <c:pt idx="0">
                  <c:v>1.5848946245438065E-2</c:v>
                </c:pt>
                <c:pt idx="1">
                  <c:v>2.3414103232113952E-2</c:v>
                </c:pt>
                <c:pt idx="2">
                  <c:v>1.6329992246880427E-2</c:v>
                </c:pt>
                <c:pt idx="3">
                  <c:v>3.4419723010392062E-2</c:v>
                </c:pt>
                <c:pt idx="4">
                  <c:v>2.3915278162310837E-2</c:v>
                </c:pt>
                <c:pt idx="5">
                  <c:v>2.1745369750112032E-2</c:v>
                </c:pt>
                <c:pt idx="6">
                  <c:v>8.8906067730673451E-3</c:v>
                </c:pt>
              </c:numCache>
            </c:numRef>
          </c:xVal>
          <c:yVal>
            <c:numRef>
              <c:f>Calculations!$J$50:$J$56</c:f>
              <c:numCache>
                <c:formatCode>0.0%</c:formatCode>
                <c:ptCount val="7"/>
                <c:pt idx="0">
                  <c:v>1.631637168141593E-2</c:v>
                </c:pt>
                <c:pt idx="1">
                  <c:v>2.5477707006369428E-2</c:v>
                </c:pt>
                <c:pt idx="2">
                  <c:v>1.6504329004329004E-2</c:v>
                </c:pt>
                <c:pt idx="3">
                  <c:v>3.4906270200387848E-2</c:v>
                </c:pt>
                <c:pt idx="4">
                  <c:v>2.4066182000501379E-2</c:v>
                </c:pt>
                <c:pt idx="5">
                  <c:v>2.1294964028776977E-2</c:v>
                </c:pt>
                <c:pt idx="6">
                  <c:v>8.7060942659861907E-3</c:v>
                </c:pt>
              </c:numCache>
            </c:numRef>
          </c:yVal>
          <c:smooth val="0"/>
          <c:extLst>
            <c:ext xmlns:c16="http://schemas.microsoft.com/office/drawing/2014/chart" uri="{C3380CC4-5D6E-409C-BE32-E72D297353CC}">
              <c16:uniqueId val="{00000007-6185-4CF6-ACD2-0C9E05396EE3}"/>
            </c:ext>
          </c:extLst>
        </c:ser>
        <c:dLbls>
          <c:showLegendKey val="0"/>
          <c:showVal val="0"/>
          <c:showCatName val="0"/>
          <c:showSerName val="0"/>
          <c:showPercent val="0"/>
          <c:showBubbleSize val="0"/>
        </c:dLbls>
        <c:axId val="1000703279"/>
        <c:axId val="908894223"/>
      </c:scatterChart>
      <c:valAx>
        <c:axId val="1000703279"/>
        <c:scaling>
          <c:orientation val="minMax"/>
        </c:scaling>
        <c:delete val="0"/>
        <c:axPos val="b"/>
        <c:title>
          <c:tx>
            <c:rich>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200"/>
                  <a:t>% of Genome</a:t>
                </a:r>
              </a:p>
            </c:rich>
          </c:tx>
          <c:layout>
            <c:manualLayout>
              <c:xMode val="edge"/>
              <c:yMode val="edge"/>
              <c:x val="0.46397193699647576"/>
              <c:y val="0.96326623431171809"/>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9525" cap="flat" cmpd="sng" algn="ctr">
            <a:solidFill>
              <a:schemeClr val="bg2">
                <a:lumMod val="90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08894223"/>
        <c:crosses val="autoZero"/>
        <c:crossBetween val="midCat"/>
      </c:valAx>
      <c:valAx>
        <c:axId val="90889422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200"/>
                  <a:t>% of Genes</a:t>
                </a:r>
              </a:p>
            </c:rich>
          </c:tx>
          <c:layout>
            <c:manualLayout>
              <c:xMode val="edge"/>
              <c:yMode val="edge"/>
              <c:x val="2.0093905755649333E-2"/>
              <c:y val="0.43845458703257595"/>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solidFill>
              <a:schemeClr val="bg2">
                <a:lumMod val="90000"/>
              </a:schemeClr>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00703279"/>
        <c:crosses val="autoZero"/>
        <c:crossBetween val="midCat"/>
      </c:valAx>
      <c:spPr>
        <a:noFill/>
        <a:ln>
          <a:noFill/>
        </a:ln>
        <a:effectLst/>
      </c:spPr>
    </c:plotArea>
    <c:legend>
      <c:legendPos val="b"/>
      <c:layout>
        <c:manualLayout>
          <c:xMode val="edge"/>
          <c:yMode val="edge"/>
          <c:x val="0.16919422151880056"/>
          <c:y val="0.13084436494649587"/>
          <c:w val="0.28095900490001485"/>
          <c:h val="0.31164288486625774"/>
        </c:manualLayout>
      </c:layout>
      <c:overlay val="0"/>
      <c:spPr>
        <a:solidFill>
          <a:sysClr val="window" lastClr="FFFFFF"/>
        </a:solidFill>
        <a:ln w="15875">
          <a:solidFill>
            <a:schemeClr val="bg2">
              <a:lumMod val="90000"/>
            </a:schemeClr>
          </a:solid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10</xdr:col>
      <xdr:colOff>978014</xdr:colOff>
      <xdr:row>65</xdr:row>
      <xdr:rowOff>134369</xdr:rowOff>
    </xdr:from>
    <xdr:to>
      <xdr:col>16</xdr:col>
      <xdr:colOff>273278</xdr:colOff>
      <xdr:row>98</xdr:row>
      <xdr:rowOff>164306</xdr:rowOff>
    </xdr:to>
    <xdr:graphicFrame macro="">
      <xdr:nvGraphicFramePr>
        <xdr:cNvPr id="3" name="Chart 2">
          <a:extLst>
            <a:ext uri="{FF2B5EF4-FFF2-40B4-BE49-F238E27FC236}">
              <a16:creationId xmlns:a16="http://schemas.microsoft.com/office/drawing/2014/main" id="{19FED7E3-4F91-B713-34F8-6D4C720C455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614286</xdr:colOff>
      <xdr:row>65</xdr:row>
      <xdr:rowOff>31750</xdr:rowOff>
    </xdr:from>
    <xdr:to>
      <xdr:col>5</xdr:col>
      <xdr:colOff>814917</xdr:colOff>
      <xdr:row>98</xdr:row>
      <xdr:rowOff>158750</xdr:rowOff>
    </xdr:to>
    <xdr:graphicFrame macro="">
      <xdr:nvGraphicFramePr>
        <xdr:cNvPr id="5" name="Chart 4">
          <a:extLst>
            <a:ext uri="{FF2B5EF4-FFF2-40B4-BE49-F238E27FC236}">
              <a16:creationId xmlns:a16="http://schemas.microsoft.com/office/drawing/2014/main" id="{B529C3F1-304E-4856-A6FD-BD7CE32191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966865</xdr:colOff>
      <xdr:row>65</xdr:row>
      <xdr:rowOff>41200</xdr:rowOff>
    </xdr:from>
    <xdr:to>
      <xdr:col>10</xdr:col>
      <xdr:colOff>727529</xdr:colOff>
      <xdr:row>98</xdr:row>
      <xdr:rowOff>148999</xdr:rowOff>
    </xdr:to>
    <xdr:graphicFrame macro="">
      <xdr:nvGraphicFramePr>
        <xdr:cNvPr id="6" name="Chart 5">
          <a:extLst>
            <a:ext uri="{FF2B5EF4-FFF2-40B4-BE49-F238E27FC236}">
              <a16:creationId xmlns:a16="http://schemas.microsoft.com/office/drawing/2014/main" id="{0AF21024-6102-42B9-A44D-6019CECB18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79B25DD-EFE7-4AE2-ACBD-29A4CFFDFE77}" name="Table116" displayName="Table116" ref="A5:S19" totalsRowShown="0" headerRowDxfId="192">
  <autoFilter ref="A5:S19" xr:uid="{5D995F58-1580-44FA-96A7-94705167B636}"/>
  <sortState xmlns:xlrd2="http://schemas.microsoft.com/office/spreadsheetml/2017/richdata2" ref="A6:S19">
    <sortCondition ref="A5:A19"/>
  </sortState>
  <tableColumns count="19">
    <tableColumn id="1" xr3:uid="{F75C7C13-23A9-489F-9F68-62C0342D7AA5}" name="#" dataDxfId="191"/>
    <tableColumn id="2" xr3:uid="{6C1EC5FA-9ABC-4815-8CFC-5AAB99A961EA}" name="Genome" dataDxfId="190"/>
    <tableColumn id="3" xr3:uid="{22C3A7C3-BF17-4551-9CA2-B8B9E88154B6}" name="Genome Length" dataDxfId="189"/>
    <tableColumn id="4" xr3:uid="{16D205E6-647B-4204-AF74-2C909AE36C17}" name="Total Number of CDS" dataDxfId="188"/>
    <tableColumn id="5" xr3:uid="{F0B7E5B7-9AAF-4B9A-A94D-390AFF029679}" name="Total # IVPs" dataDxfId="187"/>
    <tableColumn id="6" xr3:uid="{90E3B760-11E3-4DA3-A793-C63882FB5AC5}" name="Sum of all IVPs lengths" dataDxfId="186"/>
    <tableColumn id="19" xr3:uid="{1BD06812-4EC3-4D2C-B0E1-2D32B35E3BEC}" name="Sum of IVP genes" dataDxfId="185"/>
    <tableColumn id="7" xr3:uid="{AE3C79A3-547E-4CAE-B8E4-F765A57F5888}" name="# IVPs classified as GIs" dataDxfId="184"/>
    <tableColumn id="8" xr3:uid="{C0DFA086-9D2D-46B8-84A0-45E101D2E269}" name="Sum of lengths for IVPs classified as GIs"/>
    <tableColumn id="9" xr3:uid="{9390E4FF-ECDA-4417-8DAF-68734F653F9B}" name="Total # of genes in the IVPs classified as GIs" dataDxfId="183"/>
    <tableColumn id="10" xr3:uid="{E2D4AC90-AEF3-457E-813B-7F48A36134BF}" name="# IVPs classified as ICEs" dataDxfId="182"/>
    <tableColumn id="11" xr3:uid="{68EDE66B-D820-498C-B267-751C102621EB}" name="Sum of lengths for IVPs classified as ICEs"/>
    <tableColumn id="12" xr3:uid="{85CCBF9C-0117-45CE-B81B-3B4B536B9FBA}" name="Total # of genes in the IVPs classified as ICEs" dataDxfId="181"/>
    <tableColumn id="13" xr3:uid="{E7485168-D139-472C-B29A-893AD17A0113}" name="# IVPs classified as prophages" dataDxfId="180"/>
    <tableColumn id="14" xr3:uid="{5BC59D26-A71D-4C32-84A6-CEC76E037B8E}" name="Sum of lengths for IVPs classified as prophages"/>
    <tableColumn id="15" xr3:uid="{ABD5992D-46D0-4772-BB66-156F7C04BBFC}" name="Total # of genes in the IVPs classified as prophages" dataDxfId="179"/>
    <tableColumn id="16" xr3:uid="{0ABE1F87-2593-4A0C-8298-C03E0E17BF00}" name="# IVPs not categorized"/>
    <tableColumn id="17" xr3:uid="{9F5EFF89-8233-4370-A88F-6BCAE9008925}" name="Sum of lengths for all non-categorized IVPs"/>
    <tableColumn id="18" xr3:uid="{48738F72-4D1A-4470-ADF0-C4F28D3246CD}" name="Total # of genes within non-categorized IVPs" dataDxfId="17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11603BB-2C2C-457A-ACB0-409A87CD22FA}" name="Table17" displayName="Table17" ref="A42:J56" totalsRowShown="0" headerRowDxfId="177" dataDxfId="176" headerRowBorderDxfId="174" tableBorderDxfId="175" headerRowCellStyle="Normal 3" dataCellStyle="Percent">
  <autoFilter ref="A42:J56" xr:uid="{B11603BB-2C2C-457A-ACB0-409A87CD22FA}"/>
  <tableColumns count="10">
    <tableColumn id="1" xr3:uid="{A482DB35-1D3F-40D0-8D06-8F7DBECDD869}" name="#" dataDxfId="173"/>
    <tableColumn id="2" xr3:uid="{F22AAB45-7B0C-4683-80DA-D08214E920DC}" name="Genome" dataDxfId="172"/>
    <tableColumn id="3" xr3:uid="{967253CD-3692-44A0-9680-8B6AFC59EB3A}" name="% of Genome" dataDxfId="171" dataCellStyle="Percent"/>
    <tableColumn id="4" xr3:uid="{90E81432-84FA-4C9B-9249-8CE716AC501F}" name="% of Genes" dataDxfId="170" dataCellStyle="Percent"/>
    <tableColumn id="5" xr3:uid="{ED90B2E6-841D-481E-A357-E20B8DDDABCA}" name="% of Genome2" dataDxfId="169" dataCellStyle="Percent"/>
    <tableColumn id="6" xr3:uid="{56A7B47E-FD93-49AA-B8D5-3DF1B137A8EE}" name="% of Genes3" dataDxfId="168" dataCellStyle="Percent"/>
    <tableColumn id="7" xr3:uid="{3FFCB30D-037D-4C03-8E09-2871B3E0A551}" name="% of Genome4" dataDxfId="167" dataCellStyle="Percent"/>
    <tableColumn id="8" xr3:uid="{C700FAC6-DD81-4F9C-8AF6-A2D27A523D8B}" name="% of Genes5" dataDxfId="166" dataCellStyle="Percent"/>
    <tableColumn id="9" xr3:uid="{2DA186C2-6639-4006-B530-AE8E9E6F3EE9}" name="% of Genome6" dataDxfId="165" dataCellStyle="Percent"/>
    <tableColumn id="10" xr3:uid="{E63D20DF-0882-4078-B713-309DFDAE010C}" name="% of Genes7" dataDxfId="164" dataCellStyle="Percent"/>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3BC78A9-DA0C-4252-8566-C53636286568}" name="Table18" displayName="Table18" ref="A23:Q37" totalsRowShown="0" dataDxfId="163" headerRowBorderDxfId="161" tableBorderDxfId="162" dataCellStyle="Percent">
  <autoFilter ref="A23:Q37" xr:uid="{B3BC78A9-DA0C-4252-8566-C53636286568}"/>
  <tableColumns count="17">
    <tableColumn id="1" xr3:uid="{7A217784-1EC6-4C12-9453-E566B3100C69}" name="#" dataDxfId="160"/>
    <tableColumn id="2" xr3:uid="{D70E26BA-557F-4AA3-A2C9-1FC727391E8C}" name="Genome" dataDxfId="159"/>
    <tableColumn id="3" xr3:uid="{FDEB31E7-B49F-4889-B9DE-5058543DF4E6}" name="Genome Length" dataDxfId="158"/>
    <tableColumn id="4" xr3:uid="{8C854786-3530-4D34-800E-699E8A2CB446}" name="Total Number of CDS" dataDxfId="157"/>
    <tableColumn id="5" xr3:uid="{DFB4B1CF-C6FE-4D56-B64A-213A69AB6CB5}" name="Total # IVPs" dataDxfId="156"/>
    <tableColumn id="8" xr3:uid="{B7F87C47-71D8-4CCA-BAC0-5FB455062536}" name="% of all IVPs classified as GIs" dataDxfId="155" dataCellStyle="Percent">
      <calculatedColumnFormula>H6/E24</calculatedColumnFormula>
    </tableColumn>
    <tableColumn id="9" xr3:uid="{42407447-0232-49FA-B8AF-EDEC178F4A74}" name="IVPs classified as GIs: % of Genome" dataDxfId="154" dataCellStyle="Percent">
      <calculatedColumnFormula>I6/C24</calculatedColumnFormula>
    </tableColumn>
    <tableColumn id="10" xr3:uid="{2ED0CB24-1B85-49C9-A4FD-02F4D8DF0F39}" name="IVPs classified as GIs: % of Genes" dataDxfId="153" dataCellStyle="Percent">
      <calculatedColumnFormula>J6/D24</calculatedColumnFormula>
    </tableColumn>
    <tableColumn id="11" xr3:uid="{2A9D1157-49CC-4C96-AA19-615AA2D1EA45}" name="% of all IVPs classified as ICEs" dataDxfId="152" dataCellStyle="Percent">
      <calculatedColumnFormula>K6/E24</calculatedColumnFormula>
    </tableColumn>
    <tableColumn id="12" xr3:uid="{C3457E09-361F-43BE-AB45-5FC0B3359D47}" name="IVPs classified as ICEs: % of Genome" dataDxfId="151" dataCellStyle="Percent">
      <calculatedColumnFormula>L6/C24</calculatedColumnFormula>
    </tableColumn>
    <tableColumn id="13" xr3:uid="{5C9A493D-8469-42A6-99B6-DBEC64F9D719}" name="IVPs classified as ICEs: % of Genes" dataDxfId="150" dataCellStyle="Percent">
      <calculatedColumnFormula>M6/D24</calculatedColumnFormula>
    </tableColumn>
    <tableColumn id="14" xr3:uid="{1E055699-03B4-4678-BEE4-3274D543B5D2}" name="% of all IVPs classified as prophages" dataDxfId="149" dataCellStyle="Percent">
      <calculatedColumnFormula>N6/E24</calculatedColumnFormula>
    </tableColumn>
    <tableColumn id="15" xr3:uid="{FD8C5D71-B26F-43D7-892B-1FF7EB98731E}" name="IVPs classified as prophages: % of Genome" dataDxfId="148" dataCellStyle="Percent">
      <calculatedColumnFormula>O6/C24</calculatedColumnFormula>
    </tableColumn>
    <tableColumn id="16" xr3:uid="{ED6C4118-3AFF-4770-AA48-9833DCCEC953}" name="IVPs classified as prophages: % of Genes" dataDxfId="147" dataCellStyle="Percent">
      <calculatedColumnFormula>P6/D24</calculatedColumnFormula>
    </tableColumn>
    <tableColumn id="17" xr3:uid="{2C30C3C8-92D2-4057-BDF6-3B265DD3797B}" name="% of all IVPs not classified" dataDxfId="146" dataCellStyle="Percent">
      <calculatedColumnFormula>Q6/E24</calculatedColumnFormula>
    </tableColumn>
    <tableColumn id="18" xr3:uid="{87F21124-88A9-456A-8CFE-F3726AF884B1}" name="IVPs not classified as anything further: % of Genome" dataDxfId="145" dataCellStyle="Percent">
      <calculatedColumnFormula>R6/C24</calculatedColumnFormula>
    </tableColumn>
    <tableColumn id="19" xr3:uid="{C2DFB537-5C3E-4505-B8D2-4A75AAC80168}" name="IVPs not classified as anything further: % of Genes" dataDxfId="144" dataCellStyle="Percent">
      <calculatedColumnFormula>S6/D24</calculatedColumnFormula>
    </tableColumn>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E4882A7-935B-4655-B35D-2CCD3243CA21}" name="Table16" displayName="Table16" ref="D59:E63" totalsRowShown="0" headerRowBorderDxfId="142" tableBorderDxfId="143">
  <autoFilter ref="D59:E63" xr:uid="{DE4882A7-935B-4655-B35D-2CCD3243CA21}"/>
  <tableColumns count="2">
    <tableColumn id="1" xr3:uid="{E0E94FB8-E2E2-4832-B2F1-C426C6E5C6A0}" name="ORR (7)"/>
    <tableColumn id="2" xr3:uid="{80F5CDD6-F9F6-4FBF-A60C-2804085A7609}" name="Slope "/>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3621503F-2665-46A2-BA94-AEE15FE11237}" name="Table19" displayName="Table19" ref="G59:H63" totalsRowShown="0" headerRowBorderDxfId="140" tableBorderDxfId="141">
  <autoFilter ref="G59:H63" xr:uid="{3621503F-2665-46A2-BA94-AEE15FE11237}"/>
  <tableColumns count="2">
    <tableColumn id="1" xr3:uid="{A62DC867-119A-4D65-B87E-78B4406E016A}" name="Non-ORR (7)"/>
    <tableColumn id="2" xr3:uid="{B1169EFC-2A25-4FFF-80DE-D839170440CE}" name="Slope"/>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4A20ED-FBE0-4B67-8047-AA2CAB851FBD}" name="Table1" displayName="Table1" ref="P2:W370" totalsRowShown="0" headerRowDxfId="139" dataDxfId="138">
  <autoFilter ref="P2:W370" xr:uid="{3F4A20ED-FBE0-4B67-8047-AA2CAB851FBD}"/>
  <tableColumns count="8">
    <tableColumn id="1" xr3:uid="{DE9440EC-B8D0-4E73-B45C-CBB17E992259}" name="Island" dataDxfId="137"/>
    <tableColumn id="2" xr3:uid="{9DD3E19B-20BB-4A69-83DB-65687BBD01FD}" name="Island Start" dataDxfId="136"/>
    <tableColumn id="3" xr3:uid="{F91CF391-417C-4E30-9867-C039AC1018D9}" name="Island End" dataDxfId="135"/>
    <tableColumn id="4" xr3:uid="{EE599BCF-D7A1-4E67-8B40-3F835EE0972B}" name="Length" dataDxfId="134">
      <calculatedColumnFormula>R3-Q3</calculatedColumnFormula>
    </tableColumn>
    <tableColumn id="5" xr3:uid="{10674FE2-0B35-4010-B1AC-27E4DA2C22D9}" name="Gene Start" dataDxfId="133"/>
    <tableColumn id="6" xr3:uid="{5FA41DDA-DBC5-4F17-B4A0-B9460A225AF5}" name="Gene End" dataDxfId="132"/>
    <tableColumn id="7" xr3:uid="{D9BFC4C9-16CD-401D-AF5F-5BC29BB092FF}" name="Strand" dataDxfId="131"/>
    <tableColumn id="8" xr3:uid="{FF0F7E84-2541-4180-B10F-90AECA5BF29F}" name="Product" dataDxfId="130"/>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B387D5-681D-42E0-8A18-0DE9C784EA72}" name="Table2" displayName="Table2" ref="P2:W437" totalsRowShown="0" headerRowDxfId="129" dataDxfId="128">
  <autoFilter ref="P2:W437" xr:uid="{A5B387D5-681D-42E0-8A18-0DE9C784EA72}"/>
  <tableColumns count="8">
    <tableColumn id="1" xr3:uid="{4EBDD780-89AA-4655-BED7-3EB4F7A3AFC4}" name="Island" dataDxfId="127" dataCellStyle="Normal 3"/>
    <tableColumn id="2" xr3:uid="{92E9C50E-DC3A-4FA8-8323-DFF12CBFD619}" name="Island Start" dataDxfId="126"/>
    <tableColumn id="3" xr3:uid="{C4772FFB-D5D7-4D97-BB77-D8796191889B}" name="Island End" dataDxfId="125"/>
    <tableColumn id="4" xr3:uid="{875458C4-019E-4E1B-8AF2-19798D8DDB3D}" name="Length" dataDxfId="124"/>
    <tableColumn id="5" xr3:uid="{A5C5CCC5-FD78-4B61-A09F-F320C62577C4}" name="Gene Start" dataDxfId="123"/>
    <tableColumn id="6" xr3:uid="{60F1BB09-46F1-4824-BD46-423A55F14CDF}" name="Gene End" dataDxfId="122"/>
    <tableColumn id="7" xr3:uid="{F225AC5F-2EC5-4B54-9ED6-BED719C5A370}" name="Strand" dataDxfId="121"/>
    <tableColumn id="8" xr3:uid="{7E3A6101-D1AF-4B2B-A404-BE7130B28427}" name="Product" dataDxfId="120"/>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5A52D50-436E-4C45-9D69-4BCD8A64C060}" name="Table3" displayName="Table3" ref="P2:W380" totalsRowShown="0" headerRowDxfId="119" dataDxfId="118">
  <autoFilter ref="P2:W380" xr:uid="{05A52D50-436E-4C45-9D69-4BCD8A64C060}"/>
  <tableColumns count="8">
    <tableColumn id="1" xr3:uid="{D9318BC3-BA24-4FB5-AAE4-BB5AF7C898D4}" name="Island" dataDxfId="117" dataCellStyle="Normal 3"/>
    <tableColumn id="2" xr3:uid="{BEDF8633-BBA3-406E-BC28-E80A5E6D4324}" name="Island Start" dataDxfId="116"/>
    <tableColumn id="3" xr3:uid="{A1411019-45BB-433C-89E6-4D399A00EF57}" name="Island End" dataDxfId="115"/>
    <tableColumn id="4" xr3:uid="{26954A53-10BD-440D-83D8-E173A1E9E503}" name="Length" dataDxfId="114"/>
    <tableColumn id="5" xr3:uid="{B03ABC23-BFA8-4708-A837-6B10C904E3F6}" name="Gene Start" dataDxfId="113"/>
    <tableColumn id="6" xr3:uid="{55E44921-1FFC-4EC4-8AF8-963BC6FCBB16}" name="Gene End" dataDxfId="112"/>
    <tableColumn id="7" xr3:uid="{F4636774-5417-4CCA-9B50-5FE37B95C733}" name="Strand" dataDxfId="111"/>
    <tableColumn id="8" xr3:uid="{DE86F5DA-8412-40DF-B5DC-B086216D040B}" name="Product" dataDxfId="110"/>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2EF7446-B72B-4304-82E2-BF5B4AA76788}" name="Table4" displayName="Table4" ref="P2:W377" totalsRowShown="0" headerRowDxfId="109" dataDxfId="108">
  <autoFilter ref="P2:W377" xr:uid="{F2EF7446-B72B-4304-82E2-BF5B4AA76788}"/>
  <tableColumns count="8">
    <tableColumn id="1" xr3:uid="{6BAD1622-CAF5-41CE-A748-217EB4557A86}" name="Island" dataDxfId="107"/>
    <tableColumn id="2" xr3:uid="{1F748BEC-302F-49AE-BF77-FFE21C69C1C9}" name="Island start" dataDxfId="106"/>
    <tableColumn id="3" xr3:uid="{C310D099-1CBF-44C5-8CC5-B7B86EEC4F52}" name="Island end" dataDxfId="105"/>
    <tableColumn id="4" xr3:uid="{C84C8BA9-850E-4BF7-968C-7FCC7353E4AD}" name="Length" dataDxfId="104"/>
    <tableColumn id="5" xr3:uid="{F4F2D39D-22A8-4FAF-86FD-73952639A913}" name="Gene start" dataDxfId="103"/>
    <tableColumn id="6" xr3:uid="{9B9B6951-738C-48C3-A598-285DD56E4BB3}" name="Gene end" dataDxfId="102"/>
    <tableColumn id="7" xr3:uid="{3A6F7184-D87D-4223-BFB5-C94CCC55ECFE}" name="Strand" dataDxfId="101"/>
    <tableColumn id="8" xr3:uid="{C1A066F9-E44B-486B-BC78-1BFE957CF647}" name="Product" dataDxfId="100"/>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595FD8B-4599-4E9B-9E52-BBE6C0E71C16}" name="Table5" displayName="Table5" ref="P2:W414" totalsRowShown="0" headerRowDxfId="99" dataDxfId="98" headerRowCellStyle="Normal 3">
  <autoFilter ref="P2:W414" xr:uid="{7595FD8B-4599-4E9B-9E52-BBE6C0E71C16}"/>
  <tableColumns count="8">
    <tableColumn id="1" xr3:uid="{357D62DC-3BB0-4842-9558-CA22A964E381}" name="Island" dataDxfId="97"/>
    <tableColumn id="2" xr3:uid="{84C94874-3C8A-447C-81BA-1003DCDE575D}" name="Island start" dataDxfId="96"/>
    <tableColumn id="3" xr3:uid="{B8D9404B-5298-4B82-A0D1-78AD2BF0BF72}" name="Island end" dataDxfId="95"/>
    <tableColumn id="4" xr3:uid="{FE3E49ED-BBB1-43FB-A149-DA35F92ECCF4}" name="Length" dataDxfId="94"/>
    <tableColumn id="5" xr3:uid="{6AE3C820-F8C0-494C-A457-FC2BCDD1A11A}" name="Gene start" dataDxfId="93"/>
    <tableColumn id="6" xr3:uid="{2FBB6D51-1557-4990-BE91-59FB935F9C9F}" name="Gene end" dataDxfId="92"/>
    <tableColumn id="7" xr3:uid="{3008F9DC-E8E2-4C2E-B90A-DEE0C10EB0E4}" name="Strand" dataDxfId="91"/>
    <tableColumn id="8" xr3:uid="{3F8188C2-302F-4CC5-BE64-3B9B75A71A3A}" name="Product" dataDxfId="9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6DCF639-B4C2-4F5A-97AD-2235F4990FFB}" name="Table6" displayName="Table6" ref="P2:W265" totalsRowShown="0" headerRowDxfId="89" dataDxfId="88" dataCellStyle="Normal 2 2">
  <autoFilter ref="P2:W265" xr:uid="{36DCF639-B4C2-4F5A-97AD-2235F4990FFB}"/>
  <tableColumns count="8">
    <tableColumn id="1" xr3:uid="{D2133C91-EB8E-49CC-8C1E-C3008C691753}" name="Island" dataDxfId="87" dataCellStyle="Normal 2 2"/>
    <tableColumn id="2" xr3:uid="{2E4CFE0E-06DF-4746-B180-81B7F7D6DB88}" name="Island start" dataDxfId="86" dataCellStyle="Normal 2 2"/>
    <tableColumn id="3" xr3:uid="{C8454A32-648A-4E11-96F2-910F52E7DA1C}" name="Island end" dataDxfId="85" dataCellStyle="Normal 2 2"/>
    <tableColumn id="4" xr3:uid="{A698A402-AAC5-4096-98A7-A6E9F4368209}" name="Length" dataDxfId="84" dataCellStyle="Normal 2 2"/>
    <tableColumn id="5" xr3:uid="{968B8F31-CCCF-436D-92DA-890EFE11BFF1}" name="Gene start" dataDxfId="83" dataCellStyle="Normal 2 2"/>
    <tableColumn id="6" xr3:uid="{DF162FA6-64CB-4620-B9EE-DA62FD45CFD0}" name="Gene end" dataDxfId="82" dataCellStyle="Normal 2 2"/>
    <tableColumn id="7" xr3:uid="{5D2AE057-EE16-41C1-B2F4-C192675F177A}" name="Strand" dataDxfId="81" dataCellStyle="Normal 2 2"/>
    <tableColumn id="8" xr3:uid="{9A48C7CB-E24B-49AC-AE70-D23F68D04096}" name="Product" dataDxfId="80" dataCellStyle="Normal 2 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6D6CD1D-B810-445D-949E-57D9A7440AF2}" name="Table7" displayName="Table7" ref="P2:W374" totalsRowShown="0" headerRowDxfId="79" dataDxfId="78">
  <autoFilter ref="P2:W374" xr:uid="{F6D6CD1D-B810-445D-949E-57D9A7440AF2}"/>
  <tableColumns count="8">
    <tableColumn id="1" xr3:uid="{C05612D5-3304-4451-88CE-043A4F4A3B5D}" name="Island" dataDxfId="77"/>
    <tableColumn id="2" xr3:uid="{9EAFA219-83FB-44D9-ACD9-70CF8AF245BD}" name="Island start" dataDxfId="76"/>
    <tableColumn id="3" xr3:uid="{41F9491A-061A-459E-A484-A366D8BA86F8}" name="Island end" dataDxfId="75"/>
    <tableColumn id="4" xr3:uid="{776F4DFC-EEBC-486B-8DD3-756C92AE09E0}" name="Length" dataDxfId="74">
      <calculatedColumnFormula>R3-Q3</calculatedColumnFormula>
    </tableColumn>
    <tableColumn id="5" xr3:uid="{D8903E99-0336-4C4B-8D36-58F8331F5658}" name="Gene start" dataDxfId="73"/>
    <tableColumn id="6" xr3:uid="{A54AFC51-A7AA-444A-B180-F4E651C8589B}" name="Gene end" dataDxfId="72"/>
    <tableColumn id="7" xr3:uid="{8462EE62-8642-4E05-982D-A6FBE46C0BFF}" name="Strand" dataDxfId="71"/>
    <tableColumn id="8" xr3:uid="{A356996C-19FC-4536-82F3-9680D1868648}" name="Product" dataDxfId="7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658C4CA-80BC-4FE4-9CB3-E5DD99E980DB}" name="Table8" displayName="Table8" ref="P2:W360" totalsRowShown="0" headerRowDxfId="69" dataDxfId="68" headerRowCellStyle="Normal 2 2" dataCellStyle="Normal 2 2">
  <autoFilter ref="P2:W360" xr:uid="{0658C4CA-80BC-4FE4-9CB3-E5DD99E980DB}"/>
  <tableColumns count="8">
    <tableColumn id="1" xr3:uid="{F82FD901-5436-4012-B0D8-8025A665E03B}" name="Island" dataDxfId="67" dataCellStyle="Normal 2 2"/>
    <tableColumn id="2" xr3:uid="{C978B56A-6267-46F3-A200-AC806523FABC}" name="Island start" dataDxfId="66" dataCellStyle="Normal 2 2"/>
    <tableColumn id="3" xr3:uid="{C0F5FF2D-96F1-49CF-9687-B216840AF4BE}" name="Island end" dataDxfId="65" dataCellStyle="Normal 2 2"/>
    <tableColumn id="4" xr3:uid="{585FFAAB-8BE5-4CC2-BF76-DE692E7E3C7E}" name="Length" dataDxfId="64" dataCellStyle="Normal 2 2"/>
    <tableColumn id="5" xr3:uid="{21582883-10C4-437A-9F94-4109701A002E}" name="Gene start" dataDxfId="63" dataCellStyle="Normal 2 2"/>
    <tableColumn id="6" xr3:uid="{A1E5E509-6F8B-4F3E-B338-D47D4881DB75}" name="Gene end" dataDxfId="62" dataCellStyle="Normal 2 2"/>
    <tableColumn id="7" xr3:uid="{96E4DD9C-92C2-4B14-B821-2EA81DA096C2}" name="Strand" dataDxfId="61" dataCellStyle="Normal 2 2"/>
    <tableColumn id="8" xr3:uid="{B966EB87-9DB8-47A2-80D3-1AC0C70F6A83}" name="Product" dataDxfId="60" dataCellStyle="Normal 2 2"/>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A7BC4DA-69D4-4825-9C96-C14F33E3453C}" name="Table9" displayName="Table9" ref="P2:W454" totalsRowShown="0" headerRowDxfId="59" dataDxfId="58">
  <autoFilter ref="P2:W454" xr:uid="{DA7BC4DA-69D4-4825-9C96-C14F33E3453C}"/>
  <tableColumns count="8">
    <tableColumn id="1" xr3:uid="{7BDF3833-176A-4CE7-9E9A-509C84423F2F}" name="Island" dataDxfId="57"/>
    <tableColumn id="2" xr3:uid="{CBED26ED-224F-4FD0-A939-F5D130C6FE0E}" name="Island start" dataDxfId="56"/>
    <tableColumn id="3" xr3:uid="{7729A5D4-911A-4C37-86B1-64F351CF9E40}" name="Island end" dataDxfId="55"/>
    <tableColumn id="4" xr3:uid="{18ADDA1F-BE0B-4E68-9867-C9985D780F0A}" name="Length" dataDxfId="54"/>
    <tableColumn id="5" xr3:uid="{986A4A07-982D-47FA-B015-2E6254B54970}" name="Gene start" dataDxfId="53"/>
    <tableColumn id="6" xr3:uid="{4228EE3C-B4D0-4878-B0FF-03D4FC0CEB66}" name="Gene end" dataDxfId="52"/>
    <tableColumn id="7" xr3:uid="{124CFABE-199E-4722-9DCD-10A4BA120B95}" name="Strand" dataDxfId="51"/>
    <tableColumn id="8" xr3:uid="{4EA40609-0261-4E41-AA79-86C016B3E8D7}" name="Product" dataDxfId="5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812C7EE-A82A-45CD-B1F2-EDA4347480F8}" name="Table10" displayName="Table10" ref="P2:W382" totalsRowShown="0" headerRowDxfId="49" dataDxfId="48">
  <autoFilter ref="P2:W382" xr:uid="{6812C7EE-A82A-45CD-B1F2-EDA4347480F8}"/>
  <tableColumns count="8">
    <tableColumn id="1" xr3:uid="{F908474F-FC95-4B63-BF66-79969BA27EC6}" name="Island" dataDxfId="47"/>
    <tableColumn id="2" xr3:uid="{4CEB58A0-35EC-477A-A9B3-79C291FF008F}" name="Island start" dataDxfId="46"/>
    <tableColumn id="3" xr3:uid="{B07C3571-29DC-48B7-B51F-5FFDECEE7AF9}" name="Island end" dataDxfId="45"/>
    <tableColumn id="4" xr3:uid="{780F5A5E-7D40-452E-9D1E-30F961236751}" name="Length" dataDxfId="44"/>
    <tableColumn id="5" xr3:uid="{17BD80CF-7FBD-408A-B36C-16EFC3B6C17A}" name="Gene start" dataDxfId="43"/>
    <tableColumn id="6" xr3:uid="{F0CD319C-3CE8-47E3-A4FE-F8D929485074}" name="Gene end" dataDxfId="42"/>
    <tableColumn id="7" xr3:uid="{EDFF0382-A988-4828-8396-F3F226F3874A}" name="Strand" dataDxfId="41"/>
    <tableColumn id="8" xr3:uid="{4C01DBB9-8D95-49EB-82F3-4C7A7510F5D7}" name="Product" dataDxfId="40"/>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1432B0-8B89-4EC4-90DA-6124B7D4F809}" name="Table11" displayName="Table11" ref="P2:W392" totalsRowShown="0" headerRowDxfId="39" dataDxfId="38">
  <autoFilter ref="P2:W392" xr:uid="{DF1432B0-8B89-4EC4-90DA-6124B7D4F809}"/>
  <tableColumns count="8">
    <tableColumn id="1" xr3:uid="{31B9561F-4A39-4DE8-B7D1-5A3A6F184AEF}" name="Island" dataDxfId="37"/>
    <tableColumn id="2" xr3:uid="{44936D67-EF80-4430-AA8C-15F86D3DFC6C}" name="Island start" dataDxfId="36"/>
    <tableColumn id="3" xr3:uid="{C7AF9B0E-1817-4BFE-96AD-B39EE3AF87BD}" name="Island end" dataDxfId="35"/>
    <tableColumn id="4" xr3:uid="{96E56302-B303-44F9-AC7B-D957E34500B8}" name="Length" dataDxfId="34"/>
    <tableColumn id="5" xr3:uid="{BB2C26AC-DE42-4B6E-978B-C4A3005D8E1E}" name="Gene start" dataDxfId="33"/>
    <tableColumn id="6" xr3:uid="{9852221C-5235-46EB-94CD-C304C8CAE70C}" name="Gene end" dataDxfId="32"/>
    <tableColumn id="7" xr3:uid="{F62D9496-AFFE-4672-AECD-55FDADF5CBEF}" name="Strand" dataDxfId="31"/>
    <tableColumn id="8" xr3:uid="{11AFD2E7-4E58-4A90-B0C6-C3E6ECE87A0C}" name="Product" dataDxfId="30"/>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4013007-BF76-43A1-9546-C0843F7AFB52}" name="Table12" displayName="Table12" ref="P2:W387" totalsRowShown="0" headerRowDxfId="29" dataDxfId="28">
  <autoFilter ref="P2:W387" xr:uid="{94013007-BF76-43A1-9546-C0843F7AFB52}"/>
  <tableColumns count="8">
    <tableColumn id="1" xr3:uid="{210BD5DC-1A41-438D-8696-193AD163C9D0}" name="Island" dataDxfId="27"/>
    <tableColumn id="2" xr3:uid="{DA38C847-615F-428E-927C-486188EE66D8}" name="Island start" dataDxfId="26"/>
    <tableColumn id="3" xr3:uid="{E6624E46-355F-4077-9CC2-27F395E3AE80}" name="Island end" dataDxfId="25"/>
    <tableColumn id="4" xr3:uid="{D1DA3F5E-2B1D-4C06-AFCB-5F53BBBECAED}" name="Length" dataDxfId="24"/>
    <tableColumn id="5" xr3:uid="{D3773347-06D8-4720-8088-10EC0F6D57C7}" name="Gene start" dataDxfId="23"/>
    <tableColumn id="6" xr3:uid="{8937369B-98D2-4571-8129-1F80BDA5E75C}" name="Gene end" dataDxfId="22"/>
    <tableColumn id="7" xr3:uid="{AE36C335-D000-46DD-929E-BF0AAB20DDBD}" name="Strand" dataDxfId="21"/>
    <tableColumn id="8" xr3:uid="{FE8FDC1E-3694-45B4-924E-BA0796848386}" name="Product" dataDxfId="20"/>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13FBEA1-E35D-4FAC-8321-D790B3DED07D}" name="Table13" displayName="Table13" ref="P2:W486" totalsRowShown="0" headerRowDxfId="19" dataDxfId="18">
  <autoFilter ref="P2:W486" xr:uid="{613FBEA1-E35D-4FAC-8321-D790B3DED07D}"/>
  <tableColumns count="8">
    <tableColumn id="1" xr3:uid="{0CF3C5B5-3939-4915-8D6F-0A26E4331659}" name="Island" dataDxfId="17"/>
    <tableColumn id="2" xr3:uid="{3EB673AB-8CBA-4333-AE55-7D48176E45F2}" name="Island start" dataDxfId="16"/>
    <tableColumn id="3" xr3:uid="{3BE2DDAC-4D48-40DB-AC80-8D9C8778E487}" name="Island end" dataDxfId="15"/>
    <tableColumn id="4" xr3:uid="{87DB98C0-D5B9-4FF3-96AD-5DDF3A01C669}" name="Length" dataDxfId="14"/>
    <tableColumn id="5" xr3:uid="{0801FF27-03D6-43DB-B308-B58D3CAD0C17}" name="Gene start" dataDxfId="13"/>
    <tableColumn id="6" xr3:uid="{E52DEFFE-DCA6-4BE4-AD1C-67BE167045B0}" name="Gene end" dataDxfId="12"/>
    <tableColumn id="7" xr3:uid="{DEF9D764-E2FA-429F-9B95-11F0DE663CF8}" name="Strand" dataDxfId="11"/>
    <tableColumn id="8" xr3:uid="{CD34ED0A-2AB4-4740-AE63-EF168CFA6D0F}" name="Product" dataDxfId="10"/>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28856FA-AD30-4253-BD43-496ECFEAD060}" name="Table14" displayName="Table14" ref="P2:W196" totalsRowShown="0" headerRowDxfId="9" dataDxfId="8">
  <autoFilter ref="P2:W196" xr:uid="{A28856FA-AD30-4253-BD43-496ECFEAD060}"/>
  <tableColumns count="8">
    <tableColumn id="1" xr3:uid="{EB0A12A1-7155-42BA-9B43-F37DE180D2FC}" name="Island" dataDxfId="7"/>
    <tableColumn id="2" xr3:uid="{F3FC1902-0951-4708-99E1-5A86821CDF85}" name="Island start" dataDxfId="6"/>
    <tableColumn id="3" xr3:uid="{C9C0075A-81E6-4728-A4EB-17ABCF76D0B5}" name="Island end" dataDxfId="5"/>
    <tableColumn id="4" xr3:uid="{74951308-9388-4E5A-B327-C462D1447A7F}" name="Length" dataDxfId="4"/>
    <tableColumn id="5" xr3:uid="{7D6D82B1-89B4-4753-82AB-1F00DC241CB4}" name="Gene start" dataDxfId="3"/>
    <tableColumn id="6" xr3:uid="{DD5CA1F4-2F1E-4E8B-A436-05827F11DC8C}" name="Gene end" dataDxfId="2"/>
    <tableColumn id="7" xr3:uid="{B8EFFBD3-D825-4226-B329-1FC2B7D2B133}" name="Strand" dataDxfId="1"/>
    <tableColumn id="8" xr3:uid="{0151D689-9277-45A3-9020-4DCC5DBF5BDF}" name="Product"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6.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_rels/sheet6.xml.rels><?xml version="1.0" encoding="UTF-8" standalone="yes"?>
<Relationships xmlns="http://schemas.openxmlformats.org/package/2006/relationships"><Relationship Id="rId1" Type="http://schemas.openxmlformats.org/officeDocument/2006/relationships/table" Target="../tables/table8.xml"/></Relationships>
</file>

<file path=xl/worksheets/_rels/sheet7.xml.rels><?xml version="1.0" encoding="UTF-8" standalone="yes"?>
<Relationships xmlns="http://schemas.openxmlformats.org/package/2006/relationships"><Relationship Id="rId1" Type="http://schemas.openxmlformats.org/officeDocument/2006/relationships/table" Target="../tables/table9.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16BE4-67F5-44E6-9713-80375FCB87E1}">
  <dimension ref="A1:W25"/>
  <sheetViews>
    <sheetView topLeftCell="F4" workbookViewId="0">
      <selection activeCell="P14" sqref="P14"/>
    </sheetView>
  </sheetViews>
  <sheetFormatPr defaultRowHeight="14.25"/>
  <cols>
    <col min="1" max="1" width="16.625" customWidth="1"/>
    <col min="2" max="13" width="12.75" customWidth="1"/>
    <col min="14" max="15" width="2.5" customWidth="1"/>
    <col min="16" max="16" width="19.375" customWidth="1"/>
  </cols>
  <sheetData>
    <row r="1" spans="1:23" ht="40.5">
      <c r="A1" s="844" t="s">
        <v>0</v>
      </c>
      <c r="B1" s="784" t="s">
        <v>1</v>
      </c>
      <c r="C1" s="785"/>
      <c r="D1" s="785"/>
      <c r="E1" s="786"/>
      <c r="F1" s="784" t="s">
        <v>2</v>
      </c>
      <c r="G1" s="785"/>
      <c r="H1" s="785"/>
      <c r="I1" s="786"/>
      <c r="J1" s="791" t="s">
        <v>3</v>
      </c>
      <c r="K1" s="792"/>
      <c r="L1" s="792"/>
      <c r="M1" s="793"/>
      <c r="P1" s="860" t="s">
        <v>4</v>
      </c>
    </row>
    <row r="2" spans="1:23">
      <c r="A2" s="234" t="s">
        <v>5</v>
      </c>
      <c r="B2" s="845" t="s">
        <v>6</v>
      </c>
      <c r="C2" s="846" t="s">
        <v>7</v>
      </c>
      <c r="D2" s="846" t="s">
        <v>8</v>
      </c>
      <c r="E2" s="847" t="s">
        <v>9</v>
      </c>
      <c r="F2" s="848" t="s">
        <v>6</v>
      </c>
      <c r="G2" s="849" t="s">
        <v>7</v>
      </c>
      <c r="H2" s="846" t="s">
        <v>8</v>
      </c>
      <c r="I2" s="847" t="s">
        <v>10</v>
      </c>
      <c r="J2" s="850" t="s">
        <v>6</v>
      </c>
      <c r="K2" s="851" t="s">
        <v>7</v>
      </c>
      <c r="L2" s="851" t="s">
        <v>8</v>
      </c>
      <c r="M2" s="852" t="s">
        <v>9</v>
      </c>
      <c r="P2" s="861" t="s">
        <v>5</v>
      </c>
      <c r="Q2" s="853" t="s">
        <v>11</v>
      </c>
      <c r="R2" s="853" t="s">
        <v>12</v>
      </c>
      <c r="S2" s="853" t="s">
        <v>8</v>
      </c>
      <c r="T2" s="853" t="s">
        <v>13</v>
      </c>
      <c r="U2" s="853" t="s">
        <v>14</v>
      </c>
      <c r="V2" s="853" t="s">
        <v>15</v>
      </c>
      <c r="W2" s="854" t="s">
        <v>16</v>
      </c>
    </row>
    <row r="4" spans="1:23" ht="71.25" customHeight="1">
      <c r="A4" s="855" t="s">
        <v>17</v>
      </c>
      <c r="B4" s="855"/>
      <c r="C4" s="855"/>
      <c r="D4" s="855"/>
      <c r="E4" s="855"/>
      <c r="F4" s="856" t="s">
        <v>18</v>
      </c>
      <c r="G4" s="856"/>
      <c r="H4" s="856"/>
      <c r="I4" s="856"/>
      <c r="J4" s="856"/>
      <c r="K4" s="856"/>
      <c r="L4" s="856"/>
      <c r="M4" s="856"/>
      <c r="P4" s="855" t="s">
        <v>19</v>
      </c>
      <c r="Q4" s="855"/>
      <c r="R4" s="855"/>
      <c r="S4" s="855"/>
      <c r="T4" s="855"/>
      <c r="U4" s="855"/>
      <c r="V4" s="855"/>
      <c r="W4" s="855"/>
    </row>
    <row r="5" spans="1:23" ht="12" customHeight="1">
      <c r="A5" s="632"/>
      <c r="B5" s="632"/>
      <c r="C5" s="632"/>
      <c r="D5" s="632"/>
      <c r="E5" s="632"/>
      <c r="F5" s="859"/>
      <c r="G5" s="859"/>
      <c r="H5" s="859"/>
      <c r="I5" s="859"/>
      <c r="J5" s="859"/>
      <c r="K5" s="859"/>
      <c r="L5" s="859"/>
      <c r="M5" s="859"/>
      <c r="P5" s="632"/>
      <c r="Q5" s="632"/>
      <c r="R5" s="632"/>
      <c r="S5" s="632"/>
      <c r="T5" s="632"/>
      <c r="U5" s="632"/>
      <c r="V5" s="632"/>
      <c r="W5" s="632"/>
    </row>
    <row r="6" spans="1:23" ht="12" customHeight="1">
      <c r="A6" s="632"/>
      <c r="B6" s="632"/>
      <c r="C6" s="632"/>
      <c r="D6" s="632"/>
      <c r="E6" s="632"/>
      <c r="F6" s="859"/>
      <c r="G6" s="859"/>
      <c r="H6" s="859"/>
      <c r="I6" s="859"/>
      <c r="J6" s="859"/>
      <c r="K6" s="859"/>
      <c r="L6" s="859"/>
      <c r="M6" s="859"/>
      <c r="P6" s="632"/>
      <c r="Q6" s="632"/>
      <c r="R6" s="632"/>
      <c r="S6" s="632"/>
      <c r="T6" s="632"/>
      <c r="U6" s="632"/>
      <c r="V6" s="632"/>
      <c r="W6" s="632"/>
    </row>
    <row r="7" spans="1:23" ht="12" customHeight="1">
      <c r="A7" s="632"/>
      <c r="B7" s="632"/>
      <c r="C7" s="632"/>
      <c r="D7" s="632"/>
      <c r="E7" s="632"/>
      <c r="F7" s="859"/>
      <c r="G7" s="859"/>
      <c r="H7" s="859"/>
      <c r="I7" s="859"/>
      <c r="J7" s="859"/>
      <c r="K7" s="859"/>
      <c r="L7" s="859"/>
      <c r="M7" s="859"/>
      <c r="P7" s="632"/>
      <c r="Q7" s="632"/>
      <c r="R7" s="632"/>
      <c r="S7" s="632"/>
      <c r="T7" s="632"/>
      <c r="U7" s="632"/>
      <c r="V7" s="632"/>
      <c r="W7" s="632"/>
    </row>
    <row r="8" spans="1:23">
      <c r="A8" s="857"/>
      <c r="B8" s="857"/>
      <c r="C8" s="857"/>
      <c r="D8" s="857"/>
      <c r="F8" s="858"/>
      <c r="G8" s="858"/>
      <c r="H8" s="858"/>
      <c r="I8" s="858"/>
      <c r="P8" s="857"/>
      <c r="Q8" s="857"/>
      <c r="R8" s="857"/>
      <c r="S8" s="857"/>
    </row>
    <row r="9" spans="1:23">
      <c r="A9" s="857"/>
      <c r="B9" s="857"/>
      <c r="C9" s="857"/>
      <c r="D9" s="857"/>
      <c r="F9" s="858"/>
      <c r="G9" s="858"/>
      <c r="H9" s="858"/>
      <c r="I9" s="858"/>
      <c r="P9" s="857"/>
      <c r="Q9" s="857"/>
      <c r="R9" s="857"/>
      <c r="S9" s="857"/>
    </row>
    <row r="10" spans="1:23">
      <c r="A10" s="857"/>
      <c r="B10" s="857"/>
      <c r="C10" s="857"/>
      <c r="D10" s="857"/>
      <c r="F10" s="858"/>
      <c r="G10" s="858"/>
      <c r="H10" s="858"/>
      <c r="I10" s="858"/>
      <c r="P10" s="857"/>
      <c r="Q10" s="857"/>
      <c r="R10" s="857"/>
      <c r="S10" s="857"/>
    </row>
    <row r="11" spans="1:23" ht="101.25">
      <c r="A11" s="616" t="s">
        <v>20</v>
      </c>
      <c r="B11" s="617" t="s">
        <v>21</v>
      </c>
      <c r="C11" s="618" t="s">
        <v>22</v>
      </c>
      <c r="D11" s="616" t="s">
        <v>23</v>
      </c>
      <c r="E11" s="617" t="s">
        <v>24</v>
      </c>
      <c r="F11" s="618" t="s">
        <v>25</v>
      </c>
      <c r="G11" s="616" t="s">
        <v>26</v>
      </c>
      <c r="H11" s="617" t="s">
        <v>27</v>
      </c>
      <c r="I11" s="618" t="s">
        <v>28</v>
      </c>
      <c r="J11" s="616" t="s">
        <v>29</v>
      </c>
      <c r="K11" s="617" t="s">
        <v>30</v>
      </c>
      <c r="L11" s="618" t="s">
        <v>31</v>
      </c>
      <c r="P11" s="857"/>
      <c r="Q11" s="857"/>
      <c r="R11" s="857"/>
      <c r="S11" s="857"/>
    </row>
    <row r="12" spans="1:23">
      <c r="A12" s="857"/>
      <c r="B12" s="857"/>
      <c r="C12" s="857"/>
      <c r="D12" s="857"/>
      <c r="F12" s="858"/>
      <c r="G12" s="858"/>
      <c r="H12" s="858"/>
      <c r="I12" s="858"/>
      <c r="P12" s="857"/>
      <c r="Q12" s="857"/>
      <c r="R12" s="857"/>
      <c r="S12" s="857"/>
    </row>
    <row r="13" spans="1:23">
      <c r="A13" s="857"/>
      <c r="B13" s="857"/>
      <c r="C13" s="857"/>
      <c r="D13" s="857"/>
      <c r="F13" s="858"/>
      <c r="G13" s="858"/>
      <c r="H13" s="858"/>
      <c r="I13" s="858"/>
      <c r="P13" s="857"/>
      <c r="Q13" s="857"/>
      <c r="R13" s="857"/>
      <c r="S13" s="857"/>
    </row>
    <row r="14" spans="1:23" ht="44.25" customHeight="1">
      <c r="A14" s="855" t="s">
        <v>32</v>
      </c>
      <c r="B14" s="855"/>
      <c r="C14" s="855"/>
      <c r="D14" s="855"/>
      <c r="E14" s="855"/>
      <c r="F14" s="855"/>
      <c r="G14" s="855"/>
      <c r="H14" s="855"/>
      <c r="I14" s="855"/>
      <c r="J14" s="855"/>
      <c r="K14" s="855"/>
      <c r="L14" s="855"/>
      <c r="P14" s="857"/>
      <c r="Q14" s="857"/>
      <c r="R14" s="857"/>
      <c r="S14" s="857"/>
    </row>
    <row r="15" spans="1:23">
      <c r="A15" s="857"/>
      <c r="B15" s="857"/>
      <c r="C15" s="857"/>
      <c r="D15" s="857"/>
      <c r="F15" s="858"/>
      <c r="G15" s="858"/>
      <c r="H15" s="858"/>
      <c r="I15" s="858"/>
      <c r="P15" s="857"/>
      <c r="Q15" s="857"/>
      <c r="R15" s="857"/>
      <c r="S15" s="857"/>
    </row>
    <row r="16" spans="1:23">
      <c r="A16" s="857"/>
      <c r="B16" s="857"/>
      <c r="C16" s="857"/>
      <c r="D16" s="857"/>
      <c r="F16" s="858"/>
      <c r="G16" s="858"/>
      <c r="H16" s="858"/>
      <c r="I16" s="858"/>
      <c r="P16" s="857"/>
      <c r="Q16" s="857"/>
      <c r="R16" s="857"/>
      <c r="S16" s="857"/>
    </row>
    <row r="17" spans="1:9">
      <c r="A17" s="857"/>
      <c r="B17" s="857"/>
      <c r="C17" s="857"/>
      <c r="D17" s="857"/>
      <c r="F17" s="858"/>
      <c r="G17" s="858"/>
      <c r="H17" s="858"/>
      <c r="I17" s="858"/>
    </row>
    <row r="18" spans="1:9">
      <c r="A18" s="857"/>
      <c r="B18" s="857"/>
      <c r="C18" s="857"/>
      <c r="D18" s="857"/>
      <c r="F18" s="858"/>
      <c r="G18" s="858"/>
      <c r="H18" s="858"/>
      <c r="I18" s="858"/>
    </row>
    <row r="19" spans="1:9">
      <c r="A19" s="857"/>
      <c r="B19" s="857"/>
      <c r="C19" s="857"/>
      <c r="D19" s="857"/>
      <c r="F19" s="858"/>
      <c r="G19" s="858"/>
      <c r="H19" s="858"/>
      <c r="I19" s="858"/>
    </row>
    <row r="20" spans="1:9">
      <c r="A20" s="857"/>
      <c r="B20" s="857"/>
      <c r="C20" s="857"/>
      <c r="D20" s="857"/>
      <c r="F20" s="858"/>
      <c r="G20" s="858"/>
      <c r="H20" s="858"/>
      <c r="I20" s="858"/>
    </row>
    <row r="21" spans="1:9">
      <c r="A21" s="857"/>
      <c r="B21" s="857"/>
      <c r="C21" s="857"/>
      <c r="D21" s="857"/>
      <c r="F21" s="858"/>
      <c r="G21" s="858"/>
      <c r="H21" s="858"/>
      <c r="I21" s="858"/>
    </row>
    <row r="23" spans="1:9">
      <c r="A23" s="857"/>
      <c r="B23" s="857"/>
      <c r="C23" s="857"/>
      <c r="D23" s="857"/>
    </row>
    <row r="24" spans="1:9">
      <c r="A24" s="857"/>
      <c r="B24" s="857"/>
      <c r="C24" s="857"/>
      <c r="D24" s="857"/>
    </row>
    <row r="25" spans="1:9">
      <c r="A25" s="857"/>
      <c r="B25" s="857"/>
      <c r="C25" s="857"/>
      <c r="D25" s="857"/>
    </row>
  </sheetData>
  <mergeCells count="7">
    <mergeCell ref="A14:L14"/>
    <mergeCell ref="B1:E1"/>
    <mergeCell ref="F1:I1"/>
    <mergeCell ref="J1:M1"/>
    <mergeCell ref="A4:E4"/>
    <mergeCell ref="F4:M4"/>
    <mergeCell ref="P4:W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4D47B-B6D4-4039-9556-0701B3AB9157}">
  <dimension ref="A2:S63"/>
  <sheetViews>
    <sheetView tabSelected="1" topLeftCell="A58" zoomScale="70" zoomScaleNormal="70" workbookViewId="0">
      <selection activeCell="L21" sqref="L21"/>
    </sheetView>
  </sheetViews>
  <sheetFormatPr defaultRowHeight="14.25"/>
  <cols>
    <col min="1" max="1" width="5" style="2" customWidth="1"/>
    <col min="2" max="2" width="22.125" customWidth="1"/>
    <col min="3" max="3" width="19.5" customWidth="1"/>
    <col min="4" max="4" width="17.625" customWidth="1"/>
    <col min="5" max="10" width="17.5" customWidth="1"/>
    <col min="11" max="11" width="18.25" customWidth="1"/>
    <col min="12" max="14" width="16.125" customWidth="1"/>
    <col min="15" max="15" width="16.375" customWidth="1"/>
    <col min="16" max="16" width="16.125" customWidth="1"/>
    <col min="17" max="17" width="19.75" customWidth="1"/>
    <col min="18" max="19" width="16.125" customWidth="1"/>
  </cols>
  <sheetData>
    <row r="2" spans="1:19" s="632" customFormat="1" ht="39" customHeight="1" thickBot="1">
      <c r="B2" s="668" t="s">
        <v>33</v>
      </c>
      <c r="I2" s="632" t="s">
        <v>34</v>
      </c>
      <c r="J2" s="632" t="s">
        <v>35</v>
      </c>
      <c r="L2" s="632" t="s">
        <v>34</v>
      </c>
      <c r="M2" s="632" t="s">
        <v>35</v>
      </c>
      <c r="O2" s="632" t="s">
        <v>36</v>
      </c>
      <c r="P2" s="632" t="s">
        <v>37</v>
      </c>
      <c r="R2" s="632" t="s">
        <v>34</v>
      </c>
      <c r="S2" s="632" t="s">
        <v>35</v>
      </c>
    </row>
    <row r="3" spans="1:19" ht="75.75" customHeight="1" thickBot="1">
      <c r="C3" s="633"/>
      <c r="D3" s="633"/>
      <c r="E3" s="728" t="s">
        <v>38</v>
      </c>
      <c r="F3" s="729"/>
      <c r="G3" s="730"/>
      <c r="H3" s="728" t="s">
        <v>39</v>
      </c>
      <c r="I3" s="729"/>
      <c r="J3" s="730"/>
      <c r="K3" s="728" t="s">
        <v>40</v>
      </c>
      <c r="L3" s="729"/>
      <c r="M3" s="730"/>
      <c r="N3" s="728" t="s">
        <v>41</v>
      </c>
      <c r="O3" s="729"/>
      <c r="P3" s="730"/>
      <c r="Q3" s="728" t="s">
        <v>42</v>
      </c>
      <c r="R3" s="729"/>
      <c r="S3" s="730"/>
    </row>
    <row r="4" spans="1:19" ht="40.5" customHeight="1" thickBot="1">
      <c r="B4" s="634"/>
      <c r="C4" s="690" t="s">
        <v>43</v>
      </c>
      <c r="D4" s="691" t="s">
        <v>44</v>
      </c>
      <c r="E4" s="713" t="s">
        <v>45</v>
      </c>
      <c r="F4" s="714"/>
      <c r="G4" s="715"/>
      <c r="H4" s="687" t="s">
        <v>46</v>
      </c>
      <c r="I4" s="688" t="s">
        <v>47</v>
      </c>
      <c r="J4" s="689" t="s">
        <v>48</v>
      </c>
      <c r="K4" s="710" t="s">
        <v>49</v>
      </c>
      <c r="L4" s="711" t="s">
        <v>50</v>
      </c>
      <c r="M4" s="712" t="s">
        <v>51</v>
      </c>
      <c r="N4" s="719" t="s">
        <v>52</v>
      </c>
      <c r="O4" s="720" t="s">
        <v>53</v>
      </c>
      <c r="P4" s="721" t="s">
        <v>54</v>
      </c>
      <c r="Q4" s="722" t="s">
        <v>55</v>
      </c>
      <c r="R4" s="723" t="s">
        <v>56</v>
      </c>
      <c r="S4" s="724" t="s">
        <v>57</v>
      </c>
    </row>
    <row r="5" spans="1:19" ht="43.5" thickBot="1">
      <c r="A5" s="635" t="s">
        <v>58</v>
      </c>
      <c r="B5" s="636" t="s">
        <v>0</v>
      </c>
      <c r="C5" s="616" t="s">
        <v>59</v>
      </c>
      <c r="D5" s="617" t="s">
        <v>60</v>
      </c>
      <c r="E5" s="616" t="s">
        <v>61</v>
      </c>
      <c r="F5" s="617" t="s">
        <v>62</v>
      </c>
      <c r="G5" s="618" t="s">
        <v>63</v>
      </c>
      <c r="H5" s="616" t="s">
        <v>20</v>
      </c>
      <c r="I5" s="617" t="s">
        <v>21</v>
      </c>
      <c r="J5" s="618" t="s">
        <v>22</v>
      </c>
      <c r="K5" s="616" t="s">
        <v>23</v>
      </c>
      <c r="L5" s="617" t="s">
        <v>24</v>
      </c>
      <c r="M5" s="618" t="s">
        <v>25</v>
      </c>
      <c r="N5" s="616" t="s">
        <v>26</v>
      </c>
      <c r="O5" s="617" t="s">
        <v>27</v>
      </c>
      <c r="P5" s="618" t="s">
        <v>28</v>
      </c>
      <c r="Q5" s="616" t="s">
        <v>29</v>
      </c>
      <c r="R5" s="617" t="s">
        <v>30</v>
      </c>
      <c r="S5" s="618" t="s">
        <v>31</v>
      </c>
    </row>
    <row r="6" spans="1:19" ht="15">
      <c r="A6" s="637">
        <v>1</v>
      </c>
      <c r="B6" s="841" t="s">
        <v>64</v>
      </c>
      <c r="C6" s="638">
        <v>3105371</v>
      </c>
      <c r="D6" s="639">
        <v>3003</v>
      </c>
      <c r="E6" s="531">
        <v>29</v>
      </c>
      <c r="F6" s="2">
        <v>372062</v>
      </c>
      <c r="G6" s="312">
        <v>368</v>
      </c>
      <c r="H6" s="640">
        <v>10</v>
      </c>
      <c r="I6" s="641">
        <v>161759</v>
      </c>
      <c r="J6" s="642">
        <v>146</v>
      </c>
      <c r="K6" s="530">
        <v>3</v>
      </c>
      <c r="L6" s="308">
        <v>25067</v>
      </c>
      <c r="M6" s="309">
        <v>22</v>
      </c>
      <c r="N6" s="530">
        <v>6</v>
      </c>
      <c r="O6" s="308">
        <v>109469</v>
      </c>
      <c r="P6" s="309">
        <v>109</v>
      </c>
      <c r="Q6" s="308">
        <v>6</v>
      </c>
      <c r="R6" s="308">
        <v>56487</v>
      </c>
      <c r="S6" s="309">
        <v>55</v>
      </c>
    </row>
    <row r="7" spans="1:19" ht="15">
      <c r="A7" s="637">
        <v>2</v>
      </c>
      <c r="B7" s="841" t="s">
        <v>65</v>
      </c>
      <c r="C7" s="638">
        <v>3105476</v>
      </c>
      <c r="D7" s="639">
        <v>3004</v>
      </c>
      <c r="E7" s="531">
        <v>30</v>
      </c>
      <c r="F7" s="2">
        <v>419639</v>
      </c>
      <c r="G7" s="312">
        <v>435</v>
      </c>
      <c r="H7" s="325">
        <v>15</v>
      </c>
      <c r="I7" s="326">
        <v>263074</v>
      </c>
      <c r="J7" s="327">
        <v>262</v>
      </c>
      <c r="K7" s="325">
        <v>0</v>
      </c>
      <c r="L7" s="326">
        <v>0</v>
      </c>
      <c r="M7" s="327">
        <v>0</v>
      </c>
      <c r="N7" s="325">
        <v>6</v>
      </c>
      <c r="O7" s="326">
        <v>97985</v>
      </c>
      <c r="P7" s="327">
        <v>105</v>
      </c>
      <c r="Q7" s="326">
        <v>6</v>
      </c>
      <c r="R7" s="326">
        <v>46568</v>
      </c>
      <c r="S7" s="327">
        <v>46</v>
      </c>
    </row>
    <row r="8" spans="1:19" ht="15">
      <c r="A8" s="637">
        <v>3</v>
      </c>
      <c r="B8" s="841" t="s">
        <v>66</v>
      </c>
      <c r="C8" s="638">
        <v>3105632</v>
      </c>
      <c r="D8" s="639">
        <v>3005</v>
      </c>
      <c r="E8" s="531">
        <v>32</v>
      </c>
      <c r="F8" s="2">
        <v>354344</v>
      </c>
      <c r="G8" s="312">
        <v>378</v>
      </c>
      <c r="H8" s="531">
        <v>7</v>
      </c>
      <c r="I8" s="2">
        <v>130243</v>
      </c>
      <c r="J8" s="312">
        <v>122</v>
      </c>
      <c r="K8" s="531">
        <v>11</v>
      </c>
      <c r="L8" s="2">
        <v>86062</v>
      </c>
      <c r="M8" s="312">
        <v>91</v>
      </c>
      <c r="N8" s="531">
        <v>4</v>
      </c>
      <c r="O8" s="2">
        <v>89416</v>
      </c>
      <c r="P8" s="312">
        <v>96</v>
      </c>
      <c r="Q8" s="2">
        <v>7</v>
      </c>
      <c r="R8" s="2">
        <v>56530</v>
      </c>
      <c r="S8" s="312">
        <v>58</v>
      </c>
    </row>
    <row r="9" spans="1:19" ht="15">
      <c r="A9" s="637">
        <v>4</v>
      </c>
      <c r="B9" s="841" t="s">
        <v>67</v>
      </c>
      <c r="C9" s="638">
        <v>3105685</v>
      </c>
      <c r="D9" s="639">
        <v>3003</v>
      </c>
      <c r="E9" s="531">
        <v>29</v>
      </c>
      <c r="F9" s="2">
        <v>369401</v>
      </c>
      <c r="G9" s="312">
        <v>375</v>
      </c>
      <c r="H9" s="325">
        <v>11</v>
      </c>
      <c r="I9" s="326">
        <v>173425</v>
      </c>
      <c r="J9" s="327">
        <v>161</v>
      </c>
      <c r="K9" s="325">
        <v>1</v>
      </c>
      <c r="L9" s="326">
        <v>12456</v>
      </c>
      <c r="M9" s="327">
        <v>13</v>
      </c>
      <c r="N9" s="325">
        <v>5</v>
      </c>
      <c r="O9" s="326">
        <v>103083</v>
      </c>
      <c r="P9" s="327">
        <v>97</v>
      </c>
      <c r="Q9" s="326">
        <v>7</v>
      </c>
      <c r="R9" s="326">
        <v>59394</v>
      </c>
      <c r="S9" s="327">
        <v>56</v>
      </c>
    </row>
    <row r="10" spans="1:19" ht="15">
      <c r="A10" s="637">
        <v>5</v>
      </c>
      <c r="B10" s="838" t="s">
        <v>68</v>
      </c>
      <c r="C10" s="638">
        <v>3572056</v>
      </c>
      <c r="D10" s="639">
        <v>3424</v>
      </c>
      <c r="E10" s="531">
        <v>19</v>
      </c>
      <c r="F10" s="2">
        <v>411212</v>
      </c>
      <c r="G10" s="312">
        <v>412</v>
      </c>
      <c r="H10" s="531">
        <v>7</v>
      </c>
      <c r="I10" s="2">
        <v>171540</v>
      </c>
      <c r="J10" s="312">
        <v>187</v>
      </c>
      <c r="K10" s="531">
        <v>2</v>
      </c>
      <c r="L10" s="2">
        <v>124530</v>
      </c>
      <c r="M10" s="312">
        <v>116</v>
      </c>
      <c r="N10" s="531">
        <v>1</v>
      </c>
      <c r="O10" s="2">
        <v>10295</v>
      </c>
      <c r="P10" s="312">
        <v>13</v>
      </c>
      <c r="Q10" s="2">
        <v>9</v>
      </c>
      <c r="R10" s="2">
        <v>100382</v>
      </c>
      <c r="S10" s="312">
        <v>98</v>
      </c>
    </row>
    <row r="11" spans="1:19" ht="15">
      <c r="A11" s="637">
        <v>6</v>
      </c>
      <c r="B11" s="840" t="s">
        <v>69</v>
      </c>
      <c r="C11" s="531">
        <v>3366678</v>
      </c>
      <c r="D11" s="2">
        <v>3202</v>
      </c>
      <c r="E11" s="531">
        <v>19</v>
      </c>
      <c r="F11" s="2">
        <v>261096</v>
      </c>
      <c r="G11" s="312">
        <v>263</v>
      </c>
      <c r="H11" s="531">
        <v>6</v>
      </c>
      <c r="I11" s="2">
        <v>99417</v>
      </c>
      <c r="J11" s="312">
        <v>115</v>
      </c>
      <c r="K11" s="531">
        <v>3</v>
      </c>
      <c r="L11" s="2">
        <v>86921</v>
      </c>
      <c r="M11" s="312">
        <v>67</v>
      </c>
      <c r="N11" s="531">
        <v>0</v>
      </c>
      <c r="O11" s="2">
        <v>0</v>
      </c>
      <c r="P11" s="312">
        <v>0</v>
      </c>
      <c r="Q11" s="2">
        <v>9</v>
      </c>
      <c r="R11" s="2">
        <v>67950</v>
      </c>
      <c r="S11" s="312">
        <v>68</v>
      </c>
    </row>
    <row r="12" spans="1:19" ht="15">
      <c r="A12" s="637">
        <v>7</v>
      </c>
      <c r="B12" s="839" t="s">
        <v>70</v>
      </c>
      <c r="C12" s="531">
        <v>3407388</v>
      </c>
      <c r="D12" s="2">
        <v>3384</v>
      </c>
      <c r="E12" s="531">
        <v>20</v>
      </c>
      <c r="F12" s="2">
        <v>331330</v>
      </c>
      <c r="G12" s="312">
        <v>372</v>
      </c>
      <c r="H12" s="531">
        <v>5</v>
      </c>
      <c r="I12" s="2">
        <v>79768</v>
      </c>
      <c r="J12" s="312">
        <v>81</v>
      </c>
      <c r="K12" s="531">
        <v>3</v>
      </c>
      <c r="L12" s="2">
        <v>123288</v>
      </c>
      <c r="M12" s="312">
        <v>129</v>
      </c>
      <c r="N12" s="531">
        <v>4</v>
      </c>
      <c r="O12" s="2">
        <v>54453</v>
      </c>
      <c r="P12" s="312">
        <v>64</v>
      </c>
      <c r="Q12" s="2">
        <v>6</v>
      </c>
      <c r="R12" s="2">
        <v>48115</v>
      </c>
      <c r="S12" s="312">
        <v>58</v>
      </c>
    </row>
    <row r="13" spans="1:19">
      <c r="A13" s="637">
        <v>8</v>
      </c>
      <c r="B13" s="643" t="s">
        <v>71</v>
      </c>
      <c r="C13" s="531">
        <v>3952818</v>
      </c>
      <c r="D13" s="2">
        <v>3616</v>
      </c>
      <c r="E13" s="531">
        <v>22</v>
      </c>
      <c r="F13" s="2">
        <v>319057</v>
      </c>
      <c r="G13" s="312">
        <v>358</v>
      </c>
      <c r="H13" s="531">
        <v>7</v>
      </c>
      <c r="I13" s="2">
        <v>89012</v>
      </c>
      <c r="J13" s="312">
        <v>85</v>
      </c>
      <c r="K13" s="531">
        <v>4</v>
      </c>
      <c r="L13" s="2">
        <v>87030</v>
      </c>
      <c r="M13" s="312">
        <v>82</v>
      </c>
      <c r="N13" s="531">
        <v>5</v>
      </c>
      <c r="O13" s="2">
        <v>79150</v>
      </c>
      <c r="P13" s="312">
        <v>58</v>
      </c>
      <c r="Q13" s="2">
        <v>5</v>
      </c>
      <c r="R13" s="2">
        <v>62648</v>
      </c>
      <c r="S13" s="312">
        <v>59</v>
      </c>
    </row>
    <row r="14" spans="1:19">
      <c r="A14" s="637">
        <v>9</v>
      </c>
      <c r="B14" s="643" t="s">
        <v>72</v>
      </c>
      <c r="C14" s="531">
        <v>3414267</v>
      </c>
      <c r="D14" s="2">
        <v>3297</v>
      </c>
      <c r="E14" s="531">
        <v>26</v>
      </c>
      <c r="F14" s="2">
        <v>403127</v>
      </c>
      <c r="G14" s="312">
        <v>452</v>
      </c>
      <c r="H14" s="531">
        <v>12</v>
      </c>
      <c r="I14" s="2">
        <v>147203</v>
      </c>
      <c r="J14" s="312">
        <v>155</v>
      </c>
      <c r="K14" s="531">
        <v>2</v>
      </c>
      <c r="L14" s="2">
        <v>92192</v>
      </c>
      <c r="M14" s="312">
        <v>93</v>
      </c>
      <c r="N14" s="531">
        <v>5</v>
      </c>
      <c r="O14" s="2">
        <v>128071</v>
      </c>
      <c r="P14" s="312">
        <v>144</v>
      </c>
      <c r="Q14" s="2">
        <v>7</v>
      </c>
      <c r="R14" s="2">
        <v>79942</v>
      </c>
      <c r="S14" s="312">
        <v>84</v>
      </c>
    </row>
    <row r="15" spans="1:19">
      <c r="A15" s="637">
        <v>10</v>
      </c>
      <c r="B15" s="643" t="s">
        <v>73</v>
      </c>
      <c r="C15" s="531">
        <v>3942929</v>
      </c>
      <c r="D15" s="2">
        <v>3696</v>
      </c>
      <c r="E15" s="531">
        <v>21</v>
      </c>
      <c r="F15" s="2">
        <v>371453</v>
      </c>
      <c r="G15" s="312">
        <v>380</v>
      </c>
      <c r="H15" s="531">
        <v>13</v>
      </c>
      <c r="I15" s="2">
        <v>191569</v>
      </c>
      <c r="J15" s="312">
        <v>192</v>
      </c>
      <c r="K15" s="531">
        <v>4</v>
      </c>
      <c r="L15" s="2">
        <v>119780</v>
      </c>
      <c r="M15" s="312">
        <v>127</v>
      </c>
      <c r="N15" s="531">
        <v>2</v>
      </c>
      <c r="O15" s="2">
        <v>35281</v>
      </c>
      <c r="P15" s="312">
        <v>19</v>
      </c>
      <c r="Q15" s="2">
        <v>5</v>
      </c>
      <c r="R15" s="2">
        <v>64388</v>
      </c>
      <c r="S15" s="312">
        <v>61</v>
      </c>
    </row>
    <row r="16" spans="1:19">
      <c r="A16" s="637">
        <v>11</v>
      </c>
      <c r="B16" s="643" t="s">
        <v>74</v>
      </c>
      <c r="C16" s="531">
        <v>3282217</v>
      </c>
      <c r="D16" s="2">
        <v>3094</v>
      </c>
      <c r="E16" s="531">
        <v>23</v>
      </c>
      <c r="F16" s="2">
        <v>375810</v>
      </c>
      <c r="G16" s="312">
        <v>390</v>
      </c>
      <c r="H16" s="531">
        <v>10</v>
      </c>
      <c r="I16" s="2">
        <v>190006</v>
      </c>
      <c r="J16" s="312">
        <v>192</v>
      </c>
      <c r="K16" s="531">
        <v>3</v>
      </c>
      <c r="L16" s="2">
        <v>64591</v>
      </c>
      <c r="M16" s="312">
        <v>74</v>
      </c>
      <c r="N16" s="531">
        <v>2</v>
      </c>
      <c r="O16" s="2">
        <v>15429</v>
      </c>
      <c r="P16" s="312">
        <v>25</v>
      </c>
      <c r="Q16" s="2">
        <v>9</v>
      </c>
      <c r="R16" s="2">
        <v>112973</v>
      </c>
      <c r="S16" s="312">
        <v>108</v>
      </c>
    </row>
    <row r="17" spans="1:19">
      <c r="A17" s="637">
        <v>12</v>
      </c>
      <c r="B17" s="643" t="s">
        <v>75</v>
      </c>
      <c r="C17" s="531">
        <v>3962237</v>
      </c>
      <c r="D17" s="2">
        <v>3989</v>
      </c>
      <c r="E17" s="531">
        <v>22</v>
      </c>
      <c r="F17" s="2">
        <v>387662</v>
      </c>
      <c r="G17" s="312">
        <v>385</v>
      </c>
      <c r="H17" s="531">
        <v>10</v>
      </c>
      <c r="I17" s="2">
        <v>171311</v>
      </c>
      <c r="J17" s="312">
        <v>161</v>
      </c>
      <c r="K17" s="531">
        <v>4</v>
      </c>
      <c r="L17" s="2">
        <v>121593</v>
      </c>
      <c r="M17" s="312">
        <v>128</v>
      </c>
      <c r="N17" s="531">
        <v>2</v>
      </c>
      <c r="O17" s="2">
        <v>29588</v>
      </c>
      <c r="P17" s="312">
        <v>19</v>
      </c>
      <c r="Q17" s="2">
        <v>9</v>
      </c>
      <c r="R17" s="2">
        <v>94758</v>
      </c>
      <c r="S17" s="312">
        <v>96</v>
      </c>
    </row>
    <row r="18" spans="1:19">
      <c r="A18" s="637">
        <v>13</v>
      </c>
      <c r="B18" s="643" t="s">
        <v>76</v>
      </c>
      <c r="C18" s="531">
        <v>3463312</v>
      </c>
      <c r="D18" s="2">
        <v>3475</v>
      </c>
      <c r="E18" s="531">
        <v>24</v>
      </c>
      <c r="F18" s="2">
        <v>443767</v>
      </c>
      <c r="G18" s="312">
        <v>484</v>
      </c>
      <c r="H18" s="531">
        <v>8</v>
      </c>
      <c r="I18" s="2">
        <v>210775</v>
      </c>
      <c r="J18" s="312">
        <v>197</v>
      </c>
      <c r="K18" s="531">
        <v>1</v>
      </c>
      <c r="L18" s="2">
        <v>15469</v>
      </c>
      <c r="M18" s="312">
        <v>19</v>
      </c>
      <c r="N18" s="531">
        <v>6</v>
      </c>
      <c r="O18" s="2">
        <v>155341</v>
      </c>
      <c r="P18" s="312">
        <v>185</v>
      </c>
      <c r="Q18" s="2">
        <v>7</v>
      </c>
      <c r="R18" s="2">
        <v>75311</v>
      </c>
      <c r="S18" s="312">
        <v>74</v>
      </c>
    </row>
    <row r="19" spans="1:19" ht="15" thickBot="1">
      <c r="A19" s="644">
        <v>14</v>
      </c>
      <c r="B19" s="645" t="s">
        <v>77</v>
      </c>
      <c r="C19" s="646">
        <v>3596155</v>
      </c>
      <c r="D19" s="647">
        <v>3331</v>
      </c>
      <c r="E19" s="646">
        <v>15</v>
      </c>
      <c r="F19" s="647">
        <v>204669</v>
      </c>
      <c r="G19" s="664">
        <v>194</v>
      </c>
      <c r="H19" s="648">
        <v>13</v>
      </c>
      <c r="I19" s="649">
        <v>172697</v>
      </c>
      <c r="J19" s="650">
        <v>165</v>
      </c>
      <c r="K19" s="648">
        <v>0</v>
      </c>
      <c r="L19" s="649">
        <v>0</v>
      </c>
      <c r="M19" s="650">
        <v>0</v>
      </c>
      <c r="N19" s="648">
        <v>0</v>
      </c>
      <c r="O19" s="649">
        <v>0</v>
      </c>
      <c r="P19" s="650">
        <v>0</v>
      </c>
      <c r="Q19" s="649">
        <v>2</v>
      </c>
      <c r="R19" s="649">
        <v>31972</v>
      </c>
      <c r="S19" s="650">
        <v>29</v>
      </c>
    </row>
    <row r="20" spans="1:19" ht="42.75" customHeight="1"/>
    <row r="21" spans="1:19" ht="71.25" customHeight="1" thickBot="1">
      <c r="B21" s="667" t="s">
        <v>78</v>
      </c>
    </row>
    <row r="22" spans="1:19" s="653" customFormat="1" ht="54" customHeight="1">
      <c r="A22" s="651"/>
      <c r="B22" s="652"/>
      <c r="C22" s="690" t="s">
        <v>43</v>
      </c>
      <c r="D22" s="691" t="s">
        <v>44</v>
      </c>
      <c r="E22" s="692" t="s">
        <v>45</v>
      </c>
      <c r="F22" s="686" t="s">
        <v>79</v>
      </c>
      <c r="G22" s="686" t="s">
        <v>80</v>
      </c>
      <c r="H22" s="686" t="s">
        <v>81</v>
      </c>
      <c r="I22" s="842" t="s">
        <v>82</v>
      </c>
      <c r="J22" s="843" t="s">
        <v>83</v>
      </c>
      <c r="K22" s="843" t="s">
        <v>84</v>
      </c>
      <c r="L22" s="716" t="s">
        <v>85</v>
      </c>
      <c r="M22" s="717" t="s">
        <v>86</v>
      </c>
      <c r="N22" s="718" t="s">
        <v>87</v>
      </c>
      <c r="O22" s="725" t="s">
        <v>88</v>
      </c>
      <c r="P22" s="726" t="s">
        <v>89</v>
      </c>
      <c r="Q22" s="727" t="s">
        <v>90</v>
      </c>
    </row>
    <row r="23" spans="1:19" ht="70.5" customHeight="1" thickBot="1">
      <c r="A23" s="664" t="s">
        <v>58</v>
      </c>
      <c r="B23" s="663" t="s">
        <v>0</v>
      </c>
      <c r="C23" s="616" t="s">
        <v>59</v>
      </c>
      <c r="D23" s="617" t="s">
        <v>60</v>
      </c>
      <c r="E23" s="618" t="s">
        <v>61</v>
      </c>
      <c r="F23" s="614" t="s">
        <v>91</v>
      </c>
      <c r="G23" s="665" t="s">
        <v>92</v>
      </c>
      <c r="H23" s="615" t="s">
        <v>93</v>
      </c>
      <c r="I23" s="663" t="s">
        <v>94</v>
      </c>
      <c r="J23" s="665" t="s">
        <v>95</v>
      </c>
      <c r="K23" s="615" t="s">
        <v>96</v>
      </c>
      <c r="L23" s="663" t="s">
        <v>97</v>
      </c>
      <c r="M23" s="665" t="s">
        <v>98</v>
      </c>
      <c r="N23" s="615" t="s">
        <v>99</v>
      </c>
      <c r="O23" s="663" t="s">
        <v>100</v>
      </c>
      <c r="P23" s="665" t="s">
        <v>101</v>
      </c>
      <c r="Q23" s="614" t="s">
        <v>102</v>
      </c>
    </row>
    <row r="24" spans="1:19" ht="15">
      <c r="A24" s="312">
        <v>1</v>
      </c>
      <c r="B24" s="841" t="s">
        <v>64</v>
      </c>
      <c r="C24" s="638">
        <v>3105371</v>
      </c>
      <c r="D24" s="639">
        <v>3003</v>
      </c>
      <c r="E24" s="312">
        <v>29</v>
      </c>
      <c r="F24" s="655">
        <f t="shared" ref="F24:F37" si="0">H6/E24</f>
        <v>0.34482758620689657</v>
      </c>
      <c r="G24" s="655">
        <f t="shared" ref="G24:G37" si="1">I6/C24</f>
        <v>5.209007232952198E-2</v>
      </c>
      <c r="H24" s="656">
        <f t="shared" ref="H24:H37" si="2">J6/D24</f>
        <v>4.8618048618048616E-2</v>
      </c>
      <c r="I24" s="654">
        <f t="shared" ref="I24:I37" si="3">K6/E24</f>
        <v>0.10344827586206896</v>
      </c>
      <c r="J24" s="655">
        <f t="shared" ref="J24:J37" si="4">L6/C24</f>
        <v>8.0721433928506447E-3</v>
      </c>
      <c r="K24" s="657">
        <f t="shared" ref="K24:K37" si="5">M6/D24</f>
        <v>7.326007326007326E-3</v>
      </c>
      <c r="L24" s="654">
        <f t="shared" ref="L24:L37" si="6">N6/E24</f>
        <v>0.20689655172413793</v>
      </c>
      <c r="M24" s="655">
        <f t="shared" ref="M24:M37" si="7">O6/C24</f>
        <v>3.5251504570629401E-2</v>
      </c>
      <c r="N24" s="656">
        <f t="shared" ref="N24:N37" si="8">P6/D24</f>
        <v>3.6297036297036296E-2</v>
      </c>
      <c r="O24" s="654">
        <f t="shared" ref="O24:O37" si="9">Q6/E24</f>
        <v>0.20689655172413793</v>
      </c>
      <c r="P24" s="655">
        <f t="shared" ref="P24:P37" si="10">R6/C24</f>
        <v>1.8190097093068749E-2</v>
      </c>
      <c r="Q24" s="655">
        <f t="shared" ref="Q24:Q37" si="11">S6/D24</f>
        <v>1.8315018315018316E-2</v>
      </c>
    </row>
    <row r="25" spans="1:19" ht="15">
      <c r="A25" s="312">
        <v>2</v>
      </c>
      <c r="B25" s="841" t="s">
        <v>65</v>
      </c>
      <c r="C25" s="638">
        <v>3105476</v>
      </c>
      <c r="D25" s="639">
        <v>3004</v>
      </c>
      <c r="E25" s="312">
        <v>30</v>
      </c>
      <c r="F25" s="659">
        <f t="shared" si="0"/>
        <v>0.5</v>
      </c>
      <c r="G25" s="659">
        <f t="shared" si="1"/>
        <v>8.4712939336835963E-2</v>
      </c>
      <c r="H25" s="660">
        <f t="shared" si="2"/>
        <v>8.7217043941411457E-2</v>
      </c>
      <c r="I25" s="658">
        <f t="shared" si="3"/>
        <v>0</v>
      </c>
      <c r="J25" s="659">
        <f t="shared" si="4"/>
        <v>0</v>
      </c>
      <c r="K25" s="661">
        <f t="shared" si="5"/>
        <v>0</v>
      </c>
      <c r="L25" s="658">
        <f t="shared" si="6"/>
        <v>0.2</v>
      </c>
      <c r="M25" s="659">
        <f t="shared" si="7"/>
        <v>3.155232885393415E-2</v>
      </c>
      <c r="N25" s="660">
        <f t="shared" si="8"/>
        <v>3.4953395472703062E-2</v>
      </c>
      <c r="O25" s="658">
        <f t="shared" si="9"/>
        <v>0.2</v>
      </c>
      <c r="P25" s="659">
        <f t="shared" si="10"/>
        <v>1.4995446752768336E-2</v>
      </c>
      <c r="Q25" s="659">
        <f t="shared" si="11"/>
        <v>1.5312916111850865E-2</v>
      </c>
    </row>
    <row r="26" spans="1:19" ht="15">
      <c r="A26" s="312">
        <v>3</v>
      </c>
      <c r="B26" s="841" t="s">
        <v>66</v>
      </c>
      <c r="C26" s="638">
        <v>3105632</v>
      </c>
      <c r="D26" s="639">
        <v>3005</v>
      </c>
      <c r="E26" s="312">
        <v>32</v>
      </c>
      <c r="F26" s="659">
        <f t="shared" si="0"/>
        <v>0.21875</v>
      </c>
      <c r="G26" s="659">
        <f t="shared" si="1"/>
        <v>4.1937679673573688E-2</v>
      </c>
      <c r="H26" s="660">
        <f t="shared" si="2"/>
        <v>4.0599001663893512E-2</v>
      </c>
      <c r="I26" s="658">
        <f t="shared" si="3"/>
        <v>0.34375</v>
      </c>
      <c r="J26" s="659">
        <f t="shared" si="4"/>
        <v>2.7711589782691573E-2</v>
      </c>
      <c r="K26" s="661">
        <f t="shared" si="5"/>
        <v>3.0282861896838601E-2</v>
      </c>
      <c r="L26" s="658">
        <f t="shared" si="6"/>
        <v>0.125</v>
      </c>
      <c r="M26" s="659">
        <f t="shared" si="7"/>
        <v>2.8791563198730566E-2</v>
      </c>
      <c r="N26" s="660">
        <f t="shared" si="8"/>
        <v>3.1946755407653911E-2</v>
      </c>
      <c r="O26" s="658">
        <f t="shared" si="9"/>
        <v>0.21875</v>
      </c>
      <c r="P26" s="659">
        <f t="shared" si="10"/>
        <v>1.8202414194598716E-2</v>
      </c>
      <c r="Q26" s="659">
        <f t="shared" si="11"/>
        <v>1.9301164725457572E-2</v>
      </c>
    </row>
    <row r="27" spans="1:19" ht="15">
      <c r="A27" s="312">
        <v>4</v>
      </c>
      <c r="B27" s="841" t="s">
        <v>67</v>
      </c>
      <c r="C27" s="638">
        <v>3105685</v>
      </c>
      <c r="D27" s="639">
        <v>3003</v>
      </c>
      <c r="E27" s="312">
        <v>29</v>
      </c>
      <c r="F27" s="659">
        <f t="shared" si="0"/>
        <v>0.37931034482758619</v>
      </c>
      <c r="G27" s="659">
        <f t="shared" si="1"/>
        <v>5.5841142936260441E-2</v>
      </c>
      <c r="H27" s="660">
        <f t="shared" si="2"/>
        <v>5.3613053613053616E-2</v>
      </c>
      <c r="I27" s="658">
        <f t="shared" si="3"/>
        <v>3.4482758620689655E-2</v>
      </c>
      <c r="J27" s="659">
        <f t="shared" si="4"/>
        <v>4.010709392613868E-3</v>
      </c>
      <c r="K27" s="661">
        <f t="shared" si="5"/>
        <v>4.329004329004329E-3</v>
      </c>
      <c r="L27" s="658">
        <f t="shared" si="6"/>
        <v>0.17241379310344829</v>
      </c>
      <c r="M27" s="659">
        <f t="shared" si="7"/>
        <v>3.3191711329384664E-2</v>
      </c>
      <c r="N27" s="660">
        <f t="shared" si="8"/>
        <v>3.2301032301032304E-2</v>
      </c>
      <c r="O27" s="658">
        <f t="shared" si="9"/>
        <v>0.2413793103448276</v>
      </c>
      <c r="P27" s="659">
        <f t="shared" si="10"/>
        <v>1.9124283370657358E-2</v>
      </c>
      <c r="Q27" s="659">
        <f t="shared" si="11"/>
        <v>1.8648018648018648E-2</v>
      </c>
    </row>
    <row r="28" spans="1:19" ht="15">
      <c r="A28" s="312">
        <v>5</v>
      </c>
      <c r="B28" s="838" t="s">
        <v>68</v>
      </c>
      <c r="C28" s="638">
        <v>3572056</v>
      </c>
      <c r="D28" s="639">
        <v>3424</v>
      </c>
      <c r="E28" s="312">
        <v>19</v>
      </c>
      <c r="F28" s="659">
        <f t="shared" si="0"/>
        <v>0.36842105263157893</v>
      </c>
      <c r="G28" s="659">
        <f t="shared" si="1"/>
        <v>4.8022763360932752E-2</v>
      </c>
      <c r="H28" s="660">
        <f t="shared" si="2"/>
        <v>5.4614485981308414E-2</v>
      </c>
      <c r="I28" s="658">
        <f t="shared" si="3"/>
        <v>0.10526315789473684</v>
      </c>
      <c r="J28" s="659">
        <f t="shared" si="4"/>
        <v>3.4862275395458525E-2</v>
      </c>
      <c r="K28" s="661">
        <f t="shared" si="5"/>
        <v>3.3878504672897193E-2</v>
      </c>
      <c r="L28" s="658">
        <f t="shared" si="6"/>
        <v>5.2631578947368418E-2</v>
      </c>
      <c r="M28" s="659">
        <f t="shared" si="7"/>
        <v>2.8820936737833898E-3</v>
      </c>
      <c r="N28" s="660">
        <f t="shared" si="8"/>
        <v>3.7967289719626168E-3</v>
      </c>
      <c r="O28" s="658">
        <f t="shared" si="9"/>
        <v>0.47368421052631576</v>
      </c>
      <c r="P28" s="659">
        <f t="shared" si="10"/>
        <v>2.810202303659293E-2</v>
      </c>
      <c r="Q28" s="659">
        <f t="shared" si="11"/>
        <v>2.8621495327102803E-2</v>
      </c>
    </row>
    <row r="29" spans="1:19" ht="15">
      <c r="A29" s="312">
        <v>6</v>
      </c>
      <c r="B29" s="840" t="s">
        <v>69</v>
      </c>
      <c r="C29" s="531">
        <v>3366678</v>
      </c>
      <c r="D29" s="2">
        <v>3202</v>
      </c>
      <c r="E29" s="312">
        <v>19</v>
      </c>
      <c r="F29" s="659">
        <f t="shared" si="0"/>
        <v>0.31578947368421051</v>
      </c>
      <c r="G29" s="659">
        <f t="shared" si="1"/>
        <v>2.9529702573278468E-2</v>
      </c>
      <c r="H29" s="660">
        <f t="shared" si="2"/>
        <v>3.5915053091817611E-2</v>
      </c>
      <c r="I29" s="658">
        <f t="shared" si="3"/>
        <v>0.15789473684210525</v>
      </c>
      <c r="J29" s="659">
        <f t="shared" si="4"/>
        <v>2.5818031899694595E-2</v>
      </c>
      <c r="K29" s="661">
        <f t="shared" si="5"/>
        <v>2.0924422236102434E-2</v>
      </c>
      <c r="L29" s="658">
        <f t="shared" si="6"/>
        <v>0</v>
      </c>
      <c r="M29" s="659">
        <f t="shared" si="7"/>
        <v>0</v>
      </c>
      <c r="N29" s="660">
        <f t="shared" si="8"/>
        <v>0</v>
      </c>
      <c r="O29" s="658">
        <f t="shared" si="9"/>
        <v>0.47368421052631576</v>
      </c>
      <c r="P29" s="659">
        <f t="shared" si="10"/>
        <v>2.0183100373721514E-2</v>
      </c>
      <c r="Q29" s="659">
        <f t="shared" si="11"/>
        <v>2.1236727045596503E-2</v>
      </c>
    </row>
    <row r="30" spans="1:19" ht="15">
      <c r="A30" s="312">
        <v>7</v>
      </c>
      <c r="B30" s="839" t="s">
        <v>70</v>
      </c>
      <c r="C30" s="531">
        <v>3407388</v>
      </c>
      <c r="D30" s="2">
        <v>3384</v>
      </c>
      <c r="E30" s="312">
        <v>20</v>
      </c>
      <c r="F30" s="659">
        <f t="shared" si="0"/>
        <v>0.25</v>
      </c>
      <c r="G30" s="659">
        <f t="shared" si="1"/>
        <v>2.3410307250010857E-2</v>
      </c>
      <c r="H30" s="660">
        <f t="shared" si="2"/>
        <v>2.3936170212765957E-2</v>
      </c>
      <c r="I30" s="658">
        <f t="shared" si="3"/>
        <v>0.15</v>
      </c>
      <c r="J30" s="659">
        <f t="shared" si="4"/>
        <v>3.6182553909328785E-2</v>
      </c>
      <c r="K30" s="661">
        <f t="shared" si="5"/>
        <v>3.8120567375886524E-2</v>
      </c>
      <c r="L30" s="658">
        <f t="shared" si="6"/>
        <v>0.2</v>
      </c>
      <c r="M30" s="659">
        <f t="shared" si="7"/>
        <v>1.5980862760566157E-2</v>
      </c>
      <c r="N30" s="660">
        <f t="shared" si="8"/>
        <v>1.8912529550827423E-2</v>
      </c>
      <c r="O30" s="658">
        <f t="shared" si="9"/>
        <v>0.3</v>
      </c>
      <c r="P30" s="659">
        <f t="shared" si="10"/>
        <v>1.4120786948830013E-2</v>
      </c>
      <c r="Q30" s="659">
        <f t="shared" si="11"/>
        <v>1.7139479905437353E-2</v>
      </c>
    </row>
    <row r="31" spans="1:19">
      <c r="A31" s="312">
        <v>8</v>
      </c>
      <c r="B31" s="643" t="s">
        <v>71</v>
      </c>
      <c r="C31" s="531">
        <v>3952818</v>
      </c>
      <c r="D31" s="2">
        <v>3616</v>
      </c>
      <c r="E31" s="312">
        <v>22</v>
      </c>
      <c r="F31" s="659">
        <f t="shared" si="0"/>
        <v>0.31818181818181818</v>
      </c>
      <c r="G31" s="659">
        <f t="shared" si="1"/>
        <v>2.2518618362899583E-2</v>
      </c>
      <c r="H31" s="660">
        <f t="shared" si="2"/>
        <v>2.3506637168141591E-2</v>
      </c>
      <c r="I31" s="658">
        <f t="shared" si="3"/>
        <v>0.18181818181818182</v>
      </c>
      <c r="J31" s="659">
        <f t="shared" si="4"/>
        <v>2.2017203928943858E-2</v>
      </c>
      <c r="K31" s="661">
        <f t="shared" si="5"/>
        <v>2.2676991150442478E-2</v>
      </c>
      <c r="L31" s="658">
        <f t="shared" si="6"/>
        <v>0.22727272727272727</v>
      </c>
      <c r="M31" s="659">
        <f t="shared" si="7"/>
        <v>2.0023689428655709E-2</v>
      </c>
      <c r="N31" s="660">
        <f t="shared" si="8"/>
        <v>1.6039823008849558E-2</v>
      </c>
      <c r="O31" s="658">
        <f t="shared" si="9"/>
        <v>0.22727272727272727</v>
      </c>
      <c r="P31" s="659">
        <f t="shared" si="10"/>
        <v>1.5848946245438065E-2</v>
      </c>
      <c r="Q31" s="659">
        <f t="shared" si="11"/>
        <v>1.631637168141593E-2</v>
      </c>
    </row>
    <row r="32" spans="1:19">
      <c r="A32" s="312">
        <v>9</v>
      </c>
      <c r="B32" s="643" t="s">
        <v>72</v>
      </c>
      <c r="C32" s="531">
        <v>3414267</v>
      </c>
      <c r="D32" s="2">
        <v>3297</v>
      </c>
      <c r="E32" s="312">
        <v>26</v>
      </c>
      <c r="F32" s="659">
        <f t="shared" si="0"/>
        <v>0.46153846153846156</v>
      </c>
      <c r="G32" s="659">
        <f t="shared" si="1"/>
        <v>4.3114085688084731E-2</v>
      </c>
      <c r="H32" s="660">
        <f t="shared" si="2"/>
        <v>4.7012435547467396E-2</v>
      </c>
      <c r="I32" s="658">
        <f t="shared" si="3"/>
        <v>7.6923076923076927E-2</v>
      </c>
      <c r="J32" s="659">
        <f t="shared" si="4"/>
        <v>2.7001989006717988E-2</v>
      </c>
      <c r="K32" s="661">
        <f t="shared" si="5"/>
        <v>2.8207461328480437E-2</v>
      </c>
      <c r="L32" s="658">
        <f t="shared" si="6"/>
        <v>0.19230769230769232</v>
      </c>
      <c r="M32" s="659">
        <f t="shared" si="7"/>
        <v>3.7510540329739883E-2</v>
      </c>
      <c r="N32" s="660">
        <f t="shared" si="8"/>
        <v>4.3676069153776163E-2</v>
      </c>
      <c r="O32" s="658">
        <f t="shared" si="9"/>
        <v>0.26923076923076922</v>
      </c>
      <c r="P32" s="659">
        <f t="shared" si="10"/>
        <v>2.3414103232113952E-2</v>
      </c>
      <c r="Q32" s="659">
        <f t="shared" si="11"/>
        <v>2.5477707006369428E-2</v>
      </c>
    </row>
    <row r="33" spans="1:17">
      <c r="A33" s="312">
        <v>10</v>
      </c>
      <c r="B33" s="643" t="s">
        <v>73</v>
      </c>
      <c r="C33" s="531">
        <v>3942929</v>
      </c>
      <c r="D33" s="2">
        <v>3696</v>
      </c>
      <c r="E33" s="312">
        <v>21</v>
      </c>
      <c r="F33" s="659">
        <f t="shared" si="0"/>
        <v>0.61904761904761907</v>
      </c>
      <c r="G33" s="659">
        <f t="shared" si="1"/>
        <v>4.8585455127393873E-2</v>
      </c>
      <c r="H33" s="660">
        <f t="shared" si="2"/>
        <v>5.1948051948051951E-2</v>
      </c>
      <c r="I33" s="658">
        <f t="shared" si="3"/>
        <v>0.19047619047619047</v>
      </c>
      <c r="J33" s="659">
        <f t="shared" si="4"/>
        <v>3.0378431871332202E-2</v>
      </c>
      <c r="K33" s="661">
        <f t="shared" si="5"/>
        <v>3.4361471861471864E-2</v>
      </c>
      <c r="L33" s="658">
        <f t="shared" si="6"/>
        <v>9.5238095238095233E-2</v>
      </c>
      <c r="M33" s="659">
        <f t="shared" si="7"/>
        <v>8.9479166376062059E-3</v>
      </c>
      <c r="N33" s="660">
        <f t="shared" si="8"/>
        <v>5.140692640692641E-3</v>
      </c>
      <c r="O33" s="658">
        <f t="shared" si="9"/>
        <v>0.23809523809523808</v>
      </c>
      <c r="P33" s="659">
        <f t="shared" si="10"/>
        <v>1.6329992246880427E-2</v>
      </c>
      <c r="Q33" s="659">
        <f t="shared" si="11"/>
        <v>1.6504329004329004E-2</v>
      </c>
    </row>
    <row r="34" spans="1:17">
      <c r="A34" s="312">
        <v>11</v>
      </c>
      <c r="B34" s="643" t="s">
        <v>74</v>
      </c>
      <c r="C34" s="531">
        <v>3282217</v>
      </c>
      <c r="D34" s="2">
        <v>3094</v>
      </c>
      <c r="E34" s="312">
        <v>23</v>
      </c>
      <c r="F34" s="659">
        <f t="shared" si="0"/>
        <v>0.43478260869565216</v>
      </c>
      <c r="G34" s="659">
        <f t="shared" si="1"/>
        <v>5.7889530155989077E-2</v>
      </c>
      <c r="H34" s="660">
        <f t="shared" si="2"/>
        <v>6.2055591467356175E-2</v>
      </c>
      <c r="I34" s="658">
        <f t="shared" si="3"/>
        <v>0.13043478260869565</v>
      </c>
      <c r="J34" s="659">
        <f t="shared" si="4"/>
        <v>1.9679076672870808E-2</v>
      </c>
      <c r="K34" s="661">
        <f t="shared" si="5"/>
        <v>2.3917259211376857E-2</v>
      </c>
      <c r="L34" s="658">
        <f t="shared" si="6"/>
        <v>8.6956521739130432E-2</v>
      </c>
      <c r="M34" s="659">
        <f t="shared" si="7"/>
        <v>4.7007860845276229E-3</v>
      </c>
      <c r="N34" s="660">
        <f t="shared" si="8"/>
        <v>8.0801551389786692E-3</v>
      </c>
      <c r="O34" s="658">
        <f t="shared" si="9"/>
        <v>0.39130434782608697</v>
      </c>
      <c r="P34" s="659">
        <f t="shared" si="10"/>
        <v>3.4419723010392062E-2</v>
      </c>
      <c r="Q34" s="659">
        <f t="shared" si="11"/>
        <v>3.4906270200387848E-2</v>
      </c>
    </row>
    <row r="35" spans="1:17">
      <c r="A35" s="312">
        <v>12</v>
      </c>
      <c r="B35" s="643" t="s">
        <v>75</v>
      </c>
      <c r="C35" s="531">
        <v>3962237</v>
      </c>
      <c r="D35" s="2">
        <v>3989</v>
      </c>
      <c r="E35" s="312">
        <v>22</v>
      </c>
      <c r="F35" s="659">
        <f t="shared" si="0"/>
        <v>0.45454545454545453</v>
      </c>
      <c r="G35" s="659">
        <f t="shared" si="1"/>
        <v>4.3235929602393801E-2</v>
      </c>
      <c r="H35" s="660">
        <f t="shared" si="2"/>
        <v>4.0360992730007518E-2</v>
      </c>
      <c r="I35" s="658">
        <f t="shared" si="3"/>
        <v>0.18181818181818182</v>
      </c>
      <c r="J35" s="659">
        <f t="shared" si="4"/>
        <v>3.0687967428500617E-2</v>
      </c>
      <c r="K35" s="661">
        <f t="shared" si="5"/>
        <v>3.2088242667335169E-2</v>
      </c>
      <c r="L35" s="658">
        <f t="shared" si="6"/>
        <v>9.0909090909090912E-2</v>
      </c>
      <c r="M35" s="659">
        <f t="shared" si="7"/>
        <v>7.4674987891940837E-3</v>
      </c>
      <c r="N35" s="660">
        <f t="shared" si="8"/>
        <v>4.7630985209325648E-3</v>
      </c>
      <c r="O35" s="658">
        <f t="shared" si="9"/>
        <v>0.40909090909090912</v>
      </c>
      <c r="P35" s="659">
        <f t="shared" si="10"/>
        <v>2.3915278162310837E-2</v>
      </c>
      <c r="Q35" s="659">
        <f t="shared" si="11"/>
        <v>2.4066182000501379E-2</v>
      </c>
    </row>
    <row r="36" spans="1:17">
      <c r="A36" s="312">
        <v>13</v>
      </c>
      <c r="B36" s="643" t="s">
        <v>76</v>
      </c>
      <c r="C36" s="531">
        <v>3463312</v>
      </c>
      <c r="D36" s="2">
        <v>3475</v>
      </c>
      <c r="E36" s="312">
        <v>24</v>
      </c>
      <c r="F36" s="659">
        <f t="shared" si="0"/>
        <v>0.33333333333333331</v>
      </c>
      <c r="G36" s="659">
        <f t="shared" si="1"/>
        <v>6.0859373917221432E-2</v>
      </c>
      <c r="H36" s="660">
        <f t="shared" si="2"/>
        <v>5.669064748201439E-2</v>
      </c>
      <c r="I36" s="658">
        <f t="shared" si="3"/>
        <v>4.1666666666666664E-2</v>
      </c>
      <c r="J36" s="659">
        <f t="shared" si="4"/>
        <v>4.4665337688316849E-3</v>
      </c>
      <c r="K36" s="661">
        <f t="shared" si="5"/>
        <v>5.4676258992805756E-3</v>
      </c>
      <c r="L36" s="658">
        <f t="shared" si="6"/>
        <v>0.25</v>
      </c>
      <c r="M36" s="659">
        <f t="shared" si="7"/>
        <v>4.4853308047325798E-2</v>
      </c>
      <c r="N36" s="660">
        <f t="shared" si="8"/>
        <v>5.3237410071942444E-2</v>
      </c>
      <c r="O36" s="658">
        <f t="shared" si="9"/>
        <v>0.29166666666666669</v>
      </c>
      <c r="P36" s="659">
        <f t="shared" si="10"/>
        <v>2.1745369750112032E-2</v>
      </c>
      <c r="Q36" s="659">
        <f t="shared" si="11"/>
        <v>2.1294964028776977E-2</v>
      </c>
    </row>
    <row r="37" spans="1:17" ht="15" thickBot="1">
      <c r="A37" s="312">
        <v>14</v>
      </c>
      <c r="B37" s="643" t="s">
        <v>77</v>
      </c>
      <c r="C37" s="646">
        <v>3596155</v>
      </c>
      <c r="D37" s="647">
        <v>3331</v>
      </c>
      <c r="E37" s="664">
        <v>15</v>
      </c>
      <c r="F37" s="659">
        <f t="shared" si="0"/>
        <v>0.8666666666666667</v>
      </c>
      <c r="G37" s="659">
        <f t="shared" si="1"/>
        <v>4.802267977881932E-2</v>
      </c>
      <c r="H37" s="660">
        <f t="shared" si="2"/>
        <v>4.9534674271990396E-2</v>
      </c>
      <c r="I37" s="658">
        <f t="shared" si="3"/>
        <v>0</v>
      </c>
      <c r="J37" s="659">
        <f t="shared" si="4"/>
        <v>0</v>
      </c>
      <c r="K37" s="661">
        <f t="shared" si="5"/>
        <v>0</v>
      </c>
      <c r="L37" s="658">
        <f t="shared" si="6"/>
        <v>0</v>
      </c>
      <c r="M37" s="659">
        <f t="shared" si="7"/>
        <v>0</v>
      </c>
      <c r="N37" s="660">
        <f t="shared" si="8"/>
        <v>0</v>
      </c>
      <c r="O37" s="658">
        <f t="shared" si="9"/>
        <v>0.13333333333333333</v>
      </c>
      <c r="P37" s="659">
        <f t="shared" si="10"/>
        <v>8.8906067730673451E-3</v>
      </c>
      <c r="Q37" s="659">
        <f t="shared" si="11"/>
        <v>8.7060942659861907E-3</v>
      </c>
    </row>
    <row r="38" spans="1:17" ht="40.5" customHeight="1"/>
    <row r="39" spans="1:17" ht="63" customHeight="1">
      <c r="B39" s="667" t="s">
        <v>103</v>
      </c>
    </row>
    <row r="40" spans="1:17" ht="15" thickBot="1"/>
    <row r="41" spans="1:17" ht="18.75" thickBot="1">
      <c r="C41" s="731" t="s">
        <v>104</v>
      </c>
      <c r="D41" s="732"/>
      <c r="E41" s="733" t="s">
        <v>105</v>
      </c>
      <c r="F41" s="734"/>
      <c r="G41" s="735" t="s">
        <v>106</v>
      </c>
      <c r="H41" s="736"/>
      <c r="I41" s="737" t="s">
        <v>107</v>
      </c>
      <c r="J41" s="738"/>
    </row>
    <row r="42" spans="1:17" ht="21" customHeight="1" thickBot="1">
      <c r="A42" s="650" t="s">
        <v>58</v>
      </c>
      <c r="B42" s="663" t="s">
        <v>0</v>
      </c>
      <c r="C42" s="669" t="s">
        <v>108</v>
      </c>
      <c r="D42" s="670" t="s">
        <v>109</v>
      </c>
      <c r="E42" s="681" t="s">
        <v>110</v>
      </c>
      <c r="F42" s="682" t="s">
        <v>111</v>
      </c>
      <c r="G42" s="675" t="s">
        <v>112</v>
      </c>
      <c r="H42" s="676" t="s">
        <v>113</v>
      </c>
      <c r="I42" s="684" t="s">
        <v>114</v>
      </c>
      <c r="J42" s="684" t="s">
        <v>115</v>
      </c>
    </row>
    <row r="43" spans="1:17" ht="15">
      <c r="A43" s="327">
        <v>1</v>
      </c>
      <c r="B43" s="841" t="s">
        <v>64</v>
      </c>
      <c r="C43" s="671">
        <v>5.209007232952198E-2</v>
      </c>
      <c r="D43" s="672">
        <v>4.8618048618048616E-2</v>
      </c>
      <c r="E43" s="683">
        <v>8.0721433928506447E-3</v>
      </c>
      <c r="F43" s="683">
        <v>7.326007326007326E-3</v>
      </c>
      <c r="G43" s="677">
        <v>3.5251504570629401E-2</v>
      </c>
      <c r="H43" s="678">
        <v>3.6297036297036296E-2</v>
      </c>
      <c r="I43" s="685">
        <v>1.8190097093068749E-2</v>
      </c>
      <c r="J43" s="685">
        <v>1.8315018315018316E-2</v>
      </c>
    </row>
    <row r="44" spans="1:17" ht="15">
      <c r="A44" s="327">
        <v>2</v>
      </c>
      <c r="B44" s="841" t="s">
        <v>65</v>
      </c>
      <c r="C44" s="673">
        <v>8.4712939336835963E-2</v>
      </c>
      <c r="D44" s="674">
        <v>8.7217043941411457E-2</v>
      </c>
      <c r="E44" s="683">
        <v>0</v>
      </c>
      <c r="F44" s="683">
        <v>0</v>
      </c>
      <c r="G44" s="679">
        <v>3.155232885393415E-2</v>
      </c>
      <c r="H44" s="680">
        <v>3.4953395472703062E-2</v>
      </c>
      <c r="I44" s="685">
        <v>1.4995446752768336E-2</v>
      </c>
      <c r="J44" s="685">
        <v>1.5312916111850865E-2</v>
      </c>
    </row>
    <row r="45" spans="1:17" ht="15">
      <c r="A45" s="327">
        <v>3</v>
      </c>
      <c r="B45" s="841" t="s">
        <v>66</v>
      </c>
      <c r="C45" s="673">
        <v>4.1937679673573688E-2</v>
      </c>
      <c r="D45" s="674">
        <v>4.0599001663893512E-2</v>
      </c>
      <c r="E45" s="683">
        <v>2.7711589782691573E-2</v>
      </c>
      <c r="F45" s="683">
        <v>3.0282861896838601E-2</v>
      </c>
      <c r="G45" s="679">
        <v>2.8791563198730566E-2</v>
      </c>
      <c r="H45" s="680">
        <v>3.1946755407653911E-2</v>
      </c>
      <c r="I45" s="685">
        <v>1.8202414194598716E-2</v>
      </c>
      <c r="J45" s="685">
        <v>1.9301164725457572E-2</v>
      </c>
    </row>
    <row r="46" spans="1:17" ht="15">
      <c r="A46" s="327">
        <v>4</v>
      </c>
      <c r="B46" s="841" t="s">
        <v>67</v>
      </c>
      <c r="C46" s="673">
        <v>5.5841142936260441E-2</v>
      </c>
      <c r="D46" s="674">
        <v>5.3613053613053616E-2</v>
      </c>
      <c r="E46" s="683">
        <v>4.010709392613868E-3</v>
      </c>
      <c r="F46" s="683">
        <v>4.329004329004329E-3</v>
      </c>
      <c r="G46" s="679">
        <v>3.3191711329384664E-2</v>
      </c>
      <c r="H46" s="680">
        <v>3.2301032301032304E-2</v>
      </c>
      <c r="I46" s="685">
        <v>1.9124283370657358E-2</v>
      </c>
      <c r="J46" s="685">
        <v>1.8648018648018648E-2</v>
      </c>
    </row>
    <row r="47" spans="1:17" ht="15">
      <c r="A47" s="327">
        <v>5</v>
      </c>
      <c r="B47" s="838" t="s">
        <v>68</v>
      </c>
      <c r="C47" s="673">
        <v>4.8022763360932752E-2</v>
      </c>
      <c r="D47" s="674">
        <v>5.4614485981308414E-2</v>
      </c>
      <c r="E47" s="683">
        <v>3.4862275395458525E-2</v>
      </c>
      <c r="F47" s="683">
        <v>3.3878504672897193E-2</v>
      </c>
      <c r="G47" s="679">
        <v>2.8820936737833898E-3</v>
      </c>
      <c r="H47" s="680">
        <v>3.7967289719626168E-3</v>
      </c>
      <c r="I47" s="685">
        <v>2.810202303659293E-2</v>
      </c>
      <c r="J47" s="685">
        <v>2.8621495327102803E-2</v>
      </c>
    </row>
    <row r="48" spans="1:17" ht="15">
      <c r="A48" s="327">
        <v>6</v>
      </c>
      <c r="B48" s="840" t="s">
        <v>69</v>
      </c>
      <c r="C48" s="673">
        <v>2.9529702573278468E-2</v>
      </c>
      <c r="D48" s="674">
        <v>3.5915053091817611E-2</v>
      </c>
      <c r="E48" s="683">
        <v>2.5818031899694595E-2</v>
      </c>
      <c r="F48" s="683">
        <v>2.0924422236102434E-2</v>
      </c>
      <c r="G48" s="679">
        <v>0</v>
      </c>
      <c r="H48" s="680">
        <v>0</v>
      </c>
      <c r="I48" s="685">
        <v>2.0183100373721514E-2</v>
      </c>
      <c r="J48" s="685">
        <v>2.1236727045596503E-2</v>
      </c>
    </row>
    <row r="49" spans="1:10" ht="15">
      <c r="A49" s="327">
        <v>7</v>
      </c>
      <c r="B49" s="839" t="s">
        <v>70</v>
      </c>
      <c r="C49" s="673">
        <v>2.3410307250010857E-2</v>
      </c>
      <c r="D49" s="674">
        <v>2.3936170212765957E-2</v>
      </c>
      <c r="E49" s="683">
        <v>3.6182553909328785E-2</v>
      </c>
      <c r="F49" s="683">
        <v>3.8120567375886524E-2</v>
      </c>
      <c r="G49" s="679">
        <v>1.5980862760566157E-2</v>
      </c>
      <c r="H49" s="680">
        <v>1.8912529550827423E-2</v>
      </c>
      <c r="I49" s="685">
        <v>1.4120786948830013E-2</v>
      </c>
      <c r="J49" s="685">
        <v>1.7139479905437353E-2</v>
      </c>
    </row>
    <row r="50" spans="1:10">
      <c r="A50" s="327">
        <v>8</v>
      </c>
      <c r="B50" s="662" t="s">
        <v>71</v>
      </c>
      <c r="C50" s="673">
        <v>2.2518618362899583E-2</v>
      </c>
      <c r="D50" s="674">
        <v>2.3506637168141591E-2</v>
      </c>
      <c r="E50" s="683">
        <v>2.2017203928943858E-2</v>
      </c>
      <c r="F50" s="683">
        <v>2.2676991150442478E-2</v>
      </c>
      <c r="G50" s="679">
        <v>2.0023689428655709E-2</v>
      </c>
      <c r="H50" s="680">
        <v>1.6039823008849558E-2</v>
      </c>
      <c r="I50" s="685">
        <v>1.5848946245438065E-2</v>
      </c>
      <c r="J50" s="685">
        <v>1.631637168141593E-2</v>
      </c>
    </row>
    <row r="51" spans="1:10">
      <c r="A51" s="327">
        <v>9</v>
      </c>
      <c r="B51" s="662" t="s">
        <v>72</v>
      </c>
      <c r="C51" s="673">
        <v>4.3114085688084731E-2</v>
      </c>
      <c r="D51" s="674">
        <v>4.7012435547467396E-2</v>
      </c>
      <c r="E51" s="683">
        <v>2.7001989006717988E-2</v>
      </c>
      <c r="F51" s="683">
        <v>2.8207461328480437E-2</v>
      </c>
      <c r="G51" s="679">
        <v>3.7510540329739883E-2</v>
      </c>
      <c r="H51" s="680">
        <v>4.3676069153776163E-2</v>
      </c>
      <c r="I51" s="685">
        <v>2.3414103232113952E-2</v>
      </c>
      <c r="J51" s="685">
        <v>2.5477707006369428E-2</v>
      </c>
    </row>
    <row r="52" spans="1:10">
      <c r="A52" s="327">
        <v>10</v>
      </c>
      <c r="B52" s="662" t="s">
        <v>73</v>
      </c>
      <c r="C52" s="673">
        <v>4.8585455127393873E-2</v>
      </c>
      <c r="D52" s="674">
        <v>5.1948051948051951E-2</v>
      </c>
      <c r="E52" s="683">
        <v>3.0378431871332202E-2</v>
      </c>
      <c r="F52" s="683">
        <v>3.4361471861471864E-2</v>
      </c>
      <c r="G52" s="679">
        <v>8.9479166376062059E-3</v>
      </c>
      <c r="H52" s="680">
        <v>5.140692640692641E-3</v>
      </c>
      <c r="I52" s="685">
        <v>1.6329992246880427E-2</v>
      </c>
      <c r="J52" s="685">
        <v>1.6504329004329004E-2</v>
      </c>
    </row>
    <row r="53" spans="1:10">
      <c r="A53" s="327">
        <v>11</v>
      </c>
      <c r="B53" s="662" t="s">
        <v>74</v>
      </c>
      <c r="C53" s="673">
        <v>5.7889530155989077E-2</v>
      </c>
      <c r="D53" s="674">
        <v>6.2055591467356175E-2</v>
      </c>
      <c r="E53" s="683">
        <v>1.9679076672870808E-2</v>
      </c>
      <c r="F53" s="683">
        <v>2.3917259211376857E-2</v>
      </c>
      <c r="G53" s="679">
        <v>4.7007860845276229E-3</v>
      </c>
      <c r="H53" s="680">
        <v>8.0801551389786692E-3</v>
      </c>
      <c r="I53" s="685">
        <v>3.4419723010392062E-2</v>
      </c>
      <c r="J53" s="685">
        <v>3.4906270200387848E-2</v>
      </c>
    </row>
    <row r="54" spans="1:10">
      <c r="A54" s="327">
        <v>12</v>
      </c>
      <c r="B54" s="662" t="s">
        <v>75</v>
      </c>
      <c r="C54" s="673">
        <v>4.3235929602393801E-2</v>
      </c>
      <c r="D54" s="674">
        <v>4.0360992730007518E-2</v>
      </c>
      <c r="E54" s="683">
        <v>3.0687967428500617E-2</v>
      </c>
      <c r="F54" s="683">
        <v>3.2088242667335169E-2</v>
      </c>
      <c r="G54" s="679">
        <v>7.4674987891940837E-3</v>
      </c>
      <c r="H54" s="680">
        <v>4.7630985209325648E-3</v>
      </c>
      <c r="I54" s="685">
        <v>2.3915278162310837E-2</v>
      </c>
      <c r="J54" s="685">
        <v>2.4066182000501379E-2</v>
      </c>
    </row>
    <row r="55" spans="1:10">
      <c r="A55" s="327">
        <v>13</v>
      </c>
      <c r="B55" s="662" t="s">
        <v>76</v>
      </c>
      <c r="C55" s="673">
        <v>6.0859373917221432E-2</v>
      </c>
      <c r="D55" s="674">
        <v>5.669064748201439E-2</v>
      </c>
      <c r="E55" s="683">
        <v>4.4665337688316849E-3</v>
      </c>
      <c r="F55" s="683">
        <v>5.4676258992805756E-3</v>
      </c>
      <c r="G55" s="679">
        <v>4.4853308047325798E-2</v>
      </c>
      <c r="H55" s="680">
        <v>5.3237410071942444E-2</v>
      </c>
      <c r="I55" s="685">
        <v>2.1745369750112032E-2</v>
      </c>
      <c r="J55" s="685">
        <v>2.1294964028776977E-2</v>
      </c>
    </row>
    <row r="56" spans="1:10">
      <c r="A56" s="327">
        <v>14</v>
      </c>
      <c r="B56" s="662" t="s">
        <v>77</v>
      </c>
      <c r="C56" s="673">
        <v>4.802267977881932E-2</v>
      </c>
      <c r="D56" s="674">
        <v>4.9534674271990396E-2</v>
      </c>
      <c r="E56" s="683">
        <v>0</v>
      </c>
      <c r="F56" s="683">
        <v>0</v>
      </c>
      <c r="G56" s="679">
        <v>0</v>
      </c>
      <c r="H56" s="680">
        <v>0</v>
      </c>
      <c r="I56" s="685">
        <v>8.8906067730673451E-3</v>
      </c>
      <c r="J56" s="685">
        <v>8.7060942659861907E-3</v>
      </c>
    </row>
    <row r="59" spans="1:10" ht="16.5" thickBot="1">
      <c r="D59" s="699" t="s">
        <v>116</v>
      </c>
      <c r="E59" s="700" t="s">
        <v>117</v>
      </c>
      <c r="G59" s="699" t="s">
        <v>118</v>
      </c>
      <c r="H59" s="707" t="s">
        <v>119</v>
      </c>
    </row>
    <row r="60" spans="1:10" s="666" customFormat="1" ht="15.75">
      <c r="A60" s="619"/>
      <c r="B60"/>
      <c r="C60"/>
      <c r="D60" s="693">
        <v>1.0245</v>
      </c>
      <c r="E60" s="696" t="s">
        <v>106</v>
      </c>
      <c r="F60"/>
      <c r="G60" s="703">
        <v>1.1990000000000001</v>
      </c>
      <c r="H60" s="705" t="s">
        <v>106</v>
      </c>
    </row>
    <row r="61" spans="1:10" s="666" customFormat="1" ht="15.75">
      <c r="A61" s="619"/>
      <c r="B61"/>
      <c r="C61"/>
      <c r="D61" s="694">
        <v>1.0081</v>
      </c>
      <c r="E61" s="697" t="s">
        <v>105</v>
      </c>
      <c r="F61"/>
      <c r="G61" s="694">
        <v>1.0651999999999999</v>
      </c>
      <c r="H61" s="697" t="s">
        <v>105</v>
      </c>
    </row>
    <row r="62" spans="1:10" s="666" customFormat="1" ht="15.75">
      <c r="A62" s="619"/>
      <c r="B62"/>
      <c r="C62"/>
      <c r="D62" s="695">
        <v>0.97440000000000004</v>
      </c>
      <c r="E62" s="698" t="s">
        <v>104</v>
      </c>
      <c r="F62"/>
      <c r="G62" s="704">
        <v>1.0297000000000001</v>
      </c>
      <c r="H62" s="706" t="s">
        <v>107</v>
      </c>
    </row>
    <row r="63" spans="1:10" s="666" customFormat="1" ht="15.75">
      <c r="A63" s="619"/>
      <c r="B63"/>
      <c r="C63"/>
      <c r="D63" s="701">
        <v>0.9123</v>
      </c>
      <c r="E63" s="702" t="s">
        <v>107</v>
      </c>
      <c r="F63"/>
      <c r="G63" s="708">
        <v>0.96879999999999999</v>
      </c>
      <c r="H63" s="709" t="s">
        <v>104</v>
      </c>
    </row>
  </sheetData>
  <mergeCells count="9">
    <mergeCell ref="K3:M3"/>
    <mergeCell ref="N3:P3"/>
    <mergeCell ref="Q3:S3"/>
    <mergeCell ref="C41:D41"/>
    <mergeCell ref="E41:F41"/>
    <mergeCell ref="G41:H41"/>
    <mergeCell ref="I41:J41"/>
    <mergeCell ref="E3:G3"/>
    <mergeCell ref="H3:J3"/>
  </mergeCells>
  <pageMargins left="0.7" right="0.7" top="0.75" bottom="0.75" header="0.3" footer="0.3"/>
  <drawing r:id="rId1"/>
  <tableParts count="5">
    <tablePart r:id="rId2"/>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0CAA6-13E0-436E-AC56-8B7AFC83D164}">
  <dimension ref="B2:CF36"/>
  <sheetViews>
    <sheetView workbookViewId="0">
      <selection activeCell="D36" sqref="D36"/>
    </sheetView>
  </sheetViews>
  <sheetFormatPr defaultRowHeight="12.75"/>
  <cols>
    <col min="1" max="1" width="2.5" style="5" customWidth="1"/>
    <col min="2" max="2" width="9" style="5"/>
    <col min="3" max="3" width="12" style="5" customWidth="1"/>
    <col min="4" max="4" width="11.75" style="5" customWidth="1"/>
    <col min="5" max="5" width="10" style="5" customWidth="1"/>
    <col min="6" max="6" width="8.5" style="5" customWidth="1"/>
    <col min="7" max="8" width="9" style="5"/>
    <col min="9" max="9" width="12.5" style="5" customWidth="1"/>
    <col min="10" max="10" width="11.375" style="5" customWidth="1"/>
    <col min="11" max="11" width="9.25" style="5" customWidth="1"/>
    <col min="12" max="12" width="8" style="5" customWidth="1"/>
    <col min="13" max="14" width="9" style="5"/>
    <col min="15" max="16" width="11.625" style="5" customWidth="1"/>
    <col min="17" max="17" width="9.375" style="5" customWidth="1"/>
    <col min="18" max="18" width="7.25" style="5" customWidth="1"/>
    <col min="19" max="20" width="9" style="5"/>
    <col min="21" max="21" width="11.75" style="5" customWidth="1"/>
    <col min="22" max="22" width="11" style="5" customWidth="1"/>
    <col min="23" max="25" width="9" style="5"/>
    <col min="26" max="26" width="8.875" style="5" customWidth="1"/>
    <col min="27" max="27" width="11.75" style="5" customWidth="1"/>
    <col min="28" max="28" width="10.875" style="5" customWidth="1"/>
    <col min="29" max="29" width="9.375" style="5" customWidth="1"/>
    <col min="30" max="31" width="9" style="5"/>
    <col min="32" max="32" width="10.375" style="5" customWidth="1"/>
    <col min="33" max="33" width="11.375" style="5" customWidth="1"/>
    <col min="34" max="34" width="11" style="5" customWidth="1"/>
    <col min="35" max="35" width="9.5" style="5" customWidth="1"/>
    <col min="36" max="36" width="8" style="5" customWidth="1"/>
    <col min="37" max="37" width="9" style="5"/>
    <col min="38" max="38" width="8.625" style="5" customWidth="1"/>
    <col min="39" max="39" width="11.75" style="5" customWidth="1"/>
    <col min="40" max="40" width="10.625" style="5" customWidth="1"/>
    <col min="41" max="41" width="9.75" style="5" customWidth="1"/>
    <col min="42" max="43" width="9" style="5"/>
    <col min="44" max="44" width="10" style="5" customWidth="1"/>
    <col min="45" max="45" width="11.75" style="5" customWidth="1"/>
    <col min="46" max="46" width="11.625" style="5" customWidth="1"/>
    <col min="47" max="47" width="10.25" style="5" customWidth="1"/>
    <col min="48" max="50" width="9" style="5"/>
    <col min="51" max="51" width="10.625" style="5" customWidth="1"/>
    <col min="52" max="53" width="9" style="5"/>
    <col min="54" max="54" width="7.875" style="5" customWidth="1"/>
    <col min="55" max="55" width="9" style="5"/>
    <col min="56" max="56" width="14.125" style="5" customWidth="1"/>
    <col min="57" max="57" width="12" style="5" customWidth="1"/>
    <col min="58" max="61" width="9" style="5"/>
    <col min="62" max="62" width="16.25" style="5" customWidth="1"/>
    <col min="63" max="63" width="12.5" style="5" customWidth="1"/>
    <col min="64" max="64" width="11.875" style="5" customWidth="1"/>
    <col min="65" max="65" width="9.875" style="5" customWidth="1"/>
    <col min="66" max="67" width="9" style="5"/>
    <col min="68" max="68" width="14.75" style="5" customWidth="1"/>
    <col min="69" max="69" width="11.5" style="5" customWidth="1"/>
    <col min="70" max="70" width="11.125" style="5" customWidth="1"/>
    <col min="71" max="71" width="10.125" style="5" customWidth="1"/>
    <col min="72" max="73" width="9" style="5"/>
    <col min="74" max="74" width="9.875" style="5" customWidth="1"/>
    <col min="75" max="75" width="10.75" style="5" customWidth="1"/>
    <col min="76" max="76" width="11.25" style="5" customWidth="1"/>
    <col min="77" max="79" width="9" style="5"/>
    <col min="80" max="80" width="11.75" style="5" customWidth="1"/>
    <col min="81" max="81" width="11.125" style="5" customWidth="1"/>
    <col min="82" max="82" width="10.25" style="5" customWidth="1"/>
    <col min="83" max="16384" width="9" style="5"/>
  </cols>
  <sheetData>
    <row r="2" spans="2:84" ht="20.25">
      <c r="B2" s="34" t="s">
        <v>120</v>
      </c>
      <c r="H2" s="31" t="s">
        <v>121</v>
      </c>
      <c r="N2" s="60" t="s">
        <v>122</v>
      </c>
      <c r="T2" s="60" t="s">
        <v>123</v>
      </c>
      <c r="Z2" s="60" t="s">
        <v>124</v>
      </c>
      <c r="AF2" s="132" t="s">
        <v>69</v>
      </c>
      <c r="AL2" s="132" t="s">
        <v>70</v>
      </c>
      <c r="AR2" s="132" t="s">
        <v>71</v>
      </c>
      <c r="AX2" s="132" t="s">
        <v>72</v>
      </c>
      <c r="BD2" s="132" t="s">
        <v>73</v>
      </c>
      <c r="BJ2" s="60" t="s">
        <v>74</v>
      </c>
      <c r="BP2" s="60" t="s">
        <v>75</v>
      </c>
      <c r="BV2" s="60" t="s">
        <v>76</v>
      </c>
      <c r="CB2" s="60" t="s">
        <v>77</v>
      </c>
    </row>
    <row r="3" spans="2:84">
      <c r="B3" s="6" t="s">
        <v>125</v>
      </c>
      <c r="C3" s="6" t="s">
        <v>11</v>
      </c>
      <c r="D3" s="6" t="s">
        <v>12</v>
      </c>
      <c r="E3" s="6" t="s">
        <v>8</v>
      </c>
      <c r="F3" s="35" t="s">
        <v>9</v>
      </c>
      <c r="H3" s="6" t="s">
        <v>125</v>
      </c>
      <c r="I3" s="6" t="s">
        <v>11</v>
      </c>
      <c r="J3" s="6" t="s">
        <v>12</v>
      </c>
      <c r="K3" s="6" t="s">
        <v>8</v>
      </c>
      <c r="L3" s="35" t="s">
        <v>9</v>
      </c>
      <c r="N3" s="6" t="s">
        <v>125</v>
      </c>
      <c r="O3" s="6" t="s">
        <v>11</v>
      </c>
      <c r="P3" s="6" t="s">
        <v>12</v>
      </c>
      <c r="Q3" s="6" t="s">
        <v>8</v>
      </c>
      <c r="R3" s="35" t="s">
        <v>9</v>
      </c>
      <c r="T3" s="6" t="s">
        <v>125</v>
      </c>
      <c r="U3" s="6" t="s">
        <v>11</v>
      </c>
      <c r="V3" s="6" t="s">
        <v>12</v>
      </c>
      <c r="W3" s="6" t="s">
        <v>8</v>
      </c>
      <c r="X3" s="35" t="s">
        <v>9</v>
      </c>
      <c r="Z3" s="6" t="s">
        <v>125</v>
      </c>
      <c r="AA3" s="6" t="s">
        <v>11</v>
      </c>
      <c r="AB3" s="6" t="s">
        <v>12</v>
      </c>
      <c r="AC3" s="6" t="s">
        <v>8</v>
      </c>
      <c r="AD3" s="35" t="s">
        <v>9</v>
      </c>
      <c r="AF3" s="6" t="s">
        <v>125</v>
      </c>
      <c r="AG3" s="6" t="s">
        <v>126</v>
      </c>
      <c r="AH3" s="6" t="s">
        <v>127</v>
      </c>
      <c r="AI3" s="6" t="s">
        <v>8</v>
      </c>
      <c r="AJ3" s="134" t="s">
        <v>9</v>
      </c>
      <c r="AL3" s="6" t="s">
        <v>125</v>
      </c>
      <c r="AM3" s="6" t="s">
        <v>126</v>
      </c>
      <c r="AN3" s="6" t="s">
        <v>127</v>
      </c>
      <c r="AO3" s="6" t="s">
        <v>8</v>
      </c>
      <c r="AP3" s="134" t="s">
        <v>9</v>
      </c>
      <c r="AR3" s="155" t="s">
        <v>125</v>
      </c>
      <c r="AS3" s="167" t="s">
        <v>126</v>
      </c>
      <c r="AT3" s="167" t="s">
        <v>127</v>
      </c>
      <c r="AU3" s="167" t="s">
        <v>8</v>
      </c>
      <c r="AV3" s="134" t="s">
        <v>9</v>
      </c>
      <c r="AX3" s="135" t="s">
        <v>125</v>
      </c>
      <c r="AY3" s="32" t="s">
        <v>126</v>
      </c>
      <c r="AZ3" s="32" t="s">
        <v>127</v>
      </c>
      <c r="BA3" s="32" t="s">
        <v>8</v>
      </c>
      <c r="BB3" s="134" t="s">
        <v>9</v>
      </c>
      <c r="BD3" s="135" t="s">
        <v>125</v>
      </c>
      <c r="BE3" s="32" t="s">
        <v>126</v>
      </c>
      <c r="BF3" s="32" t="s">
        <v>127</v>
      </c>
      <c r="BG3" s="32" t="s">
        <v>8</v>
      </c>
      <c r="BH3" s="134" t="s">
        <v>9</v>
      </c>
      <c r="BJ3" s="112" t="s">
        <v>125</v>
      </c>
      <c r="BK3" s="6" t="s">
        <v>126</v>
      </c>
      <c r="BL3" s="6" t="s">
        <v>127</v>
      </c>
      <c r="BM3" s="6" t="s">
        <v>8</v>
      </c>
      <c r="BN3" s="134" t="s">
        <v>9</v>
      </c>
      <c r="BP3" s="135" t="s">
        <v>125</v>
      </c>
      <c r="BQ3" s="32" t="s">
        <v>126</v>
      </c>
      <c r="BR3" s="32" t="s">
        <v>127</v>
      </c>
      <c r="BS3" s="32" t="s">
        <v>8</v>
      </c>
      <c r="BT3" s="134" t="s">
        <v>9</v>
      </c>
      <c r="BV3" s="135" t="s">
        <v>125</v>
      </c>
      <c r="BW3" s="32" t="s">
        <v>126</v>
      </c>
      <c r="BX3" s="32" t="s">
        <v>127</v>
      </c>
      <c r="BY3" s="32" t="s">
        <v>8</v>
      </c>
      <c r="BZ3" s="134" t="s">
        <v>9</v>
      </c>
      <c r="CB3" s="135" t="s">
        <v>125</v>
      </c>
      <c r="CC3" s="33" t="s">
        <v>126</v>
      </c>
      <c r="CD3" s="33" t="s">
        <v>127</v>
      </c>
      <c r="CE3" s="33" t="s">
        <v>8</v>
      </c>
      <c r="CF3" s="134" t="s">
        <v>9</v>
      </c>
    </row>
    <row r="4" spans="2:84" ht="14.25">
      <c r="B4" s="5">
        <v>1</v>
      </c>
      <c r="C4" s="4">
        <v>120102</v>
      </c>
      <c r="D4" s="4">
        <v>132225</v>
      </c>
      <c r="E4" s="7">
        <v>12123</v>
      </c>
      <c r="F4" s="7">
        <v>17</v>
      </c>
      <c r="H4" s="5">
        <v>1</v>
      </c>
      <c r="I4" s="4">
        <v>158965</v>
      </c>
      <c r="J4" s="4">
        <v>163644</v>
      </c>
      <c r="K4" s="4">
        <v>4679</v>
      </c>
      <c r="L4" s="4">
        <v>3</v>
      </c>
      <c r="N4" s="22">
        <v>1</v>
      </c>
      <c r="O4" s="4">
        <v>158965</v>
      </c>
      <c r="P4" s="4">
        <v>163644</v>
      </c>
      <c r="Q4" s="4">
        <v>4679</v>
      </c>
      <c r="R4" s="4">
        <v>3</v>
      </c>
      <c r="T4" s="5">
        <v>1</v>
      </c>
      <c r="U4" s="1">
        <v>120102</v>
      </c>
      <c r="V4" s="1">
        <v>132225</v>
      </c>
      <c r="W4" s="1">
        <v>12123</v>
      </c>
      <c r="X4" s="4">
        <v>17</v>
      </c>
      <c r="Z4" s="5">
        <v>1</v>
      </c>
      <c r="AA4" s="1">
        <v>166568</v>
      </c>
      <c r="AB4" s="1">
        <v>173208</v>
      </c>
      <c r="AC4" s="1">
        <v>6640</v>
      </c>
      <c r="AD4" s="1">
        <v>10</v>
      </c>
      <c r="AF4" s="109">
        <v>1</v>
      </c>
      <c r="AG4" s="113">
        <v>428280</v>
      </c>
      <c r="AH4" s="113">
        <v>482209</v>
      </c>
      <c r="AI4" s="113">
        <v>53929</v>
      </c>
      <c r="AJ4" s="113">
        <v>38</v>
      </c>
      <c r="AL4" s="5">
        <v>1</v>
      </c>
      <c r="AM4" s="7">
        <v>712219</v>
      </c>
      <c r="AN4" s="7">
        <v>718859</v>
      </c>
      <c r="AO4" s="7">
        <v>6640</v>
      </c>
      <c r="AP4" s="4">
        <v>10</v>
      </c>
      <c r="AR4" s="114">
        <v>1</v>
      </c>
      <c r="AS4" s="113">
        <v>202743</v>
      </c>
      <c r="AT4" s="113">
        <v>211092</v>
      </c>
      <c r="AU4" s="113">
        <v>8349</v>
      </c>
      <c r="AV4" s="113">
        <v>9</v>
      </c>
      <c r="AX4" s="136">
        <v>1</v>
      </c>
      <c r="AY4" s="4">
        <v>127243</v>
      </c>
      <c r="AZ4" s="4">
        <v>131901</v>
      </c>
      <c r="BA4" s="4">
        <v>4658</v>
      </c>
      <c r="BB4" s="4">
        <v>10</v>
      </c>
      <c r="BD4" s="111">
        <v>1</v>
      </c>
      <c r="BE4" s="4">
        <v>47479</v>
      </c>
      <c r="BF4" s="4">
        <v>54413</v>
      </c>
      <c r="BG4" s="4">
        <v>6934</v>
      </c>
      <c r="BH4" s="4">
        <v>10</v>
      </c>
      <c r="BJ4" s="5">
        <v>1</v>
      </c>
      <c r="BK4" s="7">
        <v>54654</v>
      </c>
      <c r="BL4" s="7">
        <v>70713</v>
      </c>
      <c r="BM4" s="7">
        <v>16059</v>
      </c>
      <c r="BN4" s="7">
        <v>13</v>
      </c>
      <c r="BP4" s="111">
        <v>1</v>
      </c>
      <c r="BQ4" s="4">
        <v>2935</v>
      </c>
      <c r="BR4" s="4">
        <v>15134</v>
      </c>
      <c r="BS4" s="4">
        <v>12199</v>
      </c>
      <c r="BT4" s="4">
        <v>11</v>
      </c>
      <c r="BV4" s="136">
        <v>1</v>
      </c>
      <c r="BW4" s="177">
        <v>205552</v>
      </c>
      <c r="BX4" s="177">
        <v>221815</v>
      </c>
      <c r="BY4" s="177">
        <v>16263</v>
      </c>
      <c r="BZ4" s="177">
        <v>13</v>
      </c>
      <c r="CB4" s="111">
        <v>1</v>
      </c>
      <c r="CC4" s="198">
        <v>440117</v>
      </c>
      <c r="CD4" s="198">
        <v>445798</v>
      </c>
      <c r="CE4" s="198">
        <v>5681</v>
      </c>
      <c r="CF4" s="198">
        <v>8</v>
      </c>
    </row>
    <row r="5" spans="2:84">
      <c r="B5" s="5">
        <v>2</v>
      </c>
      <c r="C5" s="12">
        <v>132281</v>
      </c>
      <c r="D5" s="12">
        <v>139546</v>
      </c>
      <c r="E5" s="12">
        <v>7265</v>
      </c>
      <c r="F5" s="12">
        <v>7</v>
      </c>
      <c r="H5" s="5">
        <v>2</v>
      </c>
      <c r="I5" s="12">
        <v>165314</v>
      </c>
      <c r="J5" s="12">
        <v>174708</v>
      </c>
      <c r="K5" s="12">
        <v>9394</v>
      </c>
      <c r="L5" s="12">
        <v>9</v>
      </c>
      <c r="N5" s="22">
        <v>2</v>
      </c>
      <c r="O5" s="12">
        <v>165314</v>
      </c>
      <c r="P5" s="12">
        <v>174708</v>
      </c>
      <c r="Q5" s="12">
        <v>9394</v>
      </c>
      <c r="R5" s="12">
        <v>9</v>
      </c>
      <c r="T5" s="5">
        <v>2</v>
      </c>
      <c r="U5" s="9">
        <v>132281</v>
      </c>
      <c r="V5" s="9">
        <v>139546</v>
      </c>
      <c r="W5" s="9">
        <v>7265</v>
      </c>
      <c r="X5" s="9">
        <v>7</v>
      </c>
      <c r="Z5" s="5">
        <v>2</v>
      </c>
      <c r="AA5" s="9">
        <v>457791</v>
      </c>
      <c r="AB5" s="9">
        <v>463506</v>
      </c>
      <c r="AC5" s="9">
        <v>5715</v>
      </c>
      <c r="AD5" s="9">
        <v>4</v>
      </c>
      <c r="AF5" s="114">
        <v>2</v>
      </c>
      <c r="AG5" s="115">
        <v>710352</v>
      </c>
      <c r="AH5" s="115">
        <v>714944</v>
      </c>
      <c r="AI5" s="115">
        <v>4592</v>
      </c>
      <c r="AJ5" s="115">
        <v>4</v>
      </c>
      <c r="AL5" s="111">
        <v>2</v>
      </c>
      <c r="AM5" s="43">
        <v>914314</v>
      </c>
      <c r="AN5" s="43">
        <v>924052</v>
      </c>
      <c r="AO5" s="43">
        <v>9738</v>
      </c>
      <c r="AP5" s="43">
        <v>8</v>
      </c>
      <c r="AR5" s="114">
        <v>2</v>
      </c>
      <c r="AS5" s="115">
        <v>603476</v>
      </c>
      <c r="AT5" s="115">
        <v>649163</v>
      </c>
      <c r="AU5" s="115">
        <v>45687</v>
      </c>
      <c r="AV5" s="115">
        <v>49</v>
      </c>
      <c r="AX5" s="136">
        <v>2</v>
      </c>
      <c r="AY5" s="12">
        <v>172599</v>
      </c>
      <c r="AZ5" s="12">
        <v>179540</v>
      </c>
      <c r="BA5" s="12">
        <v>6941</v>
      </c>
      <c r="BB5" s="12">
        <v>8</v>
      </c>
      <c r="BD5" s="111">
        <v>2</v>
      </c>
      <c r="BE5" s="12">
        <v>162332</v>
      </c>
      <c r="BF5" s="12">
        <v>169543</v>
      </c>
      <c r="BG5" s="12">
        <v>7211</v>
      </c>
      <c r="BH5" s="12">
        <v>8</v>
      </c>
      <c r="BJ5" s="5">
        <v>2</v>
      </c>
      <c r="BK5" s="43">
        <v>55972</v>
      </c>
      <c r="BL5" s="43">
        <v>67348</v>
      </c>
      <c r="BM5" s="43">
        <v>11376</v>
      </c>
      <c r="BN5" s="43">
        <v>9</v>
      </c>
      <c r="BP5" s="5">
        <v>2</v>
      </c>
      <c r="BQ5" s="12">
        <v>15162</v>
      </c>
      <c r="BR5" s="9">
        <v>105583</v>
      </c>
      <c r="BS5" s="43">
        <v>90421</v>
      </c>
      <c r="BT5" s="43">
        <v>100</v>
      </c>
      <c r="BV5" s="5">
        <v>2</v>
      </c>
      <c r="BW5" s="179">
        <v>329704</v>
      </c>
      <c r="BX5" s="179">
        <v>345173</v>
      </c>
      <c r="BY5" s="179">
        <v>15469</v>
      </c>
      <c r="BZ5" s="179">
        <v>19</v>
      </c>
      <c r="CB5" s="111">
        <v>2</v>
      </c>
      <c r="CC5" s="200">
        <v>571006</v>
      </c>
      <c r="CD5" s="200">
        <v>584395</v>
      </c>
      <c r="CE5" s="200">
        <v>13389</v>
      </c>
      <c r="CF5" s="200">
        <v>9</v>
      </c>
    </row>
    <row r="6" spans="2:84">
      <c r="B6" s="5">
        <v>3</v>
      </c>
      <c r="C6" s="14">
        <v>147006</v>
      </c>
      <c r="D6" s="14">
        <v>154570</v>
      </c>
      <c r="E6" s="14">
        <v>7564</v>
      </c>
      <c r="F6" s="14">
        <v>6</v>
      </c>
      <c r="H6" s="5">
        <v>3</v>
      </c>
      <c r="I6" s="14">
        <v>252591</v>
      </c>
      <c r="J6" s="14">
        <v>257207</v>
      </c>
      <c r="K6" s="14">
        <v>4616</v>
      </c>
      <c r="L6" s="14">
        <v>9</v>
      </c>
      <c r="N6" s="22">
        <v>3</v>
      </c>
      <c r="O6" s="14">
        <v>252591</v>
      </c>
      <c r="P6" s="14">
        <v>257207</v>
      </c>
      <c r="Q6" s="14">
        <v>4616</v>
      </c>
      <c r="R6" s="14">
        <v>9</v>
      </c>
      <c r="T6" s="5">
        <v>3</v>
      </c>
      <c r="U6" s="10">
        <v>147006</v>
      </c>
      <c r="V6" s="10">
        <v>154570</v>
      </c>
      <c r="W6" s="10">
        <v>7564</v>
      </c>
      <c r="X6" s="10">
        <v>6</v>
      </c>
      <c r="Z6" s="5">
        <v>3</v>
      </c>
      <c r="AA6" s="10">
        <v>665601</v>
      </c>
      <c r="AB6" s="10">
        <v>680617</v>
      </c>
      <c r="AC6" s="10">
        <v>15016</v>
      </c>
      <c r="AD6" s="10">
        <v>15</v>
      </c>
      <c r="AF6" s="114">
        <v>3</v>
      </c>
      <c r="AG6" s="116">
        <v>830902</v>
      </c>
      <c r="AH6" s="116">
        <v>838737</v>
      </c>
      <c r="AI6" s="116">
        <v>7835</v>
      </c>
      <c r="AJ6" s="116">
        <v>10</v>
      </c>
      <c r="AL6" s="111">
        <v>3</v>
      </c>
      <c r="AM6" s="138">
        <v>1003784</v>
      </c>
      <c r="AN6" s="138">
        <v>1008429</v>
      </c>
      <c r="AO6" s="138">
        <v>4645</v>
      </c>
      <c r="AP6" s="138">
        <v>6</v>
      </c>
      <c r="AR6" s="114">
        <v>3</v>
      </c>
      <c r="AS6" s="116">
        <v>1021335</v>
      </c>
      <c r="AT6" s="116">
        <v>1030642</v>
      </c>
      <c r="AU6" s="116">
        <v>9307</v>
      </c>
      <c r="AV6" s="116">
        <v>8</v>
      </c>
      <c r="AX6" s="136">
        <v>3</v>
      </c>
      <c r="AY6" s="14">
        <v>221072</v>
      </c>
      <c r="AZ6" s="14">
        <v>228034</v>
      </c>
      <c r="BA6" s="14">
        <v>6962</v>
      </c>
      <c r="BB6" s="14">
        <v>4</v>
      </c>
      <c r="BD6" s="111">
        <v>3</v>
      </c>
      <c r="BE6" s="14">
        <v>283409</v>
      </c>
      <c r="BF6" s="14">
        <v>289714</v>
      </c>
      <c r="BG6" s="14">
        <v>6305</v>
      </c>
      <c r="BH6" s="14">
        <v>7</v>
      </c>
      <c r="BJ6" s="5">
        <v>3</v>
      </c>
      <c r="BK6" s="138">
        <v>143136</v>
      </c>
      <c r="BL6" s="138">
        <v>151376</v>
      </c>
      <c r="BM6" s="138">
        <v>8240</v>
      </c>
      <c r="BN6" s="138">
        <v>16</v>
      </c>
      <c r="BP6" s="111">
        <v>3</v>
      </c>
      <c r="BQ6" s="10">
        <v>234354</v>
      </c>
      <c r="BR6" s="10">
        <v>249006</v>
      </c>
      <c r="BS6" s="10">
        <v>14652</v>
      </c>
      <c r="BT6" s="10">
        <v>15</v>
      </c>
      <c r="BV6" s="173">
        <v>3</v>
      </c>
      <c r="BW6" s="180">
        <v>406137</v>
      </c>
      <c r="BX6" s="180">
        <v>410388</v>
      </c>
      <c r="BY6" s="180">
        <v>4251</v>
      </c>
      <c r="BZ6" s="180">
        <v>7</v>
      </c>
      <c r="CB6" s="111">
        <v>3</v>
      </c>
      <c r="CC6" s="202">
        <v>659248</v>
      </c>
      <c r="CD6" s="202">
        <v>672204</v>
      </c>
      <c r="CE6" s="202">
        <v>12956</v>
      </c>
      <c r="CF6" s="202">
        <v>11</v>
      </c>
    </row>
    <row r="7" spans="2:84">
      <c r="B7" s="5">
        <v>4</v>
      </c>
      <c r="C7" s="16">
        <v>155824</v>
      </c>
      <c r="D7" s="16">
        <v>160823</v>
      </c>
      <c r="E7" s="16">
        <v>4999</v>
      </c>
      <c r="F7" s="16">
        <v>4</v>
      </c>
      <c r="H7" s="5">
        <v>4</v>
      </c>
      <c r="I7" s="16">
        <v>274457</v>
      </c>
      <c r="J7" s="16">
        <v>279456</v>
      </c>
      <c r="K7" s="16">
        <v>4999</v>
      </c>
      <c r="L7" s="16">
        <v>4</v>
      </c>
      <c r="N7" s="22">
        <v>4</v>
      </c>
      <c r="O7" s="16">
        <v>274457</v>
      </c>
      <c r="P7" s="16">
        <v>279456</v>
      </c>
      <c r="Q7" s="16">
        <v>4999</v>
      </c>
      <c r="R7" s="16">
        <v>4</v>
      </c>
      <c r="T7" s="5">
        <v>4</v>
      </c>
      <c r="U7" s="11">
        <v>155824</v>
      </c>
      <c r="V7" s="11">
        <v>160823</v>
      </c>
      <c r="W7" s="11">
        <v>4999</v>
      </c>
      <c r="X7" s="11">
        <v>4</v>
      </c>
      <c r="Z7" s="5">
        <v>4</v>
      </c>
      <c r="AA7" s="11">
        <v>668482</v>
      </c>
      <c r="AB7" s="11">
        <v>676403</v>
      </c>
      <c r="AC7" s="11">
        <v>7921</v>
      </c>
      <c r="AD7" s="11">
        <v>8</v>
      </c>
      <c r="AF7" s="114">
        <v>4</v>
      </c>
      <c r="AG7" s="117">
        <v>841881</v>
      </c>
      <c r="AH7" s="117">
        <v>850522</v>
      </c>
      <c r="AI7" s="117">
        <v>8641</v>
      </c>
      <c r="AJ7" s="117">
        <v>11</v>
      </c>
      <c r="AL7" s="111">
        <v>4</v>
      </c>
      <c r="AM7" s="63">
        <v>1293869</v>
      </c>
      <c r="AN7" s="63">
        <v>1301877</v>
      </c>
      <c r="AO7" s="63">
        <v>8008</v>
      </c>
      <c r="AP7" s="63">
        <v>10</v>
      </c>
      <c r="AR7" s="114">
        <v>4</v>
      </c>
      <c r="AS7" s="117">
        <v>1058214</v>
      </c>
      <c r="AT7" s="117">
        <v>1066826</v>
      </c>
      <c r="AU7" s="117">
        <v>8612</v>
      </c>
      <c r="AV7" s="117">
        <v>10</v>
      </c>
      <c r="AX7" s="111">
        <v>4</v>
      </c>
      <c r="AY7" s="11">
        <v>350828</v>
      </c>
      <c r="AZ7" s="11">
        <v>362706</v>
      </c>
      <c r="BA7" s="11">
        <v>11878</v>
      </c>
      <c r="BB7" s="11">
        <v>13</v>
      </c>
      <c r="BD7" s="5">
        <v>4</v>
      </c>
      <c r="BE7" s="11">
        <v>565242</v>
      </c>
      <c r="BF7" s="11">
        <v>655663</v>
      </c>
      <c r="BG7" s="63">
        <v>90421</v>
      </c>
      <c r="BH7" s="63">
        <v>100</v>
      </c>
      <c r="BJ7" s="5">
        <v>4</v>
      </c>
      <c r="BK7" s="140">
        <v>326818</v>
      </c>
      <c r="BL7" s="140">
        <v>367349</v>
      </c>
      <c r="BM7" s="63">
        <v>40531</v>
      </c>
      <c r="BN7" s="63">
        <v>51</v>
      </c>
      <c r="BP7" s="111">
        <v>4</v>
      </c>
      <c r="BQ7" s="11">
        <v>462940</v>
      </c>
      <c r="BR7" s="11">
        <v>473795</v>
      </c>
      <c r="BS7" s="11">
        <v>10855</v>
      </c>
      <c r="BT7" s="11">
        <v>9</v>
      </c>
      <c r="BV7" s="173">
        <v>4</v>
      </c>
      <c r="BW7" s="181">
        <v>462426</v>
      </c>
      <c r="BX7" s="181">
        <v>467521</v>
      </c>
      <c r="BY7" s="181">
        <v>5095</v>
      </c>
      <c r="BZ7" s="181">
        <v>5</v>
      </c>
      <c r="CB7" s="111">
        <v>4</v>
      </c>
      <c r="CC7" s="204">
        <v>797983</v>
      </c>
      <c r="CD7" s="204">
        <v>803534</v>
      </c>
      <c r="CE7" s="204">
        <v>5551</v>
      </c>
      <c r="CF7" s="204">
        <v>6</v>
      </c>
    </row>
    <row r="8" spans="2:84">
      <c r="B8" s="5">
        <v>5</v>
      </c>
      <c r="C8" s="18">
        <v>178540</v>
      </c>
      <c r="D8" s="18">
        <v>182689</v>
      </c>
      <c r="E8" s="18">
        <v>4149</v>
      </c>
      <c r="F8" s="18">
        <v>8</v>
      </c>
      <c r="H8" s="5">
        <v>5</v>
      </c>
      <c r="I8" s="18">
        <v>280710</v>
      </c>
      <c r="J8" s="18">
        <v>288274</v>
      </c>
      <c r="K8" s="18">
        <v>7564</v>
      </c>
      <c r="L8" s="18">
        <v>6</v>
      </c>
      <c r="N8" s="22">
        <v>5</v>
      </c>
      <c r="O8" s="18">
        <v>280710</v>
      </c>
      <c r="P8" s="18">
        <v>288274</v>
      </c>
      <c r="Q8" s="18">
        <v>7564</v>
      </c>
      <c r="R8" s="18">
        <v>6</v>
      </c>
      <c r="T8" s="5">
        <v>5</v>
      </c>
      <c r="U8" s="23">
        <v>178540</v>
      </c>
      <c r="V8" s="23">
        <v>182689</v>
      </c>
      <c r="W8" s="23">
        <v>4149</v>
      </c>
      <c r="X8" s="23">
        <v>8</v>
      </c>
      <c r="Z8" s="5">
        <v>5</v>
      </c>
      <c r="AA8" s="23">
        <v>1277280</v>
      </c>
      <c r="AB8" s="23">
        <v>1318185</v>
      </c>
      <c r="AC8" s="23">
        <v>40905</v>
      </c>
      <c r="AD8" s="23">
        <v>32</v>
      </c>
      <c r="AF8" s="114">
        <v>5</v>
      </c>
      <c r="AG8" s="118">
        <v>1171757</v>
      </c>
      <c r="AH8" s="118">
        <v>1200157</v>
      </c>
      <c r="AI8" s="118">
        <v>28400</v>
      </c>
      <c r="AJ8" s="118">
        <v>25</v>
      </c>
      <c r="AL8" s="5">
        <v>5</v>
      </c>
      <c r="AM8" s="58">
        <v>1305388</v>
      </c>
      <c r="AN8" s="58">
        <v>1330504</v>
      </c>
      <c r="AO8" s="58">
        <v>25116</v>
      </c>
      <c r="AP8" s="58">
        <v>34</v>
      </c>
      <c r="AR8" s="114">
        <v>5</v>
      </c>
      <c r="AS8" s="118">
        <v>1279297</v>
      </c>
      <c r="AT8" s="118">
        <v>1295114</v>
      </c>
      <c r="AU8" s="118">
        <v>15817</v>
      </c>
      <c r="AV8" s="118">
        <v>12</v>
      </c>
      <c r="AX8" s="5">
        <v>5</v>
      </c>
      <c r="AY8" s="23">
        <v>458283</v>
      </c>
      <c r="AZ8" s="23">
        <v>472636</v>
      </c>
      <c r="BA8" s="58">
        <v>14353</v>
      </c>
      <c r="BB8" s="58">
        <v>31</v>
      </c>
      <c r="BD8" s="111">
        <v>5</v>
      </c>
      <c r="BE8" s="23">
        <v>655691</v>
      </c>
      <c r="BF8" s="23">
        <v>667890</v>
      </c>
      <c r="BG8" s="23">
        <v>12199</v>
      </c>
      <c r="BH8" s="23">
        <v>11</v>
      </c>
      <c r="BJ8" s="5">
        <v>5</v>
      </c>
      <c r="BK8" s="152">
        <v>377962</v>
      </c>
      <c r="BL8" s="152">
        <v>391463</v>
      </c>
      <c r="BM8" s="152">
        <v>13501</v>
      </c>
      <c r="BN8" s="152">
        <v>14</v>
      </c>
      <c r="BP8" s="111">
        <v>5</v>
      </c>
      <c r="BQ8" s="23">
        <v>478072</v>
      </c>
      <c r="BR8" s="23">
        <v>486190</v>
      </c>
      <c r="BS8" s="23">
        <v>8118</v>
      </c>
      <c r="BT8" s="23">
        <v>8</v>
      </c>
      <c r="BV8" s="173">
        <v>5</v>
      </c>
      <c r="BW8" s="182">
        <v>596706</v>
      </c>
      <c r="BX8" s="182">
        <v>618921</v>
      </c>
      <c r="BY8" s="182">
        <v>22215</v>
      </c>
      <c r="BZ8" s="182">
        <v>23</v>
      </c>
      <c r="CB8" s="111">
        <v>5</v>
      </c>
      <c r="CC8" s="206">
        <v>817472</v>
      </c>
      <c r="CD8" s="206">
        <v>823535</v>
      </c>
      <c r="CE8" s="206">
        <v>6063</v>
      </c>
      <c r="CF8" s="206">
        <v>6</v>
      </c>
    </row>
    <row r="9" spans="2:84">
      <c r="B9" s="5">
        <v>6</v>
      </c>
      <c r="C9" s="20">
        <v>260572</v>
      </c>
      <c r="D9" s="20">
        <v>281686</v>
      </c>
      <c r="E9" s="20">
        <v>21114</v>
      </c>
      <c r="F9" s="20">
        <v>16</v>
      </c>
      <c r="H9" s="5">
        <v>6</v>
      </c>
      <c r="I9" s="20">
        <v>295734</v>
      </c>
      <c r="J9" s="20">
        <v>302999</v>
      </c>
      <c r="K9" s="20">
        <v>7265</v>
      </c>
      <c r="L9" s="20">
        <v>7</v>
      </c>
      <c r="N9" s="22">
        <v>6</v>
      </c>
      <c r="O9" s="20">
        <v>295734</v>
      </c>
      <c r="P9" s="20">
        <v>302999</v>
      </c>
      <c r="Q9" s="20">
        <v>7265</v>
      </c>
      <c r="R9" s="20">
        <v>7</v>
      </c>
      <c r="T9" s="5">
        <v>6</v>
      </c>
      <c r="U9" s="24">
        <v>260572</v>
      </c>
      <c r="V9" s="24">
        <v>281686</v>
      </c>
      <c r="W9" s="24">
        <v>21114</v>
      </c>
      <c r="X9" s="24">
        <v>16</v>
      </c>
      <c r="Z9" s="5">
        <v>6</v>
      </c>
      <c r="AA9" s="24">
        <v>1531024</v>
      </c>
      <c r="AB9" s="24">
        <v>1548328</v>
      </c>
      <c r="AC9" s="24">
        <v>17304</v>
      </c>
      <c r="AD9" s="24">
        <v>26</v>
      </c>
      <c r="AF9" s="114">
        <v>6</v>
      </c>
      <c r="AG9" s="119">
        <v>1426359</v>
      </c>
      <c r="AH9" s="119">
        <v>1433167</v>
      </c>
      <c r="AI9" s="119">
        <v>6808</v>
      </c>
      <c r="AJ9" s="119">
        <v>13</v>
      </c>
      <c r="AL9" s="5">
        <v>6</v>
      </c>
      <c r="AM9" s="153">
        <v>1355479</v>
      </c>
      <c r="AN9" s="153">
        <v>1362426</v>
      </c>
      <c r="AO9" s="153">
        <v>6947</v>
      </c>
      <c r="AP9" s="143">
        <v>13</v>
      </c>
      <c r="AR9" s="114">
        <v>6</v>
      </c>
      <c r="AS9" s="119">
        <v>1327561</v>
      </c>
      <c r="AT9" s="119">
        <v>1361213</v>
      </c>
      <c r="AU9" s="119">
        <v>33652</v>
      </c>
      <c r="AV9" s="119">
        <v>34</v>
      </c>
      <c r="AX9" s="111">
        <v>6</v>
      </c>
      <c r="AY9" s="24">
        <v>487363</v>
      </c>
      <c r="AZ9" s="24">
        <v>494484</v>
      </c>
      <c r="BA9" s="24">
        <v>7121</v>
      </c>
      <c r="BB9" s="24">
        <v>7</v>
      </c>
      <c r="BD9" s="111">
        <v>6</v>
      </c>
      <c r="BE9" s="24">
        <v>1241074</v>
      </c>
      <c r="BF9" s="24">
        <v>1279788</v>
      </c>
      <c r="BG9" s="24">
        <v>38714</v>
      </c>
      <c r="BH9" s="24">
        <v>32</v>
      </c>
      <c r="BJ9" s="5">
        <v>6</v>
      </c>
      <c r="BK9" s="153">
        <v>402187</v>
      </c>
      <c r="BL9" s="153">
        <v>412746</v>
      </c>
      <c r="BM9" s="153">
        <v>10559</v>
      </c>
      <c r="BN9" s="153">
        <v>9</v>
      </c>
      <c r="BP9" s="5">
        <v>6</v>
      </c>
      <c r="BQ9" s="24">
        <v>663095</v>
      </c>
      <c r="BR9" s="24">
        <v>703847</v>
      </c>
      <c r="BS9" s="24">
        <v>40752</v>
      </c>
      <c r="BT9" s="24">
        <v>38</v>
      </c>
      <c r="BV9" s="5">
        <v>6</v>
      </c>
      <c r="BW9" s="184">
        <v>633042</v>
      </c>
      <c r="BX9" s="184">
        <v>662510</v>
      </c>
      <c r="BY9" s="184">
        <v>29468</v>
      </c>
      <c r="BZ9" s="184">
        <v>31</v>
      </c>
      <c r="CB9" s="111">
        <v>6</v>
      </c>
      <c r="CC9" s="208">
        <v>1233926</v>
      </c>
      <c r="CD9" s="208">
        <v>1250908</v>
      </c>
      <c r="CE9" s="208">
        <v>16982</v>
      </c>
      <c r="CF9" s="208">
        <v>16</v>
      </c>
    </row>
    <row r="10" spans="2:84">
      <c r="B10" s="22">
        <v>7</v>
      </c>
      <c r="C10" s="25">
        <v>445250</v>
      </c>
      <c r="D10" s="25">
        <v>454883</v>
      </c>
      <c r="E10" s="25">
        <v>9633</v>
      </c>
      <c r="F10" s="25">
        <v>10</v>
      </c>
      <c r="H10" s="5">
        <v>7</v>
      </c>
      <c r="I10" s="42">
        <v>303055</v>
      </c>
      <c r="J10" s="42">
        <v>315645</v>
      </c>
      <c r="K10" s="42">
        <v>12590</v>
      </c>
      <c r="L10" s="42">
        <v>18</v>
      </c>
      <c r="N10" s="5">
        <v>7</v>
      </c>
      <c r="O10" s="42">
        <v>303055</v>
      </c>
      <c r="P10" s="42">
        <v>315645</v>
      </c>
      <c r="Q10" s="55">
        <v>12590</v>
      </c>
      <c r="R10" s="55">
        <v>18</v>
      </c>
      <c r="T10" s="5">
        <v>7</v>
      </c>
      <c r="U10" s="42">
        <v>445250</v>
      </c>
      <c r="V10" s="42">
        <v>454883</v>
      </c>
      <c r="W10" s="42">
        <v>9633</v>
      </c>
      <c r="X10" s="42">
        <v>10</v>
      </c>
      <c r="Z10" s="5">
        <v>7</v>
      </c>
      <c r="AA10" s="42">
        <v>1552768</v>
      </c>
      <c r="AB10" s="42">
        <v>1619405</v>
      </c>
      <c r="AC10" s="42">
        <v>66637</v>
      </c>
      <c r="AD10" s="42">
        <v>74</v>
      </c>
      <c r="AF10" s="114">
        <v>7</v>
      </c>
      <c r="AG10" s="120">
        <v>1566142</v>
      </c>
      <c r="AH10" s="120">
        <v>1571237</v>
      </c>
      <c r="AI10" s="120">
        <v>5095</v>
      </c>
      <c r="AJ10" s="120">
        <v>5</v>
      </c>
      <c r="AL10" s="111">
        <v>7</v>
      </c>
      <c r="AM10" s="146">
        <v>1847863</v>
      </c>
      <c r="AN10" s="146">
        <v>1869253</v>
      </c>
      <c r="AO10" s="146">
        <v>21390</v>
      </c>
      <c r="AP10" s="55">
        <v>25</v>
      </c>
      <c r="AR10" s="114">
        <v>7</v>
      </c>
      <c r="AS10" s="120">
        <v>1363856</v>
      </c>
      <c r="AT10" s="120">
        <v>1370185</v>
      </c>
      <c r="AU10" s="120">
        <v>6329</v>
      </c>
      <c r="AV10" s="120">
        <v>10</v>
      </c>
      <c r="AX10" s="111">
        <v>7</v>
      </c>
      <c r="AY10" s="42">
        <v>819291</v>
      </c>
      <c r="AZ10" s="42">
        <v>829850</v>
      </c>
      <c r="BA10" s="42">
        <v>10559</v>
      </c>
      <c r="BB10" s="42">
        <v>9</v>
      </c>
      <c r="BD10" s="111">
        <v>7</v>
      </c>
      <c r="BE10" s="42">
        <v>1363187</v>
      </c>
      <c r="BF10" s="42">
        <v>1368509</v>
      </c>
      <c r="BG10" s="42">
        <v>5322</v>
      </c>
      <c r="BH10" s="42">
        <v>5</v>
      </c>
      <c r="BJ10" s="5">
        <v>7</v>
      </c>
      <c r="BK10" s="146">
        <v>1519670</v>
      </c>
      <c r="BL10" s="146">
        <v>1545916</v>
      </c>
      <c r="BM10" s="55">
        <v>26246</v>
      </c>
      <c r="BN10" s="55">
        <v>32</v>
      </c>
      <c r="BP10" s="111">
        <v>7</v>
      </c>
      <c r="BQ10" s="42">
        <v>930922</v>
      </c>
      <c r="BR10" s="42">
        <v>937218</v>
      </c>
      <c r="BS10" s="42">
        <v>6296</v>
      </c>
      <c r="BT10" s="42">
        <v>8</v>
      </c>
      <c r="BV10" s="173">
        <v>7</v>
      </c>
      <c r="BW10" s="186">
        <v>1024108</v>
      </c>
      <c r="BX10" s="186">
        <v>1030190</v>
      </c>
      <c r="BY10" s="186">
        <v>6082</v>
      </c>
      <c r="BZ10" s="186">
        <v>7</v>
      </c>
      <c r="CB10" s="111">
        <v>7</v>
      </c>
      <c r="CC10" s="210">
        <v>1347354</v>
      </c>
      <c r="CD10" s="210">
        <v>1367391</v>
      </c>
      <c r="CE10" s="210">
        <v>20037</v>
      </c>
      <c r="CF10" s="210">
        <v>25</v>
      </c>
    </row>
    <row r="11" spans="2:84">
      <c r="B11" s="5">
        <v>8</v>
      </c>
      <c r="C11" s="27">
        <v>460848</v>
      </c>
      <c r="D11" s="27">
        <v>467566</v>
      </c>
      <c r="E11" s="27">
        <v>6718</v>
      </c>
      <c r="F11" s="27">
        <v>6</v>
      </c>
      <c r="H11" s="5">
        <v>8</v>
      </c>
      <c r="I11" s="40">
        <v>345276</v>
      </c>
      <c r="J11" s="40">
        <v>352905</v>
      </c>
      <c r="K11" s="40">
        <v>7629</v>
      </c>
      <c r="L11" s="40">
        <v>9</v>
      </c>
      <c r="N11" s="5">
        <v>8</v>
      </c>
      <c r="O11" s="40">
        <v>345276</v>
      </c>
      <c r="P11" s="40">
        <v>352905</v>
      </c>
      <c r="Q11" s="40">
        <v>7629</v>
      </c>
      <c r="R11" s="40">
        <v>9</v>
      </c>
      <c r="T11" s="5">
        <v>8</v>
      </c>
      <c r="U11" s="40">
        <v>460848</v>
      </c>
      <c r="V11" s="40">
        <v>467566</v>
      </c>
      <c r="W11" s="40">
        <v>6718</v>
      </c>
      <c r="X11" s="40">
        <v>6</v>
      </c>
      <c r="Z11" s="5">
        <v>8</v>
      </c>
      <c r="AA11" s="40">
        <v>1732620</v>
      </c>
      <c r="AB11" s="40">
        <v>1743742</v>
      </c>
      <c r="AC11" s="40">
        <v>11122</v>
      </c>
      <c r="AD11" s="40">
        <v>13</v>
      </c>
      <c r="AF11" s="114">
        <v>8</v>
      </c>
      <c r="AG11" s="121">
        <v>2013326</v>
      </c>
      <c r="AH11" s="121">
        <v>2019408</v>
      </c>
      <c r="AI11" s="121">
        <v>6082</v>
      </c>
      <c r="AJ11" s="121">
        <v>7</v>
      </c>
      <c r="AL11" s="111">
        <v>8</v>
      </c>
      <c r="AM11" s="147">
        <v>1873414</v>
      </c>
      <c r="AN11" s="147">
        <v>1879640</v>
      </c>
      <c r="AO11" s="147">
        <v>6226</v>
      </c>
      <c r="AP11" s="147">
        <v>8</v>
      </c>
      <c r="AR11" s="114">
        <v>8</v>
      </c>
      <c r="AS11" s="121">
        <v>1380149</v>
      </c>
      <c r="AT11" s="121">
        <v>1389499</v>
      </c>
      <c r="AU11" s="121">
        <v>9350</v>
      </c>
      <c r="AV11" s="121">
        <v>8</v>
      </c>
      <c r="AX11" s="111">
        <v>8</v>
      </c>
      <c r="AY11" s="40">
        <v>840574</v>
      </c>
      <c r="AZ11" s="40">
        <v>854075</v>
      </c>
      <c r="BA11" s="40">
        <v>13501</v>
      </c>
      <c r="BB11" s="40">
        <v>14</v>
      </c>
      <c r="BD11" s="111">
        <v>8</v>
      </c>
      <c r="BE11" s="40">
        <v>1506991</v>
      </c>
      <c r="BF11" s="40">
        <v>1513198</v>
      </c>
      <c r="BG11" s="40">
        <v>6207</v>
      </c>
      <c r="BH11" s="40">
        <v>6</v>
      </c>
      <c r="BJ11" s="5">
        <v>8</v>
      </c>
      <c r="BK11" s="147">
        <v>1646904</v>
      </c>
      <c r="BL11" s="147">
        <v>1654724</v>
      </c>
      <c r="BM11" s="147">
        <v>7820</v>
      </c>
      <c r="BN11" s="147">
        <v>3</v>
      </c>
      <c r="BP11" s="111">
        <v>8</v>
      </c>
      <c r="BQ11" s="40">
        <v>1033192</v>
      </c>
      <c r="BR11" s="40">
        <v>1047409</v>
      </c>
      <c r="BS11" s="40">
        <v>14217</v>
      </c>
      <c r="BT11" s="40">
        <v>12</v>
      </c>
      <c r="BV11" s="173">
        <v>8</v>
      </c>
      <c r="BW11" s="185">
        <v>1145791</v>
      </c>
      <c r="BX11" s="185">
        <v>1175346</v>
      </c>
      <c r="BY11" s="185">
        <v>29555</v>
      </c>
      <c r="BZ11" s="185">
        <v>19</v>
      </c>
      <c r="CB11" s="111">
        <v>8</v>
      </c>
      <c r="CC11" s="212">
        <v>1406308</v>
      </c>
      <c r="CD11" s="212">
        <v>1410776</v>
      </c>
      <c r="CE11" s="212">
        <v>4468</v>
      </c>
      <c r="CF11" s="212">
        <v>5</v>
      </c>
    </row>
    <row r="12" spans="2:84">
      <c r="B12" s="5">
        <v>9</v>
      </c>
      <c r="C12" s="29">
        <v>473152</v>
      </c>
      <c r="D12" s="29">
        <v>485608</v>
      </c>
      <c r="E12" s="29">
        <v>12456</v>
      </c>
      <c r="F12" s="29">
        <v>13</v>
      </c>
      <c r="H12" s="5">
        <v>9</v>
      </c>
      <c r="I12" s="41">
        <v>498306</v>
      </c>
      <c r="J12" s="41">
        <v>515187</v>
      </c>
      <c r="K12" s="41">
        <v>16881</v>
      </c>
      <c r="L12" s="41">
        <v>14</v>
      </c>
      <c r="N12" s="5">
        <v>9</v>
      </c>
      <c r="O12" s="41">
        <v>445250</v>
      </c>
      <c r="P12" s="41">
        <v>454883</v>
      </c>
      <c r="Q12" s="41">
        <v>9633</v>
      </c>
      <c r="R12" s="41">
        <v>10</v>
      </c>
      <c r="T12" s="5">
        <v>9</v>
      </c>
      <c r="U12" s="41">
        <v>473152</v>
      </c>
      <c r="V12" s="41">
        <v>485608</v>
      </c>
      <c r="W12" s="41">
        <v>12456</v>
      </c>
      <c r="X12" s="41">
        <v>13</v>
      </c>
      <c r="Z12" s="5">
        <v>9</v>
      </c>
      <c r="AA12" s="41">
        <v>2175542</v>
      </c>
      <c r="AB12" s="41">
        <v>2180426</v>
      </c>
      <c r="AC12" s="41">
        <v>4884</v>
      </c>
      <c r="AD12" s="41">
        <v>5</v>
      </c>
      <c r="AF12" s="114">
        <v>9</v>
      </c>
      <c r="AG12" s="122">
        <v>2154583</v>
      </c>
      <c r="AH12" s="122">
        <v>2159931</v>
      </c>
      <c r="AI12" s="122">
        <v>5348</v>
      </c>
      <c r="AJ12" s="122">
        <v>6</v>
      </c>
      <c r="AL12" s="111">
        <v>9</v>
      </c>
      <c r="AM12" s="150">
        <v>1957453</v>
      </c>
      <c r="AN12" s="150">
        <v>1964936</v>
      </c>
      <c r="AO12" s="150">
        <v>7483</v>
      </c>
      <c r="AP12" s="150">
        <v>8</v>
      </c>
      <c r="AR12" s="114">
        <v>9</v>
      </c>
      <c r="AS12" s="122">
        <v>1482280</v>
      </c>
      <c r="AT12" s="122">
        <v>1497623</v>
      </c>
      <c r="AU12" s="122">
        <v>15343</v>
      </c>
      <c r="AV12" s="122">
        <v>18</v>
      </c>
      <c r="AX12" s="5">
        <v>9</v>
      </c>
      <c r="AY12" s="41">
        <v>1137158</v>
      </c>
      <c r="AZ12" s="41">
        <v>1151828</v>
      </c>
      <c r="BA12" s="41">
        <v>14670</v>
      </c>
      <c r="BB12" s="41">
        <v>16</v>
      </c>
      <c r="BD12" s="111">
        <v>9</v>
      </c>
      <c r="BE12" s="41">
        <v>1567655</v>
      </c>
      <c r="BF12" s="41">
        <v>1574888</v>
      </c>
      <c r="BG12" s="41">
        <v>7233</v>
      </c>
      <c r="BH12" s="41">
        <v>8</v>
      </c>
      <c r="BJ12" s="5">
        <v>9</v>
      </c>
      <c r="BK12" s="150">
        <v>1830628</v>
      </c>
      <c r="BL12" s="150">
        <v>1840781</v>
      </c>
      <c r="BM12" s="150">
        <v>10153</v>
      </c>
      <c r="BN12" s="150">
        <v>14</v>
      </c>
      <c r="BP12" s="111">
        <v>9</v>
      </c>
      <c r="BQ12" s="41">
        <v>1050940</v>
      </c>
      <c r="BR12" s="41">
        <v>1064318</v>
      </c>
      <c r="BS12" s="41">
        <v>13378</v>
      </c>
      <c r="BT12" s="41">
        <v>9</v>
      </c>
      <c r="BV12" s="173">
        <v>9</v>
      </c>
      <c r="BW12" s="187">
        <v>1297487</v>
      </c>
      <c r="BX12" s="187">
        <v>1325376</v>
      </c>
      <c r="BY12" s="187">
        <v>27889</v>
      </c>
      <c r="BZ12" s="187">
        <v>21</v>
      </c>
      <c r="CB12" s="111">
        <v>9</v>
      </c>
      <c r="CC12" s="214">
        <v>1417431</v>
      </c>
      <c r="CD12" s="214">
        <v>1424689</v>
      </c>
      <c r="CE12" s="214">
        <v>7258</v>
      </c>
      <c r="CF12" s="214">
        <v>8</v>
      </c>
    </row>
    <row r="13" spans="2:84">
      <c r="B13" s="5">
        <v>10</v>
      </c>
      <c r="C13" s="4">
        <v>663137</v>
      </c>
      <c r="D13" s="4">
        <v>696494</v>
      </c>
      <c r="E13" s="4">
        <v>33357</v>
      </c>
      <c r="F13" s="4">
        <v>34</v>
      </c>
      <c r="H13" s="5">
        <v>10</v>
      </c>
      <c r="I13" s="1">
        <v>594580</v>
      </c>
      <c r="J13" s="1">
        <v>629575</v>
      </c>
      <c r="K13" s="1">
        <v>34995</v>
      </c>
      <c r="L13" s="1">
        <v>35</v>
      </c>
      <c r="N13" s="5">
        <v>10</v>
      </c>
      <c r="O13" s="1">
        <v>460848</v>
      </c>
      <c r="P13" s="1">
        <v>467566</v>
      </c>
      <c r="Q13" s="1">
        <v>6718</v>
      </c>
      <c r="R13" s="1">
        <v>6</v>
      </c>
      <c r="T13" s="5">
        <v>10</v>
      </c>
      <c r="U13" s="1">
        <v>663137</v>
      </c>
      <c r="V13" s="1">
        <v>696494</v>
      </c>
      <c r="W13" s="1">
        <v>33357</v>
      </c>
      <c r="X13" s="1">
        <v>34</v>
      </c>
      <c r="Z13" s="5">
        <v>10</v>
      </c>
      <c r="AA13" s="1">
        <v>2193822</v>
      </c>
      <c r="AB13" s="1">
        <v>2216197</v>
      </c>
      <c r="AC13" s="1">
        <v>22375</v>
      </c>
      <c r="AD13" s="1">
        <v>21</v>
      </c>
      <c r="AF13" s="114">
        <v>10</v>
      </c>
      <c r="AG13" s="123">
        <v>2342229</v>
      </c>
      <c r="AH13" s="123">
        <v>2348542</v>
      </c>
      <c r="AI13" s="123">
        <v>6313</v>
      </c>
      <c r="AJ13" s="123">
        <v>7</v>
      </c>
      <c r="AL13" s="111">
        <v>10</v>
      </c>
      <c r="AM13" s="148">
        <v>1979520</v>
      </c>
      <c r="AN13" s="148">
        <v>1986456</v>
      </c>
      <c r="AO13" s="148">
        <f>Table7[[#This Row],[Island end]]-Table7[[#This Row],[Island start]]</f>
        <v>9738</v>
      </c>
      <c r="AP13" s="148">
        <v>9</v>
      </c>
      <c r="AR13" s="114">
        <v>10</v>
      </c>
      <c r="AS13" s="113">
        <v>1672721</v>
      </c>
      <c r="AT13" s="113">
        <v>1682555</v>
      </c>
      <c r="AU13" s="113">
        <v>9834</v>
      </c>
      <c r="AV13" s="113">
        <v>9</v>
      </c>
      <c r="AX13" s="111">
        <v>10</v>
      </c>
      <c r="AY13" s="1">
        <v>1160477</v>
      </c>
      <c r="AZ13" s="1">
        <v>1164653</v>
      </c>
      <c r="BA13" s="1">
        <v>4176</v>
      </c>
      <c r="BB13" s="1">
        <v>8</v>
      </c>
      <c r="BD13" s="111">
        <v>10</v>
      </c>
      <c r="BE13" s="1">
        <v>2026784</v>
      </c>
      <c r="BF13" s="1">
        <v>2035916</v>
      </c>
      <c r="BG13" s="1">
        <v>9132</v>
      </c>
      <c r="BH13" s="1">
        <v>6</v>
      </c>
      <c r="BJ13" s="111">
        <v>10</v>
      </c>
      <c r="BK13" s="148">
        <v>1879523</v>
      </c>
      <c r="BL13" s="148">
        <v>1886485</v>
      </c>
      <c r="BM13" s="148">
        <v>6962</v>
      </c>
      <c r="BN13" s="148">
        <v>4</v>
      </c>
      <c r="BP13" s="5">
        <v>10</v>
      </c>
      <c r="BQ13" s="1">
        <v>1181850</v>
      </c>
      <c r="BR13" s="1">
        <v>1221044</v>
      </c>
      <c r="BS13" s="7">
        <v>39194</v>
      </c>
      <c r="BT13" s="7">
        <v>40</v>
      </c>
      <c r="BV13" s="173">
        <v>10</v>
      </c>
      <c r="BW13" s="174">
        <v>1346089</v>
      </c>
      <c r="BX13" s="174">
        <v>1358230</v>
      </c>
      <c r="BY13" s="174">
        <v>12141</v>
      </c>
      <c r="BZ13" s="174">
        <v>18</v>
      </c>
      <c r="CB13" s="111">
        <v>10</v>
      </c>
      <c r="CC13" s="198">
        <v>1675735</v>
      </c>
      <c r="CD13" s="198">
        <v>1716970</v>
      </c>
      <c r="CE13" s="198">
        <v>41235</v>
      </c>
      <c r="CF13" s="198">
        <v>30</v>
      </c>
    </row>
    <row r="14" spans="2:84" ht="14.25">
      <c r="B14" s="5">
        <v>11</v>
      </c>
      <c r="C14" s="12">
        <v>778337</v>
      </c>
      <c r="D14" s="12">
        <v>792610</v>
      </c>
      <c r="E14" s="43">
        <v>14273</v>
      </c>
      <c r="F14" s="43">
        <v>12</v>
      </c>
      <c r="H14" s="5">
        <v>11</v>
      </c>
      <c r="I14" s="9">
        <v>783530</v>
      </c>
      <c r="J14" s="9">
        <v>856293</v>
      </c>
      <c r="K14" s="9">
        <v>72763</v>
      </c>
      <c r="L14" s="9">
        <v>78</v>
      </c>
      <c r="N14" s="5">
        <v>11</v>
      </c>
      <c r="O14" s="9">
        <v>473152</v>
      </c>
      <c r="P14" s="9">
        <v>485608</v>
      </c>
      <c r="Q14" s="9">
        <v>12456</v>
      </c>
      <c r="R14" s="9">
        <v>13</v>
      </c>
      <c r="T14" s="5">
        <v>11</v>
      </c>
      <c r="U14" s="9">
        <v>778337</v>
      </c>
      <c r="V14" s="9">
        <v>792610</v>
      </c>
      <c r="W14" s="9">
        <v>14273</v>
      </c>
      <c r="X14" s="9">
        <v>12</v>
      </c>
      <c r="Z14" s="5">
        <v>11</v>
      </c>
      <c r="AA14" s="9">
        <v>2263069</v>
      </c>
      <c r="AB14" s="9">
        <v>2273066</v>
      </c>
      <c r="AC14" s="9">
        <v>9997</v>
      </c>
      <c r="AD14" s="9">
        <v>11</v>
      </c>
      <c r="AF14" s="114">
        <v>11</v>
      </c>
      <c r="AG14" s="124">
        <v>2492348</v>
      </c>
      <c r="AH14" s="124">
        <v>2505310</v>
      </c>
      <c r="AI14" s="124">
        <v>12962</v>
      </c>
      <c r="AJ14" s="124">
        <v>13</v>
      </c>
      <c r="AL14" s="109">
        <v>11</v>
      </c>
      <c r="AM14" s="149">
        <v>2010983</v>
      </c>
      <c r="AN14" s="149">
        <v>2019015</v>
      </c>
      <c r="AO14" s="149">
        <v>8032</v>
      </c>
      <c r="AP14" s="149">
        <v>12</v>
      </c>
      <c r="AR14" s="114">
        <v>11</v>
      </c>
      <c r="AS14" s="115">
        <v>2006226</v>
      </c>
      <c r="AT14" s="115">
        <v>2022696</v>
      </c>
      <c r="AU14" s="115">
        <v>16470</v>
      </c>
      <c r="AV14" s="115">
        <v>16</v>
      </c>
      <c r="AX14" s="111">
        <v>11</v>
      </c>
      <c r="AY14" s="9">
        <v>1332551</v>
      </c>
      <c r="AZ14" s="9">
        <v>1339689</v>
      </c>
      <c r="BA14" s="9">
        <v>7138</v>
      </c>
      <c r="BB14" s="9">
        <v>9</v>
      </c>
      <c r="BD14" s="111">
        <v>11</v>
      </c>
      <c r="BE14" s="9">
        <v>2274544</v>
      </c>
      <c r="BF14" s="9">
        <v>2288454</v>
      </c>
      <c r="BG14" s="9">
        <v>13910</v>
      </c>
      <c r="BH14" s="9">
        <v>13</v>
      </c>
      <c r="BJ14" s="111">
        <v>11</v>
      </c>
      <c r="BK14" s="149">
        <v>2031016</v>
      </c>
      <c r="BL14" s="149">
        <v>2038878</v>
      </c>
      <c r="BM14" s="149">
        <v>7862</v>
      </c>
      <c r="BN14" s="149">
        <v>10</v>
      </c>
      <c r="BP14" s="111">
        <v>11</v>
      </c>
      <c r="BQ14" s="9">
        <v>1303222</v>
      </c>
      <c r="BR14" s="9">
        <v>1310741</v>
      </c>
      <c r="BS14" s="9">
        <v>7519</v>
      </c>
      <c r="BT14" s="9">
        <v>9</v>
      </c>
      <c r="BV14" s="173">
        <v>11</v>
      </c>
      <c r="BW14" s="179">
        <v>1360502</v>
      </c>
      <c r="BX14" s="179">
        <v>1370540</v>
      </c>
      <c r="BY14" s="179">
        <v>10038</v>
      </c>
      <c r="BZ14" s="179">
        <v>13</v>
      </c>
      <c r="CB14" s="5">
        <v>11</v>
      </c>
      <c r="CC14" s="200">
        <v>1748382</v>
      </c>
      <c r="CD14" s="200">
        <v>1761355</v>
      </c>
      <c r="CE14" s="200">
        <v>12973</v>
      </c>
      <c r="CF14" s="200">
        <v>14</v>
      </c>
    </row>
    <row r="15" spans="2:84" ht="14.25">
      <c r="B15" s="5">
        <v>12</v>
      </c>
      <c r="C15" s="14">
        <v>884358</v>
      </c>
      <c r="D15" s="14">
        <v>900400</v>
      </c>
      <c r="E15" s="14">
        <v>16042</v>
      </c>
      <c r="F15" s="14">
        <v>15</v>
      </c>
      <c r="H15" s="5">
        <v>12</v>
      </c>
      <c r="I15" s="10">
        <v>905556</v>
      </c>
      <c r="J15" s="10">
        <v>947047</v>
      </c>
      <c r="K15" s="10">
        <v>41491</v>
      </c>
      <c r="L15" s="10">
        <v>37</v>
      </c>
      <c r="N15" s="5">
        <v>12</v>
      </c>
      <c r="O15" s="10">
        <v>489702</v>
      </c>
      <c r="P15" s="10">
        <v>496377</v>
      </c>
      <c r="Q15" s="10">
        <v>6675</v>
      </c>
      <c r="R15" s="10">
        <v>8</v>
      </c>
      <c r="T15" s="5">
        <v>12</v>
      </c>
      <c r="U15" s="10">
        <v>1160733</v>
      </c>
      <c r="V15" s="10">
        <v>1170704</v>
      </c>
      <c r="W15" s="10">
        <v>9971</v>
      </c>
      <c r="X15" s="10">
        <v>11</v>
      </c>
      <c r="Z15" s="5">
        <v>12</v>
      </c>
      <c r="AA15" s="10">
        <v>2489873</v>
      </c>
      <c r="AB15" s="10">
        <v>2497174</v>
      </c>
      <c r="AC15" s="10">
        <v>7301</v>
      </c>
      <c r="AD15" s="10">
        <v>11</v>
      </c>
      <c r="AF15" s="114">
        <v>12</v>
      </c>
      <c r="AG15" s="125">
        <v>2512946</v>
      </c>
      <c r="AH15" s="125">
        <v>2534078</v>
      </c>
      <c r="AI15" s="125">
        <v>21132</v>
      </c>
      <c r="AJ15" s="125">
        <v>19</v>
      </c>
      <c r="AL15" s="109">
        <v>12</v>
      </c>
      <c r="AM15" s="151">
        <v>2163615</v>
      </c>
      <c r="AN15" s="151">
        <v>2174115</v>
      </c>
      <c r="AO15" s="151">
        <v>10500</v>
      </c>
      <c r="AP15" s="151">
        <v>9</v>
      </c>
      <c r="AR15" s="114">
        <v>12</v>
      </c>
      <c r="AS15" s="116">
        <v>2185065</v>
      </c>
      <c r="AT15" s="116">
        <v>2209623</v>
      </c>
      <c r="AU15" s="116">
        <v>24558</v>
      </c>
      <c r="AV15" s="116">
        <v>22</v>
      </c>
      <c r="AX15" s="111">
        <v>12</v>
      </c>
      <c r="AY15" s="10">
        <v>1634290</v>
      </c>
      <c r="AZ15" s="10">
        <v>1640007</v>
      </c>
      <c r="BA15" s="10">
        <v>5717</v>
      </c>
      <c r="BB15" s="10">
        <v>8</v>
      </c>
      <c r="BD15" s="5">
        <v>12</v>
      </c>
      <c r="BE15" s="10">
        <v>2527492</v>
      </c>
      <c r="BF15" s="10">
        <v>2547561</v>
      </c>
      <c r="BG15" s="10">
        <v>20069</v>
      </c>
      <c r="BH15" s="10">
        <v>28</v>
      </c>
      <c r="BJ15" s="111">
        <v>12</v>
      </c>
      <c r="BK15" s="151">
        <v>2146678</v>
      </c>
      <c r="BL15" s="151">
        <v>2152082</v>
      </c>
      <c r="BM15" s="151">
        <v>5404</v>
      </c>
      <c r="BN15" s="151">
        <v>7</v>
      </c>
      <c r="BP15" s="111">
        <v>12</v>
      </c>
      <c r="BQ15" s="10">
        <v>1600222</v>
      </c>
      <c r="BR15" s="10">
        <v>1621615</v>
      </c>
      <c r="BS15" s="10">
        <v>21393</v>
      </c>
      <c r="BT15" s="10">
        <v>17</v>
      </c>
      <c r="BV15" s="173">
        <v>12</v>
      </c>
      <c r="BW15" s="180">
        <v>1399400</v>
      </c>
      <c r="BX15" s="180">
        <v>1423827</v>
      </c>
      <c r="BY15" s="180">
        <v>24427</v>
      </c>
      <c r="BZ15" s="180">
        <v>28</v>
      </c>
      <c r="CB15" s="111">
        <v>12</v>
      </c>
      <c r="CC15" s="202">
        <v>1870046</v>
      </c>
      <c r="CD15" s="202">
        <v>1885603</v>
      </c>
      <c r="CE15" s="202">
        <v>15557</v>
      </c>
      <c r="CF15" s="202">
        <v>15</v>
      </c>
    </row>
    <row r="16" spans="2:84" ht="14.25">
      <c r="B16" s="5">
        <v>13</v>
      </c>
      <c r="C16" s="16">
        <v>1091535</v>
      </c>
      <c r="D16" s="16">
        <v>1132170</v>
      </c>
      <c r="E16" s="16">
        <v>40635</v>
      </c>
      <c r="F16" s="16">
        <v>35</v>
      </c>
      <c r="H16" s="5">
        <v>13</v>
      </c>
      <c r="I16" s="11">
        <v>1137255</v>
      </c>
      <c r="J16" s="11">
        <v>1152904</v>
      </c>
      <c r="K16" s="11">
        <v>15649</v>
      </c>
      <c r="L16" s="11">
        <v>16</v>
      </c>
      <c r="N16" s="5">
        <v>13</v>
      </c>
      <c r="O16" s="11">
        <v>663137</v>
      </c>
      <c r="P16" s="11">
        <v>696494</v>
      </c>
      <c r="Q16" s="11">
        <v>33357</v>
      </c>
      <c r="R16" s="11">
        <v>34</v>
      </c>
      <c r="T16" s="5">
        <v>13</v>
      </c>
      <c r="U16" s="11">
        <v>1196242</v>
      </c>
      <c r="V16" s="11">
        <v>1207284</v>
      </c>
      <c r="W16" s="63">
        <v>11042</v>
      </c>
      <c r="X16" s="11">
        <v>17</v>
      </c>
      <c r="Z16" s="5">
        <v>13</v>
      </c>
      <c r="AA16" s="11">
        <v>2590062</v>
      </c>
      <c r="AB16" s="11">
        <v>2622748</v>
      </c>
      <c r="AC16" s="11">
        <v>32686</v>
      </c>
      <c r="AD16" s="11">
        <v>27</v>
      </c>
      <c r="AF16" s="114">
        <v>13</v>
      </c>
      <c r="AG16" s="126">
        <v>2603044</v>
      </c>
      <c r="AH16" s="126">
        <v>2608830</v>
      </c>
      <c r="AI16" s="126">
        <v>5786</v>
      </c>
      <c r="AJ16" s="126">
        <v>5</v>
      </c>
      <c r="AL16" s="109">
        <v>13</v>
      </c>
      <c r="AM16" s="220">
        <v>2845961</v>
      </c>
      <c r="AN16" s="220">
        <v>2856891</v>
      </c>
      <c r="AO16" s="220">
        <v>10930</v>
      </c>
      <c r="AP16" s="140">
        <v>16</v>
      </c>
      <c r="AR16" s="114">
        <v>13</v>
      </c>
      <c r="AS16" s="117">
        <v>2283209</v>
      </c>
      <c r="AT16" s="117">
        <v>2289969</v>
      </c>
      <c r="AU16" s="117">
        <v>6760</v>
      </c>
      <c r="AV16" s="117">
        <v>10</v>
      </c>
      <c r="AX16" s="111">
        <v>13</v>
      </c>
      <c r="AY16" s="11">
        <v>2119802</v>
      </c>
      <c r="AZ16" s="11">
        <v>2126882</v>
      </c>
      <c r="BA16" s="11">
        <v>7080</v>
      </c>
      <c r="BB16" s="11">
        <v>2</v>
      </c>
      <c r="BD16" s="111">
        <v>13</v>
      </c>
      <c r="BE16" s="11">
        <v>2671623</v>
      </c>
      <c r="BF16" s="11">
        <v>2676015</v>
      </c>
      <c r="BG16" s="11">
        <v>4392</v>
      </c>
      <c r="BH16" s="11">
        <v>3</v>
      </c>
      <c r="BJ16" s="111">
        <v>13</v>
      </c>
      <c r="BK16" s="140">
        <v>2414394</v>
      </c>
      <c r="BL16" s="140">
        <v>2422301</v>
      </c>
      <c r="BM16" s="140">
        <v>7907</v>
      </c>
      <c r="BN16" s="140">
        <v>9</v>
      </c>
      <c r="BP16" s="5">
        <v>13</v>
      </c>
      <c r="BQ16" s="11">
        <v>2328764</v>
      </c>
      <c r="BR16" s="11">
        <v>2333583</v>
      </c>
      <c r="BS16" s="11">
        <v>4819</v>
      </c>
      <c r="BT16" s="11">
        <v>4</v>
      </c>
      <c r="BV16" s="173">
        <v>13</v>
      </c>
      <c r="BW16" s="181">
        <v>1551922</v>
      </c>
      <c r="BX16" s="181">
        <v>1563277</v>
      </c>
      <c r="BY16" s="181">
        <v>11355</v>
      </c>
      <c r="BZ16" s="181">
        <v>13</v>
      </c>
      <c r="CB16" s="111">
        <v>13</v>
      </c>
      <c r="CC16" s="204">
        <v>2176169</v>
      </c>
      <c r="CD16" s="204">
        <v>2190006</v>
      </c>
      <c r="CE16" s="204">
        <v>13837</v>
      </c>
      <c r="CF16" s="204">
        <v>13</v>
      </c>
    </row>
    <row r="17" spans="2:84" ht="14.25">
      <c r="B17" s="5">
        <v>14</v>
      </c>
      <c r="C17" s="18">
        <v>1180454</v>
      </c>
      <c r="D17" s="18">
        <v>1193487</v>
      </c>
      <c r="E17" s="18">
        <v>13033</v>
      </c>
      <c r="F17" s="18">
        <v>14</v>
      </c>
      <c r="H17" s="5">
        <v>14</v>
      </c>
      <c r="I17" s="23">
        <v>1180157</v>
      </c>
      <c r="J17" s="23">
        <v>1193489</v>
      </c>
      <c r="K17" s="23">
        <v>13332</v>
      </c>
      <c r="L17" s="23">
        <v>15</v>
      </c>
      <c r="N17" s="5">
        <v>14</v>
      </c>
      <c r="O17" s="23">
        <v>778337</v>
      </c>
      <c r="P17" s="23">
        <v>792610</v>
      </c>
      <c r="Q17" s="58">
        <v>14273</v>
      </c>
      <c r="R17" s="58">
        <v>12</v>
      </c>
      <c r="T17" s="5">
        <v>14</v>
      </c>
      <c r="U17" s="23">
        <v>1215019</v>
      </c>
      <c r="V17" s="23">
        <v>1247246</v>
      </c>
      <c r="W17" s="58">
        <v>32227</v>
      </c>
      <c r="X17" s="23">
        <v>30</v>
      </c>
      <c r="Z17" s="5">
        <v>14</v>
      </c>
      <c r="AA17" s="23">
        <v>3083950</v>
      </c>
      <c r="AB17" s="23">
        <v>3088043</v>
      </c>
      <c r="AC17" s="23">
        <v>4093</v>
      </c>
      <c r="AD17" s="23">
        <v>12</v>
      </c>
      <c r="AF17" s="114">
        <v>14</v>
      </c>
      <c r="AG17" s="127">
        <v>2664804</v>
      </c>
      <c r="AH17" s="127">
        <v>2679400</v>
      </c>
      <c r="AI17" s="127">
        <v>14596</v>
      </c>
      <c r="AJ17" s="127">
        <v>15</v>
      </c>
      <c r="AL17" s="109">
        <v>14</v>
      </c>
      <c r="AM17" s="222">
        <v>2883583</v>
      </c>
      <c r="AN17" s="222">
        <v>2892385</v>
      </c>
      <c r="AO17" s="222">
        <v>8802</v>
      </c>
      <c r="AP17" s="152">
        <v>14</v>
      </c>
      <c r="AR17" s="114">
        <v>14</v>
      </c>
      <c r="AS17" s="118">
        <v>2304472</v>
      </c>
      <c r="AT17" s="118">
        <v>2316426</v>
      </c>
      <c r="AU17" s="118">
        <v>11954</v>
      </c>
      <c r="AV17" s="118">
        <v>13</v>
      </c>
      <c r="AX17" s="111">
        <v>14</v>
      </c>
      <c r="AY17" s="23">
        <v>2282383</v>
      </c>
      <c r="AZ17" s="23">
        <v>2304218</v>
      </c>
      <c r="BA17" s="23">
        <v>21835</v>
      </c>
      <c r="BB17" s="23">
        <v>32</v>
      </c>
      <c r="BD17" s="111">
        <v>14</v>
      </c>
      <c r="BE17" s="23">
        <v>2679755</v>
      </c>
      <c r="BF17" s="23">
        <v>2686018</v>
      </c>
      <c r="BG17" s="23">
        <v>6263</v>
      </c>
      <c r="BH17" s="23">
        <v>8</v>
      </c>
      <c r="BJ17" s="111">
        <v>14</v>
      </c>
      <c r="BK17" s="152">
        <v>2462551</v>
      </c>
      <c r="BL17" s="152">
        <v>2467243</v>
      </c>
      <c r="BM17" s="152">
        <v>4692</v>
      </c>
      <c r="BN17" s="152">
        <v>3</v>
      </c>
      <c r="BP17" s="5">
        <v>14</v>
      </c>
      <c r="BQ17" s="23">
        <v>2456270</v>
      </c>
      <c r="BR17" s="23">
        <v>2477796</v>
      </c>
      <c r="BS17" s="23">
        <v>21526</v>
      </c>
      <c r="BT17" s="23">
        <v>19</v>
      </c>
      <c r="BV17" s="173">
        <v>14</v>
      </c>
      <c r="BW17" s="182">
        <v>1715763</v>
      </c>
      <c r="BX17" s="182">
        <v>1753907</v>
      </c>
      <c r="BY17" s="182">
        <v>38144</v>
      </c>
      <c r="BZ17" s="182">
        <v>40</v>
      </c>
      <c r="CB17" s="111">
        <v>14</v>
      </c>
      <c r="CC17" s="206">
        <v>2723716</v>
      </c>
      <c r="CD17" s="206">
        <v>2733382</v>
      </c>
      <c r="CE17" s="206">
        <v>9666</v>
      </c>
      <c r="CF17" s="206">
        <v>10</v>
      </c>
    </row>
    <row r="18" spans="2:84" ht="14.25">
      <c r="B18" s="5">
        <v>15</v>
      </c>
      <c r="C18" s="20">
        <v>1518335</v>
      </c>
      <c r="D18" s="20">
        <v>1524518</v>
      </c>
      <c r="E18" s="20">
        <v>6183</v>
      </c>
      <c r="F18" s="20">
        <v>10</v>
      </c>
      <c r="H18" s="5">
        <v>15</v>
      </c>
      <c r="I18" s="24">
        <v>1518337</v>
      </c>
      <c r="J18" s="24">
        <v>1529379</v>
      </c>
      <c r="K18" s="24">
        <v>11042</v>
      </c>
      <c r="L18" s="24">
        <v>17</v>
      </c>
      <c r="N18" s="5">
        <v>15</v>
      </c>
      <c r="O18" s="24">
        <v>905556</v>
      </c>
      <c r="P18" s="24">
        <v>947047</v>
      </c>
      <c r="Q18" s="24">
        <v>41491</v>
      </c>
      <c r="R18" s="24">
        <v>37</v>
      </c>
      <c r="T18" s="5">
        <v>15</v>
      </c>
      <c r="U18" s="24">
        <v>1343597</v>
      </c>
      <c r="V18" s="24">
        <v>1350123</v>
      </c>
      <c r="W18" s="24">
        <v>6526</v>
      </c>
      <c r="X18" s="24">
        <v>9</v>
      </c>
      <c r="Z18" s="5">
        <v>15</v>
      </c>
      <c r="AA18" s="24">
        <v>3213704</v>
      </c>
      <c r="AB18" s="24">
        <v>3225123</v>
      </c>
      <c r="AC18" s="24">
        <v>11419</v>
      </c>
      <c r="AD18" s="24">
        <v>15</v>
      </c>
      <c r="AF18" s="114">
        <v>15</v>
      </c>
      <c r="AG18" s="128">
        <v>2730543</v>
      </c>
      <c r="AH18" s="128">
        <v>2777448</v>
      </c>
      <c r="AI18" s="128">
        <v>46905</v>
      </c>
      <c r="AJ18" s="128">
        <v>51</v>
      </c>
      <c r="AL18" s="109">
        <v>15</v>
      </c>
      <c r="AM18" s="223">
        <v>2924657</v>
      </c>
      <c r="AN18" s="223">
        <v>2929272</v>
      </c>
      <c r="AO18" s="223">
        <v>4615</v>
      </c>
      <c r="AP18" s="153">
        <v>9</v>
      </c>
      <c r="AR18" s="114">
        <v>15</v>
      </c>
      <c r="AS18" s="119">
        <v>2346410</v>
      </c>
      <c r="AT18" s="119">
        <v>2355955</v>
      </c>
      <c r="AU18" s="119">
        <v>9545</v>
      </c>
      <c r="AV18" s="119">
        <v>13</v>
      </c>
      <c r="AX18" s="111">
        <v>15</v>
      </c>
      <c r="AY18" s="24">
        <v>2445675</v>
      </c>
      <c r="AZ18" s="24">
        <v>2463685</v>
      </c>
      <c r="BA18" s="24">
        <v>18010</v>
      </c>
      <c r="BB18" s="24">
        <v>19</v>
      </c>
      <c r="BD18" s="111">
        <v>15</v>
      </c>
      <c r="BE18" s="24">
        <v>2884896</v>
      </c>
      <c r="BF18" s="24">
        <v>2891192</v>
      </c>
      <c r="BG18" s="24">
        <v>6296</v>
      </c>
      <c r="BH18" s="24">
        <v>9</v>
      </c>
      <c r="BJ18" s="111">
        <v>15</v>
      </c>
      <c r="BK18" s="153">
        <v>2885709</v>
      </c>
      <c r="BL18" s="153">
        <v>2893833</v>
      </c>
      <c r="BM18" s="153">
        <v>8124</v>
      </c>
      <c r="BN18" s="153">
        <v>7</v>
      </c>
      <c r="BP18" s="111">
        <v>15</v>
      </c>
      <c r="BQ18" s="24">
        <v>2651596</v>
      </c>
      <c r="BR18" s="24">
        <v>2665506</v>
      </c>
      <c r="BS18" s="24">
        <v>13910</v>
      </c>
      <c r="BT18" s="24">
        <v>13</v>
      </c>
      <c r="BV18" s="173">
        <v>15</v>
      </c>
      <c r="BW18" s="184">
        <v>1838584</v>
      </c>
      <c r="BX18" s="184">
        <v>1846573</v>
      </c>
      <c r="BY18" s="184">
        <v>7989</v>
      </c>
      <c r="BZ18" s="184">
        <v>15</v>
      </c>
      <c r="CB18" s="111">
        <v>15</v>
      </c>
      <c r="CC18" s="208">
        <v>2868031</v>
      </c>
      <c r="CD18" s="208">
        <v>2887047</v>
      </c>
      <c r="CE18" s="208">
        <v>19016</v>
      </c>
      <c r="CF18" s="208">
        <v>18</v>
      </c>
    </row>
    <row r="19" spans="2:84" ht="14.25">
      <c r="B19" s="5">
        <v>16</v>
      </c>
      <c r="C19" s="25">
        <v>1536670</v>
      </c>
      <c r="D19" s="25">
        <v>1568897</v>
      </c>
      <c r="E19" s="25">
        <v>32227</v>
      </c>
      <c r="F19" s="25">
        <v>30</v>
      </c>
      <c r="H19" s="5">
        <v>16</v>
      </c>
      <c r="I19" s="42">
        <v>1537114</v>
      </c>
      <c r="J19" s="42">
        <v>1569341</v>
      </c>
      <c r="K19" s="42">
        <v>32227</v>
      </c>
      <c r="L19" s="42">
        <v>30</v>
      </c>
      <c r="N19" s="22">
        <v>16</v>
      </c>
      <c r="O19" s="42">
        <v>1137255</v>
      </c>
      <c r="P19" s="42">
        <v>1152904</v>
      </c>
      <c r="Q19" s="42">
        <v>15649</v>
      </c>
      <c r="R19" s="42">
        <v>16</v>
      </c>
      <c r="T19" s="5">
        <v>16</v>
      </c>
      <c r="U19" s="42">
        <v>1350887</v>
      </c>
      <c r="V19" s="42">
        <v>1361383</v>
      </c>
      <c r="W19" s="42">
        <v>10496</v>
      </c>
      <c r="X19" s="42">
        <v>15</v>
      </c>
      <c r="Z19" s="5">
        <v>16</v>
      </c>
      <c r="AA19" s="42">
        <v>3368491</v>
      </c>
      <c r="AB19" s="42">
        <v>3383251</v>
      </c>
      <c r="AC19" s="42">
        <v>14760</v>
      </c>
      <c r="AD19" s="42">
        <v>11</v>
      </c>
      <c r="AF19" s="114">
        <v>16</v>
      </c>
      <c r="AG19" s="129">
        <v>2968774</v>
      </c>
      <c r="AH19" s="129">
        <v>2974595</v>
      </c>
      <c r="AI19" s="129">
        <v>5821</v>
      </c>
      <c r="AJ19" s="129">
        <v>6</v>
      </c>
      <c r="AL19" s="109">
        <v>16</v>
      </c>
      <c r="AM19" s="224">
        <v>3045984</v>
      </c>
      <c r="AN19" s="224">
        <v>3052082</v>
      </c>
      <c r="AO19" s="224">
        <v>6098</v>
      </c>
      <c r="AP19" s="146">
        <v>8</v>
      </c>
      <c r="AR19" s="114">
        <v>16</v>
      </c>
      <c r="AS19" s="120">
        <v>2358658</v>
      </c>
      <c r="AT19" s="120">
        <v>2369756</v>
      </c>
      <c r="AU19" s="120">
        <v>11098</v>
      </c>
      <c r="AV19" s="120">
        <v>12</v>
      </c>
      <c r="AX19" s="111">
        <v>16</v>
      </c>
      <c r="AY19" s="42">
        <v>2538279</v>
      </c>
      <c r="AZ19" s="42">
        <v>2562375</v>
      </c>
      <c r="BA19" s="42">
        <v>24096</v>
      </c>
      <c r="BB19" s="42">
        <v>28</v>
      </c>
      <c r="BD19" s="5">
        <v>16</v>
      </c>
      <c r="BE19" s="42">
        <v>3138996</v>
      </c>
      <c r="BF19" s="42">
        <v>3195273</v>
      </c>
      <c r="BG19" s="55">
        <v>56277</v>
      </c>
      <c r="BH19" s="55">
        <v>53</v>
      </c>
      <c r="BJ19" s="111">
        <v>16</v>
      </c>
      <c r="BK19" s="146">
        <v>2903733</v>
      </c>
      <c r="BL19" s="146">
        <v>2950928</v>
      </c>
      <c r="BM19" s="146">
        <v>47195</v>
      </c>
      <c r="BN19" s="146">
        <v>44</v>
      </c>
      <c r="BP19" s="111">
        <v>16</v>
      </c>
      <c r="BQ19" s="42">
        <v>2747478</v>
      </c>
      <c r="BR19" s="42">
        <v>2768051</v>
      </c>
      <c r="BS19" s="42">
        <v>20573</v>
      </c>
      <c r="BT19" s="42">
        <v>22</v>
      </c>
      <c r="BV19" s="173">
        <v>16</v>
      </c>
      <c r="BW19" s="183">
        <v>2184510</v>
      </c>
      <c r="BX19" s="183">
        <v>2207798</v>
      </c>
      <c r="BY19" s="183">
        <v>23288</v>
      </c>
      <c r="BZ19" s="183">
        <v>40</v>
      </c>
      <c r="CE19" s="32">
        <f>SUM(CE4:CE18)</f>
        <v>204669</v>
      </c>
      <c r="CF19" s="32">
        <f>SUM(CF4:CF18)</f>
        <v>194</v>
      </c>
    </row>
    <row r="20" spans="2:84" ht="14.25">
      <c r="B20" s="5">
        <v>17</v>
      </c>
      <c r="C20" s="27">
        <v>1665479</v>
      </c>
      <c r="D20" s="27">
        <v>1671775</v>
      </c>
      <c r="E20" s="27">
        <v>6296</v>
      </c>
      <c r="F20" s="27">
        <v>9</v>
      </c>
      <c r="H20" s="5">
        <v>17</v>
      </c>
      <c r="I20" s="40">
        <v>1665692</v>
      </c>
      <c r="J20" s="40">
        <v>1672218</v>
      </c>
      <c r="K20" s="40">
        <v>6526</v>
      </c>
      <c r="L20" s="40">
        <v>9</v>
      </c>
      <c r="N20" s="22">
        <v>17</v>
      </c>
      <c r="O20" s="40">
        <v>1178559</v>
      </c>
      <c r="P20" s="40">
        <v>1203409</v>
      </c>
      <c r="Q20" s="40">
        <v>24850</v>
      </c>
      <c r="R20" s="40">
        <v>22</v>
      </c>
      <c r="T20" s="5">
        <v>17</v>
      </c>
      <c r="U20" s="40">
        <v>1373020</v>
      </c>
      <c r="V20" s="40">
        <v>1384615</v>
      </c>
      <c r="W20" s="40">
        <v>11595</v>
      </c>
      <c r="X20" s="40">
        <v>8</v>
      </c>
      <c r="Z20" s="5">
        <v>17</v>
      </c>
      <c r="AA20" s="40">
        <v>3383573</v>
      </c>
      <c r="AB20" s="40">
        <v>3389092</v>
      </c>
      <c r="AC20" s="40">
        <v>5519</v>
      </c>
      <c r="AD20" s="40">
        <v>4</v>
      </c>
      <c r="AF20" s="114">
        <v>17</v>
      </c>
      <c r="AG20" s="130">
        <v>3314752</v>
      </c>
      <c r="AH20" s="130">
        <v>3323074</v>
      </c>
      <c r="AI20" s="130">
        <v>8322</v>
      </c>
      <c r="AJ20" s="130">
        <v>12</v>
      </c>
      <c r="AL20" s="109">
        <v>17</v>
      </c>
      <c r="AM20" s="221">
        <v>3191526</v>
      </c>
      <c r="AN20" s="221">
        <v>3240343</v>
      </c>
      <c r="AO20" s="221">
        <v>48817</v>
      </c>
      <c r="AP20" s="147">
        <v>44</v>
      </c>
      <c r="AR20" s="114">
        <v>17</v>
      </c>
      <c r="AS20" s="121">
        <v>2697643</v>
      </c>
      <c r="AT20" s="121">
        <v>2713392</v>
      </c>
      <c r="AU20" s="121">
        <v>15749</v>
      </c>
      <c r="AV20" s="121">
        <v>16</v>
      </c>
      <c r="AX20" s="5">
        <v>17</v>
      </c>
      <c r="AY20" s="40">
        <v>2572275</v>
      </c>
      <c r="AZ20" s="40">
        <v>2613032</v>
      </c>
      <c r="BA20" s="40">
        <v>40757</v>
      </c>
      <c r="BB20" s="40">
        <v>37</v>
      </c>
      <c r="BD20" s="111">
        <v>17</v>
      </c>
      <c r="BE20" s="40">
        <v>3550231</v>
      </c>
      <c r="BF20" s="40">
        <v>3561086</v>
      </c>
      <c r="BG20" s="40">
        <v>10855</v>
      </c>
      <c r="BH20" s="40">
        <v>9</v>
      </c>
      <c r="BJ20" s="111">
        <v>17</v>
      </c>
      <c r="BK20" s="147">
        <v>2996544</v>
      </c>
      <c r="BL20" s="147">
        <v>3001202</v>
      </c>
      <c r="BM20" s="147">
        <v>4658</v>
      </c>
      <c r="BN20" s="147">
        <v>10</v>
      </c>
      <c r="BP20" s="111">
        <v>17</v>
      </c>
      <c r="BQ20" s="40">
        <v>3023173</v>
      </c>
      <c r="BR20" s="40">
        <v>3029362</v>
      </c>
      <c r="BS20" s="40">
        <v>6189</v>
      </c>
      <c r="BT20" s="40">
        <v>9</v>
      </c>
      <c r="BV20" s="173">
        <v>17</v>
      </c>
      <c r="BW20" s="185">
        <v>2295046</v>
      </c>
      <c r="BX20" s="185">
        <v>2351014</v>
      </c>
      <c r="BY20" s="185">
        <v>55968</v>
      </c>
      <c r="BZ20" s="185">
        <v>49</v>
      </c>
    </row>
    <row r="21" spans="2:84" ht="14.25">
      <c r="B21" s="5">
        <v>18</v>
      </c>
      <c r="C21" s="29">
        <v>1671977</v>
      </c>
      <c r="D21" s="29">
        <v>1683246</v>
      </c>
      <c r="E21" s="29">
        <v>11269</v>
      </c>
      <c r="F21" s="29">
        <v>16</v>
      </c>
      <c r="H21" s="5">
        <v>18</v>
      </c>
      <c r="I21" s="41">
        <v>1672982</v>
      </c>
      <c r="J21" s="41">
        <v>1683689</v>
      </c>
      <c r="K21" s="41">
        <v>10707</v>
      </c>
      <c r="L21" s="41">
        <v>15</v>
      </c>
      <c r="N21" s="22">
        <v>18</v>
      </c>
      <c r="O21" s="41">
        <v>1269868</v>
      </c>
      <c r="P21" s="41">
        <v>1289771</v>
      </c>
      <c r="Q21" s="41">
        <v>19903</v>
      </c>
      <c r="R21" s="41">
        <v>27</v>
      </c>
      <c r="T21" s="5">
        <v>18</v>
      </c>
      <c r="U21" s="41">
        <v>1437038</v>
      </c>
      <c r="V21" s="41">
        <v>1502039</v>
      </c>
      <c r="W21" s="41">
        <v>65001</v>
      </c>
      <c r="X21" s="41">
        <v>59</v>
      </c>
      <c r="Z21" s="5">
        <v>18</v>
      </c>
      <c r="AA21" s="41">
        <v>3400318</v>
      </c>
      <c r="AB21" s="41">
        <v>3410007</v>
      </c>
      <c r="AC21" s="41">
        <v>9689</v>
      </c>
      <c r="AD21" s="41">
        <v>8</v>
      </c>
      <c r="AF21" s="114">
        <v>18</v>
      </c>
      <c r="AG21" s="131">
        <v>3323760</v>
      </c>
      <c r="AH21" s="131">
        <v>3330342</v>
      </c>
      <c r="AI21" s="131">
        <v>6582</v>
      </c>
      <c r="AJ21" s="131">
        <v>12</v>
      </c>
      <c r="AL21" s="109">
        <v>18</v>
      </c>
      <c r="AM21" s="225">
        <v>3247044</v>
      </c>
      <c r="AN21" s="225">
        <v>3271870</v>
      </c>
      <c r="AO21" s="225">
        <v>24826</v>
      </c>
      <c r="AP21" s="150">
        <v>24</v>
      </c>
      <c r="AR21" s="114">
        <v>18</v>
      </c>
      <c r="AS21" s="122">
        <v>2951138</v>
      </c>
      <c r="AT21" s="122">
        <v>2988837</v>
      </c>
      <c r="AU21" s="122">
        <v>37699</v>
      </c>
      <c r="AV21" s="122">
        <v>30</v>
      </c>
      <c r="AX21" s="111">
        <v>18</v>
      </c>
      <c r="AY21" s="41">
        <v>2813870</v>
      </c>
      <c r="AZ21" s="41">
        <v>2826003</v>
      </c>
      <c r="BA21" s="41">
        <v>12133</v>
      </c>
      <c r="BB21" s="41">
        <v>8</v>
      </c>
      <c r="BD21" s="111">
        <v>18</v>
      </c>
      <c r="BE21" s="41">
        <v>3797541</v>
      </c>
      <c r="BF21" s="41">
        <v>3827408</v>
      </c>
      <c r="BG21" s="41">
        <v>29867</v>
      </c>
      <c r="BH21" s="41">
        <v>27</v>
      </c>
      <c r="BJ21" s="111">
        <v>18</v>
      </c>
      <c r="BK21" s="150">
        <v>3047965</v>
      </c>
      <c r="BL21" s="150">
        <v>3053210</v>
      </c>
      <c r="BM21" s="150">
        <v>5245</v>
      </c>
      <c r="BN21" s="150">
        <v>5</v>
      </c>
      <c r="BP21" s="111">
        <v>18</v>
      </c>
      <c r="BQ21" s="41">
        <v>3272794</v>
      </c>
      <c r="BR21" s="41">
        <v>3277814</v>
      </c>
      <c r="BS21" s="41">
        <v>5020</v>
      </c>
      <c r="BT21" s="41">
        <v>6</v>
      </c>
      <c r="BV21" s="5">
        <v>18</v>
      </c>
      <c r="BW21" s="187">
        <v>2531570</v>
      </c>
      <c r="BX21" s="187">
        <v>2546470</v>
      </c>
      <c r="BY21" s="188">
        <v>14900</v>
      </c>
      <c r="BZ21" s="188">
        <v>29</v>
      </c>
    </row>
    <row r="22" spans="2:84" ht="14.25">
      <c r="B22" s="5">
        <v>19</v>
      </c>
      <c r="C22" s="4">
        <v>1694883</v>
      </c>
      <c r="D22" s="4">
        <v>1706478</v>
      </c>
      <c r="E22" s="4">
        <v>11595</v>
      </c>
      <c r="F22" s="4">
        <v>8</v>
      </c>
      <c r="H22" s="5">
        <v>19</v>
      </c>
      <c r="I22" s="1">
        <v>1695326</v>
      </c>
      <c r="J22" s="1">
        <v>1706921</v>
      </c>
      <c r="K22" s="1">
        <v>11595</v>
      </c>
      <c r="L22" s="1">
        <v>7</v>
      </c>
      <c r="N22" s="22">
        <v>19</v>
      </c>
      <c r="O22" s="1">
        <v>1394076</v>
      </c>
      <c r="P22" s="1">
        <v>1405645</v>
      </c>
      <c r="Q22" s="1">
        <v>11569</v>
      </c>
      <c r="R22" s="1">
        <v>16</v>
      </c>
      <c r="T22" s="5">
        <v>19</v>
      </c>
      <c r="U22" s="1">
        <v>1692179</v>
      </c>
      <c r="V22" s="1">
        <v>1707828</v>
      </c>
      <c r="W22" s="1">
        <v>15649</v>
      </c>
      <c r="X22" s="1">
        <v>16</v>
      </c>
      <c r="Z22" s="5">
        <v>19</v>
      </c>
      <c r="AA22" s="1">
        <v>3450658</v>
      </c>
      <c r="AB22" s="1">
        <v>3567887</v>
      </c>
      <c r="AC22" s="1">
        <v>117229</v>
      </c>
      <c r="AD22" s="1">
        <v>105</v>
      </c>
      <c r="AF22" s="114">
        <v>19</v>
      </c>
      <c r="AG22" s="123">
        <v>3349026</v>
      </c>
      <c r="AH22" s="123">
        <v>3354973</v>
      </c>
      <c r="AI22" s="123">
        <v>5947</v>
      </c>
      <c r="AJ22" s="123">
        <v>4</v>
      </c>
      <c r="AL22" s="109">
        <v>19</v>
      </c>
      <c r="AM22" s="216">
        <v>3279438</v>
      </c>
      <c r="AN22" s="216">
        <v>3289643</v>
      </c>
      <c r="AO22" s="216">
        <v>10205</v>
      </c>
      <c r="AP22" s="148">
        <v>9</v>
      </c>
      <c r="AR22" s="114">
        <v>19</v>
      </c>
      <c r="AS22" s="113">
        <v>3023687</v>
      </c>
      <c r="AT22" s="113">
        <v>3048073</v>
      </c>
      <c r="AU22" s="113">
        <v>24386</v>
      </c>
      <c r="AV22" s="113">
        <v>29</v>
      </c>
      <c r="AX22" s="111">
        <v>19</v>
      </c>
      <c r="AY22" s="1">
        <v>2901139</v>
      </c>
      <c r="AZ22" s="1">
        <v>2906907</v>
      </c>
      <c r="BA22" s="1">
        <v>5768</v>
      </c>
      <c r="BB22" s="1">
        <v>10</v>
      </c>
      <c r="BD22" s="111">
        <v>19</v>
      </c>
      <c r="BE22" s="1">
        <v>3853907</v>
      </c>
      <c r="BF22" s="1">
        <v>3864837</v>
      </c>
      <c r="BG22" s="1">
        <v>10930</v>
      </c>
      <c r="BH22" s="1">
        <v>15</v>
      </c>
      <c r="BJ22" s="111">
        <v>19</v>
      </c>
      <c r="BK22" s="148">
        <v>3057868</v>
      </c>
      <c r="BL22" s="148">
        <v>3065166</v>
      </c>
      <c r="BM22" s="148">
        <v>7298</v>
      </c>
      <c r="BN22" s="148">
        <v>8</v>
      </c>
      <c r="BP22" s="111">
        <v>19</v>
      </c>
      <c r="BQ22" s="1">
        <v>3447375</v>
      </c>
      <c r="BR22" s="1">
        <v>3452080</v>
      </c>
      <c r="BS22" s="1">
        <v>4705</v>
      </c>
      <c r="BT22" s="1">
        <v>5</v>
      </c>
      <c r="BV22" s="173">
        <v>19</v>
      </c>
      <c r="BW22" s="174">
        <v>2584158</v>
      </c>
      <c r="BX22" s="174">
        <v>2607453</v>
      </c>
      <c r="BY22" s="174">
        <v>23295</v>
      </c>
      <c r="BZ22" s="174">
        <v>20</v>
      </c>
    </row>
    <row r="23" spans="2:84" ht="14.25">
      <c r="B23" s="5">
        <v>20</v>
      </c>
      <c r="C23" s="12">
        <v>1758901</v>
      </c>
      <c r="D23" s="12">
        <v>1782446</v>
      </c>
      <c r="E23" s="12">
        <v>23545</v>
      </c>
      <c r="F23" s="12">
        <v>22</v>
      </c>
      <c r="H23" s="5">
        <v>20</v>
      </c>
      <c r="I23" s="9">
        <v>1759344</v>
      </c>
      <c r="J23" s="9">
        <v>1782480</v>
      </c>
      <c r="K23" s="9">
        <v>23136</v>
      </c>
      <c r="L23" s="9">
        <v>21</v>
      </c>
      <c r="N23" s="22">
        <v>20</v>
      </c>
      <c r="O23" s="9">
        <v>1420138</v>
      </c>
      <c r="P23" s="9">
        <v>1423965</v>
      </c>
      <c r="Q23" s="9">
        <v>3827</v>
      </c>
      <c r="R23" s="9">
        <v>7</v>
      </c>
      <c r="T23" s="5">
        <v>20</v>
      </c>
      <c r="U23" s="9">
        <v>1830791</v>
      </c>
      <c r="V23" s="9">
        <v>1836356</v>
      </c>
      <c r="W23" s="9">
        <v>5565</v>
      </c>
      <c r="X23" s="9">
        <v>6</v>
      </c>
      <c r="AC23" s="32">
        <f>SUM(AC4:AC22)</f>
        <v>411212</v>
      </c>
      <c r="AD23" s="32">
        <f>SUM(AD4:AD22)</f>
        <v>412</v>
      </c>
      <c r="AI23" s="32">
        <f>SUM(AI4:AI22)</f>
        <v>261096</v>
      </c>
      <c r="AJ23" s="32">
        <f>SUM(AJ4:AJ22)</f>
        <v>263</v>
      </c>
      <c r="AL23" s="109">
        <v>20</v>
      </c>
      <c r="AM23" s="217">
        <v>3309095</v>
      </c>
      <c r="AN23" s="217">
        <v>3404767</v>
      </c>
      <c r="AO23" s="217">
        <v>95672</v>
      </c>
      <c r="AP23" s="149">
        <v>96</v>
      </c>
      <c r="AR23" s="114">
        <v>20</v>
      </c>
      <c r="AS23" s="115">
        <v>3143824</v>
      </c>
      <c r="AT23" s="115">
        <v>3164649</v>
      </c>
      <c r="AU23" s="115">
        <v>20825</v>
      </c>
      <c r="AV23" s="115">
        <v>17</v>
      </c>
      <c r="AX23" s="111">
        <v>20</v>
      </c>
      <c r="AY23" s="9">
        <v>3027986</v>
      </c>
      <c r="AZ23" s="9">
        <v>3047207</v>
      </c>
      <c r="BA23" s="9">
        <v>19221</v>
      </c>
      <c r="BB23" s="9">
        <v>21</v>
      </c>
      <c r="BD23" s="5">
        <v>20</v>
      </c>
      <c r="BE23" s="9">
        <v>3913317</v>
      </c>
      <c r="BF23" s="9">
        <v>3931748</v>
      </c>
      <c r="BG23" s="43">
        <v>18431</v>
      </c>
      <c r="BH23" s="43">
        <v>15</v>
      </c>
      <c r="BJ23" s="111">
        <v>20</v>
      </c>
      <c r="BK23" s="149">
        <v>3065835</v>
      </c>
      <c r="BL23" s="149">
        <v>3070317</v>
      </c>
      <c r="BM23" s="149">
        <v>4482</v>
      </c>
      <c r="BN23" s="149">
        <v>7</v>
      </c>
      <c r="BP23" s="111">
        <v>20</v>
      </c>
      <c r="BQ23" s="9">
        <v>3699375</v>
      </c>
      <c r="BR23" s="9">
        <v>3703507</v>
      </c>
      <c r="BS23" s="9">
        <v>4132</v>
      </c>
      <c r="BT23" s="9">
        <v>4</v>
      </c>
      <c r="BV23" s="173">
        <v>20</v>
      </c>
      <c r="BW23" s="179">
        <v>2866897</v>
      </c>
      <c r="BX23" s="179">
        <v>2874816</v>
      </c>
      <c r="BY23" s="179">
        <v>7919</v>
      </c>
      <c r="BZ23" s="179">
        <v>13</v>
      </c>
    </row>
    <row r="24" spans="2:84">
      <c r="B24" s="5">
        <v>21</v>
      </c>
      <c r="C24" s="14">
        <v>1877216</v>
      </c>
      <c r="D24" s="14">
        <v>1882781</v>
      </c>
      <c r="E24" s="14">
        <v>5565</v>
      </c>
      <c r="F24" s="14">
        <v>6</v>
      </c>
      <c r="H24" s="22">
        <v>21</v>
      </c>
      <c r="I24" s="10">
        <v>1884971</v>
      </c>
      <c r="J24" s="10">
        <v>1898272</v>
      </c>
      <c r="K24" s="10">
        <v>13301</v>
      </c>
      <c r="L24" s="10">
        <v>8</v>
      </c>
      <c r="N24" s="22">
        <v>21</v>
      </c>
      <c r="O24" s="10">
        <v>1433001</v>
      </c>
      <c r="P24" s="10">
        <v>1444011</v>
      </c>
      <c r="Q24" s="10">
        <v>11010</v>
      </c>
      <c r="R24" s="10">
        <v>16</v>
      </c>
      <c r="T24" s="5">
        <v>21</v>
      </c>
      <c r="U24" s="10">
        <v>2103560</v>
      </c>
      <c r="V24" s="10">
        <v>2111551</v>
      </c>
      <c r="W24" s="10">
        <v>7991</v>
      </c>
      <c r="X24" s="10">
        <v>10</v>
      </c>
      <c r="AO24" s="32">
        <f>SUM(AO4:AO23)</f>
        <v>334428</v>
      </c>
      <c r="AP24" s="32">
        <f>SUM(AP4:AP23)</f>
        <v>372</v>
      </c>
      <c r="AR24" s="114">
        <v>21</v>
      </c>
      <c r="AS24" s="116">
        <v>3701363</v>
      </c>
      <c r="AT24" s="116">
        <v>3707659</v>
      </c>
      <c r="AU24" s="116">
        <v>6296</v>
      </c>
      <c r="AV24" s="116">
        <v>8</v>
      </c>
      <c r="AX24" s="5">
        <v>21</v>
      </c>
      <c r="AY24" s="10">
        <v>3082260</v>
      </c>
      <c r="AZ24" s="10">
        <v>3101769</v>
      </c>
      <c r="BA24" s="10">
        <v>19509</v>
      </c>
      <c r="BB24" s="10">
        <v>12</v>
      </c>
      <c r="BD24" s="111">
        <v>21</v>
      </c>
      <c r="BE24" s="10">
        <v>3934092</v>
      </c>
      <c r="BF24" s="10">
        <v>3942861</v>
      </c>
      <c r="BG24" s="10">
        <v>8769</v>
      </c>
      <c r="BH24" s="10">
        <v>7</v>
      </c>
      <c r="BJ24" s="111">
        <v>21</v>
      </c>
      <c r="BK24" s="151">
        <v>3116918</v>
      </c>
      <c r="BL24" s="151">
        <v>3129032</v>
      </c>
      <c r="BM24" s="151">
        <v>12114</v>
      </c>
      <c r="BN24" s="151">
        <v>13</v>
      </c>
      <c r="BP24" s="111">
        <v>21</v>
      </c>
      <c r="BQ24" s="10">
        <v>3844647</v>
      </c>
      <c r="BR24" s="10">
        <v>3851001</v>
      </c>
      <c r="BS24" s="10">
        <v>6354</v>
      </c>
      <c r="BT24" s="10">
        <v>9</v>
      </c>
      <c r="BV24" s="173">
        <v>21</v>
      </c>
      <c r="BW24" s="180">
        <v>2884039</v>
      </c>
      <c r="BX24" s="180">
        <v>2905181</v>
      </c>
      <c r="BY24" s="180">
        <v>21142</v>
      </c>
      <c r="BZ24" s="180">
        <v>21</v>
      </c>
    </row>
    <row r="25" spans="2:84">
      <c r="B25" s="5">
        <v>22</v>
      </c>
      <c r="C25" s="16">
        <v>2150267</v>
      </c>
      <c r="D25" s="16">
        <v>2158258</v>
      </c>
      <c r="E25" s="16">
        <v>7991</v>
      </c>
      <c r="F25" s="16">
        <v>10</v>
      </c>
      <c r="H25" s="22">
        <v>22</v>
      </c>
      <c r="I25" s="11">
        <v>2076864</v>
      </c>
      <c r="J25" s="11">
        <v>2082429</v>
      </c>
      <c r="K25" s="11">
        <v>5565</v>
      </c>
      <c r="L25" s="11">
        <v>6</v>
      </c>
      <c r="N25" s="22">
        <v>22</v>
      </c>
      <c r="O25" s="11">
        <v>1807569</v>
      </c>
      <c r="P25" s="11">
        <v>1820870</v>
      </c>
      <c r="Q25" s="11">
        <v>13301</v>
      </c>
      <c r="R25" s="11">
        <v>8</v>
      </c>
      <c r="T25" s="5">
        <v>22</v>
      </c>
      <c r="U25" s="11">
        <v>2153930</v>
      </c>
      <c r="V25" s="11">
        <v>2159899</v>
      </c>
      <c r="W25" s="11">
        <v>5969</v>
      </c>
      <c r="X25" s="11">
        <v>4</v>
      </c>
      <c r="AR25" s="114">
        <v>22</v>
      </c>
      <c r="AS25" s="117">
        <v>3943219</v>
      </c>
      <c r="AT25" s="117">
        <v>3947964</v>
      </c>
      <c r="AU25" s="117">
        <v>4745</v>
      </c>
      <c r="AV25" s="117">
        <v>5</v>
      </c>
      <c r="AX25" s="5">
        <v>22</v>
      </c>
      <c r="AY25" s="11">
        <v>3173947</v>
      </c>
      <c r="AZ25" s="11">
        <v>3246630</v>
      </c>
      <c r="BA25" s="11">
        <v>72683</v>
      </c>
      <c r="BB25" s="11">
        <v>81</v>
      </c>
      <c r="BG25" s="32">
        <f>SUM(BG4:BG24)</f>
        <v>375737</v>
      </c>
      <c r="BH25" s="32">
        <f>SUM(BH4:BH24)</f>
        <v>380</v>
      </c>
      <c r="BJ25" s="5">
        <v>22</v>
      </c>
      <c r="BK25" s="140">
        <v>3145034</v>
      </c>
      <c r="BL25" s="140">
        <v>3246933</v>
      </c>
      <c r="BM25" s="63">
        <v>101899</v>
      </c>
      <c r="BN25" s="63">
        <v>91</v>
      </c>
      <c r="BP25" s="5">
        <v>22</v>
      </c>
      <c r="BQ25" s="11">
        <v>3925249</v>
      </c>
      <c r="BR25" s="11">
        <v>3946689</v>
      </c>
      <c r="BS25" s="11">
        <v>21440</v>
      </c>
      <c r="BT25" s="11">
        <v>18</v>
      </c>
      <c r="BV25" s="173">
        <v>22</v>
      </c>
      <c r="BW25" s="181">
        <v>2935558</v>
      </c>
      <c r="BX25" s="181">
        <v>2946812</v>
      </c>
      <c r="BY25" s="181">
        <v>11254</v>
      </c>
      <c r="BZ25" s="181">
        <v>9</v>
      </c>
    </row>
    <row r="26" spans="2:84">
      <c r="B26" s="22">
        <v>23</v>
      </c>
      <c r="C26" s="18">
        <v>2247699</v>
      </c>
      <c r="D26" s="18">
        <v>2254341</v>
      </c>
      <c r="E26" s="18">
        <v>6642</v>
      </c>
      <c r="F26" s="18">
        <v>5</v>
      </c>
      <c r="H26" s="22">
        <v>23</v>
      </c>
      <c r="I26" s="23">
        <v>2349915</v>
      </c>
      <c r="J26" s="23">
        <v>2357906</v>
      </c>
      <c r="K26" s="23">
        <v>7991</v>
      </c>
      <c r="L26" s="23">
        <v>10</v>
      </c>
      <c r="N26" s="22">
        <v>23</v>
      </c>
      <c r="O26" s="23">
        <v>2020385</v>
      </c>
      <c r="P26" s="23">
        <v>2024520</v>
      </c>
      <c r="Q26" s="23">
        <v>4135</v>
      </c>
      <c r="R26" s="23">
        <v>6</v>
      </c>
      <c r="T26" s="5">
        <v>23</v>
      </c>
      <c r="U26" s="23">
        <v>2189226</v>
      </c>
      <c r="V26" s="23">
        <v>2193429</v>
      </c>
      <c r="W26" s="23">
        <v>4203</v>
      </c>
      <c r="X26" s="23">
        <v>8</v>
      </c>
      <c r="AU26" s="32">
        <f>SUM(AU4:AU25)</f>
        <v>352365</v>
      </c>
      <c r="AV26" s="32">
        <f>SUM(AV4:AV25)</f>
        <v>358</v>
      </c>
      <c r="AX26" s="5">
        <v>23</v>
      </c>
      <c r="AY26" s="23">
        <v>3285873</v>
      </c>
      <c r="AZ26" s="23">
        <v>3299204</v>
      </c>
      <c r="BA26" s="58">
        <v>13331</v>
      </c>
      <c r="BB26" s="58">
        <v>16</v>
      </c>
      <c r="BJ26" s="5">
        <v>23</v>
      </c>
      <c r="BK26" s="152">
        <v>3254021</v>
      </c>
      <c r="BL26" s="152">
        <v>3261504</v>
      </c>
      <c r="BM26" s="152">
        <v>7483</v>
      </c>
      <c r="BN26" s="152">
        <v>11</v>
      </c>
      <c r="BS26" s="32">
        <f>SUM(BS4:BS25)</f>
        <v>387662</v>
      </c>
      <c r="BT26" s="32">
        <f>SUM(BT4:BT25)</f>
        <v>385</v>
      </c>
      <c r="BV26" s="173">
        <v>23</v>
      </c>
      <c r="BW26" s="182">
        <v>3211864</v>
      </c>
      <c r="BX26" s="182">
        <v>3231408</v>
      </c>
      <c r="BY26" s="182">
        <v>19544</v>
      </c>
      <c r="BZ26" s="182">
        <v>23</v>
      </c>
    </row>
    <row r="27" spans="2:84">
      <c r="B27" s="22">
        <v>24</v>
      </c>
      <c r="C27" s="20">
        <v>2291261</v>
      </c>
      <c r="D27" s="20">
        <v>2297230</v>
      </c>
      <c r="E27" s="20">
        <v>5969</v>
      </c>
      <c r="F27" s="20">
        <v>4</v>
      </c>
      <c r="H27" s="22">
        <v>24</v>
      </c>
      <c r="I27" s="24">
        <v>2400284</v>
      </c>
      <c r="J27" s="24">
        <v>2406253</v>
      </c>
      <c r="K27" s="24">
        <v>5969</v>
      </c>
      <c r="L27" s="24">
        <v>4</v>
      </c>
      <c r="N27" s="22">
        <v>24</v>
      </c>
      <c r="O27" s="24">
        <v>2291724</v>
      </c>
      <c r="P27" s="24">
        <v>2299715</v>
      </c>
      <c r="Q27" s="24">
        <v>7991</v>
      </c>
      <c r="R27" s="24">
        <v>10</v>
      </c>
      <c r="T27" s="5">
        <v>24</v>
      </c>
      <c r="U27" s="24">
        <v>2196819</v>
      </c>
      <c r="V27" s="24">
        <v>2203461</v>
      </c>
      <c r="W27" s="24">
        <v>6642</v>
      </c>
      <c r="X27" s="24">
        <v>5</v>
      </c>
      <c r="AX27" s="111">
        <v>24</v>
      </c>
      <c r="AY27" s="24">
        <v>3348904</v>
      </c>
      <c r="AZ27" s="24">
        <v>3358096</v>
      </c>
      <c r="BA27" s="24">
        <v>9192</v>
      </c>
      <c r="BB27" s="24">
        <v>6</v>
      </c>
      <c r="BM27" s="32">
        <f>SUM(BM4:BM26)</f>
        <v>375810</v>
      </c>
      <c r="BN27" s="32">
        <f>SUM(BN4:BN26)</f>
        <v>390</v>
      </c>
      <c r="BV27" s="173">
        <v>24</v>
      </c>
      <c r="BW27" s="184">
        <v>3268028</v>
      </c>
      <c r="BX27" s="184">
        <v>3274104</v>
      </c>
      <c r="BY27" s="184">
        <v>6076</v>
      </c>
      <c r="BZ27" s="184">
        <v>8</v>
      </c>
    </row>
    <row r="28" spans="2:84">
      <c r="B28" s="22">
        <v>25</v>
      </c>
      <c r="C28" s="25">
        <v>2386109</v>
      </c>
      <c r="D28" s="25">
        <v>2399410</v>
      </c>
      <c r="E28" s="25">
        <v>13301</v>
      </c>
      <c r="F28" s="25">
        <v>8</v>
      </c>
      <c r="H28" s="22">
        <v>25</v>
      </c>
      <c r="I28" s="42">
        <v>2435580</v>
      </c>
      <c r="J28" s="42">
        <v>2439783</v>
      </c>
      <c r="K28" s="42">
        <v>4203</v>
      </c>
      <c r="L28" s="42">
        <v>8</v>
      </c>
      <c r="N28" s="22">
        <v>25</v>
      </c>
      <c r="O28" s="42">
        <v>2389155</v>
      </c>
      <c r="P28" s="42">
        <v>2395797</v>
      </c>
      <c r="Q28" s="42">
        <v>6642</v>
      </c>
      <c r="R28" s="42">
        <v>5</v>
      </c>
      <c r="T28" s="5">
        <v>25</v>
      </c>
      <c r="U28" s="42">
        <v>2368752</v>
      </c>
      <c r="V28" s="42">
        <v>2382053</v>
      </c>
      <c r="W28" s="42">
        <v>13301</v>
      </c>
      <c r="X28" s="42">
        <v>8</v>
      </c>
      <c r="AX28" s="111">
        <v>25</v>
      </c>
      <c r="AY28" s="42">
        <v>3366158</v>
      </c>
      <c r="AZ28" s="42">
        <v>3405153</v>
      </c>
      <c r="BA28" s="42">
        <v>38995</v>
      </c>
      <c r="BB28" s="42">
        <v>37</v>
      </c>
      <c r="BY28" s="32">
        <f>SUM(BY4:BY27)</f>
        <v>443767</v>
      </c>
      <c r="BZ28" s="32">
        <f>SUM(BZ4:BZ27)</f>
        <v>484</v>
      </c>
    </row>
    <row r="29" spans="2:84">
      <c r="B29" s="22">
        <v>26</v>
      </c>
      <c r="C29" s="27">
        <v>2839556</v>
      </c>
      <c r="D29" s="27">
        <v>2851234</v>
      </c>
      <c r="E29" s="27">
        <v>11678</v>
      </c>
      <c r="F29" s="27">
        <v>14</v>
      </c>
      <c r="H29" s="22">
        <v>26</v>
      </c>
      <c r="I29" s="40">
        <v>2443173</v>
      </c>
      <c r="J29" s="40">
        <v>2449815</v>
      </c>
      <c r="K29" s="40">
        <v>6642</v>
      </c>
      <c r="L29" s="40">
        <v>5</v>
      </c>
      <c r="N29" s="22">
        <v>26</v>
      </c>
      <c r="O29" s="40">
        <v>2432736</v>
      </c>
      <c r="P29" s="40">
        <v>2438686</v>
      </c>
      <c r="Q29" s="40">
        <v>5950</v>
      </c>
      <c r="R29" s="40">
        <v>4</v>
      </c>
      <c r="T29" s="5">
        <v>26</v>
      </c>
      <c r="U29" s="40">
        <v>2832775</v>
      </c>
      <c r="V29" s="40">
        <v>2844453</v>
      </c>
      <c r="W29" s="40">
        <v>11678</v>
      </c>
      <c r="X29" s="40">
        <v>14</v>
      </c>
      <c r="AX29" s="5">
        <v>26</v>
      </c>
      <c r="AY29" s="40">
        <v>3409224</v>
      </c>
      <c r="AZ29" s="40">
        <v>3414221</v>
      </c>
      <c r="BA29" s="40">
        <v>4997</v>
      </c>
      <c r="BB29" s="40">
        <v>6</v>
      </c>
    </row>
    <row r="30" spans="2:84">
      <c r="B30" s="22">
        <v>27</v>
      </c>
      <c r="C30" s="29">
        <v>2965478</v>
      </c>
      <c r="D30" s="29">
        <v>2969942</v>
      </c>
      <c r="E30" s="29">
        <v>4464</v>
      </c>
      <c r="F30" s="29">
        <v>5</v>
      </c>
      <c r="H30" s="22">
        <v>27</v>
      </c>
      <c r="I30" s="41">
        <v>2879386</v>
      </c>
      <c r="J30" s="41">
        <v>2891429</v>
      </c>
      <c r="K30" s="41">
        <v>12043</v>
      </c>
      <c r="L30" s="41">
        <v>16</v>
      </c>
      <c r="N30" s="22">
        <v>27</v>
      </c>
      <c r="O30" s="41">
        <v>2823115</v>
      </c>
      <c r="P30" s="41">
        <v>2836148</v>
      </c>
      <c r="Q30" s="41">
        <v>13033</v>
      </c>
      <c r="R30" s="41">
        <v>15</v>
      </c>
      <c r="T30" s="5">
        <v>27</v>
      </c>
      <c r="U30" s="41">
        <v>2981039</v>
      </c>
      <c r="V30" s="41">
        <v>2985828</v>
      </c>
      <c r="W30" s="41">
        <v>4789</v>
      </c>
      <c r="X30" s="41">
        <v>6</v>
      </c>
      <c r="BA30" s="32">
        <f>SUM(BA4:BA29)</f>
        <v>415281</v>
      </c>
      <c r="BB30" s="32">
        <f>SUM(BB4:BB29)</f>
        <v>452</v>
      </c>
    </row>
    <row r="31" spans="2:84">
      <c r="B31" s="22">
        <v>28</v>
      </c>
      <c r="C31" s="4">
        <v>2972823</v>
      </c>
      <c r="D31" s="4">
        <v>2977612</v>
      </c>
      <c r="E31" s="4">
        <v>4789</v>
      </c>
      <c r="F31" s="4">
        <v>6</v>
      </c>
      <c r="H31" s="22">
        <v>28</v>
      </c>
      <c r="I31" s="1">
        <v>2982198</v>
      </c>
      <c r="J31" s="1">
        <v>2986987</v>
      </c>
      <c r="K31" s="1">
        <v>4789</v>
      </c>
      <c r="L31" s="1">
        <v>6</v>
      </c>
      <c r="N31" s="22">
        <v>28</v>
      </c>
      <c r="O31" s="1">
        <v>2879270</v>
      </c>
      <c r="P31" s="1">
        <v>2891587</v>
      </c>
      <c r="Q31" s="1">
        <v>12317</v>
      </c>
      <c r="R31" s="1">
        <v>16</v>
      </c>
      <c r="T31" s="5">
        <v>28</v>
      </c>
      <c r="U31" s="1">
        <v>2988709</v>
      </c>
      <c r="V31" s="1">
        <v>2993173</v>
      </c>
      <c r="W31" s="1">
        <v>4464</v>
      </c>
      <c r="X31" s="1">
        <v>5</v>
      </c>
    </row>
    <row r="32" spans="2:84">
      <c r="B32" s="5">
        <v>29</v>
      </c>
      <c r="C32" s="12">
        <v>3084254</v>
      </c>
      <c r="D32" s="12">
        <v>3101441</v>
      </c>
      <c r="E32" s="12">
        <v>17187</v>
      </c>
      <c r="F32" s="12">
        <v>18</v>
      </c>
      <c r="H32" s="22">
        <v>29</v>
      </c>
      <c r="I32" s="9">
        <v>2989868</v>
      </c>
      <c r="J32" s="9">
        <v>2994332</v>
      </c>
      <c r="K32" s="9">
        <v>4464</v>
      </c>
      <c r="L32" s="9">
        <v>5</v>
      </c>
      <c r="N32" s="22">
        <v>29</v>
      </c>
      <c r="O32" s="9">
        <v>2965741</v>
      </c>
      <c r="P32" s="9">
        <v>2970205</v>
      </c>
      <c r="Q32" s="9">
        <v>4464</v>
      </c>
      <c r="R32" s="9">
        <v>5</v>
      </c>
      <c r="T32" s="5">
        <v>29</v>
      </c>
      <c r="U32" s="9">
        <v>3091994</v>
      </c>
      <c r="V32" s="9">
        <v>3100635</v>
      </c>
      <c r="W32" s="9">
        <v>8641</v>
      </c>
      <c r="X32" s="9">
        <v>11</v>
      </c>
    </row>
    <row r="33" spans="3:24">
      <c r="C33" s="38"/>
      <c r="D33" s="38"/>
      <c r="E33" s="39">
        <f>SUM(E4:E32)</f>
        <v>372062</v>
      </c>
      <c r="F33" s="33">
        <f>SUM(F4:F32)</f>
        <v>368</v>
      </c>
      <c r="H33" s="22">
        <v>30</v>
      </c>
      <c r="I33" s="10">
        <v>3094829</v>
      </c>
      <c r="J33" s="10">
        <v>3100421</v>
      </c>
      <c r="K33" s="10">
        <v>5592</v>
      </c>
      <c r="L33" s="10">
        <v>8</v>
      </c>
      <c r="N33" s="22">
        <v>30</v>
      </c>
      <c r="O33" s="10">
        <v>2973086</v>
      </c>
      <c r="P33" s="10">
        <v>2977875</v>
      </c>
      <c r="Q33" s="10">
        <v>4789</v>
      </c>
      <c r="R33" s="10">
        <v>6</v>
      </c>
      <c r="W33" s="32">
        <f>SUM(W4:W32)</f>
        <v>369401</v>
      </c>
      <c r="X33" s="6">
        <v>375</v>
      </c>
    </row>
    <row r="34" spans="3:24">
      <c r="C34" s="38"/>
      <c r="D34" s="38"/>
      <c r="E34" s="38"/>
      <c r="K34" s="39">
        <f>SUM(K4:K33)</f>
        <v>419639</v>
      </c>
      <c r="L34" s="33">
        <f>SUM(L4:L33)</f>
        <v>435</v>
      </c>
      <c r="N34" s="22">
        <v>31</v>
      </c>
      <c r="O34" s="11">
        <v>3084606</v>
      </c>
      <c r="P34" s="11">
        <v>3088947</v>
      </c>
      <c r="Q34" s="11">
        <v>4341</v>
      </c>
      <c r="R34" s="11">
        <v>5</v>
      </c>
    </row>
    <row r="35" spans="3:24">
      <c r="C35" s="38"/>
      <c r="D35" s="38"/>
      <c r="E35" s="38"/>
      <c r="N35" s="22">
        <v>32</v>
      </c>
      <c r="O35" s="23">
        <v>3094461</v>
      </c>
      <c r="P35" s="23">
        <v>3101695</v>
      </c>
      <c r="Q35" s="23">
        <v>7234</v>
      </c>
      <c r="R35" s="23">
        <v>9</v>
      </c>
    </row>
    <row r="36" spans="3:24">
      <c r="Q36" s="32">
        <f>SUM(Q4:Q35)</f>
        <v>354344</v>
      </c>
      <c r="R36" s="32">
        <f>SUM(R4:R35)</f>
        <v>378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21D8-F455-4609-878F-A209CA64184E}">
  <dimension ref="A1:W370"/>
  <sheetViews>
    <sheetView zoomScaleNormal="100" workbookViewId="0">
      <selection activeCell="J49" sqref="J49"/>
    </sheetView>
  </sheetViews>
  <sheetFormatPr defaultRowHeight="12.75"/>
  <cols>
    <col min="1" max="1" width="14" style="5" customWidth="1"/>
    <col min="2" max="6" width="9" style="5"/>
    <col min="7" max="7" width="9.5" style="5" bestFit="1" customWidth="1"/>
    <col min="8" max="8" width="10.5" style="5" customWidth="1"/>
    <col min="9" max="9" width="9" style="5"/>
    <col min="10" max="10" width="10" style="5" customWidth="1"/>
    <col min="11" max="11" width="10.375" style="5" customWidth="1"/>
    <col min="12" max="12" width="10.5" style="5" customWidth="1"/>
    <col min="13" max="13" width="10.75" style="5" customWidth="1"/>
    <col min="14" max="14" width="4" style="5" customWidth="1"/>
    <col min="15" max="15" width="4.25" style="5" customWidth="1"/>
    <col min="16" max="16" width="9" style="5"/>
    <col min="17" max="18" width="11.875" style="3" customWidth="1"/>
    <col min="19" max="19" width="12" style="3" customWidth="1"/>
    <col min="20" max="20" width="11.25" style="3" customWidth="1"/>
    <col min="21" max="21" width="11.125" style="5" customWidth="1"/>
    <col min="22" max="22" width="8" style="5" customWidth="1"/>
    <col min="23" max="23" width="98.5" style="5" bestFit="1" customWidth="1"/>
    <col min="24" max="16384" width="9" style="5"/>
  </cols>
  <sheetData>
    <row r="1" spans="1:23" ht="84.75" customHeight="1" thickBot="1">
      <c r="A1" s="305" t="s">
        <v>64</v>
      </c>
      <c r="B1" s="762" t="s">
        <v>128</v>
      </c>
      <c r="C1" s="763"/>
      <c r="D1" s="763"/>
      <c r="E1" s="764"/>
      <c r="F1" s="762" t="s">
        <v>129</v>
      </c>
      <c r="G1" s="763"/>
      <c r="H1" s="763"/>
      <c r="I1" s="764"/>
      <c r="J1" s="765" t="s">
        <v>130</v>
      </c>
      <c r="K1" s="766"/>
      <c r="L1" s="766"/>
      <c r="M1" s="767"/>
      <c r="P1" s="741" t="s">
        <v>4</v>
      </c>
      <c r="Q1" s="741"/>
      <c r="R1" s="741"/>
      <c r="S1" s="306"/>
      <c r="T1" s="306"/>
      <c r="U1" s="306"/>
      <c r="V1" s="306"/>
      <c r="W1" s="306"/>
    </row>
    <row r="2" spans="1:23" s="6" customFormat="1" ht="13.5" thickBot="1">
      <c r="A2" s="234" t="s">
        <v>131</v>
      </c>
      <c r="B2" s="234" t="s">
        <v>6</v>
      </c>
      <c r="C2" s="235" t="s">
        <v>7</v>
      </c>
      <c r="D2" s="235" t="s">
        <v>8</v>
      </c>
      <c r="E2" s="236" t="s">
        <v>9</v>
      </c>
      <c r="F2" s="237" t="s">
        <v>6</v>
      </c>
      <c r="G2" s="238" t="s">
        <v>7</v>
      </c>
      <c r="H2" s="239" t="s">
        <v>8</v>
      </c>
      <c r="I2" s="240" t="s">
        <v>10</v>
      </c>
      <c r="J2" s="241" t="s">
        <v>6</v>
      </c>
      <c r="K2" s="242" t="s">
        <v>7</v>
      </c>
      <c r="L2" s="242" t="s">
        <v>8</v>
      </c>
      <c r="M2" s="243" t="s">
        <v>9</v>
      </c>
      <c r="P2" s="6" t="s">
        <v>125</v>
      </c>
      <c r="Q2" s="6" t="s">
        <v>11</v>
      </c>
      <c r="R2" s="6" t="s">
        <v>12</v>
      </c>
      <c r="S2" s="6" t="s">
        <v>8</v>
      </c>
      <c r="T2" s="6" t="s">
        <v>13</v>
      </c>
      <c r="U2" s="6" t="s">
        <v>14</v>
      </c>
      <c r="V2" s="6" t="s">
        <v>15</v>
      </c>
      <c r="W2" s="6" t="s">
        <v>16</v>
      </c>
    </row>
    <row r="3" spans="1:23" ht="14.25">
      <c r="A3" s="244">
        <v>1</v>
      </c>
      <c r="B3" s="245">
        <v>120102</v>
      </c>
      <c r="C3" s="246">
        <v>132225</v>
      </c>
      <c r="D3" s="247">
        <v>12123</v>
      </c>
      <c r="E3" s="247">
        <v>17</v>
      </c>
      <c r="F3" s="248">
        <v>123985</v>
      </c>
      <c r="G3" s="249">
        <v>125817</v>
      </c>
      <c r="H3" s="249">
        <v>1832</v>
      </c>
      <c r="I3" s="250" t="s">
        <v>132</v>
      </c>
      <c r="J3" s="251"/>
      <c r="K3" s="251"/>
      <c r="L3" s="251"/>
      <c r="M3" s="252"/>
      <c r="P3" s="5">
        <v>1</v>
      </c>
      <c r="Q3" s="4">
        <v>120102</v>
      </c>
      <c r="R3" s="4">
        <v>132225</v>
      </c>
      <c r="S3" s="7">
        <f>R3-Q3</f>
        <v>12123</v>
      </c>
      <c r="T3" s="4">
        <v>120102</v>
      </c>
      <c r="U3" s="4">
        <v>120344</v>
      </c>
      <c r="V3" s="4">
        <v>1</v>
      </c>
      <c r="W3" s="8" t="s">
        <v>133</v>
      </c>
    </row>
    <row r="4" spans="1:23" ht="14.25">
      <c r="A4" s="253">
        <v>2</v>
      </c>
      <c r="B4" s="254">
        <v>132281</v>
      </c>
      <c r="C4" s="12">
        <v>139546</v>
      </c>
      <c r="D4" s="12">
        <v>7265</v>
      </c>
      <c r="E4" s="12">
        <v>7</v>
      </c>
      <c r="F4" s="255"/>
      <c r="G4"/>
      <c r="H4"/>
      <c r="I4" s="256"/>
      <c r="J4"/>
      <c r="K4"/>
      <c r="L4"/>
      <c r="M4" s="256"/>
      <c r="Q4" s="4">
        <v>120102</v>
      </c>
      <c r="R4" s="4">
        <v>132225</v>
      </c>
      <c r="S4" s="7">
        <f t="shared" ref="S4:S19" si="0">R4-Q4</f>
        <v>12123</v>
      </c>
      <c r="T4" s="4">
        <v>120341</v>
      </c>
      <c r="U4" s="4">
        <v>120775</v>
      </c>
      <c r="V4" s="4">
        <v>-1</v>
      </c>
      <c r="W4" s="8" t="s">
        <v>134</v>
      </c>
    </row>
    <row r="5" spans="1:23" ht="14.25">
      <c r="A5" s="253">
        <v>3</v>
      </c>
      <c r="B5" s="257">
        <v>147006</v>
      </c>
      <c r="C5" s="14">
        <v>154570</v>
      </c>
      <c r="D5" s="14">
        <v>7564</v>
      </c>
      <c r="E5" s="14">
        <v>6</v>
      </c>
      <c r="F5" s="742">
        <v>148650</v>
      </c>
      <c r="G5" s="744">
        <v>174483</v>
      </c>
      <c r="H5" s="744">
        <f>G5-F5</f>
        <v>25833</v>
      </c>
      <c r="I5" s="746" t="s">
        <v>104</v>
      </c>
      <c r="J5"/>
      <c r="K5"/>
      <c r="L5"/>
      <c r="M5" s="256"/>
      <c r="Q5" s="4">
        <v>120102</v>
      </c>
      <c r="R5" s="4">
        <v>132225</v>
      </c>
      <c r="S5" s="7">
        <f t="shared" si="0"/>
        <v>12123</v>
      </c>
      <c r="T5" s="4">
        <v>120847</v>
      </c>
      <c r="U5" s="4">
        <v>121197</v>
      </c>
      <c r="V5" s="4">
        <v>1</v>
      </c>
      <c r="W5" s="8" t="s">
        <v>135</v>
      </c>
    </row>
    <row r="6" spans="1:23">
      <c r="A6" s="253">
        <v>4</v>
      </c>
      <c r="B6" s="260">
        <v>155824</v>
      </c>
      <c r="C6" s="16">
        <v>160823</v>
      </c>
      <c r="D6" s="16">
        <v>4999</v>
      </c>
      <c r="E6" s="16">
        <v>4</v>
      </c>
      <c r="F6" s="743"/>
      <c r="G6" s="745"/>
      <c r="H6" s="745"/>
      <c r="I6" s="747"/>
      <c r="J6" s="264"/>
      <c r="K6" s="264"/>
      <c r="L6" s="264"/>
      <c r="M6" s="265"/>
      <c r="Q6" s="4">
        <v>120102</v>
      </c>
      <c r="R6" s="4">
        <v>132225</v>
      </c>
      <c r="S6" s="7">
        <f t="shared" si="0"/>
        <v>12123</v>
      </c>
      <c r="T6" s="4">
        <v>121210</v>
      </c>
      <c r="U6" s="4">
        <v>121482</v>
      </c>
      <c r="V6" s="4">
        <v>1</v>
      </c>
      <c r="W6" s="8" t="s">
        <v>136</v>
      </c>
    </row>
    <row r="7" spans="1:23">
      <c r="A7" s="253">
        <v>5</v>
      </c>
      <c r="B7" s="266">
        <v>178540</v>
      </c>
      <c r="C7" s="18">
        <v>182689</v>
      </c>
      <c r="D7" s="18">
        <v>4149</v>
      </c>
      <c r="E7" s="18">
        <v>8</v>
      </c>
      <c r="F7" s="267">
        <v>182423</v>
      </c>
      <c r="G7" s="268">
        <v>182689</v>
      </c>
      <c r="H7" s="269">
        <f>G7-F7</f>
        <v>266</v>
      </c>
      <c r="I7" s="270" t="s">
        <v>132</v>
      </c>
      <c r="J7" s="264"/>
      <c r="K7" s="264"/>
      <c r="L7" s="264"/>
      <c r="M7" s="265"/>
      <c r="Q7" s="4">
        <v>120102</v>
      </c>
      <c r="R7" s="4">
        <v>132225</v>
      </c>
      <c r="S7" s="7">
        <f t="shared" si="0"/>
        <v>12123</v>
      </c>
      <c r="T7" s="4">
        <v>121513</v>
      </c>
      <c r="U7" s="4">
        <v>121935</v>
      </c>
      <c r="V7" s="4">
        <v>1</v>
      </c>
      <c r="W7" s="8" t="s">
        <v>137</v>
      </c>
    </row>
    <row r="8" spans="1:23" ht="14.25">
      <c r="A8" s="253">
        <v>6</v>
      </c>
      <c r="B8" s="271">
        <v>260572</v>
      </c>
      <c r="C8" s="20">
        <v>281686</v>
      </c>
      <c r="D8" s="20">
        <v>21114</v>
      </c>
      <c r="E8" s="20">
        <v>16</v>
      </c>
      <c r="F8" s="272">
        <v>262726</v>
      </c>
      <c r="G8" s="273">
        <v>281686</v>
      </c>
      <c r="H8" s="273">
        <f>G8-F8</f>
        <v>18960</v>
      </c>
      <c r="I8" s="274" t="s">
        <v>104</v>
      </c>
      <c r="J8"/>
      <c r="K8"/>
      <c r="L8"/>
      <c r="M8" s="256"/>
      <c r="Q8" s="4">
        <v>120102</v>
      </c>
      <c r="R8" s="4">
        <v>132225</v>
      </c>
      <c r="S8" s="7">
        <f t="shared" si="0"/>
        <v>12123</v>
      </c>
      <c r="T8" s="4">
        <v>121975</v>
      </c>
      <c r="U8" s="4">
        <v>123660</v>
      </c>
      <c r="V8" s="4">
        <v>1</v>
      </c>
      <c r="W8" s="8" t="s">
        <v>138</v>
      </c>
    </row>
    <row r="9" spans="1:23" ht="14.25">
      <c r="A9" s="275">
        <v>7</v>
      </c>
      <c r="B9" s="276">
        <v>445250</v>
      </c>
      <c r="C9" s="25">
        <v>454883</v>
      </c>
      <c r="D9" s="25">
        <v>9633</v>
      </c>
      <c r="E9" s="25">
        <v>10</v>
      </c>
      <c r="F9" s="255"/>
      <c r="G9"/>
      <c r="H9"/>
      <c r="I9" s="256"/>
      <c r="J9"/>
      <c r="K9"/>
      <c r="L9"/>
      <c r="M9" s="256"/>
      <c r="Q9" s="4">
        <v>120102</v>
      </c>
      <c r="R9" s="4">
        <v>132225</v>
      </c>
      <c r="S9" s="7">
        <f t="shared" si="0"/>
        <v>12123</v>
      </c>
      <c r="T9" s="4">
        <v>123678</v>
      </c>
      <c r="U9" s="4">
        <v>123872</v>
      </c>
      <c r="V9" s="4">
        <v>1</v>
      </c>
      <c r="W9" s="8" t="s">
        <v>139</v>
      </c>
    </row>
    <row r="10" spans="1:23" ht="14.25">
      <c r="A10" s="253">
        <v>8</v>
      </c>
      <c r="B10" s="277">
        <v>460848</v>
      </c>
      <c r="C10" s="27">
        <v>467566</v>
      </c>
      <c r="D10" s="27">
        <v>6718</v>
      </c>
      <c r="E10" s="27">
        <v>6</v>
      </c>
      <c r="F10" s="278"/>
      <c r="G10" s="264"/>
      <c r="H10" s="264"/>
      <c r="I10" s="265"/>
      <c r="J10"/>
      <c r="K10"/>
      <c r="L10"/>
      <c r="M10" s="256"/>
      <c r="Q10" s="4">
        <v>120102</v>
      </c>
      <c r="R10" s="4">
        <v>132225</v>
      </c>
      <c r="S10" s="7">
        <f t="shared" si="0"/>
        <v>12123</v>
      </c>
      <c r="T10" s="4">
        <v>123985</v>
      </c>
      <c r="U10" s="4">
        <v>124251</v>
      </c>
      <c r="V10" s="4">
        <v>1</v>
      </c>
      <c r="W10" s="8" t="s">
        <v>140</v>
      </c>
    </row>
    <row r="11" spans="1:23" ht="14.25">
      <c r="A11" s="253">
        <v>9</v>
      </c>
      <c r="B11" s="279">
        <v>473152</v>
      </c>
      <c r="C11" s="29">
        <v>485608</v>
      </c>
      <c r="D11" s="29">
        <v>12456</v>
      </c>
      <c r="E11" s="29">
        <v>13</v>
      </c>
      <c r="F11" s="280">
        <v>475626</v>
      </c>
      <c r="G11" s="281">
        <v>509994</v>
      </c>
      <c r="H11" s="273">
        <f>G11-F11</f>
        <v>34368</v>
      </c>
      <c r="I11" s="282" t="s">
        <v>105</v>
      </c>
      <c r="J11"/>
      <c r="K11"/>
      <c r="L11"/>
      <c r="M11" s="256"/>
      <c r="Q11" s="4">
        <v>120102</v>
      </c>
      <c r="R11" s="4">
        <v>132225</v>
      </c>
      <c r="S11" s="7">
        <f t="shared" si="0"/>
        <v>12123</v>
      </c>
      <c r="T11" s="4">
        <v>124287</v>
      </c>
      <c r="U11" s="4">
        <v>125102</v>
      </c>
      <c r="V11" s="4">
        <v>1</v>
      </c>
      <c r="W11" s="8" t="s">
        <v>141</v>
      </c>
    </row>
    <row r="12" spans="1:23" ht="14.25">
      <c r="A12" s="253">
        <v>10</v>
      </c>
      <c r="B12" s="283">
        <v>663137</v>
      </c>
      <c r="C12" s="4">
        <v>696494</v>
      </c>
      <c r="D12" s="4">
        <v>33357</v>
      </c>
      <c r="E12" s="4">
        <v>34</v>
      </c>
      <c r="F12" s="280">
        <v>675268</v>
      </c>
      <c r="G12" s="281">
        <v>684933</v>
      </c>
      <c r="H12" s="273">
        <f>G12-F12</f>
        <v>9665</v>
      </c>
      <c r="I12" s="282" t="s">
        <v>104</v>
      </c>
      <c r="J12"/>
      <c r="K12"/>
      <c r="L12"/>
      <c r="M12" s="256"/>
      <c r="Q12" s="4">
        <v>120102</v>
      </c>
      <c r="R12" s="4">
        <v>132225</v>
      </c>
      <c r="S12" s="7">
        <f t="shared" si="0"/>
        <v>12123</v>
      </c>
      <c r="T12" s="4">
        <v>125150</v>
      </c>
      <c r="U12" s="4">
        <v>125557</v>
      </c>
      <c r="V12" s="4">
        <v>-1</v>
      </c>
      <c r="W12" s="8" t="s">
        <v>142</v>
      </c>
    </row>
    <row r="13" spans="1:23" ht="14.25">
      <c r="A13" s="253">
        <v>11</v>
      </c>
      <c r="B13" s="254">
        <v>778337</v>
      </c>
      <c r="C13" s="12">
        <v>792610</v>
      </c>
      <c r="D13" s="43">
        <v>14273</v>
      </c>
      <c r="E13" s="43">
        <v>12</v>
      </c>
      <c r="F13" s="255"/>
      <c r="G13"/>
      <c r="H13"/>
      <c r="I13" s="256"/>
      <c r="J13"/>
      <c r="K13"/>
      <c r="L13"/>
      <c r="M13" s="256"/>
      <c r="Q13" s="4">
        <v>120102</v>
      </c>
      <c r="R13" s="4">
        <v>132225</v>
      </c>
      <c r="S13" s="7">
        <f t="shared" si="0"/>
        <v>12123</v>
      </c>
      <c r="T13" s="4">
        <v>125551</v>
      </c>
      <c r="U13" s="4">
        <v>125817</v>
      </c>
      <c r="V13" s="4">
        <v>-1</v>
      </c>
      <c r="W13" s="8" t="s">
        <v>141</v>
      </c>
    </row>
    <row r="14" spans="1:23" ht="14.25">
      <c r="A14" s="253">
        <v>12</v>
      </c>
      <c r="B14" s="257">
        <v>884358</v>
      </c>
      <c r="C14" s="14">
        <v>900400</v>
      </c>
      <c r="D14" s="14">
        <v>16042</v>
      </c>
      <c r="E14" s="14">
        <v>15</v>
      </c>
      <c r="F14" s="284">
        <v>877250</v>
      </c>
      <c r="G14" s="281">
        <v>912652</v>
      </c>
      <c r="H14" s="273">
        <f>G14-F14</f>
        <v>35402</v>
      </c>
      <c r="I14" s="282" t="s">
        <v>106</v>
      </c>
      <c r="J14"/>
      <c r="K14"/>
      <c r="L14"/>
      <c r="M14" s="256"/>
      <c r="Q14" s="4">
        <v>120102</v>
      </c>
      <c r="R14" s="4">
        <v>132225</v>
      </c>
      <c r="S14" s="7">
        <f t="shared" si="0"/>
        <v>12123</v>
      </c>
      <c r="T14" s="4">
        <v>125905</v>
      </c>
      <c r="U14" s="4">
        <v>126486</v>
      </c>
      <c r="V14" s="4">
        <v>-1</v>
      </c>
      <c r="W14" s="8" t="s">
        <v>143</v>
      </c>
    </row>
    <row r="15" spans="1:23" ht="14.25">
      <c r="A15" s="253">
        <v>13</v>
      </c>
      <c r="B15" s="260">
        <v>1091535</v>
      </c>
      <c r="C15" s="16">
        <v>1132170</v>
      </c>
      <c r="D15" s="16">
        <v>40635</v>
      </c>
      <c r="E15" s="16">
        <v>35</v>
      </c>
      <c r="F15" s="280">
        <v>1090723</v>
      </c>
      <c r="G15" s="281">
        <v>1136482</v>
      </c>
      <c r="H15" s="273">
        <f>G15-F15</f>
        <v>45759</v>
      </c>
      <c r="I15" s="282" t="s">
        <v>104</v>
      </c>
      <c r="J15"/>
      <c r="K15"/>
      <c r="L15"/>
      <c r="M15" s="256"/>
      <c r="Q15" s="4">
        <v>120102</v>
      </c>
      <c r="R15" s="4">
        <v>132225</v>
      </c>
      <c r="S15" s="7">
        <f t="shared" si="0"/>
        <v>12123</v>
      </c>
      <c r="T15" s="4">
        <v>126576</v>
      </c>
      <c r="U15" s="4">
        <v>127298</v>
      </c>
      <c r="V15" s="4">
        <v>-1</v>
      </c>
      <c r="W15" s="8" t="s">
        <v>144</v>
      </c>
    </row>
    <row r="16" spans="1:23" ht="14.25">
      <c r="A16" s="253">
        <v>14</v>
      </c>
      <c r="B16" s="266">
        <v>1180454</v>
      </c>
      <c r="C16" s="18">
        <v>1193487</v>
      </c>
      <c r="D16" s="18">
        <v>13033</v>
      </c>
      <c r="E16" s="18">
        <v>14</v>
      </c>
      <c r="F16" s="255"/>
      <c r="G16"/>
      <c r="H16"/>
      <c r="I16" s="256"/>
      <c r="J16"/>
      <c r="K16"/>
      <c r="L16"/>
      <c r="M16" s="256"/>
      <c r="Q16" s="4">
        <v>120102</v>
      </c>
      <c r="R16" s="4">
        <v>132225</v>
      </c>
      <c r="S16" s="7">
        <f t="shared" si="0"/>
        <v>12123</v>
      </c>
      <c r="T16" s="4">
        <v>127431</v>
      </c>
      <c r="U16" s="4">
        <v>128165</v>
      </c>
      <c r="V16" s="4">
        <v>-1</v>
      </c>
      <c r="W16" s="8" t="s">
        <v>144</v>
      </c>
    </row>
    <row r="17" spans="1:23">
      <c r="A17" s="253">
        <v>15</v>
      </c>
      <c r="B17" s="271">
        <v>1518335</v>
      </c>
      <c r="C17" s="20">
        <v>1524518</v>
      </c>
      <c r="D17" s="20">
        <v>6183</v>
      </c>
      <c r="E17" s="20">
        <v>10</v>
      </c>
      <c r="F17" s="742">
        <v>1517057</v>
      </c>
      <c r="G17" s="744">
        <v>1561160</v>
      </c>
      <c r="H17" s="744">
        <f>G17-F17</f>
        <v>44103</v>
      </c>
      <c r="I17" s="746" t="s">
        <v>106</v>
      </c>
      <c r="J17" s="757">
        <v>1515800</v>
      </c>
      <c r="K17" s="748">
        <v>1561160</v>
      </c>
      <c r="L17" s="748">
        <v>45360</v>
      </c>
      <c r="M17" s="750">
        <v>53</v>
      </c>
      <c r="Q17" s="4">
        <v>120102</v>
      </c>
      <c r="R17" s="4">
        <v>132225</v>
      </c>
      <c r="S17" s="7">
        <f t="shared" si="0"/>
        <v>12123</v>
      </c>
      <c r="T17" s="4">
        <v>128308</v>
      </c>
      <c r="U17" s="4">
        <v>129840</v>
      </c>
      <c r="V17" s="4">
        <v>1</v>
      </c>
      <c r="W17" s="8" t="s">
        <v>145</v>
      </c>
    </row>
    <row r="18" spans="1:23">
      <c r="A18" s="253">
        <v>16</v>
      </c>
      <c r="B18" s="276">
        <v>1536670</v>
      </c>
      <c r="C18" s="25">
        <v>1568897</v>
      </c>
      <c r="D18" s="25">
        <v>32227</v>
      </c>
      <c r="E18" s="25">
        <v>30</v>
      </c>
      <c r="F18" s="743"/>
      <c r="G18" s="745"/>
      <c r="H18" s="745"/>
      <c r="I18" s="747"/>
      <c r="J18" s="759"/>
      <c r="K18" s="749"/>
      <c r="L18" s="749"/>
      <c r="M18" s="751"/>
      <c r="Q18" s="4">
        <v>120102</v>
      </c>
      <c r="R18" s="4">
        <v>132225</v>
      </c>
      <c r="S18" s="7">
        <f t="shared" si="0"/>
        <v>12123</v>
      </c>
      <c r="T18" s="4">
        <v>129840</v>
      </c>
      <c r="U18" s="4">
        <v>130994</v>
      </c>
      <c r="V18" s="4">
        <v>1</v>
      </c>
      <c r="W18" s="8" t="s">
        <v>146</v>
      </c>
    </row>
    <row r="19" spans="1:23">
      <c r="A19" s="253">
        <v>17</v>
      </c>
      <c r="B19" s="277">
        <v>1665479</v>
      </c>
      <c r="C19" s="27">
        <v>1671775</v>
      </c>
      <c r="D19" s="27">
        <v>6296</v>
      </c>
      <c r="E19" s="27">
        <v>9</v>
      </c>
      <c r="F19" s="752">
        <v>1658505</v>
      </c>
      <c r="G19" s="744">
        <v>1710533</v>
      </c>
      <c r="H19" s="744">
        <f>G19-F19</f>
        <v>52028</v>
      </c>
      <c r="I19" s="746" t="s">
        <v>106</v>
      </c>
      <c r="J19" s="757">
        <v>1661111</v>
      </c>
      <c r="K19" s="748">
        <v>1718591</v>
      </c>
      <c r="L19" s="748">
        <v>57480</v>
      </c>
      <c r="M19" s="750">
        <v>47</v>
      </c>
      <c r="Q19" s="4">
        <v>120102</v>
      </c>
      <c r="R19" s="4">
        <v>132225</v>
      </c>
      <c r="S19" s="7">
        <f t="shared" si="0"/>
        <v>12123</v>
      </c>
      <c r="T19" s="4">
        <v>130996</v>
      </c>
      <c r="U19" s="4">
        <v>132225</v>
      </c>
      <c r="V19" s="4">
        <v>1</v>
      </c>
      <c r="W19" s="8" t="s">
        <v>147</v>
      </c>
    </row>
    <row r="20" spans="1:23">
      <c r="A20" s="253">
        <v>18</v>
      </c>
      <c r="B20" s="279">
        <v>1671977</v>
      </c>
      <c r="C20" s="29">
        <v>1683246</v>
      </c>
      <c r="D20" s="29">
        <v>11269</v>
      </c>
      <c r="E20" s="29">
        <v>16</v>
      </c>
      <c r="F20" s="753"/>
      <c r="G20" s="755"/>
      <c r="H20" s="755"/>
      <c r="I20" s="756"/>
      <c r="J20" s="758"/>
      <c r="K20" s="760"/>
      <c r="L20" s="760"/>
      <c r="M20" s="761"/>
      <c r="P20" s="5">
        <v>2</v>
      </c>
      <c r="Q20" s="12">
        <v>132281</v>
      </c>
      <c r="R20" s="12">
        <v>139546</v>
      </c>
      <c r="S20" s="12">
        <f>Table1[[#This Row],[Island End]]-Table1[[#This Row],[Island Start]]</f>
        <v>7265</v>
      </c>
      <c r="T20" s="12">
        <v>132281</v>
      </c>
      <c r="U20" s="12">
        <v>133528</v>
      </c>
      <c r="V20" s="12">
        <v>-1</v>
      </c>
      <c r="W20" s="13" t="s">
        <v>148</v>
      </c>
    </row>
    <row r="21" spans="1:23">
      <c r="A21" s="253">
        <v>19</v>
      </c>
      <c r="B21" s="283">
        <v>1694883</v>
      </c>
      <c r="C21" s="4">
        <v>1706478</v>
      </c>
      <c r="D21" s="4">
        <v>11595</v>
      </c>
      <c r="E21" s="4">
        <v>8</v>
      </c>
      <c r="F21" s="754"/>
      <c r="G21" s="745"/>
      <c r="H21" s="745"/>
      <c r="I21" s="747"/>
      <c r="J21" s="759"/>
      <c r="K21" s="749"/>
      <c r="L21" s="749"/>
      <c r="M21" s="751"/>
      <c r="Q21" s="12">
        <v>132281</v>
      </c>
      <c r="R21" s="12">
        <v>139546</v>
      </c>
      <c r="S21" s="12">
        <f>Table1[[#This Row],[Island End]]-Table1[[#This Row],[Island Start]]</f>
        <v>7265</v>
      </c>
      <c r="T21" s="12">
        <v>133525</v>
      </c>
      <c r="U21" s="12">
        <v>134253</v>
      </c>
      <c r="V21" s="12">
        <v>-1</v>
      </c>
      <c r="W21" s="13"/>
    </row>
    <row r="22" spans="1:23" ht="14.25">
      <c r="A22" s="253">
        <v>20</v>
      </c>
      <c r="B22" s="254">
        <v>1758901</v>
      </c>
      <c r="C22" s="12">
        <v>1782446</v>
      </c>
      <c r="D22" s="12">
        <v>23545</v>
      </c>
      <c r="E22" s="12">
        <v>22</v>
      </c>
      <c r="F22" s="287">
        <v>1771518</v>
      </c>
      <c r="G22" s="273">
        <v>1779639</v>
      </c>
      <c r="H22" s="273">
        <f>G22-F22</f>
        <v>8121</v>
      </c>
      <c r="I22" s="274" t="s">
        <v>104</v>
      </c>
      <c r="J22"/>
      <c r="K22"/>
      <c r="L22"/>
      <c r="M22" s="256"/>
      <c r="Q22" s="12">
        <v>132281</v>
      </c>
      <c r="R22" s="12">
        <v>139546</v>
      </c>
      <c r="S22" s="12">
        <f>Table1[[#This Row],[Island End]]-Table1[[#This Row],[Island Start]]</f>
        <v>7265</v>
      </c>
      <c r="T22" s="12">
        <v>134416</v>
      </c>
      <c r="U22" s="12">
        <v>135402</v>
      </c>
      <c r="V22" s="12">
        <v>-1</v>
      </c>
      <c r="W22" s="13" t="s">
        <v>149</v>
      </c>
    </row>
    <row r="23" spans="1:23" ht="14.25">
      <c r="A23" s="253">
        <v>21</v>
      </c>
      <c r="B23" s="257">
        <v>1877216</v>
      </c>
      <c r="C23" s="14">
        <v>1882781</v>
      </c>
      <c r="D23" s="14">
        <v>5565</v>
      </c>
      <c r="E23" s="14">
        <v>6</v>
      </c>
      <c r="F23" s="288"/>
      <c r="G23" s="3"/>
      <c r="H23" s="289"/>
      <c r="I23" s="290"/>
      <c r="J23"/>
      <c r="K23"/>
      <c r="L23"/>
      <c r="M23" s="256"/>
      <c r="Q23" s="12">
        <v>132281</v>
      </c>
      <c r="R23" s="12">
        <v>139546</v>
      </c>
      <c r="S23" s="12">
        <f>Table1[[#This Row],[Island End]]-Table1[[#This Row],[Island Start]]</f>
        <v>7265</v>
      </c>
      <c r="T23" s="12">
        <v>135513</v>
      </c>
      <c r="U23" s="12">
        <v>137096</v>
      </c>
      <c r="V23" s="12">
        <v>-1</v>
      </c>
      <c r="W23" s="13" t="s">
        <v>150</v>
      </c>
    </row>
    <row r="24" spans="1:23" ht="14.25">
      <c r="A24" s="253">
        <v>22</v>
      </c>
      <c r="B24" s="260">
        <v>2150267</v>
      </c>
      <c r="C24" s="16">
        <v>2158258</v>
      </c>
      <c r="D24" s="16">
        <v>7991</v>
      </c>
      <c r="E24" s="16">
        <v>10</v>
      </c>
      <c r="F24" s="280">
        <v>2149219</v>
      </c>
      <c r="G24" s="281">
        <v>2158258</v>
      </c>
      <c r="H24" s="281">
        <v>9039</v>
      </c>
      <c r="I24" s="282" t="s">
        <v>104</v>
      </c>
      <c r="J24"/>
      <c r="K24"/>
      <c r="L24"/>
      <c r="M24" s="256"/>
      <c r="Q24" s="12">
        <v>132281</v>
      </c>
      <c r="R24" s="12">
        <v>139546</v>
      </c>
      <c r="S24" s="12">
        <f>Table1[[#This Row],[Island End]]-Table1[[#This Row],[Island Start]]</f>
        <v>7265</v>
      </c>
      <c r="T24" s="12">
        <v>137381</v>
      </c>
      <c r="U24" s="12">
        <v>138064</v>
      </c>
      <c r="V24" s="12">
        <v>1</v>
      </c>
      <c r="W24" s="13" t="s">
        <v>144</v>
      </c>
    </row>
    <row r="25" spans="1:23" ht="14.25">
      <c r="A25" s="275">
        <v>23</v>
      </c>
      <c r="B25" s="266">
        <v>2247699</v>
      </c>
      <c r="C25" s="18">
        <v>2254341</v>
      </c>
      <c r="D25" s="18">
        <v>6642</v>
      </c>
      <c r="E25" s="18">
        <v>5</v>
      </c>
      <c r="F25" s="742">
        <v>2167355</v>
      </c>
      <c r="G25" s="744">
        <v>2319061</v>
      </c>
      <c r="H25" s="744">
        <f>G25-F25</f>
        <v>151706</v>
      </c>
      <c r="I25" s="746" t="s">
        <v>105</v>
      </c>
      <c r="J25"/>
      <c r="K25"/>
      <c r="L25"/>
      <c r="M25" s="256"/>
      <c r="Q25" s="12">
        <v>132281</v>
      </c>
      <c r="R25" s="12">
        <v>139546</v>
      </c>
      <c r="S25" s="12">
        <f>Table1[[#This Row],[Island End]]-Table1[[#This Row],[Island Start]]</f>
        <v>7265</v>
      </c>
      <c r="T25" s="12">
        <v>137093</v>
      </c>
      <c r="U25" s="12">
        <v>137392</v>
      </c>
      <c r="V25" s="12">
        <v>-1</v>
      </c>
      <c r="W25" s="13"/>
    </row>
    <row r="26" spans="1:23" ht="14.25">
      <c r="A26" s="275">
        <v>24</v>
      </c>
      <c r="B26" s="271">
        <v>2291261</v>
      </c>
      <c r="C26" s="20">
        <v>2297230</v>
      </c>
      <c r="D26" s="20">
        <v>5969</v>
      </c>
      <c r="E26" s="20">
        <v>4</v>
      </c>
      <c r="F26" s="743"/>
      <c r="G26" s="745"/>
      <c r="H26" s="745"/>
      <c r="I26" s="747"/>
      <c r="J26"/>
      <c r="K26"/>
      <c r="L26"/>
      <c r="M26" s="256"/>
      <c r="Q26" s="12">
        <v>132281</v>
      </c>
      <c r="R26" s="12">
        <v>139546</v>
      </c>
      <c r="S26" s="12">
        <f>Table1[[#This Row],[Island End]]-Table1[[#This Row],[Island Start]]</f>
        <v>7265</v>
      </c>
      <c r="T26" s="12">
        <v>138170</v>
      </c>
      <c r="U26" s="12">
        <v>139546</v>
      </c>
      <c r="V26" s="12">
        <v>-1</v>
      </c>
      <c r="W26" s="13" t="s">
        <v>151</v>
      </c>
    </row>
    <row r="27" spans="1:23" ht="14.25">
      <c r="A27" s="275">
        <v>25</v>
      </c>
      <c r="B27" s="276">
        <v>2386109</v>
      </c>
      <c r="C27" s="25">
        <v>2399410</v>
      </c>
      <c r="D27" s="25">
        <v>13301</v>
      </c>
      <c r="E27" s="25">
        <v>8</v>
      </c>
      <c r="F27" s="280">
        <v>2386109</v>
      </c>
      <c r="G27" s="281">
        <v>2399410</v>
      </c>
      <c r="H27" s="273">
        <f>G27-F27</f>
        <v>13301</v>
      </c>
      <c r="I27" s="282" t="s">
        <v>104</v>
      </c>
      <c r="J27"/>
      <c r="K27"/>
      <c r="L27"/>
      <c r="M27" s="256"/>
      <c r="P27" s="5">
        <v>3</v>
      </c>
      <c r="Q27" s="14">
        <v>147006</v>
      </c>
      <c r="R27" s="14">
        <v>154570</v>
      </c>
      <c r="S27" s="14">
        <v>7564</v>
      </c>
      <c r="T27" s="14">
        <v>147006</v>
      </c>
      <c r="U27" s="14">
        <v>148607</v>
      </c>
      <c r="V27" s="14">
        <v>-1</v>
      </c>
      <c r="W27" s="15" t="s">
        <v>152</v>
      </c>
    </row>
    <row r="28" spans="1:23" ht="14.25">
      <c r="A28" s="275">
        <v>26</v>
      </c>
      <c r="B28" s="277">
        <v>2839556</v>
      </c>
      <c r="C28" s="27">
        <v>2851234</v>
      </c>
      <c r="D28" s="27">
        <v>11678</v>
      </c>
      <c r="E28" s="27">
        <v>14</v>
      </c>
      <c r="F28" s="267">
        <v>2838673</v>
      </c>
      <c r="G28" s="268">
        <v>2848232</v>
      </c>
      <c r="H28" s="268">
        <v>9559</v>
      </c>
      <c r="I28" s="270" t="s">
        <v>106</v>
      </c>
      <c r="J28"/>
      <c r="K28"/>
      <c r="L28"/>
      <c r="M28" s="256"/>
      <c r="Q28" s="14">
        <v>147006</v>
      </c>
      <c r="R28" s="14">
        <v>154570</v>
      </c>
      <c r="S28" s="14">
        <v>7564</v>
      </c>
      <c r="T28" s="14">
        <v>148650</v>
      </c>
      <c r="U28" s="14">
        <v>150170</v>
      </c>
      <c r="V28" s="14">
        <v>-1</v>
      </c>
      <c r="W28" s="15" t="s">
        <v>153</v>
      </c>
    </row>
    <row r="29" spans="1:23" ht="14.25">
      <c r="A29" s="275">
        <v>27</v>
      </c>
      <c r="B29" s="279">
        <v>2965478</v>
      </c>
      <c r="C29" s="29">
        <v>2969942</v>
      </c>
      <c r="D29" s="29">
        <v>4464</v>
      </c>
      <c r="E29" s="29">
        <v>5</v>
      </c>
      <c r="F29" s="742">
        <v>2966114</v>
      </c>
      <c r="G29" s="744">
        <v>2983754</v>
      </c>
      <c r="H29" s="744">
        <f>G29-F29</f>
        <v>17640</v>
      </c>
      <c r="I29" s="746" t="s">
        <v>104</v>
      </c>
      <c r="J29"/>
      <c r="K29"/>
      <c r="L29"/>
      <c r="M29" s="256"/>
      <c r="Q29" s="14">
        <v>147006</v>
      </c>
      <c r="R29" s="14">
        <v>154570</v>
      </c>
      <c r="S29" s="14">
        <v>7564</v>
      </c>
      <c r="T29" s="14">
        <v>150239</v>
      </c>
      <c r="U29" s="14">
        <v>151078</v>
      </c>
      <c r="V29" s="14">
        <v>-1</v>
      </c>
      <c r="W29" s="15" t="s">
        <v>154</v>
      </c>
    </row>
    <row r="30" spans="1:23" ht="14.25">
      <c r="A30" s="275">
        <v>28</v>
      </c>
      <c r="B30" s="283">
        <v>2972823</v>
      </c>
      <c r="C30" s="4">
        <v>2977612</v>
      </c>
      <c r="D30" s="4">
        <v>4789</v>
      </c>
      <c r="E30" s="4">
        <v>6</v>
      </c>
      <c r="F30" s="743"/>
      <c r="G30" s="745"/>
      <c r="H30" s="745"/>
      <c r="I30" s="747"/>
      <c r="J30"/>
      <c r="K30"/>
      <c r="L30"/>
      <c r="M30" s="256"/>
      <c r="Q30" s="14">
        <v>147006</v>
      </c>
      <c r="R30" s="14">
        <v>154570</v>
      </c>
      <c r="S30" s="14">
        <v>7564</v>
      </c>
      <c r="T30" s="14">
        <v>151169</v>
      </c>
      <c r="U30" s="14">
        <v>152041</v>
      </c>
      <c r="V30" s="14">
        <v>-1</v>
      </c>
      <c r="W30" s="15" t="s">
        <v>155</v>
      </c>
    </row>
    <row r="31" spans="1:23" ht="13.5" thickBot="1">
      <c r="A31" s="291">
        <v>29</v>
      </c>
      <c r="B31" s="292">
        <v>3084254</v>
      </c>
      <c r="C31" s="293">
        <v>3101441</v>
      </c>
      <c r="D31" s="293">
        <v>17187</v>
      </c>
      <c r="E31" s="293">
        <v>18</v>
      </c>
      <c r="F31" s="294">
        <v>3094793</v>
      </c>
      <c r="G31" s="295">
        <v>3100299</v>
      </c>
      <c r="H31" s="295">
        <v>5506</v>
      </c>
      <c r="I31" s="296" t="s">
        <v>132</v>
      </c>
      <c r="J31" s="297">
        <v>3093670</v>
      </c>
      <c r="K31" s="298">
        <v>3100299</v>
      </c>
      <c r="L31" s="298">
        <v>6629</v>
      </c>
      <c r="M31" s="299">
        <v>9</v>
      </c>
      <c r="Q31" s="14">
        <v>147006</v>
      </c>
      <c r="R31" s="14">
        <v>154570</v>
      </c>
      <c r="S31" s="14">
        <v>7564</v>
      </c>
      <c r="T31" s="14">
        <v>152094</v>
      </c>
      <c r="U31" s="14">
        <v>153443</v>
      </c>
      <c r="V31" s="14">
        <v>-1</v>
      </c>
      <c r="W31" s="15"/>
    </row>
    <row r="32" spans="1:23" ht="14.25">
      <c r="B32" s="239"/>
      <c r="C32" s="239"/>
      <c r="D32" s="39">
        <f>SUM(D3:D31)</f>
        <v>372062</v>
      </c>
      <c r="E32" s="33">
        <f>SUM(E3:E31)</f>
        <v>368</v>
      </c>
      <c r="F32"/>
      <c r="G32"/>
      <c r="H32"/>
      <c r="I32"/>
      <c r="J32"/>
      <c r="K32"/>
      <c r="L32"/>
      <c r="M32"/>
      <c r="Q32" s="14">
        <v>147006</v>
      </c>
      <c r="R32" s="14">
        <v>154570</v>
      </c>
      <c r="S32" s="14">
        <v>7564</v>
      </c>
      <c r="T32" s="14">
        <v>153467</v>
      </c>
      <c r="U32" s="14">
        <v>154570</v>
      </c>
      <c r="V32" s="14">
        <v>-1</v>
      </c>
      <c r="W32" s="15" t="s">
        <v>156</v>
      </c>
    </row>
    <row r="33" spans="1:23" ht="15" thickBot="1">
      <c r="B33" s="239"/>
      <c r="C33" s="239"/>
      <c r="D33" s="239"/>
      <c r="E33" s="239"/>
      <c r="F33"/>
      <c r="G33"/>
      <c r="H33"/>
      <c r="I33"/>
      <c r="J33"/>
      <c r="K33"/>
      <c r="L33"/>
      <c r="M33"/>
      <c r="P33" s="5">
        <v>4</v>
      </c>
      <c r="Q33" s="16">
        <v>155824</v>
      </c>
      <c r="R33" s="16">
        <v>160823</v>
      </c>
      <c r="S33" s="16">
        <v>4999</v>
      </c>
      <c r="T33" s="16">
        <v>155824</v>
      </c>
      <c r="U33" s="16">
        <v>156552</v>
      </c>
      <c r="V33" s="16">
        <v>1</v>
      </c>
      <c r="W33" s="17" t="s">
        <v>157</v>
      </c>
    </row>
    <row r="34" spans="1:23" ht="15" thickBot="1">
      <c r="A34" s="300"/>
      <c r="B34" s="62"/>
      <c r="C34"/>
      <c r="D34" s="739" t="s">
        <v>158</v>
      </c>
      <c r="E34" s="740"/>
      <c r="F34" s="301">
        <v>1134236</v>
      </c>
      <c r="G34" s="302">
        <v>1134550</v>
      </c>
      <c r="H34" s="303">
        <f>G34-F34</f>
        <v>314</v>
      </c>
      <c r="I34" s="304" t="s">
        <v>132</v>
      </c>
      <c r="J34"/>
      <c r="K34"/>
      <c r="L34"/>
      <c r="M34"/>
      <c r="Q34" s="16">
        <v>155824</v>
      </c>
      <c r="R34" s="16">
        <v>160823</v>
      </c>
      <c r="S34" s="16">
        <v>4999</v>
      </c>
      <c r="T34" s="16">
        <v>156562</v>
      </c>
      <c r="U34" s="16">
        <v>157155</v>
      </c>
      <c r="V34" s="16">
        <v>-1</v>
      </c>
      <c r="W34" s="17" t="s">
        <v>159</v>
      </c>
    </row>
    <row r="35" spans="1:23">
      <c r="Q35" s="16">
        <v>155824</v>
      </c>
      <c r="R35" s="16">
        <v>160823</v>
      </c>
      <c r="S35" s="16">
        <v>4999</v>
      </c>
      <c r="T35" s="16">
        <v>157238</v>
      </c>
      <c r="U35" s="16">
        <v>157861</v>
      </c>
      <c r="V35" s="16">
        <v>-1</v>
      </c>
      <c r="W35" s="17" t="s">
        <v>157</v>
      </c>
    </row>
    <row r="36" spans="1:23" ht="13.5" thickBot="1">
      <c r="Q36" s="16">
        <v>155824</v>
      </c>
      <c r="R36" s="16">
        <v>160823</v>
      </c>
      <c r="S36" s="16">
        <v>4999</v>
      </c>
      <c r="T36" s="16">
        <v>158148</v>
      </c>
      <c r="U36" s="16">
        <v>160823</v>
      </c>
      <c r="V36" s="16">
        <v>1</v>
      </c>
      <c r="W36" s="17" t="s">
        <v>160</v>
      </c>
    </row>
    <row r="37" spans="1:23" ht="100.5" thickBot="1">
      <c r="B37" s="616" t="s">
        <v>20</v>
      </c>
      <c r="C37" s="617" t="s">
        <v>21</v>
      </c>
      <c r="D37" s="618" t="s">
        <v>22</v>
      </c>
      <c r="E37" s="616" t="s">
        <v>23</v>
      </c>
      <c r="F37" s="617" t="s">
        <v>24</v>
      </c>
      <c r="G37" s="618" t="s">
        <v>25</v>
      </c>
      <c r="H37" s="616" t="s">
        <v>26</v>
      </c>
      <c r="I37" s="617" t="s">
        <v>27</v>
      </c>
      <c r="J37" s="618" t="s">
        <v>28</v>
      </c>
      <c r="K37" s="616" t="s">
        <v>29</v>
      </c>
      <c r="L37" s="617" t="s">
        <v>30</v>
      </c>
      <c r="M37" s="618" t="s">
        <v>31</v>
      </c>
      <c r="P37" s="5">
        <v>5</v>
      </c>
      <c r="Q37" s="18">
        <v>178540</v>
      </c>
      <c r="R37" s="18">
        <v>182689</v>
      </c>
      <c r="S37" s="18">
        <v>4149</v>
      </c>
      <c r="T37" s="18">
        <v>178540</v>
      </c>
      <c r="U37" s="18">
        <v>178782</v>
      </c>
      <c r="V37" s="18">
        <v>1</v>
      </c>
      <c r="W37" s="19" t="s">
        <v>133</v>
      </c>
    </row>
    <row r="38" spans="1:23" ht="15.75" thickBot="1">
      <c r="B38" s="626">
        <v>10</v>
      </c>
      <c r="C38" s="627">
        <f>SUM(D5:D6,D8,D12,D15,D22,D24,D27,D29:D30)</f>
        <v>161759</v>
      </c>
      <c r="D38" s="628">
        <f>SUM(E5:E6,E8,E12,E15,E22,E24,E27,E29:E30)</f>
        <v>146</v>
      </c>
      <c r="E38" s="620">
        <v>3</v>
      </c>
      <c r="F38" s="621">
        <f>SUM(D11,D25:D26)</f>
        <v>25067</v>
      </c>
      <c r="G38" s="622">
        <f>SUM(E11,E25:E26)</f>
        <v>22</v>
      </c>
      <c r="H38" s="630">
        <v>6</v>
      </c>
      <c r="I38" s="629">
        <f>SUM(L17:L21,L31)</f>
        <v>109469</v>
      </c>
      <c r="J38" s="631">
        <f>SUM(M17:M21,M31)</f>
        <v>109</v>
      </c>
      <c r="K38" s="630">
        <v>6</v>
      </c>
      <c r="L38" s="629">
        <f>SUM(D4,D9:D10,D13,D16,D23)</f>
        <v>56487</v>
      </c>
      <c r="M38" s="631">
        <f>SUM(E4,E9:E10,E13,E16,E23)</f>
        <v>55</v>
      </c>
      <c r="Q38" s="18">
        <v>178540</v>
      </c>
      <c r="R38" s="18">
        <v>182689</v>
      </c>
      <c r="S38" s="18">
        <v>4149</v>
      </c>
      <c r="T38" s="18">
        <v>178779</v>
      </c>
      <c r="U38" s="18">
        <v>179213</v>
      </c>
      <c r="V38" s="18">
        <v>-1</v>
      </c>
      <c r="W38" s="19" t="s">
        <v>134</v>
      </c>
    </row>
    <row r="39" spans="1:23">
      <c r="Q39" s="18">
        <v>178540</v>
      </c>
      <c r="R39" s="18">
        <v>182689</v>
      </c>
      <c r="S39" s="18">
        <v>4149</v>
      </c>
      <c r="T39" s="18">
        <v>179285</v>
      </c>
      <c r="U39" s="18">
        <v>179635</v>
      </c>
      <c r="V39" s="18">
        <v>1</v>
      </c>
      <c r="W39" s="19" t="s">
        <v>135</v>
      </c>
    </row>
    <row r="40" spans="1:23">
      <c r="Q40" s="18">
        <v>178540</v>
      </c>
      <c r="R40" s="18">
        <v>182689</v>
      </c>
      <c r="S40" s="18">
        <v>4149</v>
      </c>
      <c r="T40" s="18">
        <v>179648</v>
      </c>
      <c r="U40" s="18">
        <v>179920</v>
      </c>
      <c r="V40" s="18">
        <v>1</v>
      </c>
      <c r="W40" s="19" t="s">
        <v>136</v>
      </c>
    </row>
    <row r="41" spans="1:23">
      <c r="Q41" s="18">
        <v>178540</v>
      </c>
      <c r="R41" s="18">
        <v>182689</v>
      </c>
      <c r="S41" s="18">
        <v>4149</v>
      </c>
      <c r="T41" s="18">
        <v>179951</v>
      </c>
      <c r="U41" s="18">
        <v>180373</v>
      </c>
      <c r="V41" s="18">
        <v>1</v>
      </c>
      <c r="W41" s="19" t="s">
        <v>137</v>
      </c>
    </row>
    <row r="42" spans="1:23">
      <c r="Q42" s="18">
        <v>178540</v>
      </c>
      <c r="R42" s="18">
        <v>182689</v>
      </c>
      <c r="S42" s="18">
        <v>4149</v>
      </c>
      <c r="T42" s="18">
        <v>180413</v>
      </c>
      <c r="U42" s="18">
        <v>182098</v>
      </c>
      <c r="V42" s="18">
        <v>1</v>
      </c>
      <c r="W42" s="19" t="s">
        <v>138</v>
      </c>
    </row>
    <row r="43" spans="1:23">
      <c r="Q43" s="18">
        <v>178540</v>
      </c>
      <c r="R43" s="18">
        <v>182689</v>
      </c>
      <c r="S43" s="18">
        <v>4149</v>
      </c>
      <c r="T43" s="18">
        <v>182116</v>
      </c>
      <c r="U43" s="18">
        <v>182310</v>
      </c>
      <c r="V43" s="18">
        <v>1</v>
      </c>
      <c r="W43" s="19" t="s">
        <v>139</v>
      </c>
    </row>
    <row r="44" spans="1:23">
      <c r="Q44" s="18">
        <v>178540</v>
      </c>
      <c r="R44" s="18">
        <v>182689</v>
      </c>
      <c r="S44" s="18">
        <v>4149</v>
      </c>
      <c r="T44" s="18">
        <v>182423</v>
      </c>
      <c r="U44" s="18">
        <v>182689</v>
      </c>
      <c r="V44" s="18">
        <v>1</v>
      </c>
      <c r="W44" s="19" t="s">
        <v>140</v>
      </c>
    </row>
    <row r="45" spans="1:23">
      <c r="P45" s="5">
        <v>6</v>
      </c>
      <c r="Q45" s="20">
        <v>260572</v>
      </c>
      <c r="R45" s="20">
        <v>281686</v>
      </c>
      <c r="S45" s="20">
        <v>21114</v>
      </c>
      <c r="T45" s="20">
        <v>260572</v>
      </c>
      <c r="U45" s="20">
        <v>261741</v>
      </c>
      <c r="V45" s="20">
        <v>1</v>
      </c>
      <c r="W45" s="21" t="s">
        <v>161</v>
      </c>
    </row>
    <row r="46" spans="1:23">
      <c r="Q46" s="20">
        <v>260572</v>
      </c>
      <c r="R46" s="20">
        <v>281686</v>
      </c>
      <c r="S46" s="20">
        <v>21114</v>
      </c>
      <c r="T46" s="20">
        <v>261738</v>
      </c>
      <c r="U46" s="20">
        <v>262589</v>
      </c>
      <c r="V46" s="20">
        <v>1</v>
      </c>
      <c r="W46" s="21"/>
    </row>
    <row r="47" spans="1:23">
      <c r="Q47" s="20">
        <v>260572</v>
      </c>
      <c r="R47" s="20">
        <v>281686</v>
      </c>
      <c r="S47" s="20">
        <v>21114</v>
      </c>
      <c r="T47" s="20">
        <v>262726</v>
      </c>
      <c r="U47" s="20">
        <v>262923</v>
      </c>
      <c r="V47" s="20">
        <v>1</v>
      </c>
      <c r="W47" s="21"/>
    </row>
    <row r="48" spans="1:23">
      <c r="Q48" s="20">
        <v>260572</v>
      </c>
      <c r="R48" s="20">
        <v>281686</v>
      </c>
      <c r="S48" s="20">
        <v>21114</v>
      </c>
      <c r="T48" s="20">
        <v>262925</v>
      </c>
      <c r="U48" s="20">
        <v>263701</v>
      </c>
      <c r="V48" s="20">
        <v>1</v>
      </c>
      <c r="W48" s="21"/>
    </row>
    <row r="49" spans="16:23">
      <c r="Q49" s="20">
        <v>260572</v>
      </c>
      <c r="R49" s="20">
        <v>281686</v>
      </c>
      <c r="S49" s="20">
        <v>21114</v>
      </c>
      <c r="T49" s="20">
        <v>263704</v>
      </c>
      <c r="U49" s="20">
        <v>264780</v>
      </c>
      <c r="V49" s="20">
        <v>1</v>
      </c>
      <c r="W49" s="21"/>
    </row>
    <row r="50" spans="16:23">
      <c r="Q50" s="20">
        <v>260572</v>
      </c>
      <c r="R50" s="20">
        <v>281686</v>
      </c>
      <c r="S50" s="20">
        <v>21114</v>
      </c>
      <c r="T50" s="20">
        <v>264849</v>
      </c>
      <c r="U50" s="20">
        <v>265046</v>
      </c>
      <c r="V50" s="20">
        <v>1</v>
      </c>
      <c r="W50" s="21" t="s">
        <v>157</v>
      </c>
    </row>
    <row r="51" spans="16:23">
      <c r="Q51" s="20">
        <v>260572</v>
      </c>
      <c r="R51" s="20">
        <v>281686</v>
      </c>
      <c r="S51" s="20">
        <v>21114</v>
      </c>
      <c r="T51" s="20">
        <v>265043</v>
      </c>
      <c r="U51" s="20">
        <v>266545</v>
      </c>
      <c r="V51" s="20">
        <v>1</v>
      </c>
      <c r="W51" s="21" t="s">
        <v>162</v>
      </c>
    </row>
    <row r="52" spans="16:23">
      <c r="Q52" s="20">
        <v>260572</v>
      </c>
      <c r="R52" s="20">
        <v>281686</v>
      </c>
      <c r="S52" s="20">
        <v>21114</v>
      </c>
      <c r="T52" s="20">
        <v>266542</v>
      </c>
      <c r="U52" s="20">
        <v>268065</v>
      </c>
      <c r="V52" s="20">
        <v>1</v>
      </c>
      <c r="W52" s="21" t="s">
        <v>162</v>
      </c>
    </row>
    <row r="53" spans="16:23">
      <c r="Q53" s="20">
        <v>260572</v>
      </c>
      <c r="R53" s="20">
        <v>281686</v>
      </c>
      <c r="S53" s="20">
        <v>21114</v>
      </c>
      <c r="T53" s="20">
        <v>268062</v>
      </c>
      <c r="U53" s="20">
        <v>269966</v>
      </c>
      <c r="V53" s="20">
        <v>1</v>
      </c>
      <c r="W53" s="21" t="s">
        <v>163</v>
      </c>
    </row>
    <row r="54" spans="16:23">
      <c r="Q54" s="20">
        <v>260572</v>
      </c>
      <c r="R54" s="20">
        <v>281686</v>
      </c>
      <c r="S54" s="20">
        <v>21114</v>
      </c>
      <c r="T54" s="20">
        <v>269963</v>
      </c>
      <c r="U54" s="20">
        <v>271636</v>
      </c>
      <c r="V54" s="20">
        <v>1</v>
      </c>
      <c r="W54" s="21" t="s">
        <v>164</v>
      </c>
    </row>
    <row r="55" spans="16:23">
      <c r="Q55" s="20">
        <v>260572</v>
      </c>
      <c r="R55" s="20">
        <v>281686</v>
      </c>
      <c r="S55" s="20">
        <v>21114</v>
      </c>
      <c r="T55" s="20">
        <v>271636</v>
      </c>
      <c r="U55" s="20">
        <v>272829</v>
      </c>
      <c r="V55" s="20">
        <v>1</v>
      </c>
      <c r="W55" s="21" t="s">
        <v>165</v>
      </c>
    </row>
    <row r="56" spans="16:23">
      <c r="Q56" s="20">
        <v>260572</v>
      </c>
      <c r="R56" s="20">
        <v>281686</v>
      </c>
      <c r="S56" s="20">
        <v>21114</v>
      </c>
      <c r="T56" s="20">
        <v>272822</v>
      </c>
      <c r="U56" s="20">
        <v>275809</v>
      </c>
      <c r="V56" s="20">
        <v>1</v>
      </c>
      <c r="W56" s="21" t="s">
        <v>166</v>
      </c>
    </row>
    <row r="57" spans="16:23">
      <c r="Q57" s="20">
        <v>260572</v>
      </c>
      <c r="R57" s="20">
        <v>281686</v>
      </c>
      <c r="S57" s="20">
        <v>21114</v>
      </c>
      <c r="T57" s="20">
        <v>276001</v>
      </c>
      <c r="U57" s="20">
        <v>276315</v>
      </c>
      <c r="V57" s="20">
        <v>-1</v>
      </c>
      <c r="W57" s="21"/>
    </row>
    <row r="58" spans="16:23">
      <c r="Q58" s="20">
        <v>260572</v>
      </c>
      <c r="R58" s="20">
        <v>281686</v>
      </c>
      <c r="S58" s="20">
        <v>21114</v>
      </c>
      <c r="T58" s="20">
        <v>276318</v>
      </c>
      <c r="U58" s="20">
        <v>278027</v>
      </c>
      <c r="V58" s="20">
        <v>1</v>
      </c>
      <c r="W58" s="21" t="s">
        <v>167</v>
      </c>
    </row>
    <row r="59" spans="16:23">
      <c r="Q59" s="20">
        <v>260572</v>
      </c>
      <c r="R59" s="20">
        <v>281686</v>
      </c>
      <c r="S59" s="20">
        <v>21114</v>
      </c>
      <c r="T59" s="20">
        <v>278130</v>
      </c>
      <c r="U59" s="20">
        <v>279956</v>
      </c>
      <c r="V59" s="20">
        <v>1</v>
      </c>
      <c r="W59" s="21" t="s">
        <v>168</v>
      </c>
    </row>
    <row r="60" spans="16:23">
      <c r="Q60" s="20">
        <v>260572</v>
      </c>
      <c r="R60" s="20">
        <v>281686</v>
      </c>
      <c r="S60" s="20">
        <v>21114</v>
      </c>
      <c r="T60" s="20">
        <v>279953</v>
      </c>
      <c r="U60" s="20">
        <v>281686</v>
      </c>
      <c r="V60" s="20">
        <v>1</v>
      </c>
      <c r="W60" s="21" t="s">
        <v>169</v>
      </c>
    </row>
    <row r="61" spans="16:23">
      <c r="P61" s="22">
        <v>7</v>
      </c>
      <c r="Q61" s="25">
        <v>445250</v>
      </c>
      <c r="R61" s="25">
        <v>454883</v>
      </c>
      <c r="S61" s="25">
        <v>9633</v>
      </c>
      <c r="T61" s="25">
        <v>445250</v>
      </c>
      <c r="U61" s="25">
        <v>445555</v>
      </c>
      <c r="V61" s="25">
        <v>1</v>
      </c>
      <c r="W61" s="26"/>
    </row>
    <row r="62" spans="16:23">
      <c r="P62" s="22"/>
      <c r="Q62" s="25">
        <v>445250</v>
      </c>
      <c r="R62" s="25">
        <v>454883</v>
      </c>
      <c r="S62" s="25">
        <v>9633</v>
      </c>
      <c r="T62" s="25">
        <v>445698</v>
      </c>
      <c r="U62" s="25">
        <v>447971</v>
      </c>
      <c r="V62" s="25">
        <v>1</v>
      </c>
      <c r="W62" s="26" t="s">
        <v>170</v>
      </c>
    </row>
    <row r="63" spans="16:23">
      <c r="P63" s="22"/>
      <c r="Q63" s="25">
        <v>445250</v>
      </c>
      <c r="R63" s="25">
        <v>454883</v>
      </c>
      <c r="S63" s="25">
        <v>9633</v>
      </c>
      <c r="T63" s="25">
        <v>447979</v>
      </c>
      <c r="U63" s="25">
        <v>448677</v>
      </c>
      <c r="V63" s="25">
        <v>-1</v>
      </c>
      <c r="W63" s="26" t="s">
        <v>157</v>
      </c>
    </row>
    <row r="64" spans="16:23">
      <c r="P64" s="22"/>
      <c r="Q64" s="25">
        <v>445250</v>
      </c>
      <c r="R64" s="25">
        <v>454883</v>
      </c>
      <c r="S64" s="25">
        <v>9633</v>
      </c>
      <c r="T64" s="25">
        <v>448914</v>
      </c>
      <c r="U64" s="25">
        <v>449480</v>
      </c>
      <c r="V64" s="25">
        <v>1</v>
      </c>
      <c r="W64" s="26" t="s">
        <v>171</v>
      </c>
    </row>
    <row r="65" spans="16:23">
      <c r="P65" s="22"/>
      <c r="Q65" s="25">
        <v>445250</v>
      </c>
      <c r="R65" s="25">
        <v>454883</v>
      </c>
      <c r="S65" s="25">
        <v>9633</v>
      </c>
      <c r="T65" s="25">
        <v>449477</v>
      </c>
      <c r="U65" s="25">
        <v>450070</v>
      </c>
      <c r="V65" s="25">
        <v>1</v>
      </c>
      <c r="W65" s="26" t="s">
        <v>172</v>
      </c>
    </row>
    <row r="66" spans="16:23">
      <c r="P66" s="22"/>
      <c r="Q66" s="25">
        <v>445250</v>
      </c>
      <c r="R66" s="25">
        <v>454883</v>
      </c>
      <c r="S66" s="25">
        <v>9633</v>
      </c>
      <c r="T66" s="25">
        <v>450083</v>
      </c>
      <c r="U66" s="25">
        <v>450814</v>
      </c>
      <c r="V66" s="25">
        <v>1</v>
      </c>
      <c r="W66" s="26" t="s">
        <v>173</v>
      </c>
    </row>
    <row r="67" spans="16:23">
      <c r="P67" s="22"/>
      <c r="Q67" s="25">
        <v>445250</v>
      </c>
      <c r="R67" s="25">
        <v>454883</v>
      </c>
      <c r="S67" s="25">
        <v>9633</v>
      </c>
      <c r="T67" s="25">
        <v>450796</v>
      </c>
      <c r="U67" s="25">
        <v>451401</v>
      </c>
      <c r="V67" s="25">
        <v>1</v>
      </c>
      <c r="W67" s="26" t="s">
        <v>157</v>
      </c>
    </row>
    <row r="68" spans="16:23">
      <c r="P68" s="22"/>
      <c r="Q68" s="25">
        <v>445250</v>
      </c>
      <c r="R68" s="25">
        <v>454883</v>
      </c>
      <c r="S68" s="25">
        <v>9633</v>
      </c>
      <c r="T68" s="25">
        <v>451434</v>
      </c>
      <c r="U68" s="25">
        <v>451940</v>
      </c>
      <c r="V68" s="25">
        <v>1</v>
      </c>
      <c r="W68" s="26" t="s">
        <v>174</v>
      </c>
    </row>
    <row r="69" spans="16:23">
      <c r="P69" s="22"/>
      <c r="Q69" s="25">
        <v>445250</v>
      </c>
      <c r="R69" s="25">
        <v>454883</v>
      </c>
      <c r="S69" s="25">
        <v>9633</v>
      </c>
      <c r="T69" s="25">
        <v>451945</v>
      </c>
      <c r="U69" s="25">
        <v>454134</v>
      </c>
      <c r="V69" s="25">
        <v>1</v>
      </c>
      <c r="W69" s="26" t="s">
        <v>175</v>
      </c>
    </row>
    <row r="70" spans="16:23">
      <c r="P70" s="22"/>
      <c r="Q70" s="25">
        <v>445250</v>
      </c>
      <c r="R70" s="25">
        <v>454883</v>
      </c>
      <c r="S70" s="25">
        <v>9633</v>
      </c>
      <c r="T70" s="25">
        <v>454134</v>
      </c>
      <c r="U70" s="25">
        <v>454883</v>
      </c>
      <c r="V70" s="25">
        <v>1</v>
      </c>
      <c r="W70" s="26" t="s">
        <v>176</v>
      </c>
    </row>
    <row r="71" spans="16:23">
      <c r="P71" s="5">
        <v>8</v>
      </c>
      <c r="Q71" s="27">
        <v>460848</v>
      </c>
      <c r="R71" s="27">
        <v>467566</v>
      </c>
      <c r="S71" s="27">
        <v>6718</v>
      </c>
      <c r="T71" s="27">
        <v>460848</v>
      </c>
      <c r="U71" s="27">
        <v>461258</v>
      </c>
      <c r="V71" s="27">
        <v>1</v>
      </c>
      <c r="W71" s="28" t="s">
        <v>177</v>
      </c>
    </row>
    <row r="72" spans="16:23">
      <c r="Q72" s="27">
        <v>460848</v>
      </c>
      <c r="R72" s="27">
        <v>467566</v>
      </c>
      <c r="S72" s="27">
        <v>6718</v>
      </c>
      <c r="T72" s="27">
        <v>461255</v>
      </c>
      <c r="U72" s="27">
        <v>461944</v>
      </c>
      <c r="V72" s="27">
        <v>1</v>
      </c>
      <c r="W72" s="28" t="s">
        <v>178</v>
      </c>
    </row>
    <row r="73" spans="16:23">
      <c r="Q73" s="27">
        <v>460848</v>
      </c>
      <c r="R73" s="27">
        <v>467566</v>
      </c>
      <c r="S73" s="27">
        <v>6718</v>
      </c>
      <c r="T73" s="27">
        <v>461941</v>
      </c>
      <c r="U73" s="27">
        <v>462852</v>
      </c>
      <c r="V73" s="27">
        <v>1</v>
      </c>
      <c r="W73" s="28" t="s">
        <v>179</v>
      </c>
    </row>
    <row r="74" spans="16:23">
      <c r="Q74" s="27">
        <v>460848</v>
      </c>
      <c r="R74" s="27">
        <v>467566</v>
      </c>
      <c r="S74" s="27">
        <v>6718</v>
      </c>
      <c r="T74" s="27">
        <v>462842</v>
      </c>
      <c r="U74" s="27">
        <v>464245</v>
      </c>
      <c r="V74" s="27">
        <v>1</v>
      </c>
      <c r="W74" s="28" t="s">
        <v>180</v>
      </c>
    </row>
    <row r="75" spans="16:23">
      <c r="Q75" s="27">
        <v>460848</v>
      </c>
      <c r="R75" s="27">
        <v>467566</v>
      </c>
      <c r="S75" s="27">
        <v>6718</v>
      </c>
      <c r="T75" s="27">
        <v>464226</v>
      </c>
      <c r="U75" s="27">
        <v>464678</v>
      </c>
      <c r="V75" s="27">
        <v>1</v>
      </c>
      <c r="W75" s="28" t="s">
        <v>181</v>
      </c>
    </row>
    <row r="76" spans="16:23">
      <c r="Q76" s="27">
        <v>460848</v>
      </c>
      <c r="R76" s="27">
        <v>467566</v>
      </c>
      <c r="S76" s="27">
        <v>6718</v>
      </c>
      <c r="T76" s="27">
        <v>464678</v>
      </c>
      <c r="U76" s="27">
        <v>467566</v>
      </c>
      <c r="V76" s="27">
        <v>1</v>
      </c>
      <c r="W76" s="28" t="s">
        <v>182</v>
      </c>
    </row>
    <row r="77" spans="16:23">
      <c r="P77" s="5">
        <v>9</v>
      </c>
      <c r="Q77" s="29">
        <v>473152</v>
      </c>
      <c r="R77" s="29">
        <v>485608</v>
      </c>
      <c r="S77" s="29">
        <v>12456</v>
      </c>
      <c r="T77" s="29">
        <v>473152</v>
      </c>
      <c r="U77" s="29">
        <v>473508</v>
      </c>
      <c r="V77" s="29">
        <v>-1</v>
      </c>
      <c r="W77" s="30" t="s">
        <v>183</v>
      </c>
    </row>
    <row r="78" spans="16:23">
      <c r="Q78" s="29">
        <v>473152</v>
      </c>
      <c r="R78" s="29">
        <v>485608</v>
      </c>
      <c r="S78" s="29">
        <v>12456</v>
      </c>
      <c r="T78" s="29">
        <v>473535</v>
      </c>
      <c r="U78" s="29">
        <v>473969</v>
      </c>
      <c r="V78" s="29">
        <v>-1</v>
      </c>
      <c r="W78" s="30" t="s">
        <v>157</v>
      </c>
    </row>
    <row r="79" spans="16:23">
      <c r="Q79" s="29">
        <v>473152</v>
      </c>
      <c r="R79" s="29">
        <v>485608</v>
      </c>
      <c r="S79" s="29">
        <v>12456</v>
      </c>
      <c r="T79" s="29">
        <v>473962</v>
      </c>
      <c r="U79" s="29">
        <v>474222</v>
      </c>
      <c r="V79" s="29">
        <v>-1</v>
      </c>
      <c r="W79" s="30"/>
    </row>
    <row r="80" spans="16:23">
      <c r="Q80" s="29">
        <v>473152</v>
      </c>
      <c r="R80" s="29">
        <v>485608</v>
      </c>
      <c r="S80" s="29">
        <v>12456</v>
      </c>
      <c r="T80" s="29">
        <v>474331</v>
      </c>
      <c r="U80" s="29">
        <v>474750</v>
      </c>
      <c r="V80" s="29">
        <v>-1</v>
      </c>
      <c r="W80" s="30"/>
    </row>
    <row r="81" spans="16:23">
      <c r="Q81" s="29">
        <v>473152</v>
      </c>
      <c r="R81" s="29">
        <v>485608</v>
      </c>
      <c r="S81" s="29">
        <v>12456</v>
      </c>
      <c r="T81" s="29">
        <v>474842</v>
      </c>
      <c r="U81" s="29">
        <v>475441</v>
      </c>
      <c r="V81" s="29">
        <v>1</v>
      </c>
      <c r="W81" s="30"/>
    </row>
    <row r="82" spans="16:23">
      <c r="Q82" s="29">
        <v>473152</v>
      </c>
      <c r="R82" s="29">
        <v>485608</v>
      </c>
      <c r="S82" s="29">
        <v>12456</v>
      </c>
      <c r="T82" s="29">
        <v>475626</v>
      </c>
      <c r="U82" s="29">
        <v>477470</v>
      </c>
      <c r="V82" s="29">
        <v>1</v>
      </c>
      <c r="W82" s="30" t="s">
        <v>184</v>
      </c>
    </row>
    <row r="83" spans="16:23">
      <c r="Q83" s="29">
        <v>473152</v>
      </c>
      <c r="R83" s="29">
        <v>485608</v>
      </c>
      <c r="S83" s="29">
        <v>12456</v>
      </c>
      <c r="T83" s="29">
        <v>477501</v>
      </c>
      <c r="U83" s="29">
        <v>478046</v>
      </c>
      <c r="V83" s="29">
        <v>-1</v>
      </c>
      <c r="W83" s="30" t="s">
        <v>185</v>
      </c>
    </row>
    <row r="84" spans="16:23">
      <c r="Q84" s="29">
        <v>473152</v>
      </c>
      <c r="R84" s="29">
        <v>485608</v>
      </c>
      <c r="S84" s="29">
        <v>12456</v>
      </c>
      <c r="T84" s="29">
        <v>478138</v>
      </c>
      <c r="U84" s="29">
        <v>480255</v>
      </c>
      <c r="V84" s="29">
        <v>-1</v>
      </c>
      <c r="W84" s="30" t="s">
        <v>186</v>
      </c>
    </row>
    <row r="85" spans="16:23">
      <c r="Q85" s="29">
        <v>473152</v>
      </c>
      <c r="R85" s="29">
        <v>485608</v>
      </c>
      <c r="S85" s="29">
        <v>12456</v>
      </c>
      <c r="T85" s="29">
        <v>480252</v>
      </c>
      <c r="U85" s="29">
        <v>480950</v>
      </c>
      <c r="V85" s="29">
        <v>-1</v>
      </c>
      <c r="W85" s="30" t="s">
        <v>157</v>
      </c>
    </row>
    <row r="86" spans="16:23">
      <c r="Q86" s="29">
        <v>473152</v>
      </c>
      <c r="R86" s="29">
        <v>485608</v>
      </c>
      <c r="S86" s="29">
        <v>12456</v>
      </c>
      <c r="T86" s="29">
        <v>480950</v>
      </c>
      <c r="U86" s="29">
        <v>482527</v>
      </c>
      <c r="V86" s="29">
        <v>-1</v>
      </c>
      <c r="W86" s="30" t="s">
        <v>157</v>
      </c>
    </row>
    <row r="87" spans="16:23">
      <c r="Q87" s="29">
        <v>473152</v>
      </c>
      <c r="R87" s="29">
        <v>485608</v>
      </c>
      <c r="S87" s="29">
        <v>12456</v>
      </c>
      <c r="T87" s="29">
        <v>482524</v>
      </c>
      <c r="U87" s="29">
        <v>483978</v>
      </c>
      <c r="V87" s="29">
        <v>-1</v>
      </c>
      <c r="W87" s="30" t="s">
        <v>187</v>
      </c>
    </row>
    <row r="88" spans="16:23">
      <c r="Q88" s="29">
        <v>473152</v>
      </c>
      <c r="R88" s="29">
        <v>485608</v>
      </c>
      <c r="S88" s="29">
        <v>12456</v>
      </c>
      <c r="T88" s="29">
        <v>483978</v>
      </c>
      <c r="U88" s="29">
        <v>484646</v>
      </c>
      <c r="V88" s="29">
        <v>-1</v>
      </c>
      <c r="W88" s="30" t="s">
        <v>188</v>
      </c>
    </row>
    <row r="89" spans="16:23">
      <c r="Q89" s="29">
        <v>473152</v>
      </c>
      <c r="R89" s="29">
        <v>485608</v>
      </c>
      <c r="S89" s="29">
        <v>12456</v>
      </c>
      <c r="T89" s="29">
        <v>484646</v>
      </c>
      <c r="U89" s="29">
        <v>485608</v>
      </c>
      <c r="V89" s="29">
        <v>-1</v>
      </c>
      <c r="W89" s="30" t="s">
        <v>189</v>
      </c>
    </row>
    <row r="90" spans="16:23">
      <c r="P90" s="5">
        <v>10</v>
      </c>
      <c r="Q90" s="4">
        <v>663137</v>
      </c>
      <c r="R90" s="4">
        <v>696494</v>
      </c>
      <c r="S90" s="4">
        <v>33357</v>
      </c>
      <c r="T90" s="4">
        <v>663137</v>
      </c>
      <c r="U90" s="4">
        <v>663931</v>
      </c>
      <c r="V90" s="4">
        <v>1</v>
      </c>
      <c r="W90" s="8" t="s">
        <v>190</v>
      </c>
    </row>
    <row r="91" spans="16:23">
      <c r="Q91" s="4">
        <v>663137</v>
      </c>
      <c r="R91" s="4">
        <v>696494</v>
      </c>
      <c r="S91" s="4">
        <v>33357</v>
      </c>
      <c r="T91" s="4">
        <v>663949</v>
      </c>
      <c r="U91" s="4">
        <v>665082</v>
      </c>
      <c r="V91" s="4">
        <v>1</v>
      </c>
      <c r="W91" s="8" t="s">
        <v>191</v>
      </c>
    </row>
    <row r="92" spans="16:23">
      <c r="Q92" s="4">
        <v>663137</v>
      </c>
      <c r="R92" s="4">
        <v>696494</v>
      </c>
      <c r="S92" s="4">
        <v>33357</v>
      </c>
      <c r="T92" s="4">
        <v>665072</v>
      </c>
      <c r="U92" s="4">
        <v>665416</v>
      </c>
      <c r="V92" s="4">
        <v>1</v>
      </c>
      <c r="W92" s="8"/>
    </row>
    <row r="93" spans="16:23">
      <c r="Q93" s="4">
        <v>663137</v>
      </c>
      <c r="R93" s="4">
        <v>696494</v>
      </c>
      <c r="S93" s="4">
        <v>33357</v>
      </c>
      <c r="T93" s="4">
        <v>665409</v>
      </c>
      <c r="U93" s="4">
        <v>666842</v>
      </c>
      <c r="V93" s="4">
        <v>1</v>
      </c>
      <c r="W93" s="8" t="s">
        <v>192</v>
      </c>
    </row>
    <row r="94" spans="16:23">
      <c r="Q94" s="4">
        <v>663137</v>
      </c>
      <c r="R94" s="4">
        <v>696494</v>
      </c>
      <c r="S94" s="4">
        <v>33357</v>
      </c>
      <c r="T94" s="4">
        <v>666835</v>
      </c>
      <c r="U94" s="4">
        <v>667977</v>
      </c>
      <c r="V94" s="4">
        <v>1</v>
      </c>
      <c r="W94" s="8" t="s">
        <v>193</v>
      </c>
    </row>
    <row r="95" spans="16:23">
      <c r="Q95" s="4">
        <v>663137</v>
      </c>
      <c r="R95" s="4">
        <v>696494</v>
      </c>
      <c r="S95" s="4">
        <v>33357</v>
      </c>
      <c r="T95" s="4">
        <v>668014</v>
      </c>
      <c r="U95" s="4">
        <v>668370</v>
      </c>
      <c r="V95" s="4">
        <v>1</v>
      </c>
      <c r="W95" s="8" t="s">
        <v>194</v>
      </c>
    </row>
    <row r="96" spans="16:23">
      <c r="Q96" s="4">
        <v>663137</v>
      </c>
      <c r="R96" s="4">
        <v>696494</v>
      </c>
      <c r="S96" s="4">
        <v>33357</v>
      </c>
      <c r="T96" s="4">
        <v>668419</v>
      </c>
      <c r="U96" s="4">
        <v>668592</v>
      </c>
      <c r="V96" s="4">
        <v>-1</v>
      </c>
      <c r="W96" s="8"/>
    </row>
    <row r="97" spans="17:23">
      <c r="Q97" s="4">
        <v>663137</v>
      </c>
      <c r="R97" s="4">
        <v>696494</v>
      </c>
      <c r="S97" s="4">
        <v>33357</v>
      </c>
      <c r="T97" s="4">
        <v>668642</v>
      </c>
      <c r="U97" s="4">
        <v>668941</v>
      </c>
      <c r="V97" s="4">
        <v>1</v>
      </c>
      <c r="W97" s="8"/>
    </row>
    <row r="98" spans="17:23">
      <c r="Q98" s="4">
        <v>663137</v>
      </c>
      <c r="R98" s="4">
        <v>696494</v>
      </c>
      <c r="S98" s="4">
        <v>33357</v>
      </c>
      <c r="T98" s="4">
        <v>668951</v>
      </c>
      <c r="U98" s="4">
        <v>669148</v>
      </c>
      <c r="V98" s="4">
        <v>1</v>
      </c>
      <c r="W98" s="8"/>
    </row>
    <row r="99" spans="17:23">
      <c r="Q99" s="4">
        <v>663137</v>
      </c>
      <c r="R99" s="4">
        <v>696494</v>
      </c>
      <c r="S99" s="4">
        <v>33357</v>
      </c>
      <c r="T99" s="4">
        <v>669222</v>
      </c>
      <c r="U99" s="4">
        <v>669671</v>
      </c>
      <c r="V99" s="4">
        <v>1</v>
      </c>
      <c r="W99" s="8" t="s">
        <v>195</v>
      </c>
    </row>
    <row r="100" spans="17:23">
      <c r="Q100" s="4">
        <v>663137</v>
      </c>
      <c r="R100" s="4">
        <v>696494</v>
      </c>
      <c r="S100" s="4">
        <v>33357</v>
      </c>
      <c r="T100" s="4">
        <v>669692</v>
      </c>
      <c r="U100" s="4">
        <v>669871</v>
      </c>
      <c r="V100" s="4">
        <v>1</v>
      </c>
      <c r="W100" s="8" t="s">
        <v>141</v>
      </c>
    </row>
    <row r="101" spans="17:23">
      <c r="Q101" s="4">
        <v>663137</v>
      </c>
      <c r="R101" s="4">
        <v>696494</v>
      </c>
      <c r="S101" s="4">
        <v>33357</v>
      </c>
      <c r="T101" s="4">
        <v>669841</v>
      </c>
      <c r="U101" s="4">
        <v>670194</v>
      </c>
      <c r="V101" s="4">
        <v>1</v>
      </c>
      <c r="W101" s="8" t="s">
        <v>195</v>
      </c>
    </row>
    <row r="102" spans="17:23">
      <c r="Q102" s="4">
        <v>663137</v>
      </c>
      <c r="R102" s="4">
        <v>696494</v>
      </c>
      <c r="S102" s="4">
        <v>33357</v>
      </c>
      <c r="T102" s="4">
        <v>670580</v>
      </c>
      <c r="U102" s="4">
        <v>671908</v>
      </c>
      <c r="V102" s="4">
        <v>-1</v>
      </c>
      <c r="W102" s="8" t="s">
        <v>196</v>
      </c>
    </row>
    <row r="103" spans="17:23">
      <c r="Q103" s="4">
        <v>663137</v>
      </c>
      <c r="R103" s="4">
        <v>696494</v>
      </c>
      <c r="S103" s="4">
        <v>33357</v>
      </c>
      <c r="T103" s="4">
        <v>671919</v>
      </c>
      <c r="U103" s="4">
        <v>673022</v>
      </c>
      <c r="V103" s="4">
        <v>-1</v>
      </c>
      <c r="W103" s="8" t="s">
        <v>197</v>
      </c>
    </row>
    <row r="104" spans="17:23">
      <c r="Q104" s="4">
        <v>663137</v>
      </c>
      <c r="R104" s="4">
        <v>696494</v>
      </c>
      <c r="S104" s="4">
        <v>33357</v>
      </c>
      <c r="T104" s="4">
        <v>673019</v>
      </c>
      <c r="U104" s="4">
        <v>673792</v>
      </c>
      <c r="V104" s="4">
        <v>-1</v>
      </c>
      <c r="W104" s="8" t="s">
        <v>198</v>
      </c>
    </row>
    <row r="105" spans="17:23">
      <c r="Q105" s="4">
        <v>663137</v>
      </c>
      <c r="R105" s="4">
        <v>696494</v>
      </c>
      <c r="S105" s="4">
        <v>33357</v>
      </c>
      <c r="T105" s="4">
        <v>674159</v>
      </c>
      <c r="U105" s="4">
        <v>675268</v>
      </c>
      <c r="V105" s="4">
        <v>1</v>
      </c>
      <c r="W105" s="8" t="s">
        <v>199</v>
      </c>
    </row>
    <row r="106" spans="17:23">
      <c r="Q106" s="4">
        <v>663137</v>
      </c>
      <c r="R106" s="4">
        <v>696494</v>
      </c>
      <c r="S106" s="4">
        <v>33357</v>
      </c>
      <c r="T106" s="4">
        <v>675268</v>
      </c>
      <c r="U106" s="4">
        <v>677118</v>
      </c>
      <c r="V106" s="4">
        <v>1</v>
      </c>
      <c r="W106" s="8" t="s">
        <v>200</v>
      </c>
    </row>
    <row r="107" spans="17:23">
      <c r="Q107" s="4">
        <v>663137</v>
      </c>
      <c r="R107" s="4">
        <v>696494</v>
      </c>
      <c r="S107" s="4">
        <v>33357</v>
      </c>
      <c r="T107" s="4">
        <v>677105</v>
      </c>
      <c r="U107" s="4">
        <v>678232</v>
      </c>
      <c r="V107" s="4">
        <v>1</v>
      </c>
      <c r="W107" s="8" t="s">
        <v>157</v>
      </c>
    </row>
    <row r="108" spans="17:23">
      <c r="Q108" s="4">
        <v>663137</v>
      </c>
      <c r="R108" s="4">
        <v>696494</v>
      </c>
      <c r="S108" s="4">
        <v>33357</v>
      </c>
      <c r="T108" s="4">
        <v>678306</v>
      </c>
      <c r="U108" s="4">
        <v>679211</v>
      </c>
      <c r="V108" s="4">
        <v>1</v>
      </c>
      <c r="W108" s="8" t="s">
        <v>201</v>
      </c>
    </row>
    <row r="109" spans="17:23">
      <c r="Q109" s="4">
        <v>663137</v>
      </c>
      <c r="R109" s="4">
        <v>696494</v>
      </c>
      <c r="S109" s="4">
        <v>33357</v>
      </c>
      <c r="T109" s="4">
        <v>679247</v>
      </c>
      <c r="U109" s="4">
        <v>680128</v>
      </c>
      <c r="V109" s="4">
        <v>1</v>
      </c>
      <c r="W109" s="8"/>
    </row>
    <row r="110" spans="17:23">
      <c r="Q110" s="4">
        <v>663137</v>
      </c>
      <c r="R110" s="4">
        <v>696494</v>
      </c>
      <c r="S110" s="4">
        <v>33357</v>
      </c>
      <c r="T110" s="4">
        <v>680266</v>
      </c>
      <c r="U110" s="4">
        <v>683910</v>
      </c>
      <c r="V110" s="4">
        <v>1</v>
      </c>
      <c r="W110" s="8" t="s">
        <v>202</v>
      </c>
    </row>
    <row r="111" spans="17:23">
      <c r="Q111" s="4">
        <v>663137</v>
      </c>
      <c r="R111" s="4">
        <v>696494</v>
      </c>
      <c r="S111" s="4">
        <v>33357</v>
      </c>
      <c r="T111" s="4">
        <v>683926</v>
      </c>
      <c r="U111" s="4">
        <v>684933</v>
      </c>
      <c r="V111" s="4">
        <v>-1</v>
      </c>
      <c r="W111" s="8" t="s">
        <v>157</v>
      </c>
    </row>
    <row r="112" spans="17:23">
      <c r="Q112" s="4">
        <v>663137</v>
      </c>
      <c r="R112" s="4">
        <v>696494</v>
      </c>
      <c r="S112" s="4">
        <v>33357</v>
      </c>
      <c r="T112" s="4">
        <v>685046</v>
      </c>
      <c r="U112" s="4">
        <v>685903</v>
      </c>
      <c r="V112" s="4">
        <v>-1</v>
      </c>
      <c r="W112" s="8" t="s">
        <v>203</v>
      </c>
    </row>
    <row r="113" spans="16:23">
      <c r="Q113" s="4">
        <v>663137</v>
      </c>
      <c r="R113" s="4">
        <v>696494</v>
      </c>
      <c r="S113" s="4">
        <v>33357</v>
      </c>
      <c r="T113" s="4">
        <v>686032</v>
      </c>
      <c r="U113" s="4">
        <v>687900</v>
      </c>
      <c r="V113" s="4">
        <v>-1</v>
      </c>
      <c r="W113" s="8" t="s">
        <v>204</v>
      </c>
    </row>
    <row r="114" spans="16:23">
      <c r="Q114" s="4">
        <v>663137</v>
      </c>
      <c r="R114" s="4">
        <v>696494</v>
      </c>
      <c r="S114" s="4">
        <v>33357</v>
      </c>
      <c r="T114" s="4">
        <v>687905</v>
      </c>
      <c r="U114" s="4">
        <v>688867</v>
      </c>
      <c r="V114" s="4">
        <v>-1</v>
      </c>
      <c r="W114" s="8" t="s">
        <v>205</v>
      </c>
    </row>
    <row r="115" spans="16:23">
      <c r="Q115" s="4">
        <v>663137</v>
      </c>
      <c r="R115" s="4">
        <v>696494</v>
      </c>
      <c r="S115" s="4">
        <v>33357</v>
      </c>
      <c r="T115" s="4">
        <v>689135</v>
      </c>
      <c r="U115" s="4">
        <v>689446</v>
      </c>
      <c r="V115" s="4">
        <v>1</v>
      </c>
      <c r="W115" s="8"/>
    </row>
    <row r="116" spans="16:23">
      <c r="Q116" s="4">
        <v>663137</v>
      </c>
      <c r="R116" s="4">
        <v>696494</v>
      </c>
      <c r="S116" s="4">
        <v>33357</v>
      </c>
      <c r="T116" s="4">
        <v>689451</v>
      </c>
      <c r="U116" s="4">
        <v>689726</v>
      </c>
      <c r="V116" s="4">
        <v>1</v>
      </c>
      <c r="W116" s="8" t="s">
        <v>157</v>
      </c>
    </row>
    <row r="117" spans="16:23">
      <c r="Q117" s="4">
        <v>663137</v>
      </c>
      <c r="R117" s="4">
        <v>696494</v>
      </c>
      <c r="S117" s="4">
        <v>33357</v>
      </c>
      <c r="T117" s="4">
        <v>689771</v>
      </c>
      <c r="U117" s="4">
        <v>691432</v>
      </c>
      <c r="V117" s="4">
        <v>-1</v>
      </c>
      <c r="W117" s="8" t="s">
        <v>206</v>
      </c>
    </row>
    <row r="118" spans="16:23">
      <c r="Q118" s="4">
        <v>663137</v>
      </c>
      <c r="R118" s="4">
        <v>696494</v>
      </c>
      <c r="S118" s="4">
        <v>33357</v>
      </c>
      <c r="T118" s="4">
        <v>691446</v>
      </c>
      <c r="U118" s="4">
        <v>693236</v>
      </c>
      <c r="V118" s="4">
        <v>-1</v>
      </c>
      <c r="W118" s="8" t="s">
        <v>207</v>
      </c>
    </row>
    <row r="119" spans="16:23">
      <c r="Q119" s="4">
        <v>663137</v>
      </c>
      <c r="R119" s="4">
        <v>696494</v>
      </c>
      <c r="S119" s="4">
        <v>33357</v>
      </c>
      <c r="T119" s="4">
        <v>693236</v>
      </c>
      <c r="U119" s="4">
        <v>693769</v>
      </c>
      <c r="V119" s="4">
        <v>-1</v>
      </c>
      <c r="W119" s="8"/>
    </row>
    <row r="120" spans="16:23">
      <c r="Q120" s="4">
        <v>663137</v>
      </c>
      <c r="R120" s="4">
        <v>696494</v>
      </c>
      <c r="S120" s="4">
        <v>33357</v>
      </c>
      <c r="T120" s="4">
        <v>693794</v>
      </c>
      <c r="U120" s="4">
        <v>694012</v>
      </c>
      <c r="V120" s="4">
        <v>1</v>
      </c>
      <c r="W120" s="8"/>
    </row>
    <row r="121" spans="16:23">
      <c r="Q121" s="4">
        <v>663137</v>
      </c>
      <c r="R121" s="4">
        <v>696494</v>
      </c>
      <c r="S121" s="4">
        <v>33357</v>
      </c>
      <c r="T121" s="4">
        <v>694330</v>
      </c>
      <c r="U121" s="4">
        <v>694974</v>
      </c>
      <c r="V121" s="4">
        <v>-1</v>
      </c>
      <c r="W121" s="8" t="s">
        <v>208</v>
      </c>
    </row>
    <row r="122" spans="16:23">
      <c r="Q122" s="4">
        <v>663137</v>
      </c>
      <c r="R122" s="4">
        <v>696494</v>
      </c>
      <c r="S122" s="4">
        <v>33357</v>
      </c>
      <c r="T122" s="4">
        <v>694980</v>
      </c>
      <c r="U122" s="4">
        <v>696023</v>
      </c>
      <c r="V122" s="4">
        <v>-1</v>
      </c>
      <c r="W122" s="8" t="s">
        <v>209</v>
      </c>
    </row>
    <row r="123" spans="16:23">
      <c r="Q123" s="4">
        <v>663137</v>
      </c>
      <c r="R123" s="4">
        <v>696494</v>
      </c>
      <c r="S123" s="4">
        <v>33357</v>
      </c>
      <c r="T123" s="4">
        <v>696117</v>
      </c>
      <c r="U123" s="4">
        <v>696494</v>
      </c>
      <c r="V123" s="4">
        <v>-1</v>
      </c>
      <c r="W123" s="8" t="s">
        <v>210</v>
      </c>
    </row>
    <row r="124" spans="16:23">
      <c r="P124" s="5">
        <v>11</v>
      </c>
      <c r="Q124" s="12">
        <v>778337</v>
      </c>
      <c r="R124" s="12">
        <v>792610</v>
      </c>
      <c r="S124" s="43">
        <f>R124-Q124</f>
        <v>14273</v>
      </c>
      <c r="T124" s="12">
        <v>778337</v>
      </c>
      <c r="U124" s="12">
        <v>780265</v>
      </c>
      <c r="V124" s="12">
        <v>1</v>
      </c>
      <c r="W124" s="13" t="s">
        <v>157</v>
      </c>
    </row>
    <row r="125" spans="16:23">
      <c r="Q125" s="12">
        <v>778337</v>
      </c>
      <c r="R125" s="12">
        <v>792610</v>
      </c>
      <c r="S125" s="43">
        <f t="shared" ref="S125:S135" si="1">R125-Q125</f>
        <v>14273</v>
      </c>
      <c r="T125" s="12">
        <v>780317</v>
      </c>
      <c r="U125" s="12">
        <v>781141</v>
      </c>
      <c r="V125" s="12">
        <v>1</v>
      </c>
      <c r="W125" s="13" t="s">
        <v>157</v>
      </c>
    </row>
    <row r="126" spans="16:23">
      <c r="Q126" s="12">
        <v>778337</v>
      </c>
      <c r="R126" s="12">
        <v>792610</v>
      </c>
      <c r="S126" s="43">
        <f t="shared" si="1"/>
        <v>14273</v>
      </c>
      <c r="T126" s="12">
        <v>781278</v>
      </c>
      <c r="U126" s="12">
        <v>781634</v>
      </c>
      <c r="V126" s="12">
        <v>-1</v>
      </c>
      <c r="W126" s="13"/>
    </row>
    <row r="127" spans="16:23">
      <c r="Q127" s="12">
        <v>778337</v>
      </c>
      <c r="R127" s="12">
        <v>792610</v>
      </c>
      <c r="S127" s="43">
        <f t="shared" si="1"/>
        <v>14273</v>
      </c>
      <c r="T127" s="12">
        <v>781961</v>
      </c>
      <c r="U127" s="12">
        <v>782575</v>
      </c>
      <c r="V127" s="12">
        <v>-1</v>
      </c>
      <c r="W127" s="13" t="s">
        <v>157</v>
      </c>
    </row>
    <row r="128" spans="16:23">
      <c r="Q128" s="12">
        <v>778337</v>
      </c>
      <c r="R128" s="12">
        <v>792610</v>
      </c>
      <c r="S128" s="43">
        <f t="shared" si="1"/>
        <v>14273</v>
      </c>
      <c r="T128" s="12">
        <v>782776</v>
      </c>
      <c r="U128" s="12">
        <v>783264</v>
      </c>
      <c r="V128" s="12">
        <v>1</v>
      </c>
      <c r="W128" s="13"/>
    </row>
    <row r="129" spans="16:23">
      <c r="Q129" s="12">
        <v>778337</v>
      </c>
      <c r="R129" s="12">
        <v>792610</v>
      </c>
      <c r="S129" s="43">
        <f t="shared" si="1"/>
        <v>14273</v>
      </c>
      <c r="T129" s="12">
        <v>783399</v>
      </c>
      <c r="U129" s="12">
        <v>784397</v>
      </c>
      <c r="V129" s="12">
        <v>-1</v>
      </c>
      <c r="W129" s="13" t="s">
        <v>211</v>
      </c>
    </row>
    <row r="130" spans="16:23">
      <c r="Q130" s="12">
        <v>778337</v>
      </c>
      <c r="R130" s="12">
        <v>792610</v>
      </c>
      <c r="S130" s="43">
        <f t="shared" si="1"/>
        <v>14273</v>
      </c>
      <c r="T130" s="12">
        <v>784663</v>
      </c>
      <c r="U130" s="12">
        <v>785238</v>
      </c>
      <c r="V130" s="12">
        <v>1</v>
      </c>
      <c r="W130" s="13" t="s">
        <v>212</v>
      </c>
    </row>
    <row r="131" spans="16:23">
      <c r="Q131" s="12">
        <v>778337</v>
      </c>
      <c r="R131" s="12">
        <v>792610</v>
      </c>
      <c r="S131" s="43">
        <f t="shared" si="1"/>
        <v>14273</v>
      </c>
      <c r="T131" s="12">
        <v>785273</v>
      </c>
      <c r="U131" s="12">
        <v>786922</v>
      </c>
      <c r="V131" s="12">
        <v>1</v>
      </c>
      <c r="W131" s="13" t="s">
        <v>213</v>
      </c>
    </row>
    <row r="132" spans="16:23">
      <c r="Q132" s="12">
        <v>778337</v>
      </c>
      <c r="R132" s="12">
        <v>792610</v>
      </c>
      <c r="S132" s="43">
        <f t="shared" si="1"/>
        <v>14273</v>
      </c>
      <c r="T132" s="12">
        <v>787161</v>
      </c>
      <c r="U132" s="12">
        <v>787631</v>
      </c>
      <c r="V132" s="12">
        <v>1</v>
      </c>
      <c r="W132" s="13" t="s">
        <v>214</v>
      </c>
    </row>
    <row r="133" spans="16:23">
      <c r="Q133" s="12">
        <v>778337</v>
      </c>
      <c r="R133" s="12">
        <v>792610</v>
      </c>
      <c r="S133" s="43">
        <f t="shared" si="1"/>
        <v>14273</v>
      </c>
      <c r="T133" s="12">
        <v>787628</v>
      </c>
      <c r="U133" s="12">
        <v>789112</v>
      </c>
      <c r="V133" s="12">
        <v>1</v>
      </c>
      <c r="W133" s="13" t="s">
        <v>215</v>
      </c>
    </row>
    <row r="134" spans="16:23">
      <c r="Q134" s="12">
        <v>778337</v>
      </c>
      <c r="R134" s="12">
        <v>792610</v>
      </c>
      <c r="S134" s="43">
        <f t="shared" si="1"/>
        <v>14273</v>
      </c>
      <c r="T134" s="12">
        <v>789169</v>
      </c>
      <c r="U134" s="12">
        <v>792183</v>
      </c>
      <c r="V134" s="12">
        <v>1</v>
      </c>
      <c r="W134" s="13" t="s">
        <v>216</v>
      </c>
    </row>
    <row r="135" spans="16:23">
      <c r="Q135" s="12">
        <v>778337</v>
      </c>
      <c r="R135" s="12">
        <v>792610</v>
      </c>
      <c r="S135" s="43">
        <f t="shared" si="1"/>
        <v>14273</v>
      </c>
      <c r="T135" s="12">
        <v>792200</v>
      </c>
      <c r="U135" s="12">
        <v>792610</v>
      </c>
      <c r="V135" s="12">
        <v>1</v>
      </c>
      <c r="W135" s="13" t="s">
        <v>217</v>
      </c>
    </row>
    <row r="136" spans="16:23">
      <c r="P136" s="5">
        <v>12</v>
      </c>
      <c r="Q136" s="14">
        <v>884358</v>
      </c>
      <c r="R136" s="14">
        <v>900400</v>
      </c>
      <c r="S136" s="14">
        <v>16042</v>
      </c>
      <c r="T136" s="14">
        <v>884358</v>
      </c>
      <c r="U136" s="14">
        <v>884807</v>
      </c>
      <c r="V136" s="14">
        <v>1</v>
      </c>
      <c r="W136" s="15"/>
    </row>
    <row r="137" spans="16:23">
      <c r="Q137" s="14">
        <v>884358</v>
      </c>
      <c r="R137" s="14">
        <v>900400</v>
      </c>
      <c r="S137" s="14">
        <v>16042</v>
      </c>
      <c r="T137" s="14">
        <v>884943</v>
      </c>
      <c r="U137" s="14">
        <v>885590</v>
      </c>
      <c r="V137" s="14">
        <v>1</v>
      </c>
      <c r="W137" s="15" t="s">
        <v>218</v>
      </c>
    </row>
    <row r="138" spans="16:23">
      <c r="Q138" s="14">
        <v>884358</v>
      </c>
      <c r="R138" s="14">
        <v>900400</v>
      </c>
      <c r="S138" s="14">
        <v>16042</v>
      </c>
      <c r="T138" s="14">
        <v>885680</v>
      </c>
      <c r="U138" s="14">
        <v>886117</v>
      </c>
      <c r="V138" s="14">
        <v>-1</v>
      </c>
      <c r="W138" s="15" t="s">
        <v>219</v>
      </c>
    </row>
    <row r="139" spans="16:23">
      <c r="Q139" s="14">
        <v>884358</v>
      </c>
      <c r="R139" s="14">
        <v>900400</v>
      </c>
      <c r="S139" s="14">
        <v>16042</v>
      </c>
      <c r="T139" s="14">
        <v>886223</v>
      </c>
      <c r="U139" s="14">
        <v>886894</v>
      </c>
      <c r="V139" s="14">
        <v>1</v>
      </c>
      <c r="W139" s="15" t="s">
        <v>220</v>
      </c>
    </row>
    <row r="140" spans="16:23">
      <c r="Q140" s="14">
        <v>884358</v>
      </c>
      <c r="R140" s="14">
        <v>900400</v>
      </c>
      <c r="S140" s="14">
        <v>16042</v>
      </c>
      <c r="T140" s="14">
        <v>887396</v>
      </c>
      <c r="U140" s="14">
        <v>887956</v>
      </c>
      <c r="V140" s="14">
        <v>1</v>
      </c>
      <c r="W140" s="15" t="s">
        <v>221</v>
      </c>
    </row>
    <row r="141" spans="16:23">
      <c r="Q141" s="14">
        <v>884358</v>
      </c>
      <c r="R141" s="14">
        <v>900400</v>
      </c>
      <c r="S141" s="14">
        <v>16042</v>
      </c>
      <c r="T141" s="14">
        <v>888622</v>
      </c>
      <c r="U141" s="14">
        <v>889251</v>
      </c>
      <c r="V141" s="14">
        <v>-1</v>
      </c>
      <c r="W141" s="15" t="s">
        <v>222</v>
      </c>
    </row>
    <row r="142" spans="16:23">
      <c r="Q142" s="14">
        <v>884358</v>
      </c>
      <c r="R142" s="14">
        <v>900400</v>
      </c>
      <c r="S142" s="14">
        <v>16042</v>
      </c>
      <c r="T142" s="14">
        <v>889468</v>
      </c>
      <c r="U142" s="14">
        <v>889938</v>
      </c>
      <c r="V142" s="14">
        <v>1</v>
      </c>
      <c r="W142" s="15" t="s">
        <v>157</v>
      </c>
    </row>
    <row r="143" spans="16:23">
      <c r="Q143" s="14">
        <v>884358</v>
      </c>
      <c r="R143" s="14">
        <v>900400</v>
      </c>
      <c r="S143" s="14">
        <v>16042</v>
      </c>
      <c r="T143" s="14">
        <v>890201</v>
      </c>
      <c r="U143" s="14">
        <v>890743</v>
      </c>
      <c r="V143" s="14">
        <v>1</v>
      </c>
      <c r="W143" s="15" t="s">
        <v>223</v>
      </c>
    </row>
    <row r="144" spans="16:23">
      <c r="Q144" s="14">
        <v>884358</v>
      </c>
      <c r="R144" s="14">
        <v>900400</v>
      </c>
      <c r="S144" s="14">
        <v>16042</v>
      </c>
      <c r="T144" s="14">
        <v>890827</v>
      </c>
      <c r="U144" s="14">
        <v>891117</v>
      </c>
      <c r="V144" s="14">
        <v>1</v>
      </c>
      <c r="W144" s="15" t="s">
        <v>141</v>
      </c>
    </row>
    <row r="145" spans="16:23">
      <c r="Q145" s="14">
        <v>884358</v>
      </c>
      <c r="R145" s="14">
        <v>900400</v>
      </c>
      <c r="S145" s="14">
        <v>16042</v>
      </c>
      <c r="T145" s="14">
        <v>891114</v>
      </c>
      <c r="U145" s="14">
        <v>891989</v>
      </c>
      <c r="V145" s="14">
        <v>1</v>
      </c>
      <c r="W145" s="15" t="s">
        <v>141</v>
      </c>
    </row>
    <row r="146" spans="16:23">
      <c r="Q146" s="14">
        <v>884358</v>
      </c>
      <c r="R146" s="14">
        <v>900400</v>
      </c>
      <c r="S146" s="14">
        <v>16042</v>
      </c>
      <c r="T146" s="14">
        <v>892155</v>
      </c>
      <c r="U146" s="14">
        <v>893036</v>
      </c>
      <c r="V146" s="14">
        <v>-1</v>
      </c>
      <c r="W146" s="15" t="s">
        <v>157</v>
      </c>
    </row>
    <row r="147" spans="16:23">
      <c r="Q147" s="14">
        <v>884358</v>
      </c>
      <c r="R147" s="14">
        <v>900400</v>
      </c>
      <c r="S147" s="14">
        <v>16042</v>
      </c>
      <c r="T147" s="14">
        <v>893366</v>
      </c>
      <c r="U147" s="14">
        <v>895180</v>
      </c>
      <c r="V147" s="14">
        <v>-1</v>
      </c>
      <c r="W147" s="15" t="s">
        <v>224</v>
      </c>
    </row>
    <row r="148" spans="16:23">
      <c r="Q148" s="14">
        <v>884358</v>
      </c>
      <c r="R148" s="14">
        <v>900400</v>
      </c>
      <c r="S148" s="14">
        <v>16042</v>
      </c>
      <c r="T148" s="14">
        <v>895366</v>
      </c>
      <c r="U148" s="14">
        <v>897819</v>
      </c>
      <c r="V148" s="14">
        <v>-1</v>
      </c>
      <c r="W148" s="15" t="s">
        <v>225</v>
      </c>
    </row>
    <row r="149" spans="16:23">
      <c r="Q149" s="14">
        <v>884358</v>
      </c>
      <c r="R149" s="14">
        <v>900400</v>
      </c>
      <c r="S149" s="14">
        <v>16042</v>
      </c>
      <c r="T149" s="14">
        <v>897858</v>
      </c>
      <c r="U149" s="14">
        <v>898967</v>
      </c>
      <c r="V149" s="14">
        <v>-1</v>
      </c>
      <c r="W149" s="15" t="s">
        <v>226</v>
      </c>
    </row>
    <row r="150" spans="16:23">
      <c r="Q150" s="14">
        <v>884358</v>
      </c>
      <c r="R150" s="14">
        <v>900400</v>
      </c>
      <c r="S150" s="14">
        <v>16042</v>
      </c>
      <c r="T150" s="14">
        <v>898973</v>
      </c>
      <c r="U150" s="14">
        <v>900400</v>
      </c>
      <c r="V150" s="14">
        <v>-1</v>
      </c>
      <c r="W150" s="15" t="s">
        <v>227</v>
      </c>
    </row>
    <row r="151" spans="16:23">
      <c r="P151" s="5">
        <v>13</v>
      </c>
      <c r="Q151" s="16">
        <v>1091535</v>
      </c>
      <c r="R151" s="16">
        <v>1132170</v>
      </c>
      <c r="S151" s="16">
        <v>40635</v>
      </c>
      <c r="T151" s="16">
        <v>1091535</v>
      </c>
      <c r="U151" s="16">
        <v>1091882</v>
      </c>
      <c r="V151" s="16">
        <v>1</v>
      </c>
      <c r="W151" s="17" t="s">
        <v>228</v>
      </c>
    </row>
    <row r="152" spans="16:23">
      <c r="Q152" s="16">
        <v>1091535</v>
      </c>
      <c r="R152" s="16">
        <v>1132170</v>
      </c>
      <c r="S152" s="16">
        <v>40635</v>
      </c>
      <c r="T152" s="16">
        <v>1092145</v>
      </c>
      <c r="U152" s="16">
        <v>1092987</v>
      </c>
      <c r="V152" s="16">
        <v>1</v>
      </c>
      <c r="W152" s="17" t="s">
        <v>229</v>
      </c>
    </row>
    <row r="153" spans="16:23">
      <c r="Q153" s="16">
        <v>1091535</v>
      </c>
      <c r="R153" s="16">
        <v>1132170</v>
      </c>
      <c r="S153" s="16">
        <v>40635</v>
      </c>
      <c r="T153" s="16">
        <v>1093147</v>
      </c>
      <c r="U153" s="16">
        <v>1093413</v>
      </c>
      <c r="V153" s="16">
        <v>-1</v>
      </c>
      <c r="W153" s="17" t="s">
        <v>157</v>
      </c>
    </row>
    <row r="154" spans="16:23">
      <c r="Q154" s="16">
        <v>1091535</v>
      </c>
      <c r="R154" s="16">
        <v>1132170</v>
      </c>
      <c r="S154" s="16">
        <v>40635</v>
      </c>
      <c r="T154" s="16">
        <v>1093713</v>
      </c>
      <c r="U154" s="16">
        <v>1095011</v>
      </c>
      <c r="V154" s="16">
        <v>1</v>
      </c>
      <c r="W154" s="17" t="s">
        <v>230</v>
      </c>
    </row>
    <row r="155" spans="16:23">
      <c r="Q155" s="16">
        <v>1091535</v>
      </c>
      <c r="R155" s="16">
        <v>1132170</v>
      </c>
      <c r="S155" s="16">
        <v>40635</v>
      </c>
      <c r="T155" s="16">
        <v>1094992</v>
      </c>
      <c r="U155" s="16">
        <v>1096206</v>
      </c>
      <c r="V155" s="16">
        <v>-1</v>
      </c>
      <c r="W155" s="17" t="s">
        <v>151</v>
      </c>
    </row>
    <row r="156" spans="16:23">
      <c r="Q156" s="16">
        <v>1091535</v>
      </c>
      <c r="R156" s="16">
        <v>1132170</v>
      </c>
      <c r="S156" s="16">
        <v>40635</v>
      </c>
      <c r="T156" s="16">
        <v>1096387</v>
      </c>
      <c r="U156" s="16">
        <v>1097733</v>
      </c>
      <c r="V156" s="16">
        <v>1</v>
      </c>
      <c r="W156" s="17" t="s">
        <v>231</v>
      </c>
    </row>
    <row r="157" spans="16:23">
      <c r="Q157" s="16">
        <v>1091535</v>
      </c>
      <c r="R157" s="16">
        <v>1132170</v>
      </c>
      <c r="S157" s="16">
        <v>40635</v>
      </c>
      <c r="T157" s="16">
        <v>1097778</v>
      </c>
      <c r="U157" s="16">
        <v>1101140</v>
      </c>
      <c r="V157" s="16">
        <v>1</v>
      </c>
      <c r="W157" s="17" t="s">
        <v>232</v>
      </c>
    </row>
    <row r="158" spans="16:23">
      <c r="Q158" s="16">
        <v>1091535</v>
      </c>
      <c r="R158" s="16">
        <v>1132170</v>
      </c>
      <c r="S158" s="16">
        <v>40635</v>
      </c>
      <c r="T158" s="16">
        <v>1101249</v>
      </c>
      <c r="U158" s="16">
        <v>1102271</v>
      </c>
      <c r="V158" s="16">
        <v>-1</v>
      </c>
      <c r="W158" s="17" t="s">
        <v>157</v>
      </c>
    </row>
    <row r="159" spans="16:23">
      <c r="Q159" s="16">
        <v>1091535</v>
      </c>
      <c r="R159" s="16">
        <v>1132170</v>
      </c>
      <c r="S159" s="16">
        <v>40635</v>
      </c>
      <c r="T159" s="16">
        <v>1102281</v>
      </c>
      <c r="U159" s="16">
        <v>1103216</v>
      </c>
      <c r="V159" s="16">
        <v>-1</v>
      </c>
      <c r="W159" s="17" t="s">
        <v>157</v>
      </c>
    </row>
    <row r="160" spans="16:23">
      <c r="Q160" s="16">
        <v>1091535</v>
      </c>
      <c r="R160" s="16">
        <v>1132170</v>
      </c>
      <c r="S160" s="16">
        <v>40635</v>
      </c>
      <c r="T160" s="16">
        <v>1103224</v>
      </c>
      <c r="U160" s="16">
        <v>1104114</v>
      </c>
      <c r="V160" s="16">
        <v>-1</v>
      </c>
      <c r="W160" s="17" t="s">
        <v>157</v>
      </c>
    </row>
    <row r="161" spans="17:23">
      <c r="Q161" s="16">
        <v>1091535</v>
      </c>
      <c r="R161" s="16">
        <v>1132170</v>
      </c>
      <c r="S161" s="16">
        <v>40635</v>
      </c>
      <c r="T161" s="16">
        <v>1104547</v>
      </c>
      <c r="U161" s="16">
        <v>1106031</v>
      </c>
      <c r="V161" s="16">
        <v>1</v>
      </c>
      <c r="W161" s="17" t="s">
        <v>233</v>
      </c>
    </row>
    <row r="162" spans="17:23">
      <c r="Q162" s="16">
        <v>1091535</v>
      </c>
      <c r="R162" s="16">
        <v>1132170</v>
      </c>
      <c r="S162" s="16">
        <v>40635</v>
      </c>
      <c r="T162" s="16">
        <v>1106230</v>
      </c>
      <c r="U162" s="16">
        <v>1106802</v>
      </c>
      <c r="V162" s="16">
        <v>1</v>
      </c>
      <c r="W162" s="17"/>
    </row>
    <row r="163" spans="17:23">
      <c r="Q163" s="16">
        <v>1091535</v>
      </c>
      <c r="R163" s="16">
        <v>1132170</v>
      </c>
      <c r="S163" s="16">
        <v>40635</v>
      </c>
      <c r="T163" s="16">
        <v>1106806</v>
      </c>
      <c r="U163" s="16">
        <v>1107000</v>
      </c>
      <c r="V163" s="16">
        <v>1</v>
      </c>
      <c r="W163" s="17"/>
    </row>
    <row r="164" spans="17:23">
      <c r="Q164" s="16">
        <v>1091535</v>
      </c>
      <c r="R164" s="16">
        <v>1132170</v>
      </c>
      <c r="S164" s="16">
        <v>40635</v>
      </c>
      <c r="T164" s="16">
        <v>1107004</v>
      </c>
      <c r="U164" s="16">
        <v>1107510</v>
      </c>
      <c r="V164" s="16">
        <v>1</v>
      </c>
      <c r="W164" s="17" t="s">
        <v>157</v>
      </c>
    </row>
    <row r="165" spans="17:23">
      <c r="Q165" s="16">
        <v>1091535</v>
      </c>
      <c r="R165" s="16">
        <v>1132170</v>
      </c>
      <c r="S165" s="16">
        <v>40635</v>
      </c>
      <c r="T165" s="16">
        <v>1107668</v>
      </c>
      <c r="U165" s="16">
        <v>1108021</v>
      </c>
      <c r="V165" s="16">
        <v>1</v>
      </c>
      <c r="W165" s="17"/>
    </row>
    <row r="166" spans="17:23">
      <c r="Q166" s="16">
        <v>1091535</v>
      </c>
      <c r="R166" s="16">
        <v>1132170</v>
      </c>
      <c r="S166" s="16">
        <v>40635</v>
      </c>
      <c r="T166" s="16">
        <v>1108276</v>
      </c>
      <c r="U166" s="16">
        <v>1110522</v>
      </c>
      <c r="V166" s="16">
        <v>1</v>
      </c>
      <c r="W166" s="17" t="s">
        <v>157</v>
      </c>
    </row>
    <row r="167" spans="17:23">
      <c r="Q167" s="16">
        <v>1091535</v>
      </c>
      <c r="R167" s="16">
        <v>1132170</v>
      </c>
      <c r="S167" s="16">
        <v>40635</v>
      </c>
      <c r="T167" s="16">
        <v>1110668</v>
      </c>
      <c r="U167" s="16">
        <v>1111006</v>
      </c>
      <c r="V167" s="16">
        <v>1</v>
      </c>
      <c r="W167" s="17" t="s">
        <v>234</v>
      </c>
    </row>
    <row r="168" spans="17:23">
      <c r="Q168" s="16">
        <v>1091535</v>
      </c>
      <c r="R168" s="16">
        <v>1132170</v>
      </c>
      <c r="S168" s="16">
        <v>40635</v>
      </c>
      <c r="T168" s="16">
        <v>1111467</v>
      </c>
      <c r="U168" s="16">
        <v>1111949</v>
      </c>
      <c r="V168" s="16">
        <v>1</v>
      </c>
      <c r="W168" s="17"/>
    </row>
    <row r="169" spans="17:23">
      <c r="Q169" s="16">
        <v>1091535</v>
      </c>
      <c r="R169" s="16">
        <v>1132170</v>
      </c>
      <c r="S169" s="16">
        <v>40635</v>
      </c>
      <c r="T169" s="16">
        <v>1112684</v>
      </c>
      <c r="U169" s="16">
        <v>1113898</v>
      </c>
      <c r="V169" s="16">
        <v>1</v>
      </c>
      <c r="W169" s="17" t="s">
        <v>235</v>
      </c>
    </row>
    <row r="170" spans="17:23">
      <c r="Q170" s="16">
        <v>1091535</v>
      </c>
      <c r="R170" s="16">
        <v>1132170</v>
      </c>
      <c r="S170" s="16">
        <v>40635</v>
      </c>
      <c r="T170" s="16">
        <v>1114089</v>
      </c>
      <c r="U170" s="16">
        <v>1115096</v>
      </c>
      <c r="V170" s="16">
        <v>1</v>
      </c>
      <c r="W170" s="17" t="s">
        <v>236</v>
      </c>
    </row>
    <row r="171" spans="17:23">
      <c r="Q171" s="16">
        <v>1091535</v>
      </c>
      <c r="R171" s="16">
        <v>1132170</v>
      </c>
      <c r="S171" s="16">
        <v>40635</v>
      </c>
      <c r="T171" s="16">
        <v>1115281</v>
      </c>
      <c r="U171" s="16">
        <v>1116324</v>
      </c>
      <c r="V171" s="16">
        <v>1</v>
      </c>
      <c r="W171" s="17"/>
    </row>
    <row r="172" spans="17:23">
      <c r="Q172" s="16">
        <v>1091535</v>
      </c>
      <c r="R172" s="16">
        <v>1132170</v>
      </c>
      <c r="S172" s="16">
        <v>40635</v>
      </c>
      <c r="T172" s="16">
        <v>1116324</v>
      </c>
      <c r="U172" s="16">
        <v>1117544</v>
      </c>
      <c r="V172" s="16">
        <v>1</v>
      </c>
      <c r="W172" s="17" t="s">
        <v>157</v>
      </c>
    </row>
    <row r="173" spans="17:23">
      <c r="Q173" s="16">
        <v>1091535</v>
      </c>
      <c r="R173" s="16">
        <v>1132170</v>
      </c>
      <c r="S173" s="16">
        <v>40635</v>
      </c>
      <c r="T173" s="16">
        <v>1117537</v>
      </c>
      <c r="U173" s="16">
        <v>1118583</v>
      </c>
      <c r="V173" s="16">
        <v>1</v>
      </c>
      <c r="W173" s="17" t="s">
        <v>237</v>
      </c>
    </row>
    <row r="174" spans="17:23">
      <c r="Q174" s="16">
        <v>1091535</v>
      </c>
      <c r="R174" s="16">
        <v>1132170</v>
      </c>
      <c r="S174" s="16">
        <v>40635</v>
      </c>
      <c r="T174" s="16">
        <v>1118587</v>
      </c>
      <c r="U174" s="16">
        <v>1119720</v>
      </c>
      <c r="V174" s="16">
        <v>1</v>
      </c>
      <c r="W174" s="17" t="s">
        <v>238</v>
      </c>
    </row>
    <row r="175" spans="17:23">
      <c r="Q175" s="16">
        <v>1091535</v>
      </c>
      <c r="R175" s="16">
        <v>1132170</v>
      </c>
      <c r="S175" s="16">
        <v>40635</v>
      </c>
      <c r="T175" s="16">
        <v>1119745</v>
      </c>
      <c r="U175" s="16">
        <v>1120875</v>
      </c>
      <c r="V175" s="16">
        <v>1</v>
      </c>
      <c r="W175" s="17" t="s">
        <v>239</v>
      </c>
    </row>
    <row r="176" spans="17:23">
      <c r="Q176" s="16">
        <v>1091535</v>
      </c>
      <c r="R176" s="16">
        <v>1132170</v>
      </c>
      <c r="S176" s="16">
        <v>40635</v>
      </c>
      <c r="T176" s="16">
        <v>1120876</v>
      </c>
      <c r="U176" s="16">
        <v>1122084</v>
      </c>
      <c r="V176" s="16">
        <v>1</v>
      </c>
      <c r="W176" s="17"/>
    </row>
    <row r="177" spans="16:23">
      <c r="Q177" s="16">
        <v>1091535</v>
      </c>
      <c r="R177" s="16">
        <v>1132170</v>
      </c>
      <c r="S177" s="16">
        <v>40635</v>
      </c>
      <c r="T177" s="16">
        <v>1122094</v>
      </c>
      <c r="U177" s="16">
        <v>1122711</v>
      </c>
      <c r="V177" s="16">
        <v>1</v>
      </c>
      <c r="W177" s="17" t="s">
        <v>157</v>
      </c>
    </row>
    <row r="178" spans="16:23">
      <c r="Q178" s="16">
        <v>1091535</v>
      </c>
      <c r="R178" s="16">
        <v>1132170</v>
      </c>
      <c r="S178" s="16">
        <v>40635</v>
      </c>
      <c r="T178" s="16">
        <v>1122715</v>
      </c>
      <c r="U178" s="16">
        <v>1123878</v>
      </c>
      <c r="V178" s="16">
        <v>1</v>
      </c>
      <c r="W178" s="17" t="s">
        <v>240</v>
      </c>
    </row>
    <row r="179" spans="16:23">
      <c r="Q179" s="16">
        <v>1091535</v>
      </c>
      <c r="R179" s="16">
        <v>1132170</v>
      </c>
      <c r="S179" s="16">
        <v>40635</v>
      </c>
      <c r="T179" s="16">
        <v>1123875</v>
      </c>
      <c r="U179" s="16">
        <v>1124471</v>
      </c>
      <c r="V179" s="16">
        <v>1</v>
      </c>
      <c r="W179" s="17" t="s">
        <v>241</v>
      </c>
    </row>
    <row r="180" spans="16:23">
      <c r="Q180" s="16">
        <v>1091535</v>
      </c>
      <c r="R180" s="16">
        <v>1132170</v>
      </c>
      <c r="S180" s="16">
        <v>40635</v>
      </c>
      <c r="T180" s="16">
        <v>1124648</v>
      </c>
      <c r="U180" s="16">
        <v>1126483</v>
      </c>
      <c r="V180" s="16">
        <v>1</v>
      </c>
      <c r="W180" s="17" t="s">
        <v>242</v>
      </c>
    </row>
    <row r="181" spans="16:23">
      <c r="Q181" s="16">
        <v>1091535</v>
      </c>
      <c r="R181" s="16">
        <v>1132170</v>
      </c>
      <c r="S181" s="16">
        <v>40635</v>
      </c>
      <c r="T181" s="16">
        <v>1126553</v>
      </c>
      <c r="U181" s="16">
        <v>1127827</v>
      </c>
      <c r="V181" s="16">
        <v>1</v>
      </c>
      <c r="W181" s="17"/>
    </row>
    <row r="182" spans="16:23">
      <c r="Q182" s="16">
        <v>1091535</v>
      </c>
      <c r="R182" s="16">
        <v>1132170</v>
      </c>
      <c r="S182" s="16">
        <v>40635</v>
      </c>
      <c r="T182" s="16">
        <v>1127870</v>
      </c>
      <c r="U182" s="16">
        <v>1128970</v>
      </c>
      <c r="V182" s="16">
        <v>-1</v>
      </c>
      <c r="W182" s="17" t="s">
        <v>157</v>
      </c>
    </row>
    <row r="183" spans="16:23">
      <c r="Q183" s="16">
        <v>1091535</v>
      </c>
      <c r="R183" s="16">
        <v>1132170</v>
      </c>
      <c r="S183" s="16">
        <v>40635</v>
      </c>
      <c r="T183" s="16">
        <v>1129183</v>
      </c>
      <c r="U183" s="16">
        <v>1130355</v>
      </c>
      <c r="V183" s="16">
        <v>-1</v>
      </c>
      <c r="W183" s="17" t="s">
        <v>157</v>
      </c>
    </row>
    <row r="184" spans="16:23">
      <c r="Q184" s="16">
        <v>1091535</v>
      </c>
      <c r="R184" s="16">
        <v>1132170</v>
      </c>
      <c r="S184" s="16">
        <v>40635</v>
      </c>
      <c r="T184" s="16">
        <v>1130355</v>
      </c>
      <c r="U184" s="16">
        <v>1130891</v>
      </c>
      <c r="V184" s="16">
        <v>-1</v>
      </c>
      <c r="W184" s="17"/>
    </row>
    <row r="185" spans="16:23">
      <c r="Q185" s="16">
        <v>1091535</v>
      </c>
      <c r="R185" s="16">
        <v>1132170</v>
      </c>
      <c r="S185" s="16">
        <v>40635</v>
      </c>
      <c r="T185" s="16">
        <v>1131280</v>
      </c>
      <c r="U185" s="16">
        <v>1132170</v>
      </c>
      <c r="V185" s="16">
        <v>-1</v>
      </c>
      <c r="W185" s="17" t="s">
        <v>243</v>
      </c>
    </row>
    <row r="186" spans="16:23">
      <c r="P186" s="5">
        <v>14</v>
      </c>
      <c r="Q186" s="18">
        <v>1180454</v>
      </c>
      <c r="R186" s="18">
        <v>1193487</v>
      </c>
      <c r="S186" s="18">
        <v>13033</v>
      </c>
      <c r="T186" s="18">
        <v>1180454</v>
      </c>
      <c r="U186" s="18">
        <v>1181011</v>
      </c>
      <c r="V186" s="18">
        <v>-1</v>
      </c>
      <c r="W186" s="19" t="s">
        <v>244</v>
      </c>
    </row>
    <row r="187" spans="16:23">
      <c r="Q187" s="18">
        <v>1180454</v>
      </c>
      <c r="R187" s="18">
        <v>1193487</v>
      </c>
      <c r="S187" s="18">
        <v>13033</v>
      </c>
      <c r="T187" s="18">
        <v>1181253</v>
      </c>
      <c r="U187" s="18">
        <v>1182992</v>
      </c>
      <c r="V187" s="18">
        <v>-1</v>
      </c>
      <c r="W187" s="19" t="s">
        <v>245</v>
      </c>
    </row>
    <row r="188" spans="16:23">
      <c r="Q188" s="18">
        <v>1180454</v>
      </c>
      <c r="R188" s="18">
        <v>1193487</v>
      </c>
      <c r="S188" s="18">
        <v>13033</v>
      </c>
      <c r="T188" s="18">
        <v>1183011</v>
      </c>
      <c r="U188" s="18">
        <v>1183409</v>
      </c>
      <c r="V188" s="18">
        <v>1</v>
      </c>
      <c r="W188" s="19"/>
    </row>
    <row r="189" spans="16:23">
      <c r="Q189" s="18">
        <v>1180454</v>
      </c>
      <c r="R189" s="18">
        <v>1193487</v>
      </c>
      <c r="S189" s="18">
        <v>13033</v>
      </c>
      <c r="T189" s="18">
        <v>1183516</v>
      </c>
      <c r="U189" s="18">
        <v>1185528</v>
      </c>
      <c r="V189" s="18">
        <v>-1</v>
      </c>
      <c r="W189" s="19" t="s">
        <v>246</v>
      </c>
    </row>
    <row r="190" spans="16:23">
      <c r="Q190" s="18">
        <v>1180454</v>
      </c>
      <c r="R190" s="18">
        <v>1193487</v>
      </c>
      <c r="S190" s="18">
        <v>13033</v>
      </c>
      <c r="T190" s="18">
        <v>1185804</v>
      </c>
      <c r="U190" s="18">
        <v>1186256</v>
      </c>
      <c r="V190" s="18">
        <v>-1</v>
      </c>
      <c r="W190" s="19" t="s">
        <v>247</v>
      </c>
    </row>
    <row r="191" spans="16:23">
      <c r="Q191" s="18">
        <v>1180454</v>
      </c>
      <c r="R191" s="18">
        <v>1193487</v>
      </c>
      <c r="S191" s="18">
        <v>13033</v>
      </c>
      <c r="T191" s="18">
        <v>1186325</v>
      </c>
      <c r="U191" s="18">
        <v>1186852</v>
      </c>
      <c r="V191" s="18">
        <v>-1</v>
      </c>
      <c r="W191" s="19" t="s">
        <v>248</v>
      </c>
    </row>
    <row r="192" spans="16:23">
      <c r="Q192" s="18">
        <v>1180454</v>
      </c>
      <c r="R192" s="18">
        <v>1193487</v>
      </c>
      <c r="S192" s="18">
        <v>13033</v>
      </c>
      <c r="T192" s="18">
        <v>1186849</v>
      </c>
      <c r="U192" s="18">
        <v>1187625</v>
      </c>
      <c r="V192" s="18">
        <v>-1</v>
      </c>
      <c r="W192" s="19" t="s">
        <v>249</v>
      </c>
    </row>
    <row r="193" spans="16:23">
      <c r="Q193" s="18">
        <v>1180454</v>
      </c>
      <c r="R193" s="18">
        <v>1193487</v>
      </c>
      <c r="S193" s="18">
        <v>13033</v>
      </c>
      <c r="T193" s="18">
        <v>1187804</v>
      </c>
      <c r="U193" s="18">
        <v>1189033</v>
      </c>
      <c r="V193" s="18">
        <v>-1</v>
      </c>
      <c r="W193" s="19" t="s">
        <v>250</v>
      </c>
    </row>
    <row r="194" spans="16:23">
      <c r="Q194" s="18">
        <v>1180454</v>
      </c>
      <c r="R194" s="18">
        <v>1193487</v>
      </c>
      <c r="S194" s="18">
        <v>13033</v>
      </c>
      <c r="T194" s="18">
        <v>1189037</v>
      </c>
      <c r="U194" s="18">
        <v>1189597</v>
      </c>
      <c r="V194" s="18">
        <v>-1</v>
      </c>
      <c r="W194" s="19" t="s">
        <v>251</v>
      </c>
    </row>
    <row r="195" spans="16:23">
      <c r="Q195" s="18">
        <v>1180454</v>
      </c>
      <c r="R195" s="18">
        <v>1193487</v>
      </c>
      <c r="S195" s="18">
        <v>13033</v>
      </c>
      <c r="T195" s="18">
        <v>1189613</v>
      </c>
      <c r="U195" s="18">
        <v>1191256</v>
      </c>
      <c r="V195" s="18">
        <v>-1</v>
      </c>
      <c r="W195" s="19" t="s">
        <v>252</v>
      </c>
    </row>
    <row r="196" spans="16:23">
      <c r="Q196" s="18">
        <v>1180454</v>
      </c>
      <c r="R196" s="18">
        <v>1193487</v>
      </c>
      <c r="S196" s="18">
        <v>13033</v>
      </c>
      <c r="T196" s="18">
        <v>1191249</v>
      </c>
      <c r="U196" s="18">
        <v>1191506</v>
      </c>
      <c r="V196" s="18">
        <v>-1</v>
      </c>
      <c r="W196" s="19" t="s">
        <v>253</v>
      </c>
    </row>
    <row r="197" spans="16:23">
      <c r="Q197" s="18">
        <v>1180454</v>
      </c>
      <c r="R197" s="18">
        <v>1193487</v>
      </c>
      <c r="S197" s="18">
        <v>13033</v>
      </c>
      <c r="T197" s="18">
        <v>1191490</v>
      </c>
      <c r="U197" s="18">
        <v>1192365</v>
      </c>
      <c r="V197" s="18">
        <v>-1</v>
      </c>
      <c r="W197" s="19" t="s">
        <v>254</v>
      </c>
    </row>
    <row r="198" spans="16:23">
      <c r="Q198" s="18">
        <v>1180454</v>
      </c>
      <c r="R198" s="18">
        <v>1193487</v>
      </c>
      <c r="S198" s="18">
        <v>13033</v>
      </c>
      <c r="T198" s="18">
        <v>1192407</v>
      </c>
      <c r="U198" s="18">
        <v>1192619</v>
      </c>
      <c r="V198" s="18">
        <v>-1</v>
      </c>
      <c r="W198" s="19" t="s">
        <v>255</v>
      </c>
    </row>
    <row r="199" spans="16:23">
      <c r="Q199" s="18">
        <v>1180454</v>
      </c>
      <c r="R199" s="18">
        <v>1193487</v>
      </c>
      <c r="S199" s="18">
        <v>13033</v>
      </c>
      <c r="T199" s="18">
        <v>1192738</v>
      </c>
      <c r="U199" s="18">
        <v>1193487</v>
      </c>
      <c r="V199" s="18">
        <v>-1</v>
      </c>
      <c r="W199" s="19" t="s">
        <v>256</v>
      </c>
    </row>
    <row r="200" spans="16:23">
      <c r="P200" s="5">
        <v>15</v>
      </c>
      <c r="Q200" s="20">
        <v>1518335</v>
      </c>
      <c r="R200" s="20">
        <v>1524518</v>
      </c>
      <c r="S200" s="20">
        <f>Table1[[#This Row],[Island End]]-Table1[[#This Row],[Island Start]]</f>
        <v>6183</v>
      </c>
      <c r="T200" s="20">
        <v>1518335</v>
      </c>
      <c r="U200" s="20">
        <v>1518511</v>
      </c>
      <c r="V200" s="20">
        <v>-1</v>
      </c>
      <c r="W200" s="21"/>
    </row>
    <row r="201" spans="16:23">
      <c r="Q201" s="20">
        <v>1518335</v>
      </c>
      <c r="R201" s="20">
        <v>1524518</v>
      </c>
      <c r="S201" s="20">
        <f>Table1[[#This Row],[Island End]]-Table1[[#This Row],[Island Start]]</f>
        <v>6183</v>
      </c>
      <c r="T201" s="20">
        <v>1518501</v>
      </c>
      <c r="U201" s="20">
        <v>1518743</v>
      </c>
      <c r="V201" s="20">
        <v>-1</v>
      </c>
      <c r="W201" s="21"/>
    </row>
    <row r="202" spans="16:23">
      <c r="Q202" s="20">
        <v>1518335</v>
      </c>
      <c r="R202" s="20">
        <v>1524518</v>
      </c>
      <c r="S202" s="20">
        <f>Table1[[#This Row],[Island End]]-Table1[[#This Row],[Island Start]]</f>
        <v>6183</v>
      </c>
      <c r="T202" s="20">
        <v>1518740</v>
      </c>
      <c r="U202" s="20">
        <v>1518979</v>
      </c>
      <c r="V202" s="20">
        <v>-1</v>
      </c>
      <c r="W202" s="21"/>
    </row>
    <row r="203" spans="16:23">
      <c r="Q203" s="20">
        <v>1518335</v>
      </c>
      <c r="R203" s="20">
        <v>1524518</v>
      </c>
      <c r="S203" s="20">
        <f>Table1[[#This Row],[Island End]]-Table1[[#This Row],[Island Start]]</f>
        <v>6183</v>
      </c>
      <c r="T203" s="20">
        <v>1518972</v>
      </c>
      <c r="U203" s="20">
        <v>1520408</v>
      </c>
      <c r="V203" s="20">
        <v>-1</v>
      </c>
      <c r="W203" s="21" t="s">
        <v>257</v>
      </c>
    </row>
    <row r="204" spans="16:23">
      <c r="Q204" s="20">
        <v>1518335</v>
      </c>
      <c r="R204" s="20">
        <v>1524518</v>
      </c>
      <c r="S204" s="20">
        <f>Table1[[#This Row],[Island End]]-Table1[[#This Row],[Island Start]]</f>
        <v>6183</v>
      </c>
      <c r="T204" s="20">
        <v>1520405</v>
      </c>
      <c r="U204" s="20">
        <v>1520911</v>
      </c>
      <c r="V204" s="20">
        <v>-1</v>
      </c>
      <c r="W204" s="21" t="s">
        <v>258</v>
      </c>
    </row>
    <row r="205" spans="16:23">
      <c r="Q205" s="20">
        <v>1518335</v>
      </c>
      <c r="R205" s="20">
        <v>1524518</v>
      </c>
      <c r="S205" s="20">
        <f>Table1[[#This Row],[Island End]]-Table1[[#This Row],[Island Start]]</f>
        <v>6183</v>
      </c>
      <c r="T205" s="20">
        <v>1520908</v>
      </c>
      <c r="U205" s="20">
        <v>1521240</v>
      </c>
      <c r="V205" s="20">
        <v>-1</v>
      </c>
      <c r="W205" s="21"/>
    </row>
    <row r="206" spans="16:23">
      <c r="Q206" s="20">
        <v>1518335</v>
      </c>
      <c r="R206" s="20">
        <v>1524518</v>
      </c>
      <c r="S206" s="20">
        <f>Table1[[#This Row],[Island End]]-Table1[[#This Row],[Island Start]]</f>
        <v>6183</v>
      </c>
      <c r="T206" s="20">
        <v>1521331</v>
      </c>
      <c r="U206" s="20">
        <v>1523499</v>
      </c>
      <c r="V206" s="20">
        <v>-1</v>
      </c>
      <c r="W206" s="21" t="s">
        <v>259</v>
      </c>
    </row>
    <row r="207" spans="16:23">
      <c r="Q207" s="20">
        <v>1518335</v>
      </c>
      <c r="R207" s="20">
        <v>1524518</v>
      </c>
      <c r="S207" s="20">
        <f>Table1[[#This Row],[Island End]]-Table1[[#This Row],[Island Start]]</f>
        <v>6183</v>
      </c>
      <c r="T207" s="20">
        <v>1523496</v>
      </c>
      <c r="U207" s="20">
        <v>1523864</v>
      </c>
      <c r="V207" s="20">
        <v>-1</v>
      </c>
      <c r="W207" s="21"/>
    </row>
    <row r="208" spans="16:23">
      <c r="Q208" s="20">
        <v>1518335</v>
      </c>
      <c r="R208" s="20">
        <v>1524518</v>
      </c>
      <c r="S208" s="20">
        <f>Table1[[#This Row],[Island End]]-Table1[[#This Row],[Island Start]]</f>
        <v>6183</v>
      </c>
      <c r="T208" s="20">
        <v>1523854</v>
      </c>
      <c r="U208" s="20">
        <v>1524069</v>
      </c>
      <c r="V208" s="20">
        <v>-1</v>
      </c>
      <c r="W208" s="21"/>
    </row>
    <row r="209" spans="16:23">
      <c r="Q209" s="20">
        <v>1518335</v>
      </c>
      <c r="R209" s="20">
        <v>1524518</v>
      </c>
      <c r="S209" s="20">
        <f>Table1[[#This Row],[Island End]]-Table1[[#This Row],[Island Start]]</f>
        <v>6183</v>
      </c>
      <c r="T209" s="20">
        <v>1524249</v>
      </c>
      <c r="U209" s="20">
        <v>1524518</v>
      </c>
      <c r="V209" s="20">
        <v>-1</v>
      </c>
      <c r="W209" s="21"/>
    </row>
    <row r="210" spans="16:23">
      <c r="P210" s="5">
        <v>16</v>
      </c>
      <c r="Q210" s="25">
        <v>1536670</v>
      </c>
      <c r="R210" s="25">
        <v>1568897</v>
      </c>
      <c r="S210" s="25">
        <f>R210-Q210</f>
        <v>32227</v>
      </c>
      <c r="T210" s="25">
        <v>1536670</v>
      </c>
      <c r="U210" s="25">
        <v>1538331</v>
      </c>
      <c r="V210" s="25">
        <v>1</v>
      </c>
      <c r="W210" s="26" t="s">
        <v>260</v>
      </c>
    </row>
    <row r="211" spans="16:23">
      <c r="Q211" s="25">
        <v>1536670</v>
      </c>
      <c r="R211" s="25">
        <v>1568897</v>
      </c>
      <c r="S211" s="25">
        <f t="shared" ref="S211:S239" si="2">R211-Q211</f>
        <v>32227</v>
      </c>
      <c r="T211" s="25">
        <v>1538344</v>
      </c>
      <c r="U211" s="25">
        <v>1538661</v>
      </c>
      <c r="V211" s="25">
        <v>1</v>
      </c>
      <c r="W211" s="26"/>
    </row>
    <row r="212" spans="16:23">
      <c r="Q212" s="25">
        <v>1536670</v>
      </c>
      <c r="R212" s="25">
        <v>1568897</v>
      </c>
      <c r="S212" s="25">
        <f t="shared" si="2"/>
        <v>32227</v>
      </c>
      <c r="T212" s="25">
        <v>1538670</v>
      </c>
      <c r="U212" s="25">
        <v>1539080</v>
      </c>
      <c r="V212" s="25">
        <v>1</v>
      </c>
      <c r="W212" s="26" t="s">
        <v>157</v>
      </c>
    </row>
    <row r="213" spans="16:23">
      <c r="Q213" s="25">
        <v>1536670</v>
      </c>
      <c r="R213" s="25">
        <v>1568897</v>
      </c>
      <c r="S213" s="25">
        <f t="shared" si="2"/>
        <v>32227</v>
      </c>
      <c r="T213" s="25">
        <v>1539040</v>
      </c>
      <c r="U213" s="25">
        <v>1539726</v>
      </c>
      <c r="V213" s="25">
        <v>1</v>
      </c>
      <c r="W213" s="26"/>
    </row>
    <row r="214" spans="16:23">
      <c r="Q214" s="25">
        <v>1536670</v>
      </c>
      <c r="R214" s="25">
        <v>1568897</v>
      </c>
      <c r="S214" s="25">
        <f t="shared" si="2"/>
        <v>32227</v>
      </c>
      <c r="T214" s="25">
        <v>1539733</v>
      </c>
      <c r="U214" s="25">
        <v>1540800</v>
      </c>
      <c r="V214" s="25">
        <v>1</v>
      </c>
      <c r="W214" s="26" t="s">
        <v>261</v>
      </c>
    </row>
    <row r="215" spans="16:23">
      <c r="Q215" s="25">
        <v>1536670</v>
      </c>
      <c r="R215" s="25">
        <v>1568897</v>
      </c>
      <c r="S215" s="25">
        <f t="shared" si="2"/>
        <v>32227</v>
      </c>
      <c r="T215" s="25">
        <v>1540812</v>
      </c>
      <c r="U215" s="25">
        <v>1541249</v>
      </c>
      <c r="V215" s="25">
        <v>1</v>
      </c>
      <c r="W215" s="26"/>
    </row>
    <row r="216" spans="16:23">
      <c r="Q216" s="25">
        <v>1536670</v>
      </c>
      <c r="R216" s="25">
        <v>1568897</v>
      </c>
      <c r="S216" s="25">
        <f t="shared" si="2"/>
        <v>32227</v>
      </c>
      <c r="T216" s="25">
        <v>1541260</v>
      </c>
      <c r="U216" s="25">
        <v>1541451</v>
      </c>
      <c r="V216" s="25">
        <v>1</v>
      </c>
      <c r="W216" s="26"/>
    </row>
    <row r="217" spans="16:23">
      <c r="Q217" s="25">
        <v>1536670</v>
      </c>
      <c r="R217" s="25">
        <v>1568897</v>
      </c>
      <c r="S217" s="25">
        <f t="shared" si="2"/>
        <v>32227</v>
      </c>
      <c r="T217" s="25">
        <v>1541530</v>
      </c>
      <c r="U217" s="25">
        <v>1542171</v>
      </c>
      <c r="V217" s="25">
        <v>1</v>
      </c>
      <c r="W217" s="26"/>
    </row>
    <row r="218" spans="16:23">
      <c r="Q218" s="25">
        <v>1536670</v>
      </c>
      <c r="R218" s="25">
        <v>1568897</v>
      </c>
      <c r="S218" s="25">
        <f t="shared" si="2"/>
        <v>32227</v>
      </c>
      <c r="T218" s="25">
        <v>1542171</v>
      </c>
      <c r="U218" s="25">
        <v>1544219</v>
      </c>
      <c r="V218" s="25">
        <v>1</v>
      </c>
      <c r="W218" s="26" t="s">
        <v>262</v>
      </c>
    </row>
    <row r="219" spans="16:23">
      <c r="Q219" s="25">
        <v>1536670</v>
      </c>
      <c r="R219" s="25">
        <v>1568897</v>
      </c>
      <c r="S219" s="25">
        <f t="shared" si="2"/>
        <v>32227</v>
      </c>
      <c r="T219" s="25">
        <v>1544228</v>
      </c>
      <c r="U219" s="25">
        <v>1544911</v>
      </c>
      <c r="V219" s="25">
        <v>1</v>
      </c>
      <c r="W219" s="26"/>
    </row>
    <row r="220" spans="16:23">
      <c r="Q220" s="25">
        <v>1536670</v>
      </c>
      <c r="R220" s="25">
        <v>1568897</v>
      </c>
      <c r="S220" s="25">
        <f t="shared" si="2"/>
        <v>32227</v>
      </c>
      <c r="T220" s="25">
        <v>1544924</v>
      </c>
      <c r="U220" s="25">
        <v>1547137</v>
      </c>
      <c r="V220" s="25">
        <v>1</v>
      </c>
      <c r="W220" s="26" t="s">
        <v>157</v>
      </c>
    </row>
    <row r="221" spans="16:23">
      <c r="Q221" s="25">
        <v>1536670</v>
      </c>
      <c r="R221" s="25">
        <v>1568897</v>
      </c>
      <c r="S221" s="25">
        <f t="shared" si="2"/>
        <v>32227</v>
      </c>
      <c r="T221" s="25">
        <v>1547134</v>
      </c>
      <c r="U221" s="25">
        <v>1554003</v>
      </c>
      <c r="V221" s="25">
        <v>1</v>
      </c>
      <c r="W221" s="26" t="s">
        <v>157</v>
      </c>
    </row>
    <row r="222" spans="16:23">
      <c r="Q222" s="25">
        <v>1536670</v>
      </c>
      <c r="R222" s="25">
        <v>1568897</v>
      </c>
      <c r="S222" s="25">
        <f t="shared" si="2"/>
        <v>32227</v>
      </c>
      <c r="T222" s="25">
        <v>1554061</v>
      </c>
      <c r="U222" s="25">
        <v>1555461</v>
      </c>
      <c r="V222" s="25">
        <v>1</v>
      </c>
      <c r="W222" s="26" t="s">
        <v>157</v>
      </c>
    </row>
    <row r="223" spans="16:23">
      <c r="Q223" s="25">
        <v>1536670</v>
      </c>
      <c r="R223" s="25">
        <v>1568897</v>
      </c>
      <c r="S223" s="25">
        <f t="shared" si="2"/>
        <v>32227</v>
      </c>
      <c r="T223" s="25">
        <v>1555478</v>
      </c>
      <c r="U223" s="25">
        <v>1556635</v>
      </c>
      <c r="V223" s="25">
        <v>1</v>
      </c>
      <c r="W223" s="26" t="s">
        <v>263</v>
      </c>
    </row>
    <row r="224" spans="16:23">
      <c r="Q224" s="25">
        <v>1536670</v>
      </c>
      <c r="R224" s="25">
        <v>1568897</v>
      </c>
      <c r="S224" s="25">
        <f t="shared" si="2"/>
        <v>32227</v>
      </c>
      <c r="T224" s="25">
        <v>1556664</v>
      </c>
      <c r="U224" s="25">
        <v>1557038</v>
      </c>
      <c r="V224" s="25">
        <v>1</v>
      </c>
      <c r="W224" s="26"/>
    </row>
    <row r="225" spans="16:23">
      <c r="Q225" s="25">
        <v>1536670</v>
      </c>
      <c r="R225" s="25">
        <v>1568897</v>
      </c>
      <c r="S225" s="25">
        <f t="shared" si="2"/>
        <v>32227</v>
      </c>
      <c r="T225" s="25">
        <v>1557326</v>
      </c>
      <c r="U225" s="25">
        <v>1558327</v>
      </c>
      <c r="V225" s="25">
        <v>1</v>
      </c>
      <c r="W225" s="26"/>
    </row>
    <row r="226" spans="16:23">
      <c r="Q226" s="25">
        <v>1536670</v>
      </c>
      <c r="R226" s="25">
        <v>1568897</v>
      </c>
      <c r="S226" s="25">
        <f t="shared" si="2"/>
        <v>32227</v>
      </c>
      <c r="T226" s="25">
        <v>1558550</v>
      </c>
      <c r="U226" s="25">
        <v>1558849</v>
      </c>
      <c r="V226" s="25">
        <v>1</v>
      </c>
      <c r="W226" s="26"/>
    </row>
    <row r="227" spans="16:23">
      <c r="Q227" s="25">
        <v>1536670</v>
      </c>
      <c r="R227" s="25">
        <v>1568897</v>
      </c>
      <c r="S227" s="25">
        <f t="shared" si="2"/>
        <v>32227</v>
      </c>
      <c r="T227" s="25">
        <v>1558846</v>
      </c>
      <c r="U227" s="25">
        <v>1559325</v>
      </c>
      <c r="V227" s="25">
        <v>1</v>
      </c>
      <c r="W227" s="26" t="s">
        <v>264</v>
      </c>
    </row>
    <row r="228" spans="16:23">
      <c r="Q228" s="25">
        <v>1536670</v>
      </c>
      <c r="R228" s="25">
        <v>1568897</v>
      </c>
      <c r="S228" s="25">
        <f t="shared" si="2"/>
        <v>32227</v>
      </c>
      <c r="T228" s="25">
        <v>1559325</v>
      </c>
      <c r="U228" s="25">
        <v>1559939</v>
      </c>
      <c r="V228" s="25">
        <v>1</v>
      </c>
      <c r="W228" s="26"/>
    </row>
    <row r="229" spans="16:23">
      <c r="Q229" s="25">
        <v>1536670</v>
      </c>
      <c r="R229" s="25">
        <v>1568897</v>
      </c>
      <c r="S229" s="25">
        <f t="shared" si="2"/>
        <v>32227</v>
      </c>
      <c r="T229" s="25">
        <v>1560270</v>
      </c>
      <c r="U229" s="25">
        <v>1561160</v>
      </c>
      <c r="V229" s="25">
        <v>-1</v>
      </c>
      <c r="W229" s="26" t="s">
        <v>265</v>
      </c>
    </row>
    <row r="230" spans="16:23">
      <c r="Q230" s="25">
        <v>1536670</v>
      </c>
      <c r="R230" s="25">
        <v>1568897</v>
      </c>
      <c r="S230" s="25">
        <f t="shared" si="2"/>
        <v>32227</v>
      </c>
      <c r="T230" s="25">
        <v>1561157</v>
      </c>
      <c r="U230" s="25">
        <v>1561606</v>
      </c>
      <c r="V230" s="25">
        <v>-1</v>
      </c>
      <c r="W230" s="26"/>
    </row>
    <row r="231" spans="16:23">
      <c r="Q231" s="25">
        <v>1536670</v>
      </c>
      <c r="R231" s="25">
        <v>1568897</v>
      </c>
      <c r="S231" s="25">
        <f t="shared" si="2"/>
        <v>32227</v>
      </c>
      <c r="T231" s="25">
        <v>1561684</v>
      </c>
      <c r="U231" s="25">
        <v>1562466</v>
      </c>
      <c r="V231" s="25">
        <v>-1</v>
      </c>
      <c r="W231" s="26" t="s">
        <v>266</v>
      </c>
    </row>
    <row r="232" spans="16:23">
      <c r="Q232" s="25">
        <v>1536670</v>
      </c>
      <c r="R232" s="25">
        <v>1568897</v>
      </c>
      <c r="S232" s="25">
        <f t="shared" si="2"/>
        <v>32227</v>
      </c>
      <c r="T232" s="25">
        <v>1562493</v>
      </c>
      <c r="U232" s="25">
        <v>1563017</v>
      </c>
      <c r="V232" s="25">
        <v>-1</v>
      </c>
      <c r="W232" s="26" t="s">
        <v>267</v>
      </c>
    </row>
    <row r="233" spans="16:23">
      <c r="Q233" s="25">
        <v>1536670</v>
      </c>
      <c r="R233" s="25">
        <v>1568897</v>
      </c>
      <c r="S233" s="25">
        <f t="shared" si="2"/>
        <v>32227</v>
      </c>
      <c r="T233" s="25">
        <v>1563014</v>
      </c>
      <c r="U233" s="25">
        <v>1564270</v>
      </c>
      <c r="V233" s="25">
        <v>-1</v>
      </c>
      <c r="W233" s="26" t="s">
        <v>268</v>
      </c>
    </row>
    <row r="234" spans="16:23">
      <c r="Q234" s="25">
        <v>1536670</v>
      </c>
      <c r="R234" s="25">
        <v>1568897</v>
      </c>
      <c r="S234" s="25">
        <f t="shared" si="2"/>
        <v>32227</v>
      </c>
      <c r="T234" s="25">
        <v>1564267</v>
      </c>
      <c r="U234" s="25">
        <v>1564782</v>
      </c>
      <c r="V234" s="25">
        <v>-1</v>
      </c>
      <c r="W234" s="26"/>
    </row>
    <row r="235" spans="16:23">
      <c r="Q235" s="25">
        <v>1536670</v>
      </c>
      <c r="R235" s="25">
        <v>1568897</v>
      </c>
      <c r="S235" s="25">
        <f t="shared" si="2"/>
        <v>32227</v>
      </c>
      <c r="T235" s="25">
        <v>1564784</v>
      </c>
      <c r="U235" s="25">
        <v>1565998</v>
      </c>
      <c r="V235" s="25">
        <v>-1</v>
      </c>
      <c r="W235" s="26" t="s">
        <v>269</v>
      </c>
    </row>
    <row r="236" spans="16:23">
      <c r="Q236" s="25">
        <v>1536670</v>
      </c>
      <c r="R236" s="25">
        <v>1568897</v>
      </c>
      <c r="S236" s="25">
        <f t="shared" si="2"/>
        <v>32227</v>
      </c>
      <c r="T236" s="25">
        <v>1565995</v>
      </c>
      <c r="U236" s="25">
        <v>1566756</v>
      </c>
      <c r="V236" s="25">
        <v>-1</v>
      </c>
      <c r="W236" s="26" t="s">
        <v>270</v>
      </c>
    </row>
    <row r="237" spans="16:23">
      <c r="Q237" s="25">
        <v>1536670</v>
      </c>
      <c r="R237" s="25">
        <v>1568897</v>
      </c>
      <c r="S237" s="25">
        <f t="shared" si="2"/>
        <v>32227</v>
      </c>
      <c r="T237" s="25">
        <v>1566816</v>
      </c>
      <c r="U237" s="25">
        <v>1568102</v>
      </c>
      <c r="V237" s="25">
        <v>-1</v>
      </c>
      <c r="W237" s="26" t="s">
        <v>271</v>
      </c>
    </row>
    <row r="238" spans="16:23">
      <c r="Q238" s="25">
        <v>1536670</v>
      </c>
      <c r="R238" s="25">
        <v>1568897</v>
      </c>
      <c r="S238" s="25">
        <f t="shared" si="2"/>
        <v>32227</v>
      </c>
      <c r="T238" s="25">
        <v>1568108</v>
      </c>
      <c r="U238" s="25">
        <v>1568233</v>
      </c>
      <c r="V238" s="25">
        <v>1</v>
      </c>
      <c r="W238" s="26"/>
    </row>
    <row r="239" spans="16:23">
      <c r="Q239" s="25">
        <v>1536670</v>
      </c>
      <c r="R239" s="25">
        <v>1568897</v>
      </c>
      <c r="S239" s="25">
        <f t="shared" si="2"/>
        <v>32227</v>
      </c>
      <c r="T239" s="25">
        <v>1568292</v>
      </c>
      <c r="U239" s="25">
        <v>1568897</v>
      </c>
      <c r="V239" s="25">
        <v>1</v>
      </c>
      <c r="W239" s="26" t="s">
        <v>220</v>
      </c>
    </row>
    <row r="240" spans="16:23">
      <c r="P240" s="5">
        <v>17</v>
      </c>
      <c r="Q240" s="27">
        <v>1665479</v>
      </c>
      <c r="R240" s="27">
        <v>1671775</v>
      </c>
      <c r="S240" s="27">
        <v>6296</v>
      </c>
      <c r="T240" s="27">
        <v>1665249</v>
      </c>
      <c r="U240" s="27">
        <v>1665482</v>
      </c>
      <c r="V240" s="27">
        <v>-1</v>
      </c>
      <c r="W240" s="28"/>
    </row>
    <row r="241" spans="16:23">
      <c r="Q241" s="27">
        <v>1665479</v>
      </c>
      <c r="R241" s="27">
        <v>1671775</v>
      </c>
      <c r="S241" s="27">
        <v>6296</v>
      </c>
      <c r="T241" s="27">
        <v>1665479</v>
      </c>
      <c r="U241" s="27">
        <v>1665736</v>
      </c>
      <c r="V241" s="27">
        <v>-1</v>
      </c>
      <c r="W241" s="28"/>
    </row>
    <row r="242" spans="16:23">
      <c r="Q242" s="27">
        <v>1665479</v>
      </c>
      <c r="R242" s="27">
        <v>1671775</v>
      </c>
      <c r="S242" s="27">
        <v>6296</v>
      </c>
      <c r="T242" s="27">
        <v>1665733</v>
      </c>
      <c r="U242" s="27">
        <v>1667127</v>
      </c>
      <c r="V242" s="27">
        <v>-1</v>
      </c>
      <c r="W242" s="28" t="s">
        <v>257</v>
      </c>
    </row>
    <row r="243" spans="16:23">
      <c r="Q243" s="27">
        <v>1665479</v>
      </c>
      <c r="R243" s="27">
        <v>1671775</v>
      </c>
      <c r="S243" s="27">
        <v>6296</v>
      </c>
      <c r="T243" s="27">
        <v>1667124</v>
      </c>
      <c r="U243" s="27">
        <v>1667387</v>
      </c>
      <c r="V243" s="27">
        <v>-1</v>
      </c>
      <c r="W243" s="28"/>
    </row>
    <row r="244" spans="16:23">
      <c r="Q244" s="27">
        <v>1665479</v>
      </c>
      <c r="R244" s="27">
        <v>1671775</v>
      </c>
      <c r="S244" s="27">
        <v>6296</v>
      </c>
      <c r="T244" s="27">
        <v>1667384</v>
      </c>
      <c r="U244" s="27">
        <v>1667884</v>
      </c>
      <c r="V244" s="27">
        <v>-1</v>
      </c>
      <c r="W244" s="28" t="s">
        <v>258</v>
      </c>
    </row>
    <row r="245" spans="16:23">
      <c r="Q245" s="27">
        <v>1665479</v>
      </c>
      <c r="R245" s="27">
        <v>1671775</v>
      </c>
      <c r="S245" s="27">
        <v>6296</v>
      </c>
      <c r="T245" s="27">
        <v>1667881</v>
      </c>
      <c r="U245" s="27">
        <v>1668234</v>
      </c>
      <c r="V245" s="27">
        <v>-1</v>
      </c>
      <c r="W245" s="28" t="s">
        <v>272</v>
      </c>
    </row>
    <row r="246" spans="16:23">
      <c r="Q246" s="27">
        <v>1665479</v>
      </c>
      <c r="R246" s="27">
        <v>1671775</v>
      </c>
      <c r="S246" s="27">
        <v>6296</v>
      </c>
      <c r="T246" s="27">
        <v>1668237</v>
      </c>
      <c r="U246" s="27">
        <v>1670327</v>
      </c>
      <c r="V246" s="27">
        <v>-1</v>
      </c>
      <c r="W246" s="28" t="s">
        <v>259</v>
      </c>
    </row>
    <row r="247" spans="16:23">
      <c r="Q247" s="27">
        <v>1665479</v>
      </c>
      <c r="R247" s="27">
        <v>1671775</v>
      </c>
      <c r="S247" s="27">
        <v>6296</v>
      </c>
      <c r="T247" s="27">
        <v>1670324</v>
      </c>
      <c r="U247" s="27">
        <v>1670674</v>
      </c>
      <c r="V247" s="27">
        <v>-1</v>
      </c>
      <c r="W247" s="28"/>
    </row>
    <row r="248" spans="16:23">
      <c r="Q248" s="27">
        <v>1665479</v>
      </c>
      <c r="R248" s="27">
        <v>1671775</v>
      </c>
      <c r="S248" s="27">
        <v>6296</v>
      </c>
      <c r="T248" s="27">
        <v>1670870</v>
      </c>
      <c r="U248" s="27">
        <v>1671775</v>
      </c>
      <c r="V248" s="27">
        <v>-1</v>
      </c>
      <c r="W248" s="28" t="s">
        <v>273</v>
      </c>
    </row>
    <row r="249" spans="16:23">
      <c r="P249" s="5">
        <v>18</v>
      </c>
      <c r="Q249" s="29">
        <v>1671977</v>
      </c>
      <c r="R249" s="29">
        <v>1683246</v>
      </c>
      <c r="S249" s="29">
        <v>11269</v>
      </c>
      <c r="T249" s="29">
        <v>1671977</v>
      </c>
      <c r="U249" s="29">
        <v>1672528</v>
      </c>
      <c r="V249" s="29">
        <v>-1</v>
      </c>
      <c r="W249" s="30" t="s">
        <v>272</v>
      </c>
    </row>
    <row r="250" spans="16:23">
      <c r="Q250" s="29">
        <v>1671977</v>
      </c>
      <c r="R250" s="29">
        <v>1683246</v>
      </c>
      <c r="S250" s="29">
        <v>11269</v>
      </c>
      <c r="T250" s="29">
        <v>1672539</v>
      </c>
      <c r="U250" s="29">
        <v>1672787</v>
      </c>
      <c r="V250" s="29">
        <v>-1</v>
      </c>
      <c r="W250" s="30"/>
    </row>
    <row r="251" spans="16:23">
      <c r="Q251" s="29">
        <v>1671977</v>
      </c>
      <c r="R251" s="29">
        <v>1683246</v>
      </c>
      <c r="S251" s="29">
        <v>11269</v>
      </c>
      <c r="T251" s="29">
        <v>1672784</v>
      </c>
      <c r="U251" s="29">
        <v>1674139</v>
      </c>
      <c r="V251" s="29">
        <v>-1</v>
      </c>
      <c r="W251" s="30" t="s">
        <v>272</v>
      </c>
    </row>
    <row r="252" spans="16:23">
      <c r="Q252" s="29">
        <v>1671977</v>
      </c>
      <c r="R252" s="29">
        <v>1683246</v>
      </c>
      <c r="S252" s="29">
        <v>11269</v>
      </c>
      <c r="T252" s="29">
        <v>1674672</v>
      </c>
      <c r="U252" s="29">
        <v>1674812</v>
      </c>
      <c r="V252" s="29">
        <v>1</v>
      </c>
      <c r="W252" s="30"/>
    </row>
    <row r="253" spans="16:23">
      <c r="Q253" s="29">
        <v>1671977</v>
      </c>
      <c r="R253" s="29">
        <v>1683246</v>
      </c>
      <c r="S253" s="29">
        <v>11269</v>
      </c>
      <c r="T253" s="29">
        <v>1675000</v>
      </c>
      <c r="U253" s="29">
        <v>1675446</v>
      </c>
      <c r="V253" s="29">
        <v>-1</v>
      </c>
      <c r="W253" s="30"/>
    </row>
    <row r="254" spans="16:23">
      <c r="Q254" s="29">
        <v>1671977</v>
      </c>
      <c r="R254" s="29">
        <v>1683246</v>
      </c>
      <c r="S254" s="29">
        <v>11269</v>
      </c>
      <c r="T254" s="29">
        <v>1675449</v>
      </c>
      <c r="U254" s="29">
        <v>1675871</v>
      </c>
      <c r="V254" s="29">
        <v>-1</v>
      </c>
      <c r="W254" s="30"/>
    </row>
    <row r="255" spans="16:23">
      <c r="Q255" s="29">
        <v>1671977</v>
      </c>
      <c r="R255" s="29">
        <v>1683246</v>
      </c>
      <c r="S255" s="29">
        <v>11269</v>
      </c>
      <c r="T255" s="29">
        <v>1675882</v>
      </c>
      <c r="U255" s="29">
        <v>1676040</v>
      </c>
      <c r="V255" s="29">
        <v>-1</v>
      </c>
      <c r="W255" s="30"/>
    </row>
    <row r="256" spans="16:23">
      <c r="Q256" s="29">
        <v>1671977</v>
      </c>
      <c r="R256" s="29">
        <v>1683246</v>
      </c>
      <c r="S256" s="29">
        <v>11269</v>
      </c>
      <c r="T256" s="29">
        <v>1676052</v>
      </c>
      <c r="U256" s="29">
        <v>1676780</v>
      </c>
      <c r="V256" s="29">
        <v>-1</v>
      </c>
      <c r="W256" s="30"/>
    </row>
    <row r="257" spans="16:23">
      <c r="Q257" s="29">
        <v>1671977</v>
      </c>
      <c r="R257" s="29">
        <v>1683246</v>
      </c>
      <c r="S257" s="29">
        <v>11269</v>
      </c>
      <c r="T257" s="29">
        <v>1676947</v>
      </c>
      <c r="U257" s="29">
        <v>1677348</v>
      </c>
      <c r="V257" s="29">
        <v>-1</v>
      </c>
      <c r="W257" s="30" t="s">
        <v>157</v>
      </c>
    </row>
    <row r="258" spans="16:23">
      <c r="Q258" s="29">
        <v>1671977</v>
      </c>
      <c r="R258" s="29">
        <v>1683246</v>
      </c>
      <c r="S258" s="29">
        <v>11269</v>
      </c>
      <c r="T258" s="29">
        <v>1677350</v>
      </c>
      <c r="U258" s="29">
        <v>1677592</v>
      </c>
      <c r="V258" s="29">
        <v>-1</v>
      </c>
      <c r="W258" s="30"/>
    </row>
    <row r="259" spans="16:23">
      <c r="Q259" s="29">
        <v>1671977</v>
      </c>
      <c r="R259" s="29">
        <v>1683246</v>
      </c>
      <c r="S259" s="29">
        <v>11269</v>
      </c>
      <c r="T259" s="29">
        <v>1677661</v>
      </c>
      <c r="U259" s="29">
        <v>1678074</v>
      </c>
      <c r="V259" s="29">
        <v>-1</v>
      </c>
      <c r="W259" s="30"/>
    </row>
    <row r="260" spans="16:23">
      <c r="Q260" s="29">
        <v>1671977</v>
      </c>
      <c r="R260" s="29">
        <v>1683246</v>
      </c>
      <c r="S260" s="29">
        <v>11269</v>
      </c>
      <c r="T260" s="29">
        <v>1678167</v>
      </c>
      <c r="U260" s="29">
        <v>1678403</v>
      </c>
      <c r="V260" s="29">
        <v>1</v>
      </c>
      <c r="W260" s="30"/>
    </row>
    <row r="261" spans="16:23">
      <c r="Q261" s="29">
        <v>1671977</v>
      </c>
      <c r="R261" s="29">
        <v>1683246</v>
      </c>
      <c r="S261" s="29">
        <v>11269</v>
      </c>
      <c r="T261" s="29">
        <v>1678400</v>
      </c>
      <c r="U261" s="29">
        <v>1680646</v>
      </c>
      <c r="V261" s="29">
        <v>1</v>
      </c>
      <c r="W261" s="30" t="s">
        <v>274</v>
      </c>
    </row>
    <row r="262" spans="16:23">
      <c r="Q262" s="29">
        <v>1671977</v>
      </c>
      <c r="R262" s="29">
        <v>1683246</v>
      </c>
      <c r="S262" s="29">
        <v>11269</v>
      </c>
      <c r="T262" s="29">
        <v>1680953</v>
      </c>
      <c r="U262" s="29">
        <v>1681228</v>
      </c>
      <c r="V262" s="29">
        <v>1</v>
      </c>
      <c r="W262" s="30"/>
    </row>
    <row r="263" spans="16:23">
      <c r="Q263" s="29">
        <v>1671977</v>
      </c>
      <c r="R263" s="29">
        <v>1683246</v>
      </c>
      <c r="S263" s="29">
        <v>11269</v>
      </c>
      <c r="T263" s="29">
        <v>1681257</v>
      </c>
      <c r="U263" s="29">
        <v>1681688</v>
      </c>
      <c r="V263" s="29">
        <v>1</v>
      </c>
      <c r="W263" s="30"/>
    </row>
    <row r="264" spans="16:23">
      <c r="Q264" s="29">
        <v>1671977</v>
      </c>
      <c r="R264" s="29">
        <v>1683246</v>
      </c>
      <c r="S264" s="29">
        <v>11269</v>
      </c>
      <c r="T264" s="29">
        <v>1681675</v>
      </c>
      <c r="U264" s="29">
        <v>1683246</v>
      </c>
      <c r="V264" s="29">
        <v>1</v>
      </c>
      <c r="W264" s="30" t="s">
        <v>275</v>
      </c>
    </row>
    <row r="265" spans="16:23">
      <c r="P265" s="5">
        <v>19</v>
      </c>
      <c r="Q265" s="4">
        <v>1694883</v>
      </c>
      <c r="R265" s="4">
        <v>1706478</v>
      </c>
      <c r="S265" s="4">
        <f>Table1[[#This Row],[Island End]]-Table1[[#This Row],[Island Start]]</f>
        <v>11595</v>
      </c>
      <c r="T265" s="4">
        <v>1694883</v>
      </c>
      <c r="U265" s="4">
        <v>1701437</v>
      </c>
      <c r="V265" s="4">
        <v>1</v>
      </c>
      <c r="W265" s="8" t="s">
        <v>157</v>
      </c>
    </row>
    <row r="266" spans="16:23">
      <c r="Q266" s="4">
        <v>1694883</v>
      </c>
      <c r="R266" s="4">
        <v>1706478</v>
      </c>
      <c r="S266" s="4">
        <f>Table1[[#This Row],[Island End]]-Table1[[#This Row],[Island Start]]</f>
        <v>11595</v>
      </c>
      <c r="T266" s="4">
        <v>1701502</v>
      </c>
      <c r="U266" s="4">
        <v>1703442</v>
      </c>
      <c r="V266" s="4">
        <v>1</v>
      </c>
      <c r="W266" s="8" t="s">
        <v>276</v>
      </c>
    </row>
    <row r="267" spans="16:23">
      <c r="Q267" s="4">
        <v>1694883</v>
      </c>
      <c r="R267" s="4">
        <v>1706478</v>
      </c>
      <c r="S267" s="4">
        <f>Table1[[#This Row],[Island End]]-Table1[[#This Row],[Island Start]]</f>
        <v>11595</v>
      </c>
      <c r="T267" s="4">
        <v>1703442</v>
      </c>
      <c r="U267" s="4">
        <v>1704761</v>
      </c>
      <c r="V267" s="4">
        <v>1</v>
      </c>
      <c r="W267" s="8" t="s">
        <v>277</v>
      </c>
    </row>
    <row r="268" spans="16:23">
      <c r="Q268" s="4">
        <v>1694883</v>
      </c>
      <c r="R268" s="4">
        <v>1706478</v>
      </c>
      <c r="S268" s="4">
        <f>Table1[[#This Row],[Island End]]-Table1[[#This Row],[Island Start]]</f>
        <v>11595</v>
      </c>
      <c r="T268" s="4">
        <v>1704758</v>
      </c>
      <c r="U268" s="4">
        <v>1705177</v>
      </c>
      <c r="V268" s="4">
        <v>1</v>
      </c>
      <c r="W268" s="8" t="s">
        <v>157</v>
      </c>
    </row>
    <row r="269" spans="16:23">
      <c r="Q269" s="4">
        <v>1694883</v>
      </c>
      <c r="R269" s="4">
        <v>1706478</v>
      </c>
      <c r="S269" s="4">
        <f>Table1[[#This Row],[Island End]]-Table1[[#This Row],[Island Start]]</f>
        <v>11595</v>
      </c>
      <c r="T269" s="4">
        <v>1705187</v>
      </c>
      <c r="U269" s="4">
        <v>1705483</v>
      </c>
      <c r="V269" s="4">
        <v>1</v>
      </c>
      <c r="W269" s="8"/>
    </row>
    <row r="270" spans="16:23">
      <c r="Q270" s="4">
        <v>1694883</v>
      </c>
      <c r="R270" s="4">
        <v>1706478</v>
      </c>
      <c r="S270" s="4">
        <f>Table1[[#This Row],[Island End]]-Table1[[#This Row],[Island Start]]</f>
        <v>11595</v>
      </c>
      <c r="T270" s="4">
        <v>1705480</v>
      </c>
      <c r="U270" s="4">
        <v>1705770</v>
      </c>
      <c r="V270" s="4">
        <v>1</v>
      </c>
      <c r="W270" s="8"/>
    </row>
    <row r="271" spans="16:23">
      <c r="Q271" s="4">
        <v>1694883</v>
      </c>
      <c r="R271" s="4">
        <v>1706478</v>
      </c>
      <c r="S271" s="4">
        <f>Table1[[#This Row],[Island End]]-Table1[[#This Row],[Island Start]]</f>
        <v>11595</v>
      </c>
      <c r="T271" s="4">
        <v>1705808</v>
      </c>
      <c r="U271" s="4">
        <v>1706233</v>
      </c>
      <c r="V271" s="4">
        <v>1</v>
      </c>
      <c r="W271" s="8" t="s">
        <v>157</v>
      </c>
    </row>
    <row r="272" spans="16:23">
      <c r="Q272" s="4">
        <v>1694883</v>
      </c>
      <c r="R272" s="4">
        <v>1706478</v>
      </c>
      <c r="S272" s="4">
        <f>Table1[[#This Row],[Island End]]-Table1[[#This Row],[Island Start]]</f>
        <v>11595</v>
      </c>
      <c r="T272" s="4">
        <v>1706230</v>
      </c>
      <c r="U272" s="4">
        <v>1706478</v>
      </c>
      <c r="V272" s="4">
        <v>1</v>
      </c>
      <c r="W272" s="8"/>
    </row>
    <row r="273" spans="16:23">
      <c r="P273" s="5">
        <v>20</v>
      </c>
      <c r="Q273" s="12">
        <v>1758901</v>
      </c>
      <c r="R273" s="12">
        <v>1782446</v>
      </c>
      <c r="S273" s="12">
        <v>23545</v>
      </c>
      <c r="T273" s="12">
        <v>1758901</v>
      </c>
      <c r="U273" s="12">
        <v>1759683</v>
      </c>
      <c r="V273" s="12">
        <v>1</v>
      </c>
      <c r="W273" s="13" t="s">
        <v>278</v>
      </c>
    </row>
    <row r="274" spans="16:23">
      <c r="Q274" s="12">
        <v>1758901</v>
      </c>
      <c r="R274" s="12">
        <v>1782446</v>
      </c>
      <c r="S274" s="12">
        <v>23545</v>
      </c>
      <c r="T274" s="12">
        <v>1759764</v>
      </c>
      <c r="U274" s="12">
        <v>1760360</v>
      </c>
      <c r="V274" s="12">
        <v>1</v>
      </c>
      <c r="W274" s="13" t="s">
        <v>157</v>
      </c>
    </row>
    <row r="275" spans="16:23">
      <c r="Q275" s="12">
        <v>1758901</v>
      </c>
      <c r="R275" s="12">
        <v>1782446</v>
      </c>
      <c r="S275" s="12">
        <v>23545</v>
      </c>
      <c r="T275" s="12">
        <v>1760353</v>
      </c>
      <c r="U275" s="12">
        <v>1761375</v>
      </c>
      <c r="V275" s="12">
        <v>1</v>
      </c>
      <c r="W275" s="13" t="s">
        <v>157</v>
      </c>
    </row>
    <row r="276" spans="16:23">
      <c r="Q276" s="12">
        <v>1758901</v>
      </c>
      <c r="R276" s="12">
        <v>1782446</v>
      </c>
      <c r="S276" s="12">
        <v>23545</v>
      </c>
      <c r="T276" s="12">
        <v>1761847</v>
      </c>
      <c r="U276" s="12">
        <v>1762146</v>
      </c>
      <c r="V276" s="12">
        <v>1</v>
      </c>
      <c r="W276" s="13" t="s">
        <v>141</v>
      </c>
    </row>
    <row r="277" spans="16:23">
      <c r="Q277" s="12">
        <v>1758901</v>
      </c>
      <c r="R277" s="12">
        <v>1782446</v>
      </c>
      <c r="S277" s="12">
        <v>23545</v>
      </c>
      <c r="T277" s="12">
        <v>1762199</v>
      </c>
      <c r="U277" s="12">
        <v>1764775</v>
      </c>
      <c r="V277" s="12">
        <v>1</v>
      </c>
      <c r="W277" s="13" t="s">
        <v>157</v>
      </c>
    </row>
    <row r="278" spans="16:23">
      <c r="Q278" s="12">
        <v>1758901</v>
      </c>
      <c r="R278" s="12">
        <v>1782446</v>
      </c>
      <c r="S278" s="12">
        <v>23545</v>
      </c>
      <c r="T278" s="12">
        <v>1764780</v>
      </c>
      <c r="U278" s="12">
        <v>1766009</v>
      </c>
      <c r="V278" s="12">
        <v>1</v>
      </c>
      <c r="W278" s="13" t="s">
        <v>279</v>
      </c>
    </row>
    <row r="279" spans="16:23">
      <c r="Q279" s="12">
        <v>1758901</v>
      </c>
      <c r="R279" s="12">
        <v>1782446</v>
      </c>
      <c r="S279" s="12">
        <v>23545</v>
      </c>
      <c r="T279" s="12">
        <v>1766021</v>
      </c>
      <c r="U279" s="12">
        <v>1769266</v>
      </c>
      <c r="V279" s="12">
        <v>1</v>
      </c>
      <c r="W279" s="13" t="s">
        <v>280</v>
      </c>
    </row>
    <row r="280" spans="16:23">
      <c r="Q280" s="12">
        <v>1758901</v>
      </c>
      <c r="R280" s="12">
        <v>1782446</v>
      </c>
      <c r="S280" s="12">
        <v>23545</v>
      </c>
      <c r="T280" s="12">
        <v>1769303</v>
      </c>
      <c r="U280" s="12">
        <v>1769554</v>
      </c>
      <c r="V280" s="12">
        <v>-1</v>
      </c>
      <c r="W280" s="13"/>
    </row>
    <row r="281" spans="16:23">
      <c r="Q281" s="12">
        <v>1758901</v>
      </c>
      <c r="R281" s="12">
        <v>1782446</v>
      </c>
      <c r="S281" s="12">
        <v>23545</v>
      </c>
      <c r="T281" s="12">
        <v>1769584</v>
      </c>
      <c r="U281" s="12">
        <v>1770003</v>
      </c>
      <c r="V281" s="12">
        <v>1</v>
      </c>
      <c r="W281" s="13"/>
    </row>
    <row r="282" spans="16:23">
      <c r="Q282" s="12">
        <v>1758901</v>
      </c>
      <c r="R282" s="12">
        <v>1782446</v>
      </c>
      <c r="S282" s="12">
        <v>23545</v>
      </c>
      <c r="T282" s="12">
        <v>1770000</v>
      </c>
      <c r="U282" s="12">
        <v>1771118</v>
      </c>
      <c r="V282" s="12">
        <v>1</v>
      </c>
      <c r="W282" s="13" t="s">
        <v>141</v>
      </c>
    </row>
    <row r="283" spans="16:23">
      <c r="Q283" s="12">
        <v>1758901</v>
      </c>
      <c r="R283" s="12">
        <v>1782446</v>
      </c>
      <c r="S283" s="12">
        <v>23545</v>
      </c>
      <c r="T283" s="12">
        <v>1771518</v>
      </c>
      <c r="U283" s="12">
        <v>1771838</v>
      </c>
      <c r="V283" s="12">
        <v>-1</v>
      </c>
      <c r="W283" s="13"/>
    </row>
    <row r="284" spans="16:23">
      <c r="Q284" s="12">
        <v>1758901</v>
      </c>
      <c r="R284" s="12">
        <v>1782446</v>
      </c>
      <c r="S284" s="12">
        <v>23545</v>
      </c>
      <c r="T284" s="12">
        <v>1771857</v>
      </c>
      <c r="U284" s="12">
        <v>1771997</v>
      </c>
      <c r="V284" s="12">
        <v>1</v>
      </c>
      <c r="W284" s="13"/>
    </row>
    <row r="285" spans="16:23">
      <c r="Q285" s="12">
        <v>1758901</v>
      </c>
      <c r="R285" s="12">
        <v>1782446</v>
      </c>
      <c r="S285" s="12">
        <v>23545</v>
      </c>
      <c r="T285" s="12">
        <v>1772004</v>
      </c>
      <c r="U285" s="12">
        <v>1772705</v>
      </c>
      <c r="V285" s="12">
        <v>-1</v>
      </c>
      <c r="W285" s="13" t="s">
        <v>157</v>
      </c>
    </row>
    <row r="286" spans="16:23">
      <c r="Q286" s="12">
        <v>1758901</v>
      </c>
      <c r="R286" s="12">
        <v>1782446</v>
      </c>
      <c r="S286" s="12">
        <v>23545</v>
      </c>
      <c r="T286" s="12">
        <v>1772721</v>
      </c>
      <c r="U286" s="12">
        <v>1773455</v>
      </c>
      <c r="V286" s="12">
        <v>-1</v>
      </c>
      <c r="W286" s="13" t="s">
        <v>157</v>
      </c>
    </row>
    <row r="287" spans="16:23">
      <c r="Q287" s="12">
        <v>1758901</v>
      </c>
      <c r="R287" s="12">
        <v>1782446</v>
      </c>
      <c r="S287" s="12">
        <v>23545</v>
      </c>
      <c r="T287" s="12">
        <v>1773483</v>
      </c>
      <c r="U287" s="12">
        <v>1776599</v>
      </c>
      <c r="V287" s="12">
        <v>-1</v>
      </c>
      <c r="W287" s="13" t="s">
        <v>166</v>
      </c>
    </row>
    <row r="288" spans="16:23">
      <c r="Q288" s="12">
        <v>1758901</v>
      </c>
      <c r="R288" s="12">
        <v>1782446</v>
      </c>
      <c r="S288" s="12">
        <v>23545</v>
      </c>
      <c r="T288" s="12">
        <v>1776612</v>
      </c>
      <c r="U288" s="12">
        <v>1777496</v>
      </c>
      <c r="V288" s="12">
        <v>-1</v>
      </c>
      <c r="W288" s="13" t="s">
        <v>157</v>
      </c>
    </row>
    <row r="289" spans="16:23">
      <c r="Q289" s="12">
        <v>1758901</v>
      </c>
      <c r="R289" s="12">
        <v>1782446</v>
      </c>
      <c r="S289" s="12">
        <v>23545</v>
      </c>
      <c r="T289" s="12">
        <v>1777493</v>
      </c>
      <c r="U289" s="12">
        <v>1778446</v>
      </c>
      <c r="V289" s="12">
        <v>-1</v>
      </c>
      <c r="W289" s="13" t="s">
        <v>157</v>
      </c>
    </row>
    <row r="290" spans="16:23">
      <c r="Q290" s="12">
        <v>1758901</v>
      </c>
      <c r="R290" s="12">
        <v>1782446</v>
      </c>
      <c r="S290" s="12">
        <v>23545</v>
      </c>
      <c r="T290" s="12">
        <v>1778443</v>
      </c>
      <c r="U290" s="12">
        <v>1779639</v>
      </c>
      <c r="V290" s="12">
        <v>-1</v>
      </c>
      <c r="W290" s="13" t="s">
        <v>165</v>
      </c>
    </row>
    <row r="291" spans="16:23">
      <c r="Q291" s="12">
        <v>1758901</v>
      </c>
      <c r="R291" s="12">
        <v>1782446</v>
      </c>
      <c r="S291" s="12">
        <v>23545</v>
      </c>
      <c r="T291" s="12">
        <v>1779639</v>
      </c>
      <c r="U291" s="12">
        <v>1781450</v>
      </c>
      <c r="V291" s="12">
        <v>-1</v>
      </c>
      <c r="W291" s="13" t="s">
        <v>162</v>
      </c>
    </row>
    <row r="292" spans="16:23">
      <c r="Q292" s="12">
        <v>1758901</v>
      </c>
      <c r="R292" s="12">
        <v>1782446</v>
      </c>
      <c r="S292" s="12">
        <v>23545</v>
      </c>
      <c r="T292" s="12">
        <v>1781498</v>
      </c>
      <c r="U292" s="12">
        <v>1781665</v>
      </c>
      <c r="V292" s="12">
        <v>-1</v>
      </c>
      <c r="W292" s="13"/>
    </row>
    <row r="293" spans="16:23">
      <c r="Q293" s="12">
        <v>1758901</v>
      </c>
      <c r="R293" s="12">
        <v>1782446</v>
      </c>
      <c r="S293" s="12">
        <v>23545</v>
      </c>
      <c r="T293" s="12">
        <v>1781828</v>
      </c>
      <c r="U293" s="12">
        <v>1781974</v>
      </c>
      <c r="V293" s="12">
        <v>1</v>
      </c>
      <c r="W293" s="13"/>
    </row>
    <row r="294" spans="16:23">
      <c r="Q294" s="12">
        <v>1758901</v>
      </c>
      <c r="R294" s="12">
        <v>1782446</v>
      </c>
      <c r="S294" s="12">
        <v>23545</v>
      </c>
      <c r="T294" s="12">
        <v>1782132</v>
      </c>
      <c r="U294" s="12">
        <v>1782446</v>
      </c>
      <c r="V294" s="12">
        <v>-1</v>
      </c>
      <c r="W294" s="13" t="s">
        <v>157</v>
      </c>
    </row>
    <row r="295" spans="16:23">
      <c r="P295" s="5">
        <v>21</v>
      </c>
      <c r="Q295" s="14">
        <v>1877216</v>
      </c>
      <c r="R295" s="14">
        <v>1882781</v>
      </c>
      <c r="S295" s="14">
        <f>Table1[[#This Row],[Island End]]-Table1[[#This Row],[Island Start]]</f>
        <v>5565</v>
      </c>
      <c r="T295" s="14">
        <v>1877216</v>
      </c>
      <c r="U295" s="14">
        <v>1877575</v>
      </c>
      <c r="V295" s="14">
        <v>1</v>
      </c>
      <c r="W295" s="15" t="s">
        <v>281</v>
      </c>
    </row>
    <row r="296" spans="16:23">
      <c r="Q296" s="14">
        <v>1877216</v>
      </c>
      <c r="R296" s="14">
        <v>1882781</v>
      </c>
      <c r="S296" s="14">
        <f>Table1[[#This Row],[Island End]]-Table1[[#This Row],[Island Start]]</f>
        <v>5565</v>
      </c>
      <c r="T296" s="14">
        <v>1877576</v>
      </c>
      <c r="U296" s="14">
        <v>1878880</v>
      </c>
      <c r="V296" s="14">
        <v>1</v>
      </c>
      <c r="W296" s="15" t="s">
        <v>157</v>
      </c>
    </row>
    <row r="297" spans="16:23">
      <c r="Q297" s="14">
        <v>1877216</v>
      </c>
      <c r="R297" s="14">
        <v>1882781</v>
      </c>
      <c r="S297" s="14">
        <f>Table1[[#This Row],[Island End]]-Table1[[#This Row],[Island Start]]</f>
        <v>5565</v>
      </c>
      <c r="T297" s="14">
        <v>1878882</v>
      </c>
      <c r="U297" s="14">
        <v>1879601</v>
      </c>
      <c r="V297" s="14">
        <v>1</v>
      </c>
      <c r="W297" s="15"/>
    </row>
    <row r="298" spans="16:23">
      <c r="Q298" s="14">
        <v>1877216</v>
      </c>
      <c r="R298" s="14">
        <v>1882781</v>
      </c>
      <c r="S298" s="14">
        <f>Table1[[#This Row],[Island End]]-Table1[[#This Row],[Island Start]]</f>
        <v>5565</v>
      </c>
      <c r="T298" s="14">
        <v>1879598</v>
      </c>
      <c r="U298" s="14">
        <v>1880323</v>
      </c>
      <c r="V298" s="14">
        <v>1</v>
      </c>
      <c r="W298" s="15"/>
    </row>
    <row r="299" spans="16:23">
      <c r="Q299" s="14">
        <v>1877216</v>
      </c>
      <c r="R299" s="14">
        <v>1882781</v>
      </c>
      <c r="S299" s="14">
        <f>Table1[[#This Row],[Island End]]-Table1[[#This Row],[Island Start]]</f>
        <v>5565</v>
      </c>
      <c r="T299" s="14">
        <v>1880320</v>
      </c>
      <c r="U299" s="14">
        <v>1881351</v>
      </c>
      <c r="V299" s="14">
        <v>1</v>
      </c>
      <c r="W299" s="15" t="s">
        <v>282</v>
      </c>
    </row>
    <row r="300" spans="16:23">
      <c r="Q300" s="14">
        <v>1877216</v>
      </c>
      <c r="R300" s="14">
        <v>1882781</v>
      </c>
      <c r="S300" s="14">
        <f>Table1[[#This Row],[Island End]]-Table1[[#This Row],[Island Start]]</f>
        <v>5565</v>
      </c>
      <c r="T300" s="14">
        <v>1881348</v>
      </c>
      <c r="U300" s="14">
        <v>1882781</v>
      </c>
      <c r="V300" s="14">
        <v>1</v>
      </c>
      <c r="W300" s="15" t="s">
        <v>283</v>
      </c>
    </row>
    <row r="301" spans="16:23">
      <c r="P301" s="5">
        <v>22</v>
      </c>
      <c r="Q301" s="16">
        <v>2150267</v>
      </c>
      <c r="R301" s="16">
        <v>2158258</v>
      </c>
      <c r="S301" s="16">
        <v>7991</v>
      </c>
      <c r="T301" s="16">
        <v>2150267</v>
      </c>
      <c r="U301" s="16">
        <v>2150776</v>
      </c>
      <c r="V301" s="16">
        <v>-1</v>
      </c>
      <c r="W301" s="17" t="s">
        <v>157</v>
      </c>
    </row>
    <row r="302" spans="16:23">
      <c r="Q302" s="16">
        <v>2150267</v>
      </c>
      <c r="R302" s="16">
        <v>2158258</v>
      </c>
      <c r="S302" s="16">
        <v>7991</v>
      </c>
      <c r="T302" s="16">
        <v>2150878</v>
      </c>
      <c r="U302" s="16">
        <v>2151123</v>
      </c>
      <c r="V302" s="16">
        <v>-1</v>
      </c>
      <c r="W302" s="17"/>
    </row>
    <row r="303" spans="16:23">
      <c r="Q303" s="16">
        <v>2150267</v>
      </c>
      <c r="R303" s="16">
        <v>2158258</v>
      </c>
      <c r="S303" s="16">
        <v>7991</v>
      </c>
      <c r="T303" s="16">
        <v>2151129</v>
      </c>
      <c r="U303" s="16">
        <v>2151257</v>
      </c>
      <c r="V303" s="16">
        <v>-1</v>
      </c>
      <c r="W303" s="17"/>
    </row>
    <row r="304" spans="16:23">
      <c r="Q304" s="16">
        <v>2150267</v>
      </c>
      <c r="R304" s="16">
        <v>2158258</v>
      </c>
      <c r="S304" s="16">
        <v>7991</v>
      </c>
      <c r="T304" s="16">
        <v>2151358</v>
      </c>
      <c r="U304" s="16">
        <v>2151639</v>
      </c>
      <c r="V304" s="16">
        <v>-1</v>
      </c>
      <c r="W304" s="17"/>
    </row>
    <row r="305" spans="16:23">
      <c r="Q305" s="16">
        <v>2150267</v>
      </c>
      <c r="R305" s="16">
        <v>2158258</v>
      </c>
      <c r="S305" s="16">
        <v>7991</v>
      </c>
      <c r="T305" s="16">
        <v>2151785</v>
      </c>
      <c r="U305" s="16">
        <v>2154463</v>
      </c>
      <c r="V305" s="16">
        <v>-1</v>
      </c>
      <c r="W305" s="17" t="s">
        <v>284</v>
      </c>
    </row>
    <row r="306" spans="16:23">
      <c r="Q306" s="16">
        <v>2150267</v>
      </c>
      <c r="R306" s="16">
        <v>2158258</v>
      </c>
      <c r="S306" s="16">
        <v>7991</v>
      </c>
      <c r="T306" s="16">
        <v>2154460</v>
      </c>
      <c r="U306" s="16">
        <v>2154765</v>
      </c>
      <c r="V306" s="16">
        <v>-1</v>
      </c>
      <c r="W306" s="17"/>
    </row>
    <row r="307" spans="16:23">
      <c r="Q307" s="16">
        <v>2150267</v>
      </c>
      <c r="R307" s="16">
        <v>2158258</v>
      </c>
      <c r="S307" s="16">
        <v>7991</v>
      </c>
      <c r="T307" s="16">
        <v>2154762</v>
      </c>
      <c r="U307" s="16">
        <v>2154983</v>
      </c>
      <c r="V307" s="16">
        <v>-1</v>
      </c>
      <c r="W307" s="17"/>
    </row>
    <row r="308" spans="16:23">
      <c r="Q308" s="16">
        <v>2150267</v>
      </c>
      <c r="R308" s="16">
        <v>2158258</v>
      </c>
      <c r="S308" s="16">
        <v>7991</v>
      </c>
      <c r="T308" s="16">
        <v>2155135</v>
      </c>
      <c r="U308" s="16">
        <v>2155638</v>
      </c>
      <c r="V308" s="16">
        <v>-1</v>
      </c>
      <c r="W308" s="17"/>
    </row>
    <row r="309" spans="16:23">
      <c r="Q309" s="16">
        <v>2150267</v>
      </c>
      <c r="R309" s="16">
        <v>2158258</v>
      </c>
      <c r="S309" s="16">
        <v>7991</v>
      </c>
      <c r="T309" s="16">
        <v>2155635</v>
      </c>
      <c r="U309" s="16">
        <v>2156867</v>
      </c>
      <c r="V309" s="16">
        <v>-1</v>
      </c>
      <c r="W309" s="17" t="s">
        <v>161</v>
      </c>
    </row>
    <row r="310" spans="16:23">
      <c r="Q310" s="16">
        <v>2150267</v>
      </c>
      <c r="R310" s="16">
        <v>2158258</v>
      </c>
      <c r="S310" s="16">
        <v>7991</v>
      </c>
      <c r="T310" s="16">
        <v>2157245</v>
      </c>
      <c r="U310" s="16">
        <v>2158258</v>
      </c>
      <c r="V310" s="16">
        <v>1</v>
      </c>
      <c r="W310" s="17"/>
    </row>
    <row r="311" spans="16:23">
      <c r="P311" s="22">
        <v>23</v>
      </c>
      <c r="Q311" s="18">
        <v>2247699</v>
      </c>
      <c r="R311" s="18">
        <v>2254341</v>
      </c>
      <c r="S311" s="18">
        <v>6642</v>
      </c>
      <c r="T311" s="18">
        <v>2247699</v>
      </c>
      <c r="U311" s="18">
        <v>2248331</v>
      </c>
      <c r="V311" s="18">
        <v>1</v>
      </c>
      <c r="W311" s="19" t="s">
        <v>285</v>
      </c>
    </row>
    <row r="312" spans="16:23">
      <c r="P312" s="22"/>
      <c r="Q312" s="18">
        <v>2247699</v>
      </c>
      <c r="R312" s="18">
        <v>2254341</v>
      </c>
      <c r="S312" s="18">
        <v>6642</v>
      </c>
      <c r="T312" s="18">
        <v>2248328</v>
      </c>
      <c r="U312" s="18">
        <v>2249185</v>
      </c>
      <c r="V312" s="18">
        <v>1</v>
      </c>
      <c r="W312" s="19" t="s">
        <v>286</v>
      </c>
    </row>
    <row r="313" spans="16:23">
      <c r="P313" s="22"/>
      <c r="Q313" s="18">
        <v>2247699</v>
      </c>
      <c r="R313" s="18">
        <v>2254341</v>
      </c>
      <c r="S313" s="18">
        <v>6642</v>
      </c>
      <c r="T313" s="18">
        <v>2249188</v>
      </c>
      <c r="U313" s="18">
        <v>2249688</v>
      </c>
      <c r="V313" s="18">
        <v>1</v>
      </c>
      <c r="W313" s="19" t="s">
        <v>287</v>
      </c>
    </row>
    <row r="314" spans="16:23">
      <c r="P314" s="22"/>
      <c r="Q314" s="18">
        <v>2247699</v>
      </c>
      <c r="R314" s="18">
        <v>2254341</v>
      </c>
      <c r="S314" s="18">
        <v>6642</v>
      </c>
      <c r="T314" s="18">
        <v>2250032</v>
      </c>
      <c r="U314" s="18">
        <v>2252464</v>
      </c>
      <c r="V314" s="18">
        <v>1</v>
      </c>
      <c r="W314" s="19" t="s">
        <v>288</v>
      </c>
    </row>
    <row r="315" spans="16:23">
      <c r="P315" s="22"/>
      <c r="Q315" s="18">
        <v>2247699</v>
      </c>
      <c r="R315" s="18">
        <v>2254341</v>
      </c>
      <c r="S315" s="18">
        <v>6642</v>
      </c>
      <c r="T315" s="18">
        <v>2252515</v>
      </c>
      <c r="U315" s="18">
        <v>2254341</v>
      </c>
      <c r="V315" s="18">
        <v>1</v>
      </c>
      <c r="W315" s="19" t="s">
        <v>289</v>
      </c>
    </row>
    <row r="316" spans="16:23">
      <c r="P316" s="22">
        <v>24</v>
      </c>
      <c r="Q316" s="20">
        <v>2291261</v>
      </c>
      <c r="R316" s="20">
        <v>2297230</v>
      </c>
      <c r="S316" s="20">
        <v>5969</v>
      </c>
      <c r="T316" s="20">
        <v>2291261</v>
      </c>
      <c r="U316" s="20">
        <v>2291440</v>
      </c>
      <c r="V316" s="20">
        <v>-1</v>
      </c>
      <c r="W316" s="21"/>
    </row>
    <row r="317" spans="16:23">
      <c r="P317" s="22"/>
      <c r="Q317" s="20">
        <v>2291261</v>
      </c>
      <c r="R317" s="20">
        <v>2297230</v>
      </c>
      <c r="S317" s="20">
        <v>5969</v>
      </c>
      <c r="T317" s="20">
        <v>2291664</v>
      </c>
      <c r="U317" s="20">
        <v>2292500</v>
      </c>
      <c r="V317" s="20">
        <v>1</v>
      </c>
      <c r="W317" s="21" t="s">
        <v>157</v>
      </c>
    </row>
    <row r="318" spans="16:23">
      <c r="P318" s="22"/>
      <c r="Q318" s="20">
        <v>2291261</v>
      </c>
      <c r="R318" s="20">
        <v>2297230</v>
      </c>
      <c r="S318" s="20">
        <v>5969</v>
      </c>
      <c r="T318" s="20">
        <v>2292500</v>
      </c>
      <c r="U318" s="20">
        <v>2293330</v>
      </c>
      <c r="V318" s="20">
        <v>1</v>
      </c>
      <c r="W318" s="21" t="s">
        <v>157</v>
      </c>
    </row>
    <row r="319" spans="16:23">
      <c r="P319" s="22"/>
      <c r="Q319" s="20">
        <v>2291261</v>
      </c>
      <c r="R319" s="20">
        <v>2297230</v>
      </c>
      <c r="S319" s="20">
        <v>5969</v>
      </c>
      <c r="T319" s="20">
        <v>2293394</v>
      </c>
      <c r="U319" s="20">
        <v>2297230</v>
      </c>
      <c r="V319" s="20">
        <v>1</v>
      </c>
      <c r="W319" s="21" t="s">
        <v>157</v>
      </c>
    </row>
    <row r="320" spans="16:23">
      <c r="P320" s="22">
        <v>25</v>
      </c>
      <c r="Q320" s="25">
        <v>2386109</v>
      </c>
      <c r="R320" s="25">
        <v>2399410</v>
      </c>
      <c r="S320" s="25">
        <v>13301</v>
      </c>
      <c r="T320" s="25">
        <v>2386109</v>
      </c>
      <c r="U320" s="25">
        <v>2388910</v>
      </c>
      <c r="V320" s="25">
        <v>1</v>
      </c>
      <c r="W320" s="26" t="s">
        <v>290</v>
      </c>
    </row>
    <row r="321" spans="16:23">
      <c r="P321" s="22"/>
      <c r="Q321" s="25">
        <v>2386109</v>
      </c>
      <c r="R321" s="25">
        <v>2399410</v>
      </c>
      <c r="S321" s="25">
        <v>13301</v>
      </c>
      <c r="T321" s="25">
        <v>2388903</v>
      </c>
      <c r="U321" s="25">
        <v>2392682</v>
      </c>
      <c r="V321" s="25">
        <v>1</v>
      </c>
      <c r="W321" s="26" t="s">
        <v>157</v>
      </c>
    </row>
    <row r="322" spans="16:23">
      <c r="P322" s="22"/>
      <c r="Q322" s="25">
        <v>2386109</v>
      </c>
      <c r="R322" s="25">
        <v>2399410</v>
      </c>
      <c r="S322" s="25">
        <v>13301</v>
      </c>
      <c r="T322" s="25">
        <v>2392701</v>
      </c>
      <c r="U322" s="25">
        <v>2393237</v>
      </c>
      <c r="V322" s="25">
        <v>1</v>
      </c>
      <c r="W322" s="26" t="s">
        <v>291</v>
      </c>
    </row>
    <row r="323" spans="16:23">
      <c r="P323" s="22"/>
      <c r="Q323" s="25">
        <v>2386109</v>
      </c>
      <c r="R323" s="25">
        <v>2399410</v>
      </c>
      <c r="S323" s="25">
        <v>13301</v>
      </c>
      <c r="T323" s="25">
        <v>2393326</v>
      </c>
      <c r="U323" s="25">
        <v>2394612</v>
      </c>
      <c r="V323" s="25">
        <v>1</v>
      </c>
      <c r="W323" s="26" t="s">
        <v>157</v>
      </c>
    </row>
    <row r="324" spans="16:23">
      <c r="P324" s="22"/>
      <c r="Q324" s="25">
        <v>2386109</v>
      </c>
      <c r="R324" s="25">
        <v>2399410</v>
      </c>
      <c r="S324" s="25">
        <v>13301</v>
      </c>
      <c r="T324" s="25">
        <v>2394609</v>
      </c>
      <c r="U324" s="25">
        <v>2395619</v>
      </c>
      <c r="V324" s="25">
        <v>1</v>
      </c>
      <c r="W324" s="26" t="s">
        <v>157</v>
      </c>
    </row>
    <row r="325" spans="16:23">
      <c r="P325" s="22"/>
      <c r="Q325" s="25">
        <v>2386109</v>
      </c>
      <c r="R325" s="25">
        <v>2399410</v>
      </c>
      <c r="S325" s="25">
        <v>13301</v>
      </c>
      <c r="T325" s="25">
        <v>2395616</v>
      </c>
      <c r="U325" s="25">
        <v>2397181</v>
      </c>
      <c r="V325" s="25">
        <v>1</v>
      </c>
      <c r="W325" s="26" t="s">
        <v>292</v>
      </c>
    </row>
    <row r="326" spans="16:23">
      <c r="P326" s="22"/>
      <c r="Q326" s="25">
        <v>2386109</v>
      </c>
      <c r="R326" s="25">
        <v>2399410</v>
      </c>
      <c r="S326" s="25">
        <v>13301</v>
      </c>
      <c r="T326" s="25">
        <v>2397169</v>
      </c>
      <c r="U326" s="25">
        <v>2398545</v>
      </c>
      <c r="V326" s="25">
        <v>1</v>
      </c>
      <c r="W326" s="26" t="s">
        <v>293</v>
      </c>
    </row>
    <row r="327" spans="16:23">
      <c r="P327" s="22"/>
      <c r="Q327" s="25">
        <v>2386109</v>
      </c>
      <c r="R327" s="25">
        <v>2399410</v>
      </c>
      <c r="S327" s="25">
        <v>13301</v>
      </c>
      <c r="T327" s="25">
        <v>2398556</v>
      </c>
      <c r="U327" s="25">
        <v>2399410</v>
      </c>
      <c r="V327" s="25">
        <v>1</v>
      </c>
      <c r="W327" s="26" t="s">
        <v>294</v>
      </c>
    </row>
    <row r="328" spans="16:23">
      <c r="P328" s="22">
        <v>26</v>
      </c>
      <c r="Q328" s="27">
        <v>2839556</v>
      </c>
      <c r="R328" s="27">
        <v>2851234</v>
      </c>
      <c r="S328" s="27">
        <v>11678</v>
      </c>
      <c r="T328" s="27">
        <v>2839556</v>
      </c>
      <c r="U328" s="27">
        <v>2840875</v>
      </c>
      <c r="V328" s="27">
        <v>1</v>
      </c>
      <c r="W328" s="28" t="s">
        <v>295</v>
      </c>
    </row>
    <row r="329" spans="16:23">
      <c r="P329" s="22"/>
      <c r="Q329" s="27">
        <v>2839556</v>
      </c>
      <c r="R329" s="27">
        <v>2851234</v>
      </c>
      <c r="S329" s="27">
        <v>11678</v>
      </c>
      <c r="T329" s="27">
        <v>2840910</v>
      </c>
      <c r="U329" s="27">
        <v>2841053</v>
      </c>
      <c r="V329" s="27">
        <v>-1</v>
      </c>
      <c r="W329" s="28" t="s">
        <v>142</v>
      </c>
    </row>
    <row r="330" spans="16:23">
      <c r="P330" s="22"/>
      <c r="Q330" s="27">
        <v>2839556</v>
      </c>
      <c r="R330" s="27">
        <v>2851234</v>
      </c>
      <c r="S330" s="27">
        <v>11678</v>
      </c>
      <c r="T330" s="27">
        <v>2841146</v>
      </c>
      <c r="U330" s="27">
        <v>2842792</v>
      </c>
      <c r="V330" s="27">
        <v>-1</v>
      </c>
      <c r="W330" s="28" t="s">
        <v>296</v>
      </c>
    </row>
    <row r="331" spans="16:23">
      <c r="P331" s="22"/>
      <c r="Q331" s="27">
        <v>2839556</v>
      </c>
      <c r="R331" s="27">
        <v>2851234</v>
      </c>
      <c r="S331" s="27">
        <v>11678</v>
      </c>
      <c r="T331" s="27">
        <v>2842830</v>
      </c>
      <c r="U331" s="27">
        <v>2843117</v>
      </c>
      <c r="V331" s="27">
        <v>-1</v>
      </c>
      <c r="W331" s="28" t="s">
        <v>297</v>
      </c>
    </row>
    <row r="332" spans="16:23">
      <c r="P332" s="22"/>
      <c r="Q332" s="27">
        <v>2839556</v>
      </c>
      <c r="R332" s="27">
        <v>2851234</v>
      </c>
      <c r="S332" s="27">
        <v>11678</v>
      </c>
      <c r="T332" s="27">
        <v>2843327</v>
      </c>
      <c r="U332" s="27">
        <v>2843758</v>
      </c>
      <c r="V332" s="27">
        <v>1</v>
      </c>
      <c r="W332" s="28"/>
    </row>
    <row r="333" spans="16:23">
      <c r="P333" s="22"/>
      <c r="Q333" s="27">
        <v>2839556</v>
      </c>
      <c r="R333" s="27">
        <v>2851234</v>
      </c>
      <c r="S333" s="27">
        <v>11678</v>
      </c>
      <c r="T333" s="27">
        <v>2844033</v>
      </c>
      <c r="U333" s="27">
        <v>2844578</v>
      </c>
      <c r="V333" s="27">
        <v>-1</v>
      </c>
      <c r="W333" s="28" t="s">
        <v>157</v>
      </c>
    </row>
    <row r="334" spans="16:23">
      <c r="P334" s="22"/>
      <c r="Q334" s="27">
        <v>2839556</v>
      </c>
      <c r="R334" s="27">
        <v>2851234</v>
      </c>
      <c r="S334" s="27">
        <v>11678</v>
      </c>
      <c r="T334" s="27">
        <v>2845026</v>
      </c>
      <c r="U334" s="27">
        <v>2846039</v>
      </c>
      <c r="V334" s="27">
        <v>-1</v>
      </c>
      <c r="W334" s="28" t="s">
        <v>298</v>
      </c>
    </row>
    <row r="335" spans="16:23">
      <c r="P335" s="22"/>
      <c r="Q335" s="27">
        <v>2839556</v>
      </c>
      <c r="R335" s="27">
        <v>2851234</v>
      </c>
      <c r="S335" s="27">
        <v>11678</v>
      </c>
      <c r="T335" s="27">
        <v>2846032</v>
      </c>
      <c r="U335" s="27">
        <v>2847009</v>
      </c>
      <c r="V335" s="27">
        <v>-1</v>
      </c>
      <c r="W335" s="28" t="s">
        <v>299</v>
      </c>
    </row>
    <row r="336" spans="16:23">
      <c r="P336" s="22"/>
      <c r="Q336" s="27">
        <v>2839556</v>
      </c>
      <c r="R336" s="27">
        <v>2851234</v>
      </c>
      <c r="S336" s="27">
        <v>11678</v>
      </c>
      <c r="T336" s="27">
        <v>2847006</v>
      </c>
      <c r="U336" s="27">
        <v>2848232</v>
      </c>
      <c r="V336" s="27">
        <v>-1</v>
      </c>
      <c r="W336" s="28" t="s">
        <v>300</v>
      </c>
    </row>
    <row r="337" spans="16:23">
      <c r="P337" s="22"/>
      <c r="Q337" s="27">
        <v>2839556</v>
      </c>
      <c r="R337" s="27">
        <v>2851234</v>
      </c>
      <c r="S337" s="27">
        <v>11678</v>
      </c>
      <c r="T337" s="27">
        <v>2848255</v>
      </c>
      <c r="U337" s="27">
        <v>2848419</v>
      </c>
      <c r="V337" s="27">
        <v>1</v>
      </c>
      <c r="W337" s="28"/>
    </row>
    <row r="338" spans="16:23">
      <c r="P338" s="22"/>
      <c r="Q338" s="27">
        <v>2839556</v>
      </c>
      <c r="R338" s="27">
        <v>2851234</v>
      </c>
      <c r="S338" s="27">
        <v>11678</v>
      </c>
      <c r="T338" s="27">
        <v>2848485</v>
      </c>
      <c r="U338" s="27">
        <v>2848730</v>
      </c>
      <c r="V338" s="27">
        <v>1</v>
      </c>
      <c r="W338" s="28" t="s">
        <v>301</v>
      </c>
    </row>
    <row r="339" spans="16:23">
      <c r="P339" s="22"/>
      <c r="Q339" s="27">
        <v>2839556</v>
      </c>
      <c r="R339" s="27">
        <v>2851234</v>
      </c>
      <c r="S339" s="27">
        <v>11678</v>
      </c>
      <c r="T339" s="27">
        <v>2848727</v>
      </c>
      <c r="U339" s="27">
        <v>2848990</v>
      </c>
      <c r="V339" s="27">
        <v>1</v>
      </c>
      <c r="W339" s="28" t="s">
        <v>302</v>
      </c>
    </row>
    <row r="340" spans="16:23">
      <c r="P340" s="22"/>
      <c r="Q340" s="27">
        <v>2839556</v>
      </c>
      <c r="R340" s="27">
        <v>2851234</v>
      </c>
      <c r="S340" s="27">
        <v>11678</v>
      </c>
      <c r="T340" s="27">
        <v>2849621</v>
      </c>
      <c r="U340" s="27">
        <v>2850529</v>
      </c>
      <c r="V340" s="27">
        <v>-1</v>
      </c>
      <c r="W340" s="28" t="s">
        <v>303</v>
      </c>
    </row>
    <row r="341" spans="16:23">
      <c r="P341" s="22"/>
      <c r="Q341" s="27">
        <v>2839556</v>
      </c>
      <c r="R341" s="27">
        <v>2851234</v>
      </c>
      <c r="S341" s="27">
        <v>11678</v>
      </c>
      <c r="T341" s="27">
        <v>2851121</v>
      </c>
      <c r="U341" s="27">
        <v>2851234</v>
      </c>
      <c r="V341" s="27">
        <v>1</v>
      </c>
      <c r="W341" s="28"/>
    </row>
    <row r="342" spans="16:23">
      <c r="P342" s="22">
        <v>27</v>
      </c>
      <c r="Q342" s="29">
        <v>2965478</v>
      </c>
      <c r="R342" s="29">
        <v>2969942</v>
      </c>
      <c r="S342" s="29">
        <v>4464</v>
      </c>
      <c r="T342" s="29">
        <v>2965478</v>
      </c>
      <c r="U342" s="29">
        <v>2965945</v>
      </c>
      <c r="V342" s="29">
        <v>1</v>
      </c>
      <c r="W342" s="30" t="s">
        <v>157</v>
      </c>
    </row>
    <row r="343" spans="16:23">
      <c r="P343" s="22"/>
      <c r="Q343" s="29">
        <v>2965478</v>
      </c>
      <c r="R343" s="29">
        <v>2969942</v>
      </c>
      <c r="S343" s="29">
        <v>4464</v>
      </c>
      <c r="T343" s="29">
        <v>2966114</v>
      </c>
      <c r="U343" s="29">
        <v>2966725</v>
      </c>
      <c r="V343" s="29">
        <v>1</v>
      </c>
      <c r="W343" s="30" t="s">
        <v>304</v>
      </c>
    </row>
    <row r="344" spans="16:23">
      <c r="P344" s="22"/>
      <c r="Q344" s="29">
        <v>2965478</v>
      </c>
      <c r="R344" s="29">
        <v>2969942</v>
      </c>
      <c r="S344" s="29">
        <v>4464</v>
      </c>
      <c r="T344" s="29">
        <v>2966773</v>
      </c>
      <c r="U344" s="29">
        <v>2967258</v>
      </c>
      <c r="V344" s="29">
        <v>1</v>
      </c>
      <c r="W344" s="30" t="s">
        <v>157</v>
      </c>
    </row>
    <row r="345" spans="16:23">
      <c r="P345" s="22"/>
      <c r="Q345" s="29">
        <v>2965478</v>
      </c>
      <c r="R345" s="29">
        <v>2969942</v>
      </c>
      <c r="S345" s="29">
        <v>4464</v>
      </c>
      <c r="T345" s="29">
        <v>2967369</v>
      </c>
      <c r="U345" s="29">
        <v>2969318</v>
      </c>
      <c r="V345" s="29">
        <v>-1</v>
      </c>
      <c r="W345" s="30" t="s">
        <v>305</v>
      </c>
    </row>
    <row r="346" spans="16:23">
      <c r="P346" s="22"/>
      <c r="Q346" s="29">
        <v>2965478</v>
      </c>
      <c r="R346" s="29">
        <v>2969942</v>
      </c>
      <c r="S346" s="29">
        <v>4464</v>
      </c>
      <c r="T346" s="29">
        <v>2969346</v>
      </c>
      <c r="U346" s="29">
        <v>2969942</v>
      </c>
      <c r="V346" s="29">
        <v>-1</v>
      </c>
      <c r="W346" s="30" t="s">
        <v>306</v>
      </c>
    </row>
    <row r="347" spans="16:23">
      <c r="P347" s="22">
        <v>28</v>
      </c>
      <c r="Q347" s="4">
        <v>2972823</v>
      </c>
      <c r="R347" s="4">
        <v>2977612</v>
      </c>
      <c r="S347" s="4">
        <v>4789</v>
      </c>
      <c r="T347" s="4">
        <v>2972823</v>
      </c>
      <c r="U347" s="4">
        <v>2973179</v>
      </c>
      <c r="V347" s="4">
        <v>1</v>
      </c>
      <c r="W347" s="8"/>
    </row>
    <row r="348" spans="16:23">
      <c r="P348" s="22"/>
      <c r="Q348" s="4">
        <v>2972823</v>
      </c>
      <c r="R348" s="4">
        <v>2977612</v>
      </c>
      <c r="S348" s="4">
        <v>4789</v>
      </c>
      <c r="T348" s="4">
        <v>2973185</v>
      </c>
      <c r="U348" s="4">
        <v>2973592</v>
      </c>
      <c r="V348" s="4">
        <v>1</v>
      </c>
      <c r="W348" s="8"/>
    </row>
    <row r="349" spans="16:23">
      <c r="P349" s="22"/>
      <c r="Q349" s="4">
        <v>2972823</v>
      </c>
      <c r="R349" s="4">
        <v>2977612</v>
      </c>
      <c r="S349" s="4">
        <v>4789</v>
      </c>
      <c r="T349" s="4">
        <v>2973713</v>
      </c>
      <c r="U349" s="4">
        <v>2974078</v>
      </c>
      <c r="V349" s="4">
        <v>-1</v>
      </c>
      <c r="W349" s="8"/>
    </row>
    <row r="350" spans="16:23">
      <c r="P350" s="22"/>
      <c r="Q350" s="4">
        <v>2972823</v>
      </c>
      <c r="R350" s="4">
        <v>2977612</v>
      </c>
      <c r="S350" s="4">
        <v>4789</v>
      </c>
      <c r="T350" s="4">
        <v>2974080</v>
      </c>
      <c r="U350" s="4">
        <v>2974496</v>
      </c>
      <c r="V350" s="4">
        <v>-1</v>
      </c>
      <c r="W350" s="8" t="s">
        <v>307</v>
      </c>
    </row>
    <row r="351" spans="16:23">
      <c r="P351" s="22"/>
      <c r="Q351" s="4">
        <v>2972823</v>
      </c>
      <c r="R351" s="4">
        <v>2977612</v>
      </c>
      <c r="S351" s="4">
        <v>4789</v>
      </c>
      <c r="T351" s="4">
        <v>2974831</v>
      </c>
      <c r="U351" s="4">
        <v>2976783</v>
      </c>
      <c r="V351" s="4">
        <v>1</v>
      </c>
      <c r="W351" s="8" t="s">
        <v>308</v>
      </c>
    </row>
    <row r="352" spans="16:23">
      <c r="P352" s="22"/>
      <c r="Q352" s="4">
        <v>2972823</v>
      </c>
      <c r="R352" s="4">
        <v>2977612</v>
      </c>
      <c r="S352" s="4">
        <v>4789</v>
      </c>
      <c r="T352" s="4">
        <v>2976767</v>
      </c>
      <c r="U352" s="4">
        <v>2977612</v>
      </c>
      <c r="V352" s="4">
        <v>-1</v>
      </c>
      <c r="W352" s="8" t="s">
        <v>309</v>
      </c>
    </row>
    <row r="353" spans="16:23">
      <c r="P353" s="5">
        <v>29</v>
      </c>
      <c r="Q353" s="12">
        <v>3084254</v>
      </c>
      <c r="R353" s="12">
        <v>3101441</v>
      </c>
      <c r="S353" s="12">
        <f>R353-Q353</f>
        <v>17187</v>
      </c>
      <c r="T353" s="12">
        <v>3084254</v>
      </c>
      <c r="U353" s="12">
        <v>3085021</v>
      </c>
      <c r="V353" s="12">
        <v>1</v>
      </c>
      <c r="W353" s="13"/>
    </row>
    <row r="354" spans="16:23">
      <c r="Q354" s="12">
        <v>3084254</v>
      </c>
      <c r="R354" s="12">
        <v>3101441</v>
      </c>
      <c r="S354" s="12">
        <f t="shared" ref="S354:S370" si="3">R354-Q354</f>
        <v>17187</v>
      </c>
      <c r="T354" s="12">
        <v>3085096</v>
      </c>
      <c r="U354" s="12">
        <v>3086610</v>
      </c>
      <c r="V354" s="12">
        <v>1</v>
      </c>
      <c r="W354" s="13"/>
    </row>
    <row r="355" spans="16:23">
      <c r="Q355" s="12">
        <v>3084254</v>
      </c>
      <c r="R355" s="12">
        <v>3101441</v>
      </c>
      <c r="S355" s="12">
        <f t="shared" si="3"/>
        <v>17187</v>
      </c>
      <c r="T355" s="12">
        <v>3086884</v>
      </c>
      <c r="U355" s="12">
        <v>3087072</v>
      </c>
      <c r="V355" s="12">
        <v>1</v>
      </c>
      <c r="W355" s="13"/>
    </row>
    <row r="356" spans="16:23">
      <c r="Q356" s="12">
        <v>3084254</v>
      </c>
      <c r="R356" s="12">
        <v>3101441</v>
      </c>
      <c r="S356" s="12">
        <f t="shared" si="3"/>
        <v>17187</v>
      </c>
      <c r="T356" s="12">
        <v>3086769</v>
      </c>
      <c r="U356" s="12">
        <v>3086885</v>
      </c>
      <c r="V356" s="12">
        <v>-1</v>
      </c>
      <c r="W356" s="13"/>
    </row>
    <row r="357" spans="16:23">
      <c r="Q357" s="12">
        <v>3084254</v>
      </c>
      <c r="R357" s="12">
        <v>3101441</v>
      </c>
      <c r="S357" s="12">
        <f t="shared" si="3"/>
        <v>17187</v>
      </c>
      <c r="T357" s="12">
        <v>3087303</v>
      </c>
      <c r="U357" s="12">
        <v>3087692</v>
      </c>
      <c r="V357" s="12">
        <v>1</v>
      </c>
      <c r="W357" s="13"/>
    </row>
    <row r="358" spans="16:23">
      <c r="Q358" s="12">
        <v>3084254</v>
      </c>
      <c r="R358" s="12">
        <v>3101441</v>
      </c>
      <c r="S358" s="12">
        <f t="shared" si="3"/>
        <v>17187</v>
      </c>
      <c r="T358" s="12">
        <v>3087723</v>
      </c>
      <c r="U358" s="12">
        <v>3088751</v>
      </c>
      <c r="V358" s="12">
        <v>1</v>
      </c>
      <c r="W358" s="13" t="s">
        <v>157</v>
      </c>
    </row>
    <row r="359" spans="16:23">
      <c r="Q359" s="12">
        <v>3084254</v>
      </c>
      <c r="R359" s="12">
        <v>3101441</v>
      </c>
      <c r="S359" s="12">
        <f t="shared" si="3"/>
        <v>17187</v>
      </c>
      <c r="T359" s="12">
        <v>3091678</v>
      </c>
      <c r="U359" s="12">
        <v>3092994</v>
      </c>
      <c r="V359" s="12">
        <v>1</v>
      </c>
      <c r="W359" s="13" t="s">
        <v>310</v>
      </c>
    </row>
    <row r="360" spans="16:23">
      <c r="Q360" s="12">
        <v>3084254</v>
      </c>
      <c r="R360" s="12">
        <v>3101441</v>
      </c>
      <c r="S360" s="12">
        <f t="shared" si="3"/>
        <v>17187</v>
      </c>
      <c r="T360" s="12">
        <v>3093181</v>
      </c>
      <c r="U360" s="12">
        <v>3093402</v>
      </c>
      <c r="V360" s="12">
        <v>-1</v>
      </c>
      <c r="W360" s="13"/>
    </row>
    <row r="361" spans="16:23">
      <c r="Q361" s="12">
        <v>3084254</v>
      </c>
      <c r="R361" s="12">
        <v>3101441</v>
      </c>
      <c r="S361" s="12">
        <f t="shared" si="3"/>
        <v>17187</v>
      </c>
      <c r="T361" s="12">
        <v>3093443</v>
      </c>
      <c r="U361" s="12">
        <v>3093658</v>
      </c>
      <c r="V361" s="12">
        <v>1</v>
      </c>
      <c r="W361" s="13"/>
    </row>
    <row r="362" spans="16:23">
      <c r="Q362" s="12">
        <v>3084254</v>
      </c>
      <c r="R362" s="12">
        <v>3101441</v>
      </c>
      <c r="S362" s="12">
        <f t="shared" si="3"/>
        <v>17187</v>
      </c>
      <c r="T362" s="12">
        <v>3093679</v>
      </c>
      <c r="U362" s="12">
        <v>3094722</v>
      </c>
      <c r="V362" s="12">
        <v>1</v>
      </c>
      <c r="W362" s="13" t="s">
        <v>141</v>
      </c>
    </row>
    <row r="363" spans="16:23">
      <c r="Q363" s="12">
        <v>3084254</v>
      </c>
      <c r="R363" s="12">
        <v>3101441</v>
      </c>
      <c r="S363" s="12">
        <f t="shared" si="3"/>
        <v>17187</v>
      </c>
      <c r="T363" s="12">
        <v>3094793</v>
      </c>
      <c r="U363" s="12">
        <v>3095626</v>
      </c>
      <c r="V363" s="12">
        <v>-1</v>
      </c>
      <c r="W363" s="13" t="s">
        <v>311</v>
      </c>
    </row>
    <row r="364" spans="16:23">
      <c r="Q364" s="12">
        <v>3084254</v>
      </c>
      <c r="R364" s="12">
        <v>3101441</v>
      </c>
      <c r="S364" s="12">
        <f t="shared" si="3"/>
        <v>17187</v>
      </c>
      <c r="T364" s="12">
        <v>3095626</v>
      </c>
      <c r="U364" s="12">
        <v>3096153</v>
      </c>
      <c r="V364" s="12">
        <v>-1</v>
      </c>
      <c r="W364" s="13" t="s">
        <v>141</v>
      </c>
    </row>
    <row r="365" spans="16:23">
      <c r="Q365" s="12">
        <v>3084254</v>
      </c>
      <c r="R365" s="12">
        <v>3101441</v>
      </c>
      <c r="S365" s="12">
        <f t="shared" si="3"/>
        <v>17187</v>
      </c>
      <c r="T365" s="12">
        <v>3096304</v>
      </c>
      <c r="U365" s="12">
        <v>3097581</v>
      </c>
      <c r="V365" s="12">
        <v>1</v>
      </c>
      <c r="W365" s="13" t="s">
        <v>312</v>
      </c>
    </row>
    <row r="366" spans="16:23">
      <c r="Q366" s="12">
        <v>3084254</v>
      </c>
      <c r="R366" s="12">
        <v>3101441</v>
      </c>
      <c r="S366" s="12">
        <f t="shared" si="3"/>
        <v>17187</v>
      </c>
      <c r="T366" s="12">
        <v>3097593</v>
      </c>
      <c r="U366" s="12">
        <v>3098420</v>
      </c>
      <c r="V366" s="12">
        <v>-1</v>
      </c>
      <c r="W366" s="13" t="s">
        <v>311</v>
      </c>
    </row>
    <row r="367" spans="16:23">
      <c r="Q367" s="12">
        <v>3084254</v>
      </c>
      <c r="R367" s="12">
        <v>3101441</v>
      </c>
      <c r="S367" s="12">
        <f t="shared" si="3"/>
        <v>17187</v>
      </c>
      <c r="T367" s="12">
        <v>3098453</v>
      </c>
      <c r="U367" s="12">
        <v>3098980</v>
      </c>
      <c r="V367" s="12">
        <v>-1</v>
      </c>
      <c r="W367" s="13" t="s">
        <v>142</v>
      </c>
    </row>
    <row r="368" spans="16:23">
      <c r="Q368" s="12">
        <v>3084254</v>
      </c>
      <c r="R368" s="12">
        <v>3101441</v>
      </c>
      <c r="S368" s="12">
        <f t="shared" si="3"/>
        <v>17187</v>
      </c>
      <c r="T368" s="12">
        <v>3099065</v>
      </c>
      <c r="U368" s="12">
        <v>3099922</v>
      </c>
      <c r="V368" s="12">
        <v>-1</v>
      </c>
      <c r="W368" s="13" t="s">
        <v>141</v>
      </c>
    </row>
    <row r="369" spans="17:23">
      <c r="Q369" s="12">
        <v>3084254</v>
      </c>
      <c r="R369" s="12">
        <v>3101441</v>
      </c>
      <c r="S369" s="12">
        <f t="shared" si="3"/>
        <v>17187</v>
      </c>
      <c r="T369" s="12">
        <v>3099976</v>
      </c>
      <c r="U369" s="12">
        <v>3100299</v>
      </c>
      <c r="V369" s="12">
        <v>-1</v>
      </c>
      <c r="W369" s="13" t="s">
        <v>313</v>
      </c>
    </row>
    <row r="370" spans="17:23">
      <c r="Q370" s="12">
        <v>3084254</v>
      </c>
      <c r="R370" s="12">
        <v>3101441</v>
      </c>
      <c r="S370" s="12">
        <f t="shared" si="3"/>
        <v>17187</v>
      </c>
      <c r="T370" s="12">
        <v>3100356</v>
      </c>
      <c r="U370" s="12">
        <v>3101441</v>
      </c>
      <c r="V370" s="12">
        <v>-1</v>
      </c>
      <c r="W370" s="13" t="s">
        <v>314</v>
      </c>
    </row>
  </sheetData>
  <mergeCells count="33">
    <mergeCell ref="B1:E1"/>
    <mergeCell ref="F1:I1"/>
    <mergeCell ref="J1:M1"/>
    <mergeCell ref="F5:F6"/>
    <mergeCell ref="G5:G6"/>
    <mergeCell ref="H5:H6"/>
    <mergeCell ref="I5:I6"/>
    <mergeCell ref="J19:J21"/>
    <mergeCell ref="K19:K21"/>
    <mergeCell ref="L19:L21"/>
    <mergeCell ref="M19:M21"/>
    <mergeCell ref="F17:F18"/>
    <mergeCell ref="G17:G18"/>
    <mergeCell ref="H17:H18"/>
    <mergeCell ref="I17:I18"/>
    <mergeCell ref="J17:J18"/>
    <mergeCell ref="K17:K18"/>
    <mergeCell ref="D34:E34"/>
    <mergeCell ref="P1:R1"/>
    <mergeCell ref="F25:F26"/>
    <mergeCell ref="G25:G26"/>
    <mergeCell ref="H25:H26"/>
    <mergeCell ref="I25:I26"/>
    <mergeCell ref="F29:F30"/>
    <mergeCell ref="G29:G30"/>
    <mergeCell ref="H29:H30"/>
    <mergeCell ref="I29:I30"/>
    <mergeCell ref="L17:L18"/>
    <mergeCell ref="M17:M18"/>
    <mergeCell ref="F19:F21"/>
    <mergeCell ref="G19:G21"/>
    <mergeCell ref="H19:H21"/>
    <mergeCell ref="I19:I2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C0778-2D8B-48F6-B5E2-24D910DA77FA}">
  <dimension ref="A1:W437"/>
  <sheetViews>
    <sheetView zoomScaleNormal="100" workbookViewId="0">
      <selection activeCell="F46" sqref="F46"/>
    </sheetView>
  </sheetViews>
  <sheetFormatPr defaultRowHeight="14.25"/>
  <cols>
    <col min="1" max="1" width="14.125" customWidth="1"/>
    <col min="2" max="2" width="10.125" customWidth="1"/>
    <col min="3" max="3" width="9.875" customWidth="1"/>
    <col min="14" max="15" width="4.25" customWidth="1"/>
    <col min="16" max="16" width="9" style="5"/>
    <col min="17" max="17" width="11.75" style="2" customWidth="1"/>
    <col min="18" max="18" width="10.875" style="2" customWidth="1"/>
    <col min="19" max="19" width="9" style="2"/>
    <col min="20" max="20" width="11.125" style="2" customWidth="1"/>
    <col min="21" max="21" width="10.125" style="2" customWidth="1"/>
    <col min="22" max="22" width="8" style="2" customWidth="1"/>
    <col min="23" max="23" width="89.5" style="65" bestFit="1" customWidth="1"/>
  </cols>
  <sheetData>
    <row r="1" spans="1:23" ht="72" customHeight="1" thickBot="1">
      <c r="A1" s="305" t="s">
        <v>65</v>
      </c>
      <c r="B1" s="762" t="s">
        <v>315</v>
      </c>
      <c r="C1" s="763"/>
      <c r="D1" s="763"/>
      <c r="E1" s="764"/>
      <c r="F1" s="762" t="s">
        <v>129</v>
      </c>
      <c r="G1" s="763"/>
      <c r="H1" s="763"/>
      <c r="I1" s="764"/>
      <c r="J1" s="765" t="s">
        <v>130</v>
      </c>
      <c r="K1" s="766"/>
      <c r="L1" s="766"/>
      <c r="M1" s="767"/>
      <c r="P1" s="768" t="s">
        <v>4</v>
      </c>
      <c r="Q1" s="768"/>
      <c r="R1" s="768"/>
    </row>
    <row r="2" spans="1:23" ht="15" thickBot="1">
      <c r="A2" s="234" t="s">
        <v>131</v>
      </c>
      <c r="B2" s="234" t="s">
        <v>6</v>
      </c>
      <c r="C2" s="235" t="s">
        <v>7</v>
      </c>
      <c r="D2" s="235" t="s">
        <v>8</v>
      </c>
      <c r="E2" s="236" t="s">
        <v>9</v>
      </c>
      <c r="F2" s="237" t="s">
        <v>6</v>
      </c>
      <c r="G2" s="238" t="s">
        <v>7</v>
      </c>
      <c r="H2" s="239" t="s">
        <v>8</v>
      </c>
      <c r="I2" s="240" t="s">
        <v>10</v>
      </c>
      <c r="J2" s="241" t="s">
        <v>6</v>
      </c>
      <c r="K2" s="242" t="s">
        <v>7</v>
      </c>
      <c r="L2" s="242" t="s">
        <v>8</v>
      </c>
      <c r="M2" s="243" t="s">
        <v>9</v>
      </c>
      <c r="P2" s="6" t="s">
        <v>125</v>
      </c>
      <c r="Q2" s="6" t="s">
        <v>11</v>
      </c>
      <c r="R2" s="6" t="s">
        <v>12</v>
      </c>
      <c r="S2" s="6" t="s">
        <v>8</v>
      </c>
      <c r="T2" s="6" t="s">
        <v>13</v>
      </c>
      <c r="U2" s="6" t="s">
        <v>14</v>
      </c>
      <c r="V2" s="6" t="s">
        <v>15</v>
      </c>
      <c r="W2" s="64" t="s">
        <v>16</v>
      </c>
    </row>
    <row r="3" spans="1:23" ht="15">
      <c r="A3" s="244">
        <v>1</v>
      </c>
      <c r="B3" s="245">
        <v>158965</v>
      </c>
      <c r="C3" s="246">
        <v>163644</v>
      </c>
      <c r="D3" s="246">
        <v>4679</v>
      </c>
      <c r="E3" s="246">
        <v>3</v>
      </c>
      <c r="F3" s="307"/>
      <c r="G3" s="308"/>
      <c r="H3" s="308"/>
      <c r="I3" s="309"/>
      <c r="J3" s="310"/>
      <c r="K3" s="251"/>
      <c r="L3" s="251"/>
      <c r="M3" s="252"/>
      <c r="P3" s="5">
        <v>1</v>
      </c>
      <c r="Q3" s="4">
        <v>158965</v>
      </c>
      <c r="R3" s="4">
        <v>163644</v>
      </c>
      <c r="S3" s="4">
        <v>4679</v>
      </c>
      <c r="T3" s="4">
        <v>158965</v>
      </c>
      <c r="U3" s="4">
        <v>159279</v>
      </c>
      <c r="V3" s="4">
        <v>1</v>
      </c>
      <c r="W3" s="37"/>
    </row>
    <row r="4" spans="1:23" ht="15">
      <c r="A4" s="253">
        <v>2</v>
      </c>
      <c r="B4" s="254">
        <v>165314</v>
      </c>
      <c r="C4" s="12">
        <v>174708</v>
      </c>
      <c r="D4" s="12">
        <v>9394</v>
      </c>
      <c r="E4" s="12">
        <v>9</v>
      </c>
      <c r="F4" s="311"/>
      <c r="G4" s="2"/>
      <c r="H4" s="2"/>
      <c r="I4" s="312"/>
      <c r="J4" s="255"/>
      <c r="M4" s="256"/>
      <c r="Q4" s="4">
        <v>158965</v>
      </c>
      <c r="R4" s="4">
        <v>163644</v>
      </c>
      <c r="S4" s="4">
        <v>4679</v>
      </c>
      <c r="T4" s="4">
        <v>159471</v>
      </c>
      <c r="U4" s="4">
        <v>162458</v>
      </c>
      <c r="V4" s="4">
        <v>-1</v>
      </c>
      <c r="W4" s="37" t="s">
        <v>166</v>
      </c>
    </row>
    <row r="5" spans="1:23">
      <c r="A5" s="253">
        <v>3</v>
      </c>
      <c r="B5" s="257">
        <v>252591</v>
      </c>
      <c r="C5" s="14">
        <v>257207</v>
      </c>
      <c r="D5" s="14">
        <v>4616</v>
      </c>
      <c r="E5" s="14">
        <v>9</v>
      </c>
      <c r="F5" s="285">
        <v>252591</v>
      </c>
      <c r="G5" s="258">
        <v>252857</v>
      </c>
      <c r="H5" s="258">
        <f>G5-F5</f>
        <v>266</v>
      </c>
      <c r="I5" s="259" t="s">
        <v>132</v>
      </c>
      <c r="J5" s="255"/>
      <c r="M5" s="256"/>
      <c r="Q5" s="4">
        <v>158965</v>
      </c>
      <c r="R5" s="4">
        <v>163644</v>
      </c>
      <c r="S5" s="4">
        <v>4679</v>
      </c>
      <c r="T5" s="4">
        <v>162451</v>
      </c>
      <c r="U5" s="4">
        <v>163644</v>
      </c>
      <c r="V5" s="4">
        <v>-1</v>
      </c>
      <c r="W5" s="37" t="s">
        <v>165</v>
      </c>
    </row>
    <row r="6" spans="1:23">
      <c r="A6" s="253">
        <v>4</v>
      </c>
      <c r="B6" s="260">
        <v>274457</v>
      </c>
      <c r="C6" s="16">
        <v>279456</v>
      </c>
      <c r="D6" s="16">
        <v>4999</v>
      </c>
      <c r="E6" s="16">
        <v>4</v>
      </c>
      <c r="F6" s="742">
        <v>260965</v>
      </c>
      <c r="G6" s="769">
        <v>306972</v>
      </c>
      <c r="H6" s="769">
        <f t="shared" ref="H6" si="0">G6-F6</f>
        <v>46007</v>
      </c>
      <c r="I6" s="771" t="s">
        <v>104</v>
      </c>
      <c r="J6" s="255"/>
      <c r="M6" s="256"/>
      <c r="P6" s="5">
        <v>2</v>
      </c>
      <c r="Q6" s="12">
        <v>165314</v>
      </c>
      <c r="R6" s="12">
        <v>174708</v>
      </c>
      <c r="S6" s="12">
        <f>Table2[[#This Row],[Island End]]-Table2[[#This Row],[Island Start]]</f>
        <v>9394</v>
      </c>
      <c r="T6" s="12">
        <v>165314</v>
      </c>
      <c r="U6" s="12">
        <v>167218</v>
      </c>
      <c r="V6" s="12">
        <v>-1</v>
      </c>
      <c r="W6" s="50" t="s">
        <v>163</v>
      </c>
    </row>
    <row r="7" spans="1:23">
      <c r="A7" s="253">
        <v>5</v>
      </c>
      <c r="B7" s="266">
        <v>280710</v>
      </c>
      <c r="C7" s="18">
        <v>288274</v>
      </c>
      <c r="D7" s="18">
        <v>7564</v>
      </c>
      <c r="E7" s="18">
        <v>6</v>
      </c>
      <c r="F7" s="773"/>
      <c r="G7" s="774"/>
      <c r="H7" s="774"/>
      <c r="I7" s="775"/>
      <c r="J7" s="255"/>
      <c r="M7" s="256"/>
      <c r="Q7" s="12">
        <v>165314</v>
      </c>
      <c r="R7" s="12">
        <v>174708</v>
      </c>
      <c r="S7" s="12">
        <f>Table2[[#This Row],[Island End]]-Table2[[#This Row],[Island Start]]</f>
        <v>9394</v>
      </c>
      <c r="T7" s="12">
        <v>167215</v>
      </c>
      <c r="U7" s="12">
        <v>168738</v>
      </c>
      <c r="V7" s="12">
        <v>-1</v>
      </c>
      <c r="W7" s="50" t="s">
        <v>162</v>
      </c>
    </row>
    <row r="8" spans="1:23">
      <c r="A8" s="253">
        <v>6</v>
      </c>
      <c r="B8" s="271">
        <v>295734</v>
      </c>
      <c r="C8" s="20">
        <v>302999</v>
      </c>
      <c r="D8" s="20">
        <v>7265</v>
      </c>
      <c r="E8" s="20">
        <v>7</v>
      </c>
      <c r="F8" s="773"/>
      <c r="G8" s="774"/>
      <c r="H8" s="774"/>
      <c r="I8" s="775"/>
      <c r="J8" s="255"/>
      <c r="M8" s="256"/>
      <c r="Q8" s="12">
        <v>165314</v>
      </c>
      <c r="R8" s="12">
        <v>174708</v>
      </c>
      <c r="S8" s="12">
        <f>Table2[[#This Row],[Island End]]-Table2[[#This Row],[Island Start]]</f>
        <v>9394</v>
      </c>
      <c r="T8" s="12">
        <v>168735</v>
      </c>
      <c r="U8" s="12">
        <v>170237</v>
      </c>
      <c r="V8" s="12">
        <v>-1</v>
      </c>
      <c r="W8" s="50" t="s">
        <v>162</v>
      </c>
    </row>
    <row r="9" spans="1:23">
      <c r="A9" s="253">
        <v>7</v>
      </c>
      <c r="B9" s="313">
        <v>303055</v>
      </c>
      <c r="C9" s="42">
        <v>315645</v>
      </c>
      <c r="D9" s="42">
        <v>12590</v>
      </c>
      <c r="E9" s="42">
        <v>18</v>
      </c>
      <c r="F9" s="743"/>
      <c r="G9" s="770"/>
      <c r="H9" s="770"/>
      <c r="I9" s="772"/>
      <c r="J9" s="255"/>
      <c r="M9" s="256"/>
      <c r="Q9" s="12">
        <v>165314</v>
      </c>
      <c r="R9" s="12">
        <v>174708</v>
      </c>
      <c r="S9" s="12">
        <f>Table2[[#This Row],[Island End]]-Table2[[#This Row],[Island Start]]</f>
        <v>9394</v>
      </c>
      <c r="T9" s="12">
        <v>170234</v>
      </c>
      <c r="U9" s="12">
        <v>170431</v>
      </c>
      <c r="V9" s="12">
        <v>-1</v>
      </c>
      <c r="W9" s="50" t="s">
        <v>157</v>
      </c>
    </row>
    <row r="10" spans="1:23" ht="15">
      <c r="A10" s="253">
        <v>8</v>
      </c>
      <c r="B10" s="315">
        <v>345276</v>
      </c>
      <c r="C10" s="40">
        <v>352905</v>
      </c>
      <c r="D10" s="40">
        <v>7629</v>
      </c>
      <c r="E10" s="40">
        <v>9</v>
      </c>
      <c r="F10" s="316"/>
      <c r="G10" s="317"/>
      <c r="H10" s="317"/>
      <c r="I10" s="318"/>
      <c r="J10" s="255"/>
      <c r="M10" s="256"/>
      <c r="Q10" s="12">
        <v>165314</v>
      </c>
      <c r="R10" s="12">
        <v>174708</v>
      </c>
      <c r="S10" s="12">
        <f>Table2[[#This Row],[Island End]]-Table2[[#This Row],[Island Start]]</f>
        <v>9394</v>
      </c>
      <c r="T10" s="12">
        <v>170500</v>
      </c>
      <c r="U10" s="12">
        <v>171576</v>
      </c>
      <c r="V10" s="12">
        <v>-1</v>
      </c>
      <c r="W10" s="50"/>
    </row>
    <row r="11" spans="1:23">
      <c r="A11" s="253">
        <v>9</v>
      </c>
      <c r="B11" s="319">
        <v>498306</v>
      </c>
      <c r="C11" s="41">
        <v>515187</v>
      </c>
      <c r="D11" s="41">
        <v>16881</v>
      </c>
      <c r="E11" s="41">
        <v>14</v>
      </c>
      <c r="F11" s="272">
        <v>510949</v>
      </c>
      <c r="G11" s="273">
        <v>524066</v>
      </c>
      <c r="H11" s="273">
        <f>G11-F11</f>
        <v>13117</v>
      </c>
      <c r="I11" s="274" t="s">
        <v>104</v>
      </c>
      <c r="J11" s="255"/>
      <c r="M11" s="256"/>
      <c r="Q11" s="12">
        <v>165314</v>
      </c>
      <c r="R11" s="12">
        <v>174708</v>
      </c>
      <c r="S11" s="12">
        <f>Table2[[#This Row],[Island End]]-Table2[[#This Row],[Island Start]]</f>
        <v>9394</v>
      </c>
      <c r="T11" s="12">
        <v>171579</v>
      </c>
      <c r="U11" s="12">
        <v>172355</v>
      </c>
      <c r="V11" s="12">
        <v>-1</v>
      </c>
      <c r="W11" s="50"/>
    </row>
    <row r="12" spans="1:23">
      <c r="A12" s="253">
        <v>10</v>
      </c>
      <c r="B12" s="320">
        <v>594580</v>
      </c>
      <c r="C12" s="1">
        <v>629575</v>
      </c>
      <c r="D12" s="1">
        <v>34995</v>
      </c>
      <c r="E12" s="1">
        <v>35</v>
      </c>
      <c r="F12" s="272">
        <v>609614</v>
      </c>
      <c r="G12" s="273">
        <v>619365</v>
      </c>
      <c r="H12" s="273">
        <f t="shared" ref="H12" si="1">G12-F12</f>
        <v>9751</v>
      </c>
      <c r="I12" s="274" t="s">
        <v>104</v>
      </c>
      <c r="J12" s="255"/>
      <c r="M12" s="256"/>
      <c r="Q12" s="12">
        <v>165314</v>
      </c>
      <c r="R12" s="12">
        <v>174708</v>
      </c>
      <c r="S12" s="12">
        <f>Table2[[#This Row],[Island End]]-Table2[[#This Row],[Island Start]]</f>
        <v>9394</v>
      </c>
      <c r="T12" s="12">
        <v>172357</v>
      </c>
      <c r="U12" s="12">
        <v>172554</v>
      </c>
      <c r="V12" s="12">
        <v>-1</v>
      </c>
      <c r="W12" s="50"/>
    </row>
    <row r="13" spans="1:23">
      <c r="A13" s="253">
        <v>11</v>
      </c>
      <c r="B13" s="321">
        <v>783530</v>
      </c>
      <c r="C13" s="9">
        <v>856293</v>
      </c>
      <c r="D13" s="9">
        <v>72763</v>
      </c>
      <c r="E13" s="9">
        <v>78</v>
      </c>
      <c r="F13" s="285">
        <v>791848</v>
      </c>
      <c r="G13" s="258">
        <v>857871</v>
      </c>
      <c r="H13" s="258">
        <v>66023</v>
      </c>
      <c r="I13" s="259" t="s">
        <v>104</v>
      </c>
      <c r="J13" s="255"/>
      <c r="M13" s="256"/>
      <c r="Q13" s="12">
        <v>165314</v>
      </c>
      <c r="R13" s="12">
        <v>174708</v>
      </c>
      <c r="S13" s="12">
        <f>Table2[[#This Row],[Island End]]-Table2[[#This Row],[Island Start]]</f>
        <v>9394</v>
      </c>
      <c r="T13" s="12">
        <v>172691</v>
      </c>
      <c r="U13" s="12">
        <v>173542</v>
      </c>
      <c r="V13" s="12">
        <v>-1</v>
      </c>
      <c r="W13" s="50"/>
    </row>
    <row r="14" spans="1:23">
      <c r="A14" s="253">
        <v>12</v>
      </c>
      <c r="B14" s="322">
        <v>905556</v>
      </c>
      <c r="C14" s="10">
        <v>947047</v>
      </c>
      <c r="D14" s="10">
        <v>41491</v>
      </c>
      <c r="E14" s="10">
        <v>37</v>
      </c>
      <c r="F14" s="272">
        <v>907691</v>
      </c>
      <c r="G14" s="273">
        <v>948146</v>
      </c>
      <c r="H14" s="273">
        <f>G14-F14</f>
        <v>40455</v>
      </c>
      <c r="I14" s="274" t="s">
        <v>104</v>
      </c>
      <c r="J14" s="255"/>
      <c r="M14" s="256"/>
      <c r="Q14" s="12">
        <v>165314</v>
      </c>
      <c r="R14" s="12">
        <v>174708</v>
      </c>
      <c r="S14" s="12">
        <f>Table2[[#This Row],[Island End]]-Table2[[#This Row],[Island Start]]</f>
        <v>9394</v>
      </c>
      <c r="T14" s="12">
        <v>173539</v>
      </c>
      <c r="U14" s="12">
        <v>174708</v>
      </c>
      <c r="V14" s="12">
        <v>-1</v>
      </c>
      <c r="W14" s="50" t="s">
        <v>161</v>
      </c>
    </row>
    <row r="15" spans="1:23">
      <c r="A15" s="253">
        <v>13</v>
      </c>
      <c r="B15" s="323">
        <v>1137255</v>
      </c>
      <c r="C15" s="11">
        <v>1152904</v>
      </c>
      <c r="D15" s="11">
        <v>15649</v>
      </c>
      <c r="E15" s="11">
        <v>16</v>
      </c>
      <c r="F15" s="286">
        <v>1139617</v>
      </c>
      <c r="G15" s="262">
        <v>1155403</v>
      </c>
      <c r="H15" s="262">
        <f t="shared" ref="H15" si="2">G15-F15</f>
        <v>15786</v>
      </c>
      <c r="I15" s="263" t="s">
        <v>106</v>
      </c>
      <c r="J15" s="255"/>
      <c r="M15" s="256"/>
      <c r="P15" s="5">
        <v>3</v>
      </c>
      <c r="Q15" s="14">
        <v>252591</v>
      </c>
      <c r="R15" s="14">
        <v>257207</v>
      </c>
      <c r="S15" s="14">
        <v>4616</v>
      </c>
      <c r="T15" s="14">
        <v>252591</v>
      </c>
      <c r="U15" s="14">
        <v>252857</v>
      </c>
      <c r="V15" s="14">
        <v>-1</v>
      </c>
      <c r="W15" s="51" t="s">
        <v>140</v>
      </c>
    </row>
    <row r="16" spans="1:23">
      <c r="A16" s="253">
        <v>14</v>
      </c>
      <c r="B16" s="324">
        <v>1180157</v>
      </c>
      <c r="C16" s="23">
        <v>1193489</v>
      </c>
      <c r="D16" s="23">
        <v>13332</v>
      </c>
      <c r="E16" s="23">
        <v>15</v>
      </c>
      <c r="F16" s="325"/>
      <c r="G16" s="326"/>
      <c r="H16" s="326"/>
      <c r="I16" s="327"/>
      <c r="J16" s="255"/>
      <c r="M16" s="256"/>
      <c r="Q16" s="14">
        <v>252591</v>
      </c>
      <c r="R16" s="14">
        <v>257207</v>
      </c>
      <c r="S16" s="14">
        <v>4616</v>
      </c>
      <c r="T16" s="14">
        <v>252970</v>
      </c>
      <c r="U16" s="14">
        <v>253164</v>
      </c>
      <c r="V16" s="14">
        <v>-1</v>
      </c>
      <c r="W16" s="51" t="s">
        <v>139</v>
      </c>
    </row>
    <row r="17" spans="1:23">
      <c r="A17" s="253">
        <v>15</v>
      </c>
      <c r="B17" s="328">
        <v>1518337</v>
      </c>
      <c r="C17" s="24">
        <v>1529379</v>
      </c>
      <c r="D17" s="24">
        <v>11042</v>
      </c>
      <c r="E17" s="24">
        <v>17</v>
      </c>
      <c r="F17" s="752">
        <v>1517059</v>
      </c>
      <c r="G17" s="744">
        <v>1561604</v>
      </c>
      <c r="H17" s="744">
        <f>G17-F17</f>
        <v>44545</v>
      </c>
      <c r="I17" s="746" t="s">
        <v>106</v>
      </c>
      <c r="J17" s="757">
        <v>1515802</v>
      </c>
      <c r="K17" s="748">
        <v>1561604</v>
      </c>
      <c r="L17" s="748">
        <v>45802</v>
      </c>
      <c r="M17" s="750">
        <v>51</v>
      </c>
      <c r="Q17" s="14">
        <v>252591</v>
      </c>
      <c r="R17" s="14">
        <v>257207</v>
      </c>
      <c r="S17" s="14">
        <v>4616</v>
      </c>
      <c r="T17" s="14">
        <v>253182</v>
      </c>
      <c r="U17" s="14">
        <v>254867</v>
      </c>
      <c r="V17" s="14">
        <v>-1</v>
      </c>
      <c r="W17" s="51" t="s">
        <v>138</v>
      </c>
    </row>
    <row r="18" spans="1:23">
      <c r="A18" s="253">
        <v>16</v>
      </c>
      <c r="B18" s="313">
        <v>1537114</v>
      </c>
      <c r="C18" s="42">
        <v>1569341</v>
      </c>
      <c r="D18" s="42">
        <v>32227</v>
      </c>
      <c r="E18" s="42">
        <v>30</v>
      </c>
      <c r="F18" s="754"/>
      <c r="G18" s="745"/>
      <c r="H18" s="745"/>
      <c r="I18" s="747"/>
      <c r="J18" s="759"/>
      <c r="K18" s="749"/>
      <c r="L18" s="749"/>
      <c r="M18" s="751"/>
      <c r="Q18" s="14">
        <v>252591</v>
      </c>
      <c r="R18" s="14">
        <v>257207</v>
      </c>
      <c r="S18" s="14">
        <v>4616</v>
      </c>
      <c r="T18" s="14">
        <v>254907</v>
      </c>
      <c r="U18" s="14">
        <v>255329</v>
      </c>
      <c r="V18" s="14">
        <v>-1</v>
      </c>
      <c r="W18" s="51" t="s">
        <v>137</v>
      </c>
    </row>
    <row r="19" spans="1:23">
      <c r="A19" s="253">
        <v>17</v>
      </c>
      <c r="B19" s="315">
        <v>1665692</v>
      </c>
      <c r="C19" s="40">
        <v>1672218</v>
      </c>
      <c r="D19" s="40">
        <v>6526</v>
      </c>
      <c r="E19" s="40">
        <v>9</v>
      </c>
      <c r="F19" s="752">
        <v>1658948</v>
      </c>
      <c r="G19" s="744">
        <v>1710976</v>
      </c>
      <c r="H19" s="744">
        <f>G19-F19</f>
        <v>52028</v>
      </c>
      <c r="I19" s="746" t="s">
        <v>106</v>
      </c>
      <c r="J19" s="757">
        <v>1661554</v>
      </c>
      <c r="K19" s="748">
        <v>1707100</v>
      </c>
      <c r="L19" s="748">
        <v>45546</v>
      </c>
      <c r="M19" s="750">
        <v>46</v>
      </c>
      <c r="Q19" s="14">
        <v>252591</v>
      </c>
      <c r="R19" s="14">
        <v>257207</v>
      </c>
      <c r="S19" s="14">
        <v>4616</v>
      </c>
      <c r="T19" s="14">
        <v>255360</v>
      </c>
      <c r="U19" s="14">
        <v>255632</v>
      </c>
      <c r="V19" s="14">
        <v>-1</v>
      </c>
      <c r="W19" s="51" t="s">
        <v>136</v>
      </c>
    </row>
    <row r="20" spans="1:23">
      <c r="A20" s="253">
        <v>18</v>
      </c>
      <c r="B20" s="319">
        <v>1672982</v>
      </c>
      <c r="C20" s="41">
        <v>1683689</v>
      </c>
      <c r="D20" s="41">
        <v>10707</v>
      </c>
      <c r="E20" s="41">
        <v>15</v>
      </c>
      <c r="F20" s="753"/>
      <c r="G20" s="755"/>
      <c r="H20" s="755"/>
      <c r="I20" s="756"/>
      <c r="J20" s="758"/>
      <c r="K20" s="760"/>
      <c r="L20" s="760"/>
      <c r="M20" s="761"/>
      <c r="Q20" s="14">
        <v>252591</v>
      </c>
      <c r="R20" s="14">
        <v>257207</v>
      </c>
      <c r="S20" s="14">
        <v>4616</v>
      </c>
      <c r="T20" s="14">
        <v>255645</v>
      </c>
      <c r="U20" s="14">
        <v>255995</v>
      </c>
      <c r="V20" s="14">
        <v>-1</v>
      </c>
      <c r="W20" s="51" t="s">
        <v>135</v>
      </c>
    </row>
    <row r="21" spans="1:23">
      <c r="A21" s="253">
        <v>19</v>
      </c>
      <c r="B21" s="320">
        <v>1695326</v>
      </c>
      <c r="C21" s="1">
        <v>1706921</v>
      </c>
      <c r="D21" s="1">
        <v>11595</v>
      </c>
      <c r="E21" s="1">
        <v>7</v>
      </c>
      <c r="F21" s="754"/>
      <c r="G21" s="745"/>
      <c r="H21" s="745"/>
      <c r="I21" s="747"/>
      <c r="J21" s="759"/>
      <c r="K21" s="749"/>
      <c r="L21" s="749"/>
      <c r="M21" s="751"/>
      <c r="Q21" s="14">
        <v>252591</v>
      </c>
      <c r="R21" s="14">
        <v>257207</v>
      </c>
      <c r="S21" s="14">
        <v>4616</v>
      </c>
      <c r="T21" s="14">
        <v>256067</v>
      </c>
      <c r="U21" s="14">
        <v>256501</v>
      </c>
      <c r="V21" s="14">
        <v>1</v>
      </c>
      <c r="W21" s="51" t="s">
        <v>134</v>
      </c>
    </row>
    <row r="22" spans="1:23">
      <c r="A22" s="253">
        <v>20</v>
      </c>
      <c r="B22" s="321">
        <v>1759344</v>
      </c>
      <c r="C22" s="9">
        <v>1782480</v>
      </c>
      <c r="D22" s="9">
        <v>23136</v>
      </c>
      <c r="E22" s="9">
        <v>21</v>
      </c>
      <c r="F22" s="272">
        <v>1771961</v>
      </c>
      <c r="G22" s="273">
        <v>1782480</v>
      </c>
      <c r="H22" s="273">
        <f t="shared" ref="H22:H23" si="3">G22-F22</f>
        <v>10519</v>
      </c>
      <c r="I22" s="274" t="s">
        <v>104</v>
      </c>
      <c r="J22" s="255"/>
      <c r="M22" s="256"/>
      <c r="Q22" s="14">
        <v>252591</v>
      </c>
      <c r="R22" s="14">
        <v>257207</v>
      </c>
      <c r="S22" s="14">
        <v>4616</v>
      </c>
      <c r="T22" s="14">
        <v>256498</v>
      </c>
      <c r="U22" s="14">
        <v>256740</v>
      </c>
      <c r="V22" s="14">
        <v>-1</v>
      </c>
      <c r="W22" s="51" t="s">
        <v>133</v>
      </c>
    </row>
    <row r="23" spans="1:23">
      <c r="A23" s="275">
        <v>21</v>
      </c>
      <c r="B23" s="322">
        <v>1884971</v>
      </c>
      <c r="C23" s="10">
        <v>1898272</v>
      </c>
      <c r="D23" s="10">
        <v>13301</v>
      </c>
      <c r="E23" s="10">
        <v>8</v>
      </c>
      <c r="F23" s="272">
        <v>1887765</v>
      </c>
      <c r="G23" s="273">
        <v>1898272</v>
      </c>
      <c r="H23" s="273">
        <f t="shared" si="3"/>
        <v>10507</v>
      </c>
      <c r="I23" s="274" t="s">
        <v>104</v>
      </c>
      <c r="J23" s="255"/>
      <c r="M23" s="256"/>
      <c r="Q23" s="14">
        <v>252591</v>
      </c>
      <c r="R23" s="14">
        <v>257207</v>
      </c>
      <c r="S23" s="14">
        <v>4616</v>
      </c>
      <c r="T23" s="14">
        <v>256773</v>
      </c>
      <c r="U23" s="14">
        <v>257207</v>
      </c>
      <c r="V23" s="14">
        <v>-1</v>
      </c>
      <c r="W23" s="51" t="s">
        <v>307</v>
      </c>
    </row>
    <row r="24" spans="1:23" ht="15">
      <c r="A24" s="275">
        <v>22</v>
      </c>
      <c r="B24" s="323">
        <v>2076864</v>
      </c>
      <c r="C24" s="11">
        <v>2082429</v>
      </c>
      <c r="D24" s="11">
        <v>5565</v>
      </c>
      <c r="E24" s="11">
        <v>6</v>
      </c>
      <c r="F24" s="316"/>
      <c r="G24" s="317"/>
      <c r="H24" s="317"/>
      <c r="I24" s="318"/>
      <c r="J24" s="255"/>
      <c r="M24" s="256"/>
      <c r="P24" s="5">
        <v>4</v>
      </c>
      <c r="Q24" s="16">
        <v>274457</v>
      </c>
      <c r="R24" s="16">
        <v>279456</v>
      </c>
      <c r="S24" s="16">
        <v>4999</v>
      </c>
      <c r="T24" s="16">
        <v>274457</v>
      </c>
      <c r="U24" s="16">
        <v>277132</v>
      </c>
      <c r="V24" s="16">
        <v>-1</v>
      </c>
      <c r="W24" s="52" t="s">
        <v>160</v>
      </c>
    </row>
    <row r="25" spans="1:23">
      <c r="A25" s="275">
        <v>23</v>
      </c>
      <c r="B25" s="324">
        <v>2349915</v>
      </c>
      <c r="C25" s="23">
        <v>2357906</v>
      </c>
      <c r="D25" s="23">
        <v>7991</v>
      </c>
      <c r="E25" s="23">
        <v>10</v>
      </c>
      <c r="F25" s="272">
        <v>2348867</v>
      </c>
      <c r="G25" s="273">
        <v>2357906</v>
      </c>
      <c r="H25" s="273">
        <v>9039</v>
      </c>
      <c r="I25" s="274" t="s">
        <v>104</v>
      </c>
      <c r="J25" s="255"/>
      <c r="M25" s="256"/>
      <c r="Q25" s="16">
        <v>274457</v>
      </c>
      <c r="R25" s="16">
        <v>279456</v>
      </c>
      <c r="S25" s="16">
        <v>4999</v>
      </c>
      <c r="T25" s="16">
        <v>277419</v>
      </c>
      <c r="U25" s="16">
        <v>278042</v>
      </c>
      <c r="V25" s="16">
        <v>1</v>
      </c>
      <c r="W25" s="52" t="s">
        <v>157</v>
      </c>
    </row>
    <row r="26" spans="1:23">
      <c r="A26" s="275">
        <v>24</v>
      </c>
      <c r="B26" s="328">
        <v>2400284</v>
      </c>
      <c r="C26" s="24">
        <v>2406253</v>
      </c>
      <c r="D26" s="24">
        <v>5969</v>
      </c>
      <c r="E26" s="24">
        <v>4</v>
      </c>
      <c r="F26" s="325"/>
      <c r="G26" s="326"/>
      <c r="H26" s="326"/>
      <c r="I26" s="327"/>
      <c r="J26" s="255"/>
      <c r="M26" s="256"/>
      <c r="Q26" s="16">
        <v>274457</v>
      </c>
      <c r="R26" s="16">
        <v>279456</v>
      </c>
      <c r="S26" s="16">
        <v>4999</v>
      </c>
      <c r="T26" s="16">
        <v>278125</v>
      </c>
      <c r="U26" s="16">
        <v>278718</v>
      </c>
      <c r="V26" s="16">
        <v>1</v>
      </c>
      <c r="W26" s="52" t="s">
        <v>159</v>
      </c>
    </row>
    <row r="27" spans="1:23">
      <c r="A27" s="275">
        <v>25</v>
      </c>
      <c r="B27" s="313">
        <v>2435580</v>
      </c>
      <c r="C27" s="42">
        <v>2439783</v>
      </c>
      <c r="D27" s="42">
        <v>4203</v>
      </c>
      <c r="E27" s="42">
        <v>8</v>
      </c>
      <c r="F27" s="752">
        <v>2435580</v>
      </c>
      <c r="G27" s="744">
        <v>2468448</v>
      </c>
      <c r="H27" s="744">
        <f t="shared" ref="H27" si="4">G27-F27</f>
        <v>32868</v>
      </c>
      <c r="I27" s="746" t="s">
        <v>104</v>
      </c>
      <c r="J27" s="255"/>
      <c r="M27" s="256"/>
      <c r="Q27" s="16">
        <v>274457</v>
      </c>
      <c r="R27" s="16">
        <v>279456</v>
      </c>
      <c r="S27" s="16">
        <v>4999</v>
      </c>
      <c r="T27" s="16">
        <v>278728</v>
      </c>
      <c r="U27" s="16">
        <v>279456</v>
      </c>
      <c r="V27" s="16">
        <v>-1</v>
      </c>
      <c r="W27" s="52" t="s">
        <v>157</v>
      </c>
    </row>
    <row r="28" spans="1:23">
      <c r="A28" s="275">
        <v>26</v>
      </c>
      <c r="B28" s="315">
        <v>2443173</v>
      </c>
      <c r="C28" s="40">
        <v>2449815</v>
      </c>
      <c r="D28" s="40">
        <v>6642</v>
      </c>
      <c r="E28" s="40">
        <v>5</v>
      </c>
      <c r="F28" s="754"/>
      <c r="G28" s="745"/>
      <c r="H28" s="745"/>
      <c r="I28" s="747"/>
      <c r="J28" s="255"/>
      <c r="M28" s="256"/>
      <c r="P28" s="5">
        <v>5</v>
      </c>
      <c r="Q28" s="18">
        <v>280710</v>
      </c>
      <c r="R28" s="18">
        <v>288274</v>
      </c>
      <c r="S28" s="18">
        <v>7564</v>
      </c>
      <c r="T28" s="18">
        <v>280710</v>
      </c>
      <c r="U28" s="18">
        <v>281813</v>
      </c>
      <c r="V28" s="18">
        <v>1</v>
      </c>
      <c r="W28" s="53" t="s">
        <v>156</v>
      </c>
    </row>
    <row r="29" spans="1:23">
      <c r="A29" s="275">
        <v>27</v>
      </c>
      <c r="B29" s="319">
        <v>2879386</v>
      </c>
      <c r="C29" s="41">
        <v>2891429</v>
      </c>
      <c r="D29" s="41">
        <v>12043</v>
      </c>
      <c r="E29" s="41">
        <v>16</v>
      </c>
      <c r="F29" s="272">
        <v>2878530</v>
      </c>
      <c r="G29" s="273">
        <v>2888427</v>
      </c>
      <c r="H29" s="273">
        <v>9897</v>
      </c>
      <c r="I29" s="274" t="s">
        <v>106</v>
      </c>
      <c r="J29" s="255"/>
      <c r="M29" s="256"/>
      <c r="Q29" s="18">
        <v>280710</v>
      </c>
      <c r="R29" s="18">
        <v>288274</v>
      </c>
      <c r="S29" s="18">
        <v>7564</v>
      </c>
      <c r="T29" s="18">
        <v>281837</v>
      </c>
      <c r="U29" s="18">
        <v>283186</v>
      </c>
      <c r="V29" s="18">
        <v>1</v>
      </c>
      <c r="W29" s="53"/>
    </row>
    <row r="30" spans="1:23">
      <c r="A30" s="275">
        <v>28</v>
      </c>
      <c r="B30" s="320">
        <v>2982198</v>
      </c>
      <c r="C30" s="1">
        <v>2986987</v>
      </c>
      <c r="D30" s="1">
        <v>4789</v>
      </c>
      <c r="E30" s="1">
        <v>6</v>
      </c>
      <c r="F30" s="742">
        <v>2968808</v>
      </c>
      <c r="G30" s="769">
        <v>2994332</v>
      </c>
      <c r="H30" s="769">
        <f>G30-F30</f>
        <v>25524</v>
      </c>
      <c r="I30" s="771" t="s">
        <v>104</v>
      </c>
      <c r="J30" s="255"/>
      <c r="M30" s="256"/>
      <c r="Q30" s="18">
        <v>280710</v>
      </c>
      <c r="R30" s="18">
        <v>288274</v>
      </c>
      <c r="S30" s="18">
        <v>7564</v>
      </c>
      <c r="T30" s="18">
        <v>283239</v>
      </c>
      <c r="U30" s="18">
        <v>284111</v>
      </c>
      <c r="V30" s="18">
        <v>1</v>
      </c>
      <c r="W30" s="53" t="s">
        <v>155</v>
      </c>
    </row>
    <row r="31" spans="1:23">
      <c r="A31" s="275">
        <v>29</v>
      </c>
      <c r="B31" s="321">
        <v>2989868</v>
      </c>
      <c r="C31" s="9">
        <v>2994332</v>
      </c>
      <c r="D31" s="9">
        <v>4464</v>
      </c>
      <c r="E31" s="9">
        <v>5</v>
      </c>
      <c r="F31" s="743"/>
      <c r="G31" s="770"/>
      <c r="H31" s="770"/>
      <c r="I31" s="772"/>
      <c r="J31" s="255"/>
      <c r="M31" s="256"/>
      <c r="Q31" s="18">
        <v>280710</v>
      </c>
      <c r="R31" s="18">
        <v>288274</v>
      </c>
      <c r="S31" s="18">
        <v>7564</v>
      </c>
      <c r="T31" s="18">
        <v>284202</v>
      </c>
      <c r="U31" s="18">
        <v>285041</v>
      </c>
      <c r="V31" s="18">
        <v>1</v>
      </c>
      <c r="W31" s="53" t="s">
        <v>154</v>
      </c>
    </row>
    <row r="32" spans="1:23" ht="15" thickBot="1">
      <c r="A32" s="329">
        <v>30</v>
      </c>
      <c r="B32" s="330">
        <v>3094829</v>
      </c>
      <c r="C32" s="331">
        <v>3100421</v>
      </c>
      <c r="D32" s="331">
        <v>5592</v>
      </c>
      <c r="E32" s="331">
        <v>8</v>
      </c>
      <c r="F32" s="332">
        <v>3093323</v>
      </c>
      <c r="G32" s="333">
        <v>3100421</v>
      </c>
      <c r="H32" s="333">
        <v>7098</v>
      </c>
      <c r="I32" s="334" t="s">
        <v>106</v>
      </c>
      <c r="J32" s="297">
        <v>3093784</v>
      </c>
      <c r="K32" s="298">
        <v>3100421</v>
      </c>
      <c r="L32" s="298">
        <v>6637</v>
      </c>
      <c r="M32" s="299">
        <v>8</v>
      </c>
      <c r="Q32" s="18">
        <v>280710</v>
      </c>
      <c r="R32" s="18">
        <v>288274</v>
      </c>
      <c r="S32" s="18">
        <v>7564</v>
      </c>
      <c r="T32" s="18">
        <v>285110</v>
      </c>
      <c r="U32" s="18">
        <v>286630</v>
      </c>
      <c r="V32" s="18">
        <v>1</v>
      </c>
      <c r="W32" s="53" t="s">
        <v>153</v>
      </c>
    </row>
    <row r="33" spans="1:23" ht="15">
      <c r="A33" s="5"/>
      <c r="B33" s="5"/>
      <c r="C33" s="5"/>
      <c r="D33" s="39">
        <f>SUM(D3:D32)</f>
        <v>419639</v>
      </c>
      <c r="E33" s="33">
        <f>SUM(E3:E32)</f>
        <v>435</v>
      </c>
      <c r="F33" s="335"/>
      <c r="H33" s="2"/>
      <c r="Q33" s="18">
        <v>280710</v>
      </c>
      <c r="R33" s="18">
        <v>288274</v>
      </c>
      <c r="S33" s="18">
        <v>7564</v>
      </c>
      <c r="T33" s="18">
        <v>286673</v>
      </c>
      <c r="U33" s="18">
        <v>288274</v>
      </c>
      <c r="V33" s="18">
        <v>1</v>
      </c>
      <c r="W33" s="53" t="s">
        <v>152</v>
      </c>
    </row>
    <row r="34" spans="1:23" ht="15" thickBot="1">
      <c r="A34" s="300"/>
      <c r="H34" s="2"/>
      <c r="P34" s="5">
        <v>6</v>
      </c>
      <c r="Q34" s="20">
        <v>295734</v>
      </c>
      <c r="R34" s="20">
        <v>302999</v>
      </c>
      <c r="S34" s="20">
        <f>Table2[[#This Row],[Island End]]-Table2[[#This Row],[Island Start]]</f>
        <v>7265</v>
      </c>
      <c r="T34" s="20">
        <v>295734</v>
      </c>
      <c r="U34" s="20">
        <v>297110</v>
      </c>
      <c r="V34" s="20">
        <v>1</v>
      </c>
      <c r="W34" s="36" t="s">
        <v>151</v>
      </c>
    </row>
    <row r="35" spans="1:23">
      <c r="A35" s="300"/>
      <c r="B35" s="62"/>
      <c r="D35" s="739" t="s">
        <v>316</v>
      </c>
      <c r="E35" s="740"/>
      <c r="F35" s="336">
        <v>309463</v>
      </c>
      <c r="G35" s="337">
        <v>311295</v>
      </c>
      <c r="H35" s="337">
        <v>1832</v>
      </c>
      <c r="I35" s="338" t="s">
        <v>132</v>
      </c>
      <c r="Q35" s="20">
        <v>295734</v>
      </c>
      <c r="R35" s="20">
        <v>302999</v>
      </c>
      <c r="S35" s="20">
        <f>Table2[[#This Row],[Island End]]-Table2[[#This Row],[Island Start]]</f>
        <v>7265</v>
      </c>
      <c r="T35" s="20">
        <v>297888</v>
      </c>
      <c r="U35" s="20">
        <v>298187</v>
      </c>
      <c r="V35" s="20">
        <v>1</v>
      </c>
      <c r="W35" s="36"/>
    </row>
    <row r="36" spans="1:23">
      <c r="A36" s="300"/>
      <c r="D36" s="339"/>
      <c r="E36" s="62"/>
      <c r="F36" s="267">
        <v>904032</v>
      </c>
      <c r="G36" s="268">
        <v>904346</v>
      </c>
      <c r="H36" s="268">
        <v>314</v>
      </c>
      <c r="I36" s="270" t="s">
        <v>132</v>
      </c>
      <c r="Q36" s="20">
        <v>295734</v>
      </c>
      <c r="R36" s="20">
        <v>302999</v>
      </c>
      <c r="S36" s="20">
        <f>Table2[[#This Row],[Island End]]-Table2[[#This Row],[Island Start]]</f>
        <v>7265</v>
      </c>
      <c r="T36" s="20">
        <v>297216</v>
      </c>
      <c r="U36" s="20">
        <v>297899</v>
      </c>
      <c r="V36" s="20">
        <v>-1</v>
      </c>
      <c r="W36" s="36" t="s">
        <v>144</v>
      </c>
    </row>
    <row r="37" spans="1:23">
      <c r="A37" s="300"/>
      <c r="D37" s="739" t="s">
        <v>158</v>
      </c>
      <c r="E37" s="740"/>
      <c r="F37" s="267">
        <v>1146595</v>
      </c>
      <c r="G37" s="268">
        <v>1147470</v>
      </c>
      <c r="H37" s="268">
        <v>875</v>
      </c>
      <c r="I37" s="270" t="s">
        <v>132</v>
      </c>
      <c r="Q37" s="20">
        <v>295734</v>
      </c>
      <c r="R37" s="20">
        <v>302999</v>
      </c>
      <c r="S37" s="20">
        <f>Table2[[#This Row],[Island End]]-Table2[[#This Row],[Island Start]]</f>
        <v>7265</v>
      </c>
      <c r="T37" s="20">
        <v>298184</v>
      </c>
      <c r="U37" s="20">
        <v>299767</v>
      </c>
      <c r="V37" s="20">
        <v>1</v>
      </c>
      <c r="W37" s="36" t="s">
        <v>150</v>
      </c>
    </row>
    <row r="38" spans="1:23" ht="15" thickBot="1">
      <c r="A38" s="300"/>
      <c r="D38" s="739" t="s">
        <v>317</v>
      </c>
      <c r="E38" s="740"/>
      <c r="F38" s="340">
        <v>3095437</v>
      </c>
      <c r="G38" s="341">
        <v>3100421</v>
      </c>
      <c r="H38" s="341">
        <v>4984</v>
      </c>
      <c r="I38" s="342" t="s">
        <v>132</v>
      </c>
      <c r="Q38" s="20">
        <v>295734</v>
      </c>
      <c r="R38" s="20">
        <v>302999</v>
      </c>
      <c r="S38" s="20">
        <f>Table2[[#This Row],[Island End]]-Table2[[#This Row],[Island Start]]</f>
        <v>7265</v>
      </c>
      <c r="T38" s="20">
        <v>299878</v>
      </c>
      <c r="U38" s="20">
        <v>300864</v>
      </c>
      <c r="V38" s="20">
        <v>1</v>
      </c>
      <c r="W38" s="36" t="s">
        <v>149</v>
      </c>
    </row>
    <row r="39" spans="1:23">
      <c r="Q39" s="20">
        <v>295734</v>
      </c>
      <c r="R39" s="20">
        <v>302999</v>
      </c>
      <c r="S39" s="20">
        <f>Table2[[#This Row],[Island End]]-Table2[[#This Row],[Island Start]]</f>
        <v>7265</v>
      </c>
      <c r="T39" s="20">
        <v>301027</v>
      </c>
      <c r="U39" s="20">
        <v>301755</v>
      </c>
      <c r="V39" s="20">
        <v>1</v>
      </c>
      <c r="W39" s="36"/>
    </row>
    <row r="40" spans="1:23" ht="15" thickBot="1">
      <c r="Q40" s="20">
        <v>295734</v>
      </c>
      <c r="R40" s="20">
        <v>302999</v>
      </c>
      <c r="S40" s="20">
        <f>Table2[[#This Row],[Island End]]-Table2[[#This Row],[Island Start]]</f>
        <v>7265</v>
      </c>
      <c r="T40" s="20">
        <v>301752</v>
      </c>
      <c r="U40" s="20">
        <v>302999</v>
      </c>
      <c r="V40" s="20">
        <v>1</v>
      </c>
      <c r="W40" s="36" t="s">
        <v>148</v>
      </c>
    </row>
    <row r="41" spans="1:23" ht="100.5" thickBot="1">
      <c r="B41" s="616" t="s">
        <v>20</v>
      </c>
      <c r="C41" s="617" t="s">
        <v>21</v>
      </c>
      <c r="D41" s="618" t="s">
        <v>22</v>
      </c>
      <c r="E41" s="616" t="s">
        <v>23</v>
      </c>
      <c r="F41" s="617" t="s">
        <v>24</v>
      </c>
      <c r="G41" s="618" t="s">
        <v>25</v>
      </c>
      <c r="H41" s="616" t="s">
        <v>26</v>
      </c>
      <c r="I41" s="617" t="s">
        <v>27</v>
      </c>
      <c r="J41" s="618" t="s">
        <v>28</v>
      </c>
      <c r="K41" s="616" t="s">
        <v>29</v>
      </c>
      <c r="L41" s="617" t="s">
        <v>30</v>
      </c>
      <c r="M41" s="618" t="s">
        <v>31</v>
      </c>
      <c r="P41" s="5">
        <v>7</v>
      </c>
      <c r="Q41" s="42">
        <v>303055</v>
      </c>
      <c r="R41" s="42">
        <v>315645</v>
      </c>
      <c r="S41" s="42">
        <f>R41-Q41</f>
        <v>12590</v>
      </c>
      <c r="T41" s="42">
        <v>303055</v>
      </c>
      <c r="U41" s="42">
        <v>304284</v>
      </c>
      <c r="V41" s="42">
        <v>-1</v>
      </c>
      <c r="W41" s="54" t="s">
        <v>147</v>
      </c>
    </row>
    <row r="42" spans="1:23" ht="15.75" thickBot="1">
      <c r="B42" s="630">
        <v>15</v>
      </c>
      <c r="C42" s="629">
        <f>SUM(D6:D9,D11:D14,D22:D23,D25,D27:D28,D30:D31)</f>
        <v>263074</v>
      </c>
      <c r="D42" s="631">
        <f>SUM(E6:E9,E11:E14,E22:E23,E25,E27:E28,E30:E31)</f>
        <v>262</v>
      </c>
      <c r="E42" s="630">
        <v>0</v>
      </c>
      <c r="F42" s="629">
        <v>0</v>
      </c>
      <c r="G42" s="629">
        <v>0</v>
      </c>
      <c r="H42" s="630">
        <v>6</v>
      </c>
      <c r="I42" s="629">
        <f>SUM(L17:L21,L32)</f>
        <v>97985</v>
      </c>
      <c r="J42" s="631">
        <f>SUM(M17:M21,M32)</f>
        <v>105</v>
      </c>
      <c r="K42" s="629">
        <v>6</v>
      </c>
      <c r="L42" s="629">
        <f>SUM(D3:D4,D10,D16,D24,D26)</f>
        <v>46568</v>
      </c>
      <c r="M42" s="631">
        <f>SUM(E3:E4,E10,E16,E24,E26)</f>
        <v>46</v>
      </c>
      <c r="Q42" s="42">
        <v>303055</v>
      </c>
      <c r="R42" s="42">
        <v>315645</v>
      </c>
      <c r="S42" s="42">
        <f t="shared" ref="S42:S58" si="5">R42-Q42</f>
        <v>12590</v>
      </c>
      <c r="T42" s="42">
        <v>304286</v>
      </c>
      <c r="U42" s="42">
        <v>305440</v>
      </c>
      <c r="V42" s="42">
        <v>-1</v>
      </c>
      <c r="W42" s="54" t="s">
        <v>146</v>
      </c>
    </row>
    <row r="43" spans="1:23">
      <c r="Q43" s="42">
        <v>303055</v>
      </c>
      <c r="R43" s="42">
        <v>315645</v>
      </c>
      <c r="S43" s="42">
        <f t="shared" si="5"/>
        <v>12590</v>
      </c>
      <c r="T43" s="42">
        <v>305440</v>
      </c>
      <c r="U43" s="42">
        <v>306972</v>
      </c>
      <c r="V43" s="42">
        <v>-1</v>
      </c>
      <c r="W43" s="54" t="s">
        <v>145</v>
      </c>
    </row>
    <row r="44" spans="1:23">
      <c r="Q44" s="42">
        <v>303055</v>
      </c>
      <c r="R44" s="42">
        <v>315645</v>
      </c>
      <c r="S44" s="42">
        <f t="shared" si="5"/>
        <v>12590</v>
      </c>
      <c r="T44" s="42">
        <v>307115</v>
      </c>
      <c r="U44" s="42">
        <v>307849</v>
      </c>
      <c r="V44" s="42">
        <v>1</v>
      </c>
      <c r="W44" s="54" t="s">
        <v>144</v>
      </c>
    </row>
    <row r="45" spans="1:23">
      <c r="Q45" s="42">
        <v>303055</v>
      </c>
      <c r="R45" s="42">
        <v>315645</v>
      </c>
      <c r="S45" s="42">
        <f t="shared" si="5"/>
        <v>12590</v>
      </c>
      <c r="T45" s="42">
        <v>307982</v>
      </c>
      <c r="U45" s="42">
        <v>308704</v>
      </c>
      <c r="V45" s="42">
        <v>1</v>
      </c>
      <c r="W45" s="54" t="s">
        <v>144</v>
      </c>
    </row>
    <row r="46" spans="1:23">
      <c r="Q46" s="42">
        <v>303055</v>
      </c>
      <c r="R46" s="42">
        <v>315645</v>
      </c>
      <c r="S46" s="42">
        <f t="shared" si="5"/>
        <v>12590</v>
      </c>
      <c r="T46" s="42">
        <v>308794</v>
      </c>
      <c r="U46" s="42">
        <v>309375</v>
      </c>
      <c r="V46" s="42">
        <v>1</v>
      </c>
      <c r="W46" s="54" t="s">
        <v>143</v>
      </c>
    </row>
    <row r="47" spans="1:23">
      <c r="Q47" s="42">
        <v>303055</v>
      </c>
      <c r="R47" s="42">
        <v>315645</v>
      </c>
      <c r="S47" s="42">
        <f t="shared" si="5"/>
        <v>12590</v>
      </c>
      <c r="T47" s="42">
        <v>309463</v>
      </c>
      <c r="U47" s="42">
        <v>309729</v>
      </c>
      <c r="V47" s="42">
        <v>1</v>
      </c>
      <c r="W47" s="54" t="s">
        <v>141</v>
      </c>
    </row>
    <row r="48" spans="1:23">
      <c r="Q48" s="42">
        <v>303055</v>
      </c>
      <c r="R48" s="42">
        <v>315645</v>
      </c>
      <c r="S48" s="42">
        <f t="shared" si="5"/>
        <v>12590</v>
      </c>
      <c r="T48" s="42">
        <v>309723</v>
      </c>
      <c r="U48" s="42">
        <v>310130</v>
      </c>
      <c r="V48" s="42">
        <v>1</v>
      </c>
      <c r="W48" s="54" t="s">
        <v>142</v>
      </c>
    </row>
    <row r="49" spans="16:23">
      <c r="Q49" s="42">
        <v>303055</v>
      </c>
      <c r="R49" s="42">
        <v>315645</v>
      </c>
      <c r="S49" s="42">
        <f t="shared" si="5"/>
        <v>12590</v>
      </c>
      <c r="T49" s="42">
        <v>310178</v>
      </c>
      <c r="U49" s="42">
        <v>310993</v>
      </c>
      <c r="V49" s="42">
        <v>-1</v>
      </c>
      <c r="W49" s="54" t="s">
        <v>141</v>
      </c>
    </row>
    <row r="50" spans="16:23">
      <c r="Q50" s="42">
        <v>303055</v>
      </c>
      <c r="R50" s="42">
        <v>315645</v>
      </c>
      <c r="S50" s="42">
        <f t="shared" si="5"/>
        <v>12590</v>
      </c>
      <c r="T50" s="42">
        <v>311029</v>
      </c>
      <c r="U50" s="42">
        <v>311295</v>
      </c>
      <c r="V50" s="42">
        <v>-1</v>
      </c>
      <c r="W50" s="54" t="s">
        <v>140</v>
      </c>
    </row>
    <row r="51" spans="16:23">
      <c r="Q51" s="42">
        <v>303055</v>
      </c>
      <c r="R51" s="42">
        <v>315645</v>
      </c>
      <c r="S51" s="42">
        <f t="shared" si="5"/>
        <v>12590</v>
      </c>
      <c r="T51" s="42">
        <v>311408</v>
      </c>
      <c r="U51" s="42">
        <v>311602</v>
      </c>
      <c r="V51" s="42">
        <v>-1</v>
      </c>
      <c r="W51" s="54" t="s">
        <v>139</v>
      </c>
    </row>
    <row r="52" spans="16:23">
      <c r="Q52" s="42">
        <v>303055</v>
      </c>
      <c r="R52" s="42">
        <v>315645</v>
      </c>
      <c r="S52" s="42">
        <f t="shared" si="5"/>
        <v>12590</v>
      </c>
      <c r="T52" s="42">
        <v>311620</v>
      </c>
      <c r="U52" s="42">
        <v>313305</v>
      </c>
      <c r="V52" s="42">
        <v>-1</v>
      </c>
      <c r="W52" s="54" t="s">
        <v>138</v>
      </c>
    </row>
    <row r="53" spans="16:23">
      <c r="Q53" s="42">
        <v>303055</v>
      </c>
      <c r="R53" s="42">
        <v>315645</v>
      </c>
      <c r="S53" s="42">
        <f t="shared" si="5"/>
        <v>12590</v>
      </c>
      <c r="T53" s="42">
        <v>313345</v>
      </c>
      <c r="U53" s="42">
        <v>313767</v>
      </c>
      <c r="V53" s="42">
        <v>-1</v>
      </c>
      <c r="W53" s="54" t="s">
        <v>137</v>
      </c>
    </row>
    <row r="54" spans="16:23">
      <c r="Q54" s="42">
        <v>303055</v>
      </c>
      <c r="R54" s="42">
        <v>315645</v>
      </c>
      <c r="S54" s="42">
        <f t="shared" si="5"/>
        <v>12590</v>
      </c>
      <c r="T54" s="42">
        <v>313798</v>
      </c>
      <c r="U54" s="42">
        <v>314070</v>
      </c>
      <c r="V54" s="42">
        <v>-1</v>
      </c>
      <c r="W54" s="54" t="s">
        <v>136</v>
      </c>
    </row>
    <row r="55" spans="16:23">
      <c r="Q55" s="42">
        <v>303055</v>
      </c>
      <c r="R55" s="42">
        <v>315645</v>
      </c>
      <c r="S55" s="42">
        <f t="shared" si="5"/>
        <v>12590</v>
      </c>
      <c r="T55" s="42">
        <v>314083</v>
      </c>
      <c r="U55" s="42">
        <v>314433</v>
      </c>
      <c r="V55" s="42">
        <v>-1</v>
      </c>
      <c r="W55" s="54" t="s">
        <v>135</v>
      </c>
    </row>
    <row r="56" spans="16:23">
      <c r="Q56" s="42">
        <v>303055</v>
      </c>
      <c r="R56" s="42">
        <v>315645</v>
      </c>
      <c r="S56" s="42">
        <f t="shared" si="5"/>
        <v>12590</v>
      </c>
      <c r="T56" s="42">
        <v>314505</v>
      </c>
      <c r="U56" s="42">
        <v>314939</v>
      </c>
      <c r="V56" s="42">
        <v>1</v>
      </c>
      <c r="W56" s="54" t="s">
        <v>134</v>
      </c>
    </row>
    <row r="57" spans="16:23">
      <c r="Q57" s="42">
        <v>303055</v>
      </c>
      <c r="R57" s="42">
        <v>315645</v>
      </c>
      <c r="S57" s="42">
        <f t="shared" si="5"/>
        <v>12590</v>
      </c>
      <c r="T57" s="42">
        <v>314936</v>
      </c>
      <c r="U57" s="42">
        <v>315178</v>
      </c>
      <c r="V57" s="42">
        <v>-1</v>
      </c>
      <c r="W57" s="54" t="s">
        <v>133</v>
      </c>
    </row>
    <row r="58" spans="16:23">
      <c r="Q58" s="42">
        <v>303055</v>
      </c>
      <c r="R58" s="42">
        <v>315645</v>
      </c>
      <c r="S58" s="42">
        <f t="shared" si="5"/>
        <v>12590</v>
      </c>
      <c r="T58" s="42">
        <v>315211</v>
      </c>
      <c r="U58" s="42">
        <v>315645</v>
      </c>
      <c r="V58" s="42">
        <v>-1</v>
      </c>
      <c r="W58" s="54" t="s">
        <v>307</v>
      </c>
    </row>
    <row r="59" spans="16:23">
      <c r="P59" s="5">
        <v>8</v>
      </c>
      <c r="Q59" s="40">
        <v>345276</v>
      </c>
      <c r="R59" s="40">
        <v>352905</v>
      </c>
      <c r="S59" s="40">
        <f>Table2[[#This Row],[Island End]]-Table2[[#This Row],[Island Start]]</f>
        <v>7629</v>
      </c>
      <c r="T59" s="40">
        <v>345276</v>
      </c>
      <c r="U59" s="40">
        <v>346163</v>
      </c>
      <c r="V59" s="40">
        <v>1</v>
      </c>
      <c r="W59" s="56" t="s">
        <v>318</v>
      </c>
    </row>
    <row r="60" spans="16:23">
      <c r="Q60" s="40">
        <v>345276</v>
      </c>
      <c r="R60" s="40">
        <v>352905</v>
      </c>
      <c r="S60" s="40">
        <f>Table2[[#This Row],[Island End]]-Table2[[#This Row],[Island Start]]</f>
        <v>7629</v>
      </c>
      <c r="T60" s="40">
        <v>346160</v>
      </c>
      <c r="U60" s="40">
        <v>346840</v>
      </c>
      <c r="V60" s="40">
        <v>1</v>
      </c>
      <c r="W60" s="56" t="s">
        <v>319</v>
      </c>
    </row>
    <row r="61" spans="16:23">
      <c r="Q61" s="40">
        <v>345276</v>
      </c>
      <c r="R61" s="40">
        <v>352905</v>
      </c>
      <c r="S61" s="40">
        <f>Table2[[#This Row],[Island End]]-Table2[[#This Row],[Island Start]]</f>
        <v>7629</v>
      </c>
      <c r="T61" s="40">
        <v>346849</v>
      </c>
      <c r="U61" s="40">
        <v>347814</v>
      </c>
      <c r="V61" s="40">
        <v>1</v>
      </c>
      <c r="W61" s="56" t="s">
        <v>320</v>
      </c>
    </row>
    <row r="62" spans="16:23">
      <c r="Q62" s="40">
        <v>345276</v>
      </c>
      <c r="R62" s="40">
        <v>352905</v>
      </c>
      <c r="S62" s="40">
        <f>Table2[[#This Row],[Island End]]-Table2[[#This Row],[Island Start]]</f>
        <v>7629</v>
      </c>
      <c r="T62" s="40">
        <v>347816</v>
      </c>
      <c r="U62" s="40">
        <v>348625</v>
      </c>
      <c r="V62" s="40">
        <v>-1</v>
      </c>
      <c r="W62" s="56" t="s">
        <v>321</v>
      </c>
    </row>
    <row r="63" spans="16:23">
      <c r="Q63" s="40">
        <v>345276</v>
      </c>
      <c r="R63" s="40">
        <v>352905</v>
      </c>
      <c r="S63" s="40">
        <f>Table2[[#This Row],[Island End]]-Table2[[#This Row],[Island Start]]</f>
        <v>7629</v>
      </c>
      <c r="T63" s="40">
        <v>348771</v>
      </c>
      <c r="U63" s="40">
        <v>349706</v>
      </c>
      <c r="V63" s="40">
        <v>-1</v>
      </c>
      <c r="W63" s="56" t="s">
        <v>322</v>
      </c>
    </row>
    <row r="64" spans="16:23">
      <c r="Q64" s="40">
        <v>345276</v>
      </c>
      <c r="R64" s="40">
        <v>352905</v>
      </c>
      <c r="S64" s="40">
        <f>Table2[[#This Row],[Island End]]-Table2[[#This Row],[Island Start]]</f>
        <v>7629</v>
      </c>
      <c r="T64" s="40">
        <v>349703</v>
      </c>
      <c r="U64" s="40">
        <v>350521</v>
      </c>
      <c r="V64" s="40">
        <v>-1</v>
      </c>
      <c r="W64" s="56" t="s">
        <v>323</v>
      </c>
    </row>
    <row r="65" spans="16:23">
      <c r="Q65" s="40">
        <v>345276</v>
      </c>
      <c r="R65" s="40">
        <v>352905</v>
      </c>
      <c r="S65" s="40">
        <f>Table2[[#This Row],[Island End]]-Table2[[#This Row],[Island Start]]</f>
        <v>7629</v>
      </c>
      <c r="T65" s="40">
        <v>350665</v>
      </c>
      <c r="U65" s="40">
        <v>351162</v>
      </c>
      <c r="V65" s="40">
        <v>1</v>
      </c>
      <c r="W65" s="56" t="s">
        <v>324</v>
      </c>
    </row>
    <row r="66" spans="16:23">
      <c r="Q66" s="40">
        <v>345276</v>
      </c>
      <c r="R66" s="40">
        <v>352905</v>
      </c>
      <c r="S66" s="40">
        <f>Table2[[#This Row],[Island End]]-Table2[[#This Row],[Island Start]]</f>
        <v>7629</v>
      </c>
      <c r="T66" s="40">
        <v>351286</v>
      </c>
      <c r="U66" s="40">
        <v>352386</v>
      </c>
      <c r="V66" s="40">
        <v>1</v>
      </c>
      <c r="W66" s="56" t="s">
        <v>325</v>
      </c>
    </row>
    <row r="67" spans="16:23">
      <c r="Q67" s="40">
        <v>345276</v>
      </c>
      <c r="R67" s="40">
        <v>352905</v>
      </c>
      <c r="S67" s="40">
        <f>Table2[[#This Row],[Island End]]-Table2[[#This Row],[Island Start]]</f>
        <v>7629</v>
      </c>
      <c r="T67" s="40">
        <v>352465</v>
      </c>
      <c r="U67" s="40">
        <v>352905</v>
      </c>
      <c r="V67" s="40">
        <v>1</v>
      </c>
      <c r="W67" s="56" t="s">
        <v>326</v>
      </c>
    </row>
    <row r="68" spans="16:23">
      <c r="P68" s="5">
        <v>9</v>
      </c>
      <c r="Q68" s="41">
        <v>498306</v>
      </c>
      <c r="R68" s="41">
        <v>515187</v>
      </c>
      <c r="S68" s="41">
        <f>R68-Q68</f>
        <v>16881</v>
      </c>
      <c r="T68" s="41">
        <v>498306</v>
      </c>
      <c r="U68" s="41">
        <v>500126</v>
      </c>
      <c r="V68" s="41">
        <v>-1</v>
      </c>
      <c r="W68" s="57" t="s">
        <v>327</v>
      </c>
    </row>
    <row r="69" spans="16:23">
      <c r="Q69" s="41">
        <v>498306</v>
      </c>
      <c r="R69" s="41">
        <v>515187</v>
      </c>
      <c r="S69" s="41">
        <f t="shared" ref="S69:S81" si="6">R69-Q69</f>
        <v>16881</v>
      </c>
      <c r="T69" s="41">
        <v>500123</v>
      </c>
      <c r="U69" s="41">
        <v>500878</v>
      </c>
      <c r="V69" s="41">
        <v>-1</v>
      </c>
      <c r="W69" s="57" t="s">
        <v>328</v>
      </c>
    </row>
    <row r="70" spans="16:23">
      <c r="Q70" s="41">
        <v>498306</v>
      </c>
      <c r="R70" s="41">
        <v>515187</v>
      </c>
      <c r="S70" s="41">
        <f t="shared" si="6"/>
        <v>16881</v>
      </c>
      <c r="T70" s="41">
        <v>500914</v>
      </c>
      <c r="U70" s="41">
        <v>501324</v>
      </c>
      <c r="V70" s="41">
        <v>-1</v>
      </c>
      <c r="W70" s="57" t="s">
        <v>217</v>
      </c>
    </row>
    <row r="71" spans="16:23">
      <c r="Q71" s="41">
        <v>498306</v>
      </c>
      <c r="R71" s="41">
        <v>515187</v>
      </c>
      <c r="S71" s="41">
        <f t="shared" si="6"/>
        <v>16881</v>
      </c>
      <c r="T71" s="41">
        <v>501341</v>
      </c>
      <c r="U71" s="41">
        <v>504355</v>
      </c>
      <c r="V71" s="41">
        <v>-1</v>
      </c>
      <c r="W71" s="57" t="s">
        <v>216</v>
      </c>
    </row>
    <row r="72" spans="16:23">
      <c r="Q72" s="41">
        <v>498306</v>
      </c>
      <c r="R72" s="41">
        <v>515187</v>
      </c>
      <c r="S72" s="41">
        <f t="shared" si="6"/>
        <v>16881</v>
      </c>
      <c r="T72" s="41">
        <v>504412</v>
      </c>
      <c r="U72" s="41">
        <v>505896</v>
      </c>
      <c r="V72" s="41">
        <v>-1</v>
      </c>
      <c r="W72" s="57" t="s">
        <v>215</v>
      </c>
    </row>
    <row r="73" spans="16:23">
      <c r="Q73" s="41">
        <v>498306</v>
      </c>
      <c r="R73" s="41">
        <v>515187</v>
      </c>
      <c r="S73" s="41">
        <f t="shared" si="6"/>
        <v>16881</v>
      </c>
      <c r="T73" s="41">
        <v>505893</v>
      </c>
      <c r="U73" s="41">
        <v>506363</v>
      </c>
      <c r="V73" s="41">
        <v>-1</v>
      </c>
      <c r="W73" s="57" t="s">
        <v>214</v>
      </c>
    </row>
    <row r="74" spans="16:23">
      <c r="Q74" s="41">
        <v>498306</v>
      </c>
      <c r="R74" s="41">
        <v>515187</v>
      </c>
      <c r="S74" s="41">
        <f t="shared" si="6"/>
        <v>16881</v>
      </c>
      <c r="T74" s="41">
        <v>506602</v>
      </c>
      <c r="U74" s="41">
        <v>508251</v>
      </c>
      <c r="V74" s="41">
        <v>-1</v>
      </c>
      <c r="W74" s="57" t="s">
        <v>213</v>
      </c>
    </row>
    <row r="75" spans="16:23">
      <c r="Q75" s="41">
        <v>498306</v>
      </c>
      <c r="R75" s="41">
        <v>515187</v>
      </c>
      <c r="S75" s="41">
        <f t="shared" si="6"/>
        <v>16881</v>
      </c>
      <c r="T75" s="41">
        <v>508286</v>
      </c>
      <c r="U75" s="41">
        <v>508861</v>
      </c>
      <c r="V75" s="41">
        <v>-1</v>
      </c>
      <c r="W75" s="57" t="s">
        <v>212</v>
      </c>
    </row>
    <row r="76" spans="16:23">
      <c r="Q76" s="41">
        <v>498306</v>
      </c>
      <c r="R76" s="41">
        <v>515187</v>
      </c>
      <c r="S76" s="41">
        <f t="shared" si="6"/>
        <v>16881</v>
      </c>
      <c r="T76" s="41">
        <v>509127</v>
      </c>
      <c r="U76" s="41">
        <v>510125</v>
      </c>
      <c r="V76" s="41">
        <v>1</v>
      </c>
      <c r="W76" s="57" t="s">
        <v>211</v>
      </c>
    </row>
    <row r="77" spans="16:23">
      <c r="Q77" s="41">
        <v>498306</v>
      </c>
      <c r="R77" s="41">
        <v>515187</v>
      </c>
      <c r="S77" s="41">
        <f t="shared" si="6"/>
        <v>16881</v>
      </c>
      <c r="T77" s="41">
        <v>510260</v>
      </c>
      <c r="U77" s="41">
        <v>510748</v>
      </c>
      <c r="V77" s="41">
        <v>-1</v>
      </c>
      <c r="W77" s="57"/>
    </row>
    <row r="78" spans="16:23">
      <c r="Q78" s="41">
        <v>498306</v>
      </c>
      <c r="R78" s="41">
        <v>515187</v>
      </c>
      <c r="S78" s="41">
        <f t="shared" si="6"/>
        <v>16881</v>
      </c>
      <c r="T78" s="41">
        <v>510949</v>
      </c>
      <c r="U78" s="41">
        <v>511563</v>
      </c>
      <c r="V78" s="41">
        <v>1</v>
      </c>
      <c r="W78" s="57" t="s">
        <v>157</v>
      </c>
    </row>
    <row r="79" spans="16:23">
      <c r="Q79" s="41">
        <v>498306</v>
      </c>
      <c r="R79" s="41">
        <v>515187</v>
      </c>
      <c r="S79" s="41">
        <f t="shared" si="6"/>
        <v>16881</v>
      </c>
      <c r="T79" s="41">
        <v>511890</v>
      </c>
      <c r="U79" s="41">
        <v>512246</v>
      </c>
      <c r="V79" s="41">
        <v>1</v>
      </c>
      <c r="W79" s="57"/>
    </row>
    <row r="80" spans="16:23">
      <c r="Q80" s="41">
        <v>498306</v>
      </c>
      <c r="R80" s="41">
        <v>515187</v>
      </c>
      <c r="S80" s="41">
        <f t="shared" si="6"/>
        <v>16881</v>
      </c>
      <c r="T80" s="41">
        <v>512383</v>
      </c>
      <c r="U80" s="41">
        <v>513207</v>
      </c>
      <c r="V80" s="41">
        <v>-1</v>
      </c>
      <c r="W80" s="57" t="s">
        <v>157</v>
      </c>
    </row>
    <row r="81" spans="16:23">
      <c r="Q81" s="41">
        <v>498306</v>
      </c>
      <c r="R81" s="41">
        <v>515187</v>
      </c>
      <c r="S81" s="41">
        <f t="shared" si="6"/>
        <v>16881</v>
      </c>
      <c r="T81" s="41">
        <v>513259</v>
      </c>
      <c r="U81" s="41">
        <v>515187</v>
      </c>
      <c r="V81" s="41">
        <v>-1</v>
      </c>
      <c r="W81" s="57" t="s">
        <v>157</v>
      </c>
    </row>
    <row r="82" spans="16:23">
      <c r="P82" s="5">
        <v>10</v>
      </c>
      <c r="Q82" s="1">
        <v>594580</v>
      </c>
      <c r="R82" s="1">
        <v>629575</v>
      </c>
      <c r="S82" s="1">
        <f>Table2[[#This Row],[Island End]]-Table2[[#This Row],[Island Start]]</f>
        <v>34995</v>
      </c>
      <c r="T82" s="1">
        <v>594580</v>
      </c>
      <c r="U82" s="1">
        <v>595137</v>
      </c>
      <c r="V82" s="1">
        <v>-1</v>
      </c>
      <c r="W82" s="44"/>
    </row>
    <row r="83" spans="16:23">
      <c r="Q83" s="1">
        <v>594580</v>
      </c>
      <c r="R83" s="1">
        <v>629575</v>
      </c>
      <c r="S83" s="1">
        <f>Table2[[#This Row],[Island End]]-Table2[[#This Row],[Island Start]]</f>
        <v>34995</v>
      </c>
      <c r="T83" s="1">
        <v>595280</v>
      </c>
      <c r="U83" s="1">
        <v>596923</v>
      </c>
      <c r="V83" s="1">
        <v>-1</v>
      </c>
      <c r="W83" s="44" t="s">
        <v>329</v>
      </c>
    </row>
    <row r="84" spans="16:23">
      <c r="Q84" s="1">
        <v>594580</v>
      </c>
      <c r="R84" s="1">
        <v>629575</v>
      </c>
      <c r="S84" s="1">
        <f>Table2[[#This Row],[Island End]]-Table2[[#This Row],[Island Start]]</f>
        <v>34995</v>
      </c>
      <c r="T84" s="1">
        <v>597030</v>
      </c>
      <c r="U84" s="1">
        <v>597407</v>
      </c>
      <c r="V84" s="1">
        <v>1</v>
      </c>
      <c r="W84" s="44" t="s">
        <v>210</v>
      </c>
    </row>
    <row r="85" spans="16:23">
      <c r="Q85" s="1">
        <v>594580</v>
      </c>
      <c r="R85" s="1">
        <v>629575</v>
      </c>
      <c r="S85" s="1">
        <f>Table2[[#This Row],[Island End]]-Table2[[#This Row],[Island Start]]</f>
        <v>34995</v>
      </c>
      <c r="T85" s="1">
        <v>597501</v>
      </c>
      <c r="U85" s="1">
        <v>598544</v>
      </c>
      <c r="V85" s="1">
        <v>1</v>
      </c>
      <c r="W85" s="44" t="s">
        <v>209</v>
      </c>
    </row>
    <row r="86" spans="16:23">
      <c r="Q86" s="1">
        <v>594580</v>
      </c>
      <c r="R86" s="1">
        <v>629575</v>
      </c>
      <c r="S86" s="1">
        <f>Table2[[#This Row],[Island End]]-Table2[[#This Row],[Island Start]]</f>
        <v>34995</v>
      </c>
      <c r="T86" s="1">
        <v>598550</v>
      </c>
      <c r="U86" s="1">
        <v>599194</v>
      </c>
      <c r="V86" s="1">
        <v>1</v>
      </c>
      <c r="W86" s="44" t="s">
        <v>208</v>
      </c>
    </row>
    <row r="87" spans="16:23">
      <c r="Q87" s="1">
        <v>594580</v>
      </c>
      <c r="R87" s="1">
        <v>629575</v>
      </c>
      <c r="S87" s="1">
        <f>Table2[[#This Row],[Island End]]-Table2[[#This Row],[Island Start]]</f>
        <v>34995</v>
      </c>
      <c r="T87" s="1">
        <v>599512</v>
      </c>
      <c r="U87" s="1">
        <v>599730</v>
      </c>
      <c r="V87" s="1">
        <v>-1</v>
      </c>
      <c r="W87" s="44"/>
    </row>
    <row r="88" spans="16:23">
      <c r="Q88" s="1">
        <v>594580</v>
      </c>
      <c r="R88" s="1">
        <v>629575</v>
      </c>
      <c r="S88" s="1">
        <f>Table2[[#This Row],[Island End]]-Table2[[#This Row],[Island Start]]</f>
        <v>34995</v>
      </c>
      <c r="T88" s="1">
        <v>599755</v>
      </c>
      <c r="U88" s="1">
        <v>600288</v>
      </c>
      <c r="V88" s="1">
        <v>1</v>
      </c>
      <c r="W88" s="44"/>
    </row>
    <row r="89" spans="16:23">
      <c r="Q89" s="1">
        <v>594580</v>
      </c>
      <c r="R89" s="1">
        <v>629575</v>
      </c>
      <c r="S89" s="1">
        <f>Table2[[#This Row],[Island End]]-Table2[[#This Row],[Island Start]]</f>
        <v>34995</v>
      </c>
      <c r="T89" s="1">
        <v>600288</v>
      </c>
      <c r="U89" s="1">
        <v>602078</v>
      </c>
      <c r="V89" s="1">
        <v>1</v>
      </c>
      <c r="W89" s="44" t="s">
        <v>207</v>
      </c>
    </row>
    <row r="90" spans="16:23">
      <c r="Q90" s="1">
        <v>594580</v>
      </c>
      <c r="R90" s="1">
        <v>629575</v>
      </c>
      <c r="S90" s="1">
        <f>Table2[[#This Row],[Island End]]-Table2[[#This Row],[Island Start]]</f>
        <v>34995</v>
      </c>
      <c r="T90" s="1">
        <v>602092</v>
      </c>
      <c r="U90" s="1">
        <v>603753</v>
      </c>
      <c r="V90" s="1">
        <v>1</v>
      </c>
      <c r="W90" s="44" t="s">
        <v>206</v>
      </c>
    </row>
    <row r="91" spans="16:23">
      <c r="Q91" s="1">
        <v>594580</v>
      </c>
      <c r="R91" s="1">
        <v>629575</v>
      </c>
      <c r="S91" s="1">
        <f>Table2[[#This Row],[Island End]]-Table2[[#This Row],[Island Start]]</f>
        <v>34995</v>
      </c>
      <c r="T91" s="1">
        <v>603798</v>
      </c>
      <c r="U91" s="1">
        <v>604073</v>
      </c>
      <c r="V91" s="1">
        <v>-1</v>
      </c>
      <c r="W91" s="44" t="s">
        <v>157</v>
      </c>
    </row>
    <row r="92" spans="16:23">
      <c r="Q92" s="1">
        <v>594580</v>
      </c>
      <c r="R92" s="1">
        <v>629575</v>
      </c>
      <c r="S92" s="1">
        <f>Table2[[#This Row],[Island End]]-Table2[[#This Row],[Island Start]]</f>
        <v>34995</v>
      </c>
      <c r="T92" s="1">
        <v>604078</v>
      </c>
      <c r="U92" s="1">
        <v>604389</v>
      </c>
      <c r="V92" s="1">
        <v>-1</v>
      </c>
      <c r="W92" s="44"/>
    </row>
    <row r="93" spans="16:23">
      <c r="Q93" s="1">
        <v>594580</v>
      </c>
      <c r="R93" s="1">
        <v>629575</v>
      </c>
      <c r="S93" s="1">
        <f>Table2[[#This Row],[Island End]]-Table2[[#This Row],[Island Start]]</f>
        <v>34995</v>
      </c>
      <c r="T93" s="1">
        <v>604657</v>
      </c>
      <c r="U93" s="1">
        <v>605619</v>
      </c>
      <c r="V93" s="1">
        <v>1</v>
      </c>
      <c r="W93" s="44" t="s">
        <v>205</v>
      </c>
    </row>
    <row r="94" spans="16:23">
      <c r="Q94" s="1">
        <v>594580</v>
      </c>
      <c r="R94" s="1">
        <v>629575</v>
      </c>
      <c r="S94" s="1">
        <f>Table2[[#This Row],[Island End]]-Table2[[#This Row],[Island Start]]</f>
        <v>34995</v>
      </c>
      <c r="T94" s="1">
        <v>605624</v>
      </c>
      <c r="U94" s="1">
        <v>607492</v>
      </c>
      <c r="V94" s="1">
        <v>1</v>
      </c>
      <c r="W94" s="44" t="s">
        <v>204</v>
      </c>
    </row>
    <row r="95" spans="16:23">
      <c r="Q95" s="1">
        <v>594580</v>
      </c>
      <c r="R95" s="1">
        <v>629575</v>
      </c>
      <c r="S95" s="1">
        <f>Table2[[#This Row],[Island End]]-Table2[[#This Row],[Island Start]]</f>
        <v>34995</v>
      </c>
      <c r="T95" s="1">
        <v>607621</v>
      </c>
      <c r="U95" s="1">
        <v>608478</v>
      </c>
      <c r="V95" s="1">
        <v>1</v>
      </c>
      <c r="W95" s="44" t="s">
        <v>203</v>
      </c>
    </row>
    <row r="96" spans="16:23">
      <c r="Q96" s="1">
        <v>594580</v>
      </c>
      <c r="R96" s="1">
        <v>629575</v>
      </c>
      <c r="S96" s="1">
        <f>Table2[[#This Row],[Island End]]-Table2[[#This Row],[Island Start]]</f>
        <v>34995</v>
      </c>
      <c r="T96" s="1">
        <v>608591</v>
      </c>
      <c r="U96" s="1">
        <v>609598</v>
      </c>
      <c r="V96" s="1">
        <v>1</v>
      </c>
      <c r="W96" s="44" t="s">
        <v>157</v>
      </c>
    </row>
    <row r="97" spans="17:23">
      <c r="Q97" s="1">
        <v>594580</v>
      </c>
      <c r="R97" s="1">
        <v>629575</v>
      </c>
      <c r="S97" s="1">
        <f>Table2[[#This Row],[Island End]]-Table2[[#This Row],[Island Start]]</f>
        <v>34995</v>
      </c>
      <c r="T97" s="1">
        <v>609614</v>
      </c>
      <c r="U97" s="1">
        <v>613258</v>
      </c>
      <c r="V97" s="1">
        <v>-1</v>
      </c>
      <c r="W97" s="44" t="s">
        <v>202</v>
      </c>
    </row>
    <row r="98" spans="17:23">
      <c r="Q98" s="1">
        <v>594580</v>
      </c>
      <c r="R98" s="1">
        <v>629575</v>
      </c>
      <c r="S98" s="1">
        <f>Table2[[#This Row],[Island End]]-Table2[[#This Row],[Island Start]]</f>
        <v>34995</v>
      </c>
      <c r="T98" s="1">
        <v>613396</v>
      </c>
      <c r="U98" s="1">
        <v>614277</v>
      </c>
      <c r="V98" s="1">
        <v>-1</v>
      </c>
      <c r="W98" s="44"/>
    </row>
    <row r="99" spans="17:23">
      <c r="Q99" s="1">
        <v>594580</v>
      </c>
      <c r="R99" s="1">
        <v>629575</v>
      </c>
      <c r="S99" s="1">
        <f>Table2[[#This Row],[Island End]]-Table2[[#This Row],[Island Start]]</f>
        <v>34995</v>
      </c>
      <c r="T99" s="1">
        <v>614313</v>
      </c>
      <c r="U99" s="1">
        <v>615218</v>
      </c>
      <c r="V99" s="1">
        <v>-1</v>
      </c>
      <c r="W99" s="44" t="s">
        <v>201</v>
      </c>
    </row>
    <row r="100" spans="17:23">
      <c r="Q100" s="1">
        <v>594580</v>
      </c>
      <c r="R100" s="1">
        <v>629575</v>
      </c>
      <c r="S100" s="1">
        <f>Table2[[#This Row],[Island End]]-Table2[[#This Row],[Island Start]]</f>
        <v>34995</v>
      </c>
      <c r="T100" s="1">
        <v>615292</v>
      </c>
      <c r="U100" s="1">
        <v>616419</v>
      </c>
      <c r="V100" s="1">
        <v>-1</v>
      </c>
      <c r="W100" s="44" t="s">
        <v>157</v>
      </c>
    </row>
    <row r="101" spans="17:23">
      <c r="Q101" s="1">
        <v>594580</v>
      </c>
      <c r="R101" s="1">
        <v>629575</v>
      </c>
      <c r="S101" s="1">
        <f>Table2[[#This Row],[Island End]]-Table2[[#This Row],[Island Start]]</f>
        <v>34995</v>
      </c>
      <c r="T101" s="1">
        <v>616406</v>
      </c>
      <c r="U101" s="1">
        <v>618256</v>
      </c>
      <c r="V101" s="1">
        <v>-1</v>
      </c>
      <c r="W101" s="44" t="s">
        <v>200</v>
      </c>
    </row>
    <row r="102" spans="17:23">
      <c r="Q102" s="1">
        <v>594580</v>
      </c>
      <c r="R102" s="1">
        <v>629575</v>
      </c>
      <c r="S102" s="1">
        <f>Table2[[#This Row],[Island End]]-Table2[[#This Row],[Island Start]]</f>
        <v>34995</v>
      </c>
      <c r="T102" s="1">
        <v>618256</v>
      </c>
      <c r="U102" s="1">
        <v>619365</v>
      </c>
      <c r="V102" s="1">
        <v>-1</v>
      </c>
      <c r="W102" s="44" t="s">
        <v>199</v>
      </c>
    </row>
    <row r="103" spans="17:23">
      <c r="Q103" s="1">
        <v>594580</v>
      </c>
      <c r="R103" s="1">
        <v>629575</v>
      </c>
      <c r="S103" s="1">
        <f>Table2[[#This Row],[Island End]]-Table2[[#This Row],[Island Start]]</f>
        <v>34995</v>
      </c>
      <c r="T103" s="1">
        <v>619732</v>
      </c>
      <c r="U103" s="1">
        <v>620505</v>
      </c>
      <c r="V103" s="1">
        <v>1</v>
      </c>
      <c r="W103" s="44" t="s">
        <v>198</v>
      </c>
    </row>
    <row r="104" spans="17:23">
      <c r="Q104" s="1">
        <v>594580</v>
      </c>
      <c r="R104" s="1">
        <v>629575</v>
      </c>
      <c r="S104" s="1">
        <f>Table2[[#This Row],[Island End]]-Table2[[#This Row],[Island Start]]</f>
        <v>34995</v>
      </c>
      <c r="T104" s="1">
        <v>620502</v>
      </c>
      <c r="U104" s="1">
        <v>621605</v>
      </c>
      <c r="V104" s="1">
        <v>1</v>
      </c>
      <c r="W104" s="44" t="s">
        <v>197</v>
      </c>
    </row>
    <row r="105" spans="17:23">
      <c r="Q105" s="1">
        <v>594580</v>
      </c>
      <c r="R105" s="1">
        <v>629575</v>
      </c>
      <c r="S105" s="1">
        <f>Table2[[#This Row],[Island End]]-Table2[[#This Row],[Island Start]]</f>
        <v>34995</v>
      </c>
      <c r="T105" s="1">
        <v>621616</v>
      </c>
      <c r="U105" s="1">
        <v>622944</v>
      </c>
      <c r="V105" s="1">
        <v>1</v>
      </c>
      <c r="W105" s="44" t="s">
        <v>196</v>
      </c>
    </row>
    <row r="106" spans="17:23">
      <c r="Q106" s="1">
        <v>594580</v>
      </c>
      <c r="R106" s="1">
        <v>629575</v>
      </c>
      <c r="S106" s="1">
        <f>Table2[[#This Row],[Island End]]-Table2[[#This Row],[Island Start]]</f>
        <v>34995</v>
      </c>
      <c r="T106" s="1">
        <v>623330</v>
      </c>
      <c r="U106" s="1">
        <v>623683</v>
      </c>
      <c r="V106" s="1">
        <v>-1</v>
      </c>
      <c r="W106" s="44" t="s">
        <v>195</v>
      </c>
    </row>
    <row r="107" spans="17:23">
      <c r="Q107" s="1">
        <v>594580</v>
      </c>
      <c r="R107" s="1">
        <v>629575</v>
      </c>
      <c r="S107" s="1">
        <f>Table2[[#This Row],[Island End]]-Table2[[#This Row],[Island Start]]</f>
        <v>34995</v>
      </c>
      <c r="T107" s="1">
        <v>623653</v>
      </c>
      <c r="U107" s="1">
        <v>623832</v>
      </c>
      <c r="V107" s="1">
        <v>-1</v>
      </c>
      <c r="W107" s="44" t="s">
        <v>141</v>
      </c>
    </row>
    <row r="108" spans="17:23">
      <c r="Q108" s="1">
        <v>594580</v>
      </c>
      <c r="R108" s="1">
        <v>629575</v>
      </c>
      <c r="S108" s="1">
        <f>Table2[[#This Row],[Island End]]-Table2[[#This Row],[Island Start]]</f>
        <v>34995</v>
      </c>
      <c r="T108" s="1">
        <v>623853</v>
      </c>
      <c r="U108" s="1">
        <v>624302</v>
      </c>
      <c r="V108" s="1">
        <v>-1</v>
      </c>
      <c r="W108" s="44" t="s">
        <v>195</v>
      </c>
    </row>
    <row r="109" spans="17:23">
      <c r="Q109" s="1">
        <v>594580</v>
      </c>
      <c r="R109" s="1">
        <v>629575</v>
      </c>
      <c r="S109" s="1">
        <f>Table2[[#This Row],[Island End]]-Table2[[#This Row],[Island Start]]</f>
        <v>34995</v>
      </c>
      <c r="T109" s="1">
        <v>624376</v>
      </c>
      <c r="U109" s="1">
        <v>624573</v>
      </c>
      <c r="V109" s="1">
        <v>-1</v>
      </c>
      <c r="W109" s="44"/>
    </row>
    <row r="110" spans="17:23">
      <c r="Q110" s="1">
        <v>594580</v>
      </c>
      <c r="R110" s="1">
        <v>629575</v>
      </c>
      <c r="S110" s="1">
        <f>Table2[[#This Row],[Island End]]-Table2[[#This Row],[Island Start]]</f>
        <v>34995</v>
      </c>
      <c r="T110" s="1">
        <v>624583</v>
      </c>
      <c r="U110" s="1">
        <v>624882</v>
      </c>
      <c r="V110" s="1">
        <v>-1</v>
      </c>
      <c r="W110" s="44"/>
    </row>
    <row r="111" spans="17:23">
      <c r="Q111" s="1">
        <v>594580</v>
      </c>
      <c r="R111" s="1">
        <v>629575</v>
      </c>
      <c r="S111" s="1">
        <f>Table2[[#This Row],[Island End]]-Table2[[#This Row],[Island Start]]</f>
        <v>34995</v>
      </c>
      <c r="T111" s="1">
        <v>624932</v>
      </c>
      <c r="U111" s="1">
        <v>625105</v>
      </c>
      <c r="V111" s="1">
        <v>1</v>
      </c>
      <c r="W111" s="44"/>
    </row>
    <row r="112" spans="17:23">
      <c r="Q112" s="1">
        <v>594580</v>
      </c>
      <c r="R112" s="1">
        <v>629575</v>
      </c>
      <c r="S112" s="1">
        <f>Table2[[#This Row],[Island End]]-Table2[[#This Row],[Island Start]]</f>
        <v>34995</v>
      </c>
      <c r="T112" s="1">
        <v>625154</v>
      </c>
      <c r="U112" s="1">
        <v>625510</v>
      </c>
      <c r="V112" s="1">
        <v>-1</v>
      </c>
      <c r="W112" s="44" t="s">
        <v>194</v>
      </c>
    </row>
    <row r="113" spans="16:23">
      <c r="Q113" s="1">
        <v>594580</v>
      </c>
      <c r="R113" s="1">
        <v>629575</v>
      </c>
      <c r="S113" s="1">
        <f>Table2[[#This Row],[Island End]]-Table2[[#This Row],[Island Start]]</f>
        <v>34995</v>
      </c>
      <c r="T113" s="1">
        <v>625547</v>
      </c>
      <c r="U113" s="1">
        <v>626689</v>
      </c>
      <c r="V113" s="1">
        <v>-1</v>
      </c>
      <c r="W113" s="44" t="s">
        <v>193</v>
      </c>
    </row>
    <row r="114" spans="16:23">
      <c r="Q114" s="1">
        <v>594580</v>
      </c>
      <c r="R114" s="1">
        <v>629575</v>
      </c>
      <c r="S114" s="1">
        <f>Table2[[#This Row],[Island End]]-Table2[[#This Row],[Island Start]]</f>
        <v>34995</v>
      </c>
      <c r="T114" s="1">
        <v>626682</v>
      </c>
      <c r="U114" s="1">
        <v>628115</v>
      </c>
      <c r="V114" s="1">
        <v>-1</v>
      </c>
      <c r="W114" s="44" t="s">
        <v>192</v>
      </c>
    </row>
    <row r="115" spans="16:23">
      <c r="Q115" s="1">
        <v>594580</v>
      </c>
      <c r="R115" s="1">
        <v>629575</v>
      </c>
      <c r="S115" s="1">
        <f>Table2[[#This Row],[Island End]]-Table2[[#This Row],[Island Start]]</f>
        <v>34995</v>
      </c>
      <c r="T115" s="1">
        <v>628108</v>
      </c>
      <c r="U115" s="1">
        <v>628452</v>
      </c>
      <c r="V115" s="1">
        <v>-1</v>
      </c>
      <c r="W115" s="44"/>
    </row>
    <row r="116" spans="16:23">
      <c r="Q116" s="1">
        <v>594580</v>
      </c>
      <c r="R116" s="1">
        <v>629575</v>
      </c>
      <c r="S116" s="1">
        <f>Table2[[#This Row],[Island End]]-Table2[[#This Row],[Island Start]]</f>
        <v>34995</v>
      </c>
      <c r="T116" s="1">
        <v>628442</v>
      </c>
      <c r="U116" s="1">
        <v>629575</v>
      </c>
      <c r="V116" s="1">
        <v>-1</v>
      </c>
      <c r="W116" s="44" t="s">
        <v>191</v>
      </c>
    </row>
    <row r="117" spans="16:23">
      <c r="P117" s="5">
        <v>11</v>
      </c>
      <c r="Q117" s="9">
        <v>783530</v>
      </c>
      <c r="R117" s="9">
        <v>856293</v>
      </c>
      <c r="S117" s="9">
        <v>72763</v>
      </c>
      <c r="T117" s="9">
        <v>783530</v>
      </c>
      <c r="U117" s="9">
        <v>785392</v>
      </c>
      <c r="V117" s="9">
        <v>1</v>
      </c>
      <c r="W117" s="45" t="s">
        <v>161</v>
      </c>
    </row>
    <row r="118" spans="16:23">
      <c r="Q118" s="9">
        <v>783530</v>
      </c>
      <c r="R118" s="9">
        <v>856293</v>
      </c>
      <c r="S118" s="9">
        <v>72763</v>
      </c>
      <c r="T118" s="9">
        <v>785389</v>
      </c>
      <c r="U118" s="9">
        <v>785901</v>
      </c>
      <c r="V118" s="9">
        <v>1</v>
      </c>
      <c r="W118" s="45" t="s">
        <v>157</v>
      </c>
    </row>
    <row r="119" spans="16:23">
      <c r="Q119" s="9">
        <v>783530</v>
      </c>
      <c r="R119" s="9">
        <v>856293</v>
      </c>
      <c r="S119" s="9">
        <v>72763</v>
      </c>
      <c r="T119" s="9">
        <v>785901</v>
      </c>
      <c r="U119" s="9">
        <v>787787</v>
      </c>
      <c r="V119" s="9">
        <v>1</v>
      </c>
      <c r="W119" s="45" t="s">
        <v>157</v>
      </c>
    </row>
    <row r="120" spans="16:23">
      <c r="Q120" s="9">
        <v>783530</v>
      </c>
      <c r="R120" s="9">
        <v>856293</v>
      </c>
      <c r="S120" s="9">
        <v>72763</v>
      </c>
      <c r="T120" s="9">
        <v>787780</v>
      </c>
      <c r="U120" s="9">
        <v>789141</v>
      </c>
      <c r="V120" s="9">
        <v>1</v>
      </c>
      <c r="W120" s="45" t="s">
        <v>157</v>
      </c>
    </row>
    <row r="121" spans="16:23">
      <c r="Q121" s="9">
        <v>783530</v>
      </c>
      <c r="R121" s="9">
        <v>856293</v>
      </c>
      <c r="S121" s="9">
        <v>72763</v>
      </c>
      <c r="T121" s="9">
        <v>789450</v>
      </c>
      <c r="U121" s="9">
        <v>790709</v>
      </c>
      <c r="V121" s="9">
        <v>1</v>
      </c>
      <c r="W121" s="45" t="s">
        <v>330</v>
      </c>
    </row>
    <row r="122" spans="16:23">
      <c r="Q122" s="9">
        <v>783530</v>
      </c>
      <c r="R122" s="9">
        <v>856293</v>
      </c>
      <c r="S122" s="9">
        <v>72763</v>
      </c>
      <c r="T122" s="9">
        <v>790938</v>
      </c>
      <c r="U122" s="9">
        <v>791564</v>
      </c>
      <c r="V122" s="9">
        <v>-1</v>
      </c>
      <c r="W122" s="45" t="s">
        <v>331</v>
      </c>
    </row>
    <row r="123" spans="16:23">
      <c r="Q123" s="9">
        <v>783530</v>
      </c>
      <c r="R123" s="9">
        <v>856293</v>
      </c>
      <c r="S123" s="9">
        <v>72763</v>
      </c>
      <c r="T123" s="9">
        <v>791584</v>
      </c>
      <c r="U123" s="9">
        <v>791736</v>
      </c>
      <c r="V123" s="9">
        <v>-1</v>
      </c>
      <c r="W123" s="45"/>
    </row>
    <row r="124" spans="16:23">
      <c r="Q124" s="9">
        <v>783530</v>
      </c>
      <c r="R124" s="9">
        <v>856293</v>
      </c>
      <c r="S124" s="9">
        <v>72763</v>
      </c>
      <c r="T124" s="9">
        <v>791848</v>
      </c>
      <c r="U124" s="9">
        <v>792801</v>
      </c>
      <c r="V124" s="9">
        <v>-1</v>
      </c>
      <c r="W124" s="45" t="s">
        <v>332</v>
      </c>
    </row>
    <row r="125" spans="16:23">
      <c r="Q125" s="9">
        <v>783530</v>
      </c>
      <c r="R125" s="9">
        <v>856293</v>
      </c>
      <c r="S125" s="9">
        <v>72763</v>
      </c>
      <c r="T125" s="9">
        <v>792986</v>
      </c>
      <c r="U125" s="9">
        <v>793351</v>
      </c>
      <c r="V125" s="9">
        <v>-1</v>
      </c>
      <c r="W125" s="45" t="s">
        <v>157</v>
      </c>
    </row>
    <row r="126" spans="16:23">
      <c r="Q126" s="9">
        <v>783530</v>
      </c>
      <c r="R126" s="9">
        <v>856293</v>
      </c>
      <c r="S126" s="9">
        <v>72763</v>
      </c>
      <c r="T126" s="9">
        <v>793358</v>
      </c>
      <c r="U126" s="9">
        <v>793741</v>
      </c>
      <c r="V126" s="9">
        <v>-1</v>
      </c>
      <c r="W126" s="45" t="s">
        <v>333</v>
      </c>
    </row>
    <row r="127" spans="16:23">
      <c r="Q127" s="9">
        <v>783530</v>
      </c>
      <c r="R127" s="9">
        <v>856293</v>
      </c>
      <c r="S127" s="9">
        <v>72763</v>
      </c>
      <c r="T127" s="9">
        <v>794204</v>
      </c>
      <c r="U127" s="9">
        <v>795580</v>
      </c>
      <c r="V127" s="9">
        <v>1</v>
      </c>
      <c r="W127" s="45" t="s">
        <v>334</v>
      </c>
    </row>
    <row r="128" spans="16:23">
      <c r="Q128" s="9">
        <v>783530</v>
      </c>
      <c r="R128" s="9">
        <v>856293</v>
      </c>
      <c r="S128" s="9">
        <v>72763</v>
      </c>
      <c r="T128" s="9">
        <v>795615</v>
      </c>
      <c r="U128" s="9">
        <v>797150</v>
      </c>
      <c r="V128" s="9">
        <v>1</v>
      </c>
      <c r="W128" s="45" t="s">
        <v>335</v>
      </c>
    </row>
    <row r="129" spans="17:23">
      <c r="Q129" s="9">
        <v>783530</v>
      </c>
      <c r="R129" s="9">
        <v>856293</v>
      </c>
      <c r="S129" s="9">
        <v>72763</v>
      </c>
      <c r="T129" s="9">
        <v>797147</v>
      </c>
      <c r="U129" s="9">
        <v>798727</v>
      </c>
      <c r="V129" s="9">
        <v>1</v>
      </c>
      <c r="W129" s="45" t="s">
        <v>336</v>
      </c>
    </row>
    <row r="130" spans="17:23">
      <c r="Q130" s="9">
        <v>783530</v>
      </c>
      <c r="R130" s="9">
        <v>856293</v>
      </c>
      <c r="S130" s="9">
        <v>72763</v>
      </c>
      <c r="T130" s="9">
        <v>798714</v>
      </c>
      <c r="U130" s="9">
        <v>799919</v>
      </c>
      <c r="V130" s="9">
        <v>-1</v>
      </c>
      <c r="W130" s="45" t="s">
        <v>157</v>
      </c>
    </row>
    <row r="131" spans="17:23">
      <c r="Q131" s="9">
        <v>783530</v>
      </c>
      <c r="R131" s="9">
        <v>856293</v>
      </c>
      <c r="S131" s="9">
        <v>72763</v>
      </c>
      <c r="T131" s="9">
        <v>799934</v>
      </c>
      <c r="U131" s="9">
        <v>800467</v>
      </c>
      <c r="V131" s="9">
        <v>-1</v>
      </c>
      <c r="W131" s="45"/>
    </row>
    <row r="132" spans="17:23">
      <c r="Q132" s="9">
        <v>783530</v>
      </c>
      <c r="R132" s="9">
        <v>856293</v>
      </c>
      <c r="S132" s="9">
        <v>72763</v>
      </c>
      <c r="T132" s="9">
        <v>800464</v>
      </c>
      <c r="U132" s="9">
        <v>800748</v>
      </c>
      <c r="V132" s="9">
        <v>-1</v>
      </c>
      <c r="W132" s="45"/>
    </row>
    <row r="133" spans="17:23">
      <c r="Q133" s="9">
        <v>783530</v>
      </c>
      <c r="R133" s="9">
        <v>856293</v>
      </c>
      <c r="S133" s="9">
        <v>72763</v>
      </c>
      <c r="T133" s="9">
        <v>800904</v>
      </c>
      <c r="U133" s="9">
        <v>801239</v>
      </c>
      <c r="V133" s="9">
        <v>-1</v>
      </c>
      <c r="W133" s="45"/>
    </row>
    <row r="134" spans="17:23">
      <c r="Q134" s="9">
        <v>783530</v>
      </c>
      <c r="R134" s="9">
        <v>856293</v>
      </c>
      <c r="S134" s="9">
        <v>72763</v>
      </c>
      <c r="T134" s="9">
        <v>801732</v>
      </c>
      <c r="U134" s="9">
        <v>802829</v>
      </c>
      <c r="V134" s="9">
        <v>-1</v>
      </c>
      <c r="W134" s="45" t="s">
        <v>337</v>
      </c>
    </row>
    <row r="135" spans="17:23">
      <c r="Q135" s="9">
        <v>783530</v>
      </c>
      <c r="R135" s="9">
        <v>856293</v>
      </c>
      <c r="S135" s="9">
        <v>72763</v>
      </c>
      <c r="T135" s="9">
        <v>802976</v>
      </c>
      <c r="U135" s="9">
        <v>803107</v>
      </c>
      <c r="V135" s="9">
        <v>-1</v>
      </c>
      <c r="W135" s="45"/>
    </row>
    <row r="136" spans="17:23">
      <c r="Q136" s="9">
        <v>783530</v>
      </c>
      <c r="R136" s="9">
        <v>856293</v>
      </c>
      <c r="S136" s="9">
        <v>72763</v>
      </c>
      <c r="T136" s="9">
        <v>803349</v>
      </c>
      <c r="U136" s="9">
        <v>803822</v>
      </c>
      <c r="V136" s="9">
        <v>-1</v>
      </c>
      <c r="W136" s="45" t="s">
        <v>157</v>
      </c>
    </row>
    <row r="137" spans="17:23">
      <c r="Q137" s="9">
        <v>783530</v>
      </c>
      <c r="R137" s="9">
        <v>856293</v>
      </c>
      <c r="S137" s="9">
        <v>72763</v>
      </c>
      <c r="T137" s="9">
        <v>804374</v>
      </c>
      <c r="U137" s="9">
        <v>804979</v>
      </c>
      <c r="V137" s="9">
        <v>-1</v>
      </c>
      <c r="W137" s="45" t="s">
        <v>157</v>
      </c>
    </row>
    <row r="138" spans="17:23">
      <c r="Q138" s="9">
        <v>783530</v>
      </c>
      <c r="R138" s="9">
        <v>856293</v>
      </c>
      <c r="S138" s="9">
        <v>72763</v>
      </c>
      <c r="T138" s="9">
        <v>805217</v>
      </c>
      <c r="U138" s="9">
        <v>805837</v>
      </c>
      <c r="V138" s="9">
        <v>1</v>
      </c>
      <c r="W138" s="45" t="s">
        <v>157</v>
      </c>
    </row>
    <row r="139" spans="17:23">
      <c r="Q139" s="9">
        <v>783530</v>
      </c>
      <c r="R139" s="9">
        <v>856293</v>
      </c>
      <c r="S139" s="9">
        <v>72763</v>
      </c>
      <c r="T139" s="9">
        <v>806047</v>
      </c>
      <c r="U139" s="9">
        <v>807354</v>
      </c>
      <c r="V139" s="9">
        <v>1</v>
      </c>
      <c r="W139" s="45" t="s">
        <v>338</v>
      </c>
    </row>
    <row r="140" spans="17:23">
      <c r="Q140" s="9">
        <v>783530</v>
      </c>
      <c r="R140" s="9">
        <v>856293</v>
      </c>
      <c r="S140" s="9">
        <v>72763</v>
      </c>
      <c r="T140" s="9">
        <v>807916</v>
      </c>
      <c r="U140" s="9">
        <v>808878</v>
      </c>
      <c r="V140" s="9">
        <v>1</v>
      </c>
      <c r="W140" s="45" t="s">
        <v>189</v>
      </c>
    </row>
    <row r="141" spans="17:23">
      <c r="Q141" s="9">
        <v>783530</v>
      </c>
      <c r="R141" s="9">
        <v>856293</v>
      </c>
      <c r="S141" s="9">
        <v>72763</v>
      </c>
      <c r="T141" s="9">
        <v>808878</v>
      </c>
      <c r="U141" s="9">
        <v>809546</v>
      </c>
      <c r="V141" s="9">
        <v>1</v>
      </c>
      <c r="W141" s="45" t="s">
        <v>188</v>
      </c>
    </row>
    <row r="142" spans="17:23">
      <c r="Q142" s="9">
        <v>783530</v>
      </c>
      <c r="R142" s="9">
        <v>856293</v>
      </c>
      <c r="S142" s="9">
        <v>72763</v>
      </c>
      <c r="T142" s="9">
        <v>809546</v>
      </c>
      <c r="U142" s="9">
        <v>811000</v>
      </c>
      <c r="V142" s="9">
        <v>1</v>
      </c>
      <c r="W142" s="45" t="s">
        <v>187</v>
      </c>
    </row>
    <row r="143" spans="17:23">
      <c r="Q143" s="9">
        <v>783530</v>
      </c>
      <c r="R143" s="9">
        <v>856293</v>
      </c>
      <c r="S143" s="9">
        <v>72763</v>
      </c>
      <c r="T143" s="9">
        <v>810997</v>
      </c>
      <c r="U143" s="9">
        <v>812574</v>
      </c>
      <c r="V143" s="9">
        <v>1</v>
      </c>
      <c r="W143" s="45" t="s">
        <v>157</v>
      </c>
    </row>
    <row r="144" spans="17:23">
      <c r="Q144" s="9">
        <v>783530</v>
      </c>
      <c r="R144" s="9">
        <v>856293</v>
      </c>
      <c r="S144" s="9">
        <v>72763</v>
      </c>
      <c r="T144" s="9">
        <v>812574</v>
      </c>
      <c r="U144" s="9">
        <v>813272</v>
      </c>
      <c r="V144" s="9">
        <v>1</v>
      </c>
      <c r="W144" s="45" t="s">
        <v>157</v>
      </c>
    </row>
    <row r="145" spans="17:23">
      <c r="Q145" s="9">
        <v>783530</v>
      </c>
      <c r="R145" s="9">
        <v>856293</v>
      </c>
      <c r="S145" s="9">
        <v>72763</v>
      </c>
      <c r="T145" s="9">
        <v>813269</v>
      </c>
      <c r="U145" s="9">
        <v>815386</v>
      </c>
      <c r="V145" s="9">
        <v>1</v>
      </c>
      <c r="W145" s="45" t="s">
        <v>186</v>
      </c>
    </row>
    <row r="146" spans="17:23">
      <c r="Q146" s="9">
        <v>783530</v>
      </c>
      <c r="R146" s="9">
        <v>856293</v>
      </c>
      <c r="S146" s="9">
        <v>72763</v>
      </c>
      <c r="T146" s="9">
        <v>815478</v>
      </c>
      <c r="U146" s="9">
        <v>816023</v>
      </c>
      <c r="V146" s="9">
        <v>1</v>
      </c>
      <c r="W146" s="45" t="s">
        <v>185</v>
      </c>
    </row>
    <row r="147" spans="17:23" ht="25.5">
      <c r="Q147" s="9">
        <v>783530</v>
      </c>
      <c r="R147" s="9">
        <v>856293</v>
      </c>
      <c r="S147" s="9">
        <v>72763</v>
      </c>
      <c r="T147" s="9">
        <v>816054</v>
      </c>
      <c r="U147" s="9">
        <v>817898</v>
      </c>
      <c r="V147" s="9">
        <v>-1</v>
      </c>
      <c r="W147" s="45" t="s">
        <v>184</v>
      </c>
    </row>
    <row r="148" spans="17:23">
      <c r="Q148" s="9">
        <v>783530</v>
      </c>
      <c r="R148" s="9">
        <v>856293</v>
      </c>
      <c r="S148" s="9">
        <v>72763</v>
      </c>
      <c r="T148" s="9">
        <v>818083</v>
      </c>
      <c r="U148" s="9">
        <v>818682</v>
      </c>
      <c r="V148" s="9">
        <v>-1</v>
      </c>
      <c r="W148" s="45"/>
    </row>
    <row r="149" spans="17:23">
      <c r="Q149" s="9">
        <v>783530</v>
      </c>
      <c r="R149" s="9">
        <v>856293</v>
      </c>
      <c r="S149" s="9">
        <v>72763</v>
      </c>
      <c r="T149" s="9">
        <v>818774</v>
      </c>
      <c r="U149" s="9">
        <v>819193</v>
      </c>
      <c r="V149" s="9">
        <v>1</v>
      </c>
      <c r="W149" s="45"/>
    </row>
    <row r="150" spans="17:23">
      <c r="Q150" s="9">
        <v>783530</v>
      </c>
      <c r="R150" s="9">
        <v>856293</v>
      </c>
      <c r="S150" s="9">
        <v>72763</v>
      </c>
      <c r="T150" s="9">
        <v>819302</v>
      </c>
      <c r="U150" s="9">
        <v>819562</v>
      </c>
      <c r="V150" s="9">
        <v>1</v>
      </c>
      <c r="W150" s="45"/>
    </row>
    <row r="151" spans="17:23">
      <c r="Q151" s="9">
        <v>783530</v>
      </c>
      <c r="R151" s="9">
        <v>856293</v>
      </c>
      <c r="S151" s="9">
        <v>72763</v>
      </c>
      <c r="T151" s="9">
        <v>819555</v>
      </c>
      <c r="U151" s="9">
        <v>819989</v>
      </c>
      <c r="V151" s="9">
        <v>1</v>
      </c>
      <c r="W151" s="45" t="s">
        <v>157</v>
      </c>
    </row>
    <row r="152" spans="17:23">
      <c r="Q152" s="9">
        <v>783530</v>
      </c>
      <c r="R152" s="9">
        <v>856293</v>
      </c>
      <c r="S152" s="9">
        <v>72763</v>
      </c>
      <c r="T152" s="9">
        <v>820016</v>
      </c>
      <c r="U152" s="9">
        <v>820372</v>
      </c>
      <c r="V152" s="9">
        <v>1</v>
      </c>
      <c r="W152" s="45" t="s">
        <v>183</v>
      </c>
    </row>
    <row r="153" spans="17:23">
      <c r="Q153" s="9">
        <v>783530</v>
      </c>
      <c r="R153" s="9">
        <v>856293</v>
      </c>
      <c r="S153" s="9">
        <v>72763</v>
      </c>
      <c r="T153" s="9">
        <v>820390</v>
      </c>
      <c r="U153" s="9">
        <v>821907</v>
      </c>
      <c r="V153" s="9">
        <v>-1</v>
      </c>
      <c r="W153" s="45" t="s">
        <v>176</v>
      </c>
    </row>
    <row r="154" spans="17:23">
      <c r="Q154" s="9">
        <v>783530</v>
      </c>
      <c r="R154" s="9">
        <v>856293</v>
      </c>
      <c r="S154" s="9">
        <v>72763</v>
      </c>
      <c r="T154" s="9">
        <v>821923</v>
      </c>
      <c r="U154" s="9">
        <v>822279</v>
      </c>
      <c r="V154" s="9">
        <v>-1</v>
      </c>
      <c r="W154" s="45" t="s">
        <v>157</v>
      </c>
    </row>
    <row r="155" spans="17:23">
      <c r="Q155" s="9">
        <v>783530</v>
      </c>
      <c r="R155" s="9">
        <v>856293</v>
      </c>
      <c r="S155" s="9">
        <v>72763</v>
      </c>
      <c r="T155" s="9">
        <v>822276</v>
      </c>
      <c r="U155" s="9">
        <v>823670</v>
      </c>
      <c r="V155" s="9">
        <v>-1</v>
      </c>
      <c r="W155" s="45" t="s">
        <v>157</v>
      </c>
    </row>
    <row r="156" spans="17:23">
      <c r="Q156" s="9">
        <v>783530</v>
      </c>
      <c r="R156" s="9">
        <v>856293</v>
      </c>
      <c r="S156" s="9">
        <v>72763</v>
      </c>
      <c r="T156" s="9">
        <v>823678</v>
      </c>
      <c r="U156" s="9">
        <v>824613</v>
      </c>
      <c r="V156" s="9">
        <v>-1</v>
      </c>
      <c r="W156" s="45" t="s">
        <v>339</v>
      </c>
    </row>
    <row r="157" spans="17:23">
      <c r="Q157" s="9">
        <v>783530</v>
      </c>
      <c r="R157" s="9">
        <v>856293</v>
      </c>
      <c r="S157" s="9">
        <v>72763</v>
      </c>
      <c r="T157" s="9">
        <v>824610</v>
      </c>
      <c r="U157" s="9">
        <v>825041</v>
      </c>
      <c r="V157" s="9">
        <v>-1</v>
      </c>
      <c r="W157" s="45"/>
    </row>
    <row r="158" spans="17:23">
      <c r="Q158" s="9">
        <v>783530</v>
      </c>
      <c r="R158" s="9">
        <v>856293</v>
      </c>
      <c r="S158" s="9">
        <v>72763</v>
      </c>
      <c r="T158" s="9">
        <v>825172</v>
      </c>
      <c r="U158" s="9">
        <v>825942</v>
      </c>
      <c r="V158" s="9">
        <v>-1</v>
      </c>
      <c r="W158" s="45" t="s">
        <v>340</v>
      </c>
    </row>
    <row r="159" spans="17:23">
      <c r="Q159" s="9">
        <v>783530</v>
      </c>
      <c r="R159" s="9">
        <v>856293</v>
      </c>
      <c r="S159" s="9">
        <v>72763</v>
      </c>
      <c r="T159" s="9">
        <v>825958</v>
      </c>
      <c r="U159" s="9">
        <v>828846</v>
      </c>
      <c r="V159" s="9">
        <v>-1</v>
      </c>
      <c r="W159" s="45" t="s">
        <v>182</v>
      </c>
    </row>
    <row r="160" spans="17:23">
      <c r="Q160" s="9">
        <v>783530</v>
      </c>
      <c r="R160" s="9">
        <v>856293</v>
      </c>
      <c r="S160" s="9">
        <v>72763</v>
      </c>
      <c r="T160" s="9">
        <v>828846</v>
      </c>
      <c r="U160" s="9">
        <v>829298</v>
      </c>
      <c r="V160" s="9">
        <v>-1</v>
      </c>
      <c r="W160" s="45" t="s">
        <v>181</v>
      </c>
    </row>
    <row r="161" spans="17:23">
      <c r="Q161" s="9">
        <v>783530</v>
      </c>
      <c r="R161" s="9">
        <v>856293</v>
      </c>
      <c r="S161" s="9">
        <v>72763</v>
      </c>
      <c r="T161" s="9">
        <v>829279</v>
      </c>
      <c r="U161" s="9">
        <v>830682</v>
      </c>
      <c r="V161" s="9">
        <v>-1</v>
      </c>
      <c r="W161" s="45" t="s">
        <v>180</v>
      </c>
    </row>
    <row r="162" spans="17:23">
      <c r="Q162" s="9">
        <v>783530</v>
      </c>
      <c r="R162" s="9">
        <v>856293</v>
      </c>
      <c r="S162" s="9">
        <v>72763</v>
      </c>
      <c r="T162" s="9">
        <v>830672</v>
      </c>
      <c r="U162" s="9">
        <v>831583</v>
      </c>
      <c r="V162" s="9">
        <v>-1</v>
      </c>
      <c r="W162" s="45" t="s">
        <v>179</v>
      </c>
    </row>
    <row r="163" spans="17:23">
      <c r="Q163" s="9">
        <v>783530</v>
      </c>
      <c r="R163" s="9">
        <v>856293</v>
      </c>
      <c r="S163" s="9">
        <v>72763</v>
      </c>
      <c r="T163" s="9">
        <v>831580</v>
      </c>
      <c r="U163" s="9">
        <v>832269</v>
      </c>
      <c r="V163" s="9">
        <v>-1</v>
      </c>
      <c r="W163" s="45" t="s">
        <v>178</v>
      </c>
    </row>
    <row r="164" spans="17:23">
      <c r="Q164" s="9">
        <v>783530</v>
      </c>
      <c r="R164" s="9">
        <v>856293</v>
      </c>
      <c r="S164" s="9">
        <v>72763</v>
      </c>
      <c r="T164" s="9">
        <v>832266</v>
      </c>
      <c r="U164" s="9">
        <v>832676</v>
      </c>
      <c r="V164" s="9">
        <v>-1</v>
      </c>
      <c r="W164" s="45" t="s">
        <v>177</v>
      </c>
    </row>
    <row r="165" spans="17:23">
      <c r="Q165" s="9">
        <v>783530</v>
      </c>
      <c r="R165" s="9">
        <v>856293</v>
      </c>
      <c r="S165" s="9">
        <v>72763</v>
      </c>
      <c r="T165" s="9">
        <v>832690</v>
      </c>
      <c r="U165" s="9">
        <v>833046</v>
      </c>
      <c r="V165" s="9">
        <v>-1</v>
      </c>
      <c r="W165" s="45" t="s">
        <v>157</v>
      </c>
    </row>
    <row r="166" spans="17:23">
      <c r="Q166" s="9">
        <v>783530</v>
      </c>
      <c r="R166" s="9">
        <v>856293</v>
      </c>
      <c r="S166" s="9">
        <v>72763</v>
      </c>
      <c r="T166" s="9">
        <v>833058</v>
      </c>
      <c r="U166" s="9">
        <v>833291</v>
      </c>
      <c r="V166" s="9">
        <v>-1</v>
      </c>
      <c r="W166" s="45" t="s">
        <v>157</v>
      </c>
    </row>
    <row r="167" spans="17:23">
      <c r="Q167" s="9">
        <v>783530</v>
      </c>
      <c r="R167" s="9">
        <v>856293</v>
      </c>
      <c r="S167" s="9">
        <v>72763</v>
      </c>
      <c r="T167" s="9">
        <v>833288</v>
      </c>
      <c r="U167" s="9">
        <v>833686</v>
      </c>
      <c r="V167" s="9">
        <v>-1</v>
      </c>
      <c r="W167" s="45" t="s">
        <v>341</v>
      </c>
    </row>
    <row r="168" spans="17:23">
      <c r="Q168" s="9">
        <v>783530</v>
      </c>
      <c r="R168" s="9">
        <v>856293</v>
      </c>
      <c r="S168" s="9">
        <v>72763</v>
      </c>
      <c r="T168" s="9">
        <v>833875</v>
      </c>
      <c r="U168" s="9">
        <v>834777</v>
      </c>
      <c r="V168" s="9">
        <v>-1</v>
      </c>
      <c r="W168" s="45" t="s">
        <v>332</v>
      </c>
    </row>
    <row r="169" spans="17:23">
      <c r="Q169" s="9">
        <v>783530</v>
      </c>
      <c r="R169" s="9">
        <v>856293</v>
      </c>
      <c r="S169" s="9">
        <v>72763</v>
      </c>
      <c r="T169" s="9">
        <v>834840</v>
      </c>
      <c r="U169" s="9">
        <v>834941</v>
      </c>
      <c r="V169" s="9">
        <v>-1</v>
      </c>
      <c r="W169" s="45"/>
    </row>
    <row r="170" spans="17:23">
      <c r="Q170" s="9">
        <v>783530</v>
      </c>
      <c r="R170" s="9">
        <v>856293</v>
      </c>
      <c r="S170" s="9">
        <v>72763</v>
      </c>
      <c r="T170" s="9">
        <v>834977</v>
      </c>
      <c r="U170" s="9">
        <v>836131</v>
      </c>
      <c r="V170" s="9">
        <v>1</v>
      </c>
      <c r="W170" s="45" t="s">
        <v>342</v>
      </c>
    </row>
    <row r="171" spans="17:23">
      <c r="Q171" s="9">
        <v>783530</v>
      </c>
      <c r="R171" s="9">
        <v>856293</v>
      </c>
      <c r="S171" s="9">
        <v>72763</v>
      </c>
      <c r="T171" s="9">
        <v>836158</v>
      </c>
      <c r="U171" s="9">
        <v>837411</v>
      </c>
      <c r="V171" s="9">
        <v>1</v>
      </c>
      <c r="W171" s="45" t="s">
        <v>343</v>
      </c>
    </row>
    <row r="172" spans="17:23">
      <c r="Q172" s="9">
        <v>783530</v>
      </c>
      <c r="R172" s="9">
        <v>856293</v>
      </c>
      <c r="S172" s="9">
        <v>72763</v>
      </c>
      <c r="T172" s="9">
        <v>837520</v>
      </c>
      <c r="U172" s="9">
        <v>838569</v>
      </c>
      <c r="V172" s="9">
        <v>1</v>
      </c>
      <c r="W172" s="45" t="s">
        <v>344</v>
      </c>
    </row>
    <row r="173" spans="17:23">
      <c r="Q173" s="9">
        <v>783530</v>
      </c>
      <c r="R173" s="9">
        <v>856293</v>
      </c>
      <c r="S173" s="9">
        <v>72763</v>
      </c>
      <c r="T173" s="9">
        <v>838641</v>
      </c>
      <c r="U173" s="9">
        <v>839390</v>
      </c>
      <c r="V173" s="9">
        <v>-1</v>
      </c>
      <c r="W173" s="45" t="s">
        <v>176</v>
      </c>
    </row>
    <row r="174" spans="17:23">
      <c r="Q174" s="9">
        <v>783530</v>
      </c>
      <c r="R174" s="9">
        <v>856293</v>
      </c>
      <c r="S174" s="9">
        <v>72763</v>
      </c>
      <c r="T174" s="9">
        <v>839390</v>
      </c>
      <c r="U174" s="9">
        <v>841579</v>
      </c>
      <c r="V174" s="9">
        <v>-1</v>
      </c>
      <c r="W174" s="45" t="s">
        <v>175</v>
      </c>
    </row>
    <row r="175" spans="17:23">
      <c r="Q175" s="9">
        <v>783530</v>
      </c>
      <c r="R175" s="9">
        <v>856293</v>
      </c>
      <c r="S175" s="9">
        <v>72763</v>
      </c>
      <c r="T175" s="9">
        <v>841584</v>
      </c>
      <c r="U175" s="9">
        <v>842090</v>
      </c>
      <c r="V175" s="9">
        <v>-1</v>
      </c>
      <c r="W175" s="45" t="s">
        <v>174</v>
      </c>
    </row>
    <row r="176" spans="17:23">
      <c r="Q176" s="9">
        <v>783530</v>
      </c>
      <c r="R176" s="9">
        <v>856293</v>
      </c>
      <c r="S176" s="9">
        <v>72763</v>
      </c>
      <c r="T176" s="9">
        <v>842123</v>
      </c>
      <c r="U176" s="9">
        <v>842728</v>
      </c>
      <c r="V176" s="9">
        <v>-1</v>
      </c>
      <c r="W176" s="45" t="s">
        <v>157</v>
      </c>
    </row>
    <row r="177" spans="17:23">
      <c r="Q177" s="9">
        <v>783530</v>
      </c>
      <c r="R177" s="9">
        <v>856293</v>
      </c>
      <c r="S177" s="9">
        <v>72763</v>
      </c>
      <c r="T177" s="9">
        <v>842710</v>
      </c>
      <c r="U177" s="9">
        <v>843441</v>
      </c>
      <c r="V177" s="9">
        <v>-1</v>
      </c>
      <c r="W177" s="45" t="s">
        <v>173</v>
      </c>
    </row>
    <row r="178" spans="17:23">
      <c r="Q178" s="9">
        <v>783530</v>
      </c>
      <c r="R178" s="9">
        <v>856293</v>
      </c>
      <c r="S178" s="9">
        <v>72763</v>
      </c>
      <c r="T178" s="9">
        <v>843454</v>
      </c>
      <c r="U178" s="9">
        <v>844047</v>
      </c>
      <c r="V178" s="9">
        <v>-1</v>
      </c>
      <c r="W178" s="45" t="s">
        <v>172</v>
      </c>
    </row>
    <row r="179" spans="17:23">
      <c r="Q179" s="9">
        <v>783530</v>
      </c>
      <c r="R179" s="9">
        <v>856293</v>
      </c>
      <c r="S179" s="9">
        <v>72763</v>
      </c>
      <c r="T179" s="9">
        <v>844044</v>
      </c>
      <c r="U179" s="9">
        <v>844610</v>
      </c>
      <c r="V179" s="9">
        <v>-1</v>
      </c>
      <c r="W179" s="45" t="s">
        <v>171</v>
      </c>
    </row>
    <row r="180" spans="17:23">
      <c r="Q180" s="9">
        <v>783530</v>
      </c>
      <c r="R180" s="9">
        <v>856293</v>
      </c>
      <c r="S180" s="9">
        <v>72763</v>
      </c>
      <c r="T180" s="9">
        <v>844847</v>
      </c>
      <c r="U180" s="9">
        <v>845545</v>
      </c>
      <c r="V180" s="9">
        <v>1</v>
      </c>
      <c r="W180" s="45" t="s">
        <v>157</v>
      </c>
    </row>
    <row r="181" spans="17:23">
      <c r="Q181" s="9">
        <v>783530</v>
      </c>
      <c r="R181" s="9">
        <v>856293</v>
      </c>
      <c r="S181" s="9">
        <v>72763</v>
      </c>
      <c r="T181" s="9">
        <v>845553</v>
      </c>
      <c r="U181" s="9">
        <v>847826</v>
      </c>
      <c r="V181" s="9">
        <v>-1</v>
      </c>
      <c r="W181" s="45" t="s">
        <v>170</v>
      </c>
    </row>
    <row r="182" spans="17:23">
      <c r="Q182" s="9">
        <v>783530</v>
      </c>
      <c r="R182" s="9">
        <v>856293</v>
      </c>
      <c r="S182" s="9">
        <v>72763</v>
      </c>
      <c r="T182" s="9">
        <v>847969</v>
      </c>
      <c r="U182" s="9">
        <v>848274</v>
      </c>
      <c r="V182" s="9">
        <v>-1</v>
      </c>
      <c r="W182" s="45"/>
    </row>
    <row r="183" spans="17:23">
      <c r="Q183" s="9">
        <v>783530</v>
      </c>
      <c r="R183" s="9">
        <v>856293</v>
      </c>
      <c r="S183" s="9">
        <v>72763</v>
      </c>
      <c r="T183" s="9">
        <v>848378</v>
      </c>
      <c r="U183" s="9">
        <v>848689</v>
      </c>
      <c r="V183" s="9">
        <v>-1</v>
      </c>
      <c r="W183" s="45" t="s">
        <v>345</v>
      </c>
    </row>
    <row r="184" spans="17:23">
      <c r="Q184" s="9">
        <v>783530</v>
      </c>
      <c r="R184" s="9">
        <v>856293</v>
      </c>
      <c r="S184" s="9">
        <v>72763</v>
      </c>
      <c r="T184" s="9">
        <v>848793</v>
      </c>
      <c r="U184" s="9">
        <v>849902</v>
      </c>
      <c r="V184" s="9">
        <v>-1</v>
      </c>
      <c r="W184" s="45" t="s">
        <v>346</v>
      </c>
    </row>
    <row r="185" spans="17:23">
      <c r="Q185" s="9">
        <v>783530</v>
      </c>
      <c r="R185" s="9">
        <v>856293</v>
      </c>
      <c r="S185" s="9">
        <v>72763</v>
      </c>
      <c r="T185" s="9">
        <v>849991</v>
      </c>
      <c r="U185" s="9">
        <v>850647</v>
      </c>
      <c r="V185" s="9">
        <v>-1</v>
      </c>
      <c r="W185" s="45" t="s">
        <v>347</v>
      </c>
    </row>
    <row r="186" spans="17:23">
      <c r="Q186" s="9">
        <v>783530</v>
      </c>
      <c r="R186" s="9">
        <v>856293</v>
      </c>
      <c r="S186" s="9">
        <v>72763</v>
      </c>
      <c r="T186" s="9">
        <v>850768</v>
      </c>
      <c r="U186" s="9">
        <v>851109</v>
      </c>
      <c r="V186" s="9">
        <v>-1</v>
      </c>
      <c r="W186" s="45" t="s">
        <v>157</v>
      </c>
    </row>
    <row r="187" spans="17:23">
      <c r="Q187" s="9">
        <v>783530</v>
      </c>
      <c r="R187" s="9">
        <v>856293</v>
      </c>
      <c r="S187" s="9">
        <v>72763</v>
      </c>
      <c r="T187" s="9">
        <v>851186</v>
      </c>
      <c r="U187" s="9">
        <v>851593</v>
      </c>
      <c r="V187" s="9">
        <v>-1</v>
      </c>
      <c r="W187" s="45" t="s">
        <v>348</v>
      </c>
    </row>
    <row r="188" spans="17:23">
      <c r="Q188" s="9">
        <v>783530</v>
      </c>
      <c r="R188" s="9">
        <v>856293</v>
      </c>
      <c r="S188" s="9">
        <v>72763</v>
      </c>
      <c r="T188" s="9">
        <v>851696</v>
      </c>
      <c r="U188" s="9">
        <v>852037</v>
      </c>
      <c r="V188" s="9">
        <v>-1</v>
      </c>
      <c r="W188" s="45" t="s">
        <v>349</v>
      </c>
    </row>
    <row r="189" spans="17:23">
      <c r="Q189" s="9">
        <v>783530</v>
      </c>
      <c r="R189" s="9">
        <v>856293</v>
      </c>
      <c r="S189" s="9">
        <v>72763</v>
      </c>
      <c r="T189" s="9">
        <v>852130</v>
      </c>
      <c r="U189" s="9">
        <v>852819</v>
      </c>
      <c r="V189" s="9">
        <v>-1</v>
      </c>
      <c r="W189" s="45" t="s">
        <v>350</v>
      </c>
    </row>
    <row r="190" spans="17:23">
      <c r="Q190" s="9">
        <v>783530</v>
      </c>
      <c r="R190" s="9">
        <v>856293</v>
      </c>
      <c r="S190" s="9">
        <v>72763</v>
      </c>
      <c r="T190" s="9">
        <v>852879</v>
      </c>
      <c r="U190" s="9">
        <v>853835</v>
      </c>
      <c r="V190" s="9">
        <v>-1</v>
      </c>
      <c r="W190" s="45" t="s">
        <v>351</v>
      </c>
    </row>
    <row r="191" spans="17:23">
      <c r="Q191" s="9">
        <v>783530</v>
      </c>
      <c r="R191" s="9">
        <v>856293</v>
      </c>
      <c r="S191" s="9">
        <v>72763</v>
      </c>
      <c r="T191" s="9">
        <v>854261</v>
      </c>
      <c r="U191" s="9">
        <v>854428</v>
      </c>
      <c r="V191" s="9">
        <v>-1</v>
      </c>
      <c r="W191" s="45"/>
    </row>
    <row r="192" spans="17:23">
      <c r="Q192" s="9">
        <v>783530</v>
      </c>
      <c r="R192" s="9">
        <v>856293</v>
      </c>
      <c r="S192" s="9">
        <v>72763</v>
      </c>
      <c r="T192" s="9">
        <v>854425</v>
      </c>
      <c r="U192" s="9">
        <v>855237</v>
      </c>
      <c r="V192" s="9">
        <v>-1</v>
      </c>
      <c r="W192" s="45" t="s">
        <v>352</v>
      </c>
    </row>
    <row r="193" spans="16:23">
      <c r="Q193" s="9">
        <v>783530</v>
      </c>
      <c r="R193" s="9">
        <v>856293</v>
      </c>
      <c r="S193" s="9">
        <v>72763</v>
      </c>
      <c r="T193" s="9">
        <v>855424</v>
      </c>
      <c r="U193" s="9">
        <v>855570</v>
      </c>
      <c r="V193" s="9">
        <v>-1</v>
      </c>
      <c r="W193" s="45"/>
    </row>
    <row r="194" spans="16:23">
      <c r="Q194" s="9">
        <v>783530</v>
      </c>
      <c r="R194" s="9">
        <v>856293</v>
      </c>
      <c r="S194" s="9">
        <v>72763</v>
      </c>
      <c r="T194" s="9">
        <v>855577</v>
      </c>
      <c r="U194" s="9">
        <v>856293</v>
      </c>
      <c r="V194" s="9">
        <v>-1</v>
      </c>
      <c r="W194" s="45" t="s">
        <v>157</v>
      </c>
    </row>
    <row r="195" spans="16:23">
      <c r="P195" s="5">
        <v>12</v>
      </c>
      <c r="Q195" s="10">
        <v>905556</v>
      </c>
      <c r="R195" s="10">
        <v>947047</v>
      </c>
      <c r="S195" s="10">
        <v>41491</v>
      </c>
      <c r="T195" s="10">
        <v>905556</v>
      </c>
      <c r="U195" s="10">
        <v>905732</v>
      </c>
      <c r="V195" s="10">
        <v>-1</v>
      </c>
      <c r="W195" s="46"/>
    </row>
    <row r="196" spans="16:23">
      <c r="Q196" s="10">
        <v>905556</v>
      </c>
      <c r="R196" s="10">
        <v>947047</v>
      </c>
      <c r="S196" s="10">
        <v>41491</v>
      </c>
      <c r="T196" s="10">
        <v>905945</v>
      </c>
      <c r="U196" s="10">
        <v>906358</v>
      </c>
      <c r="V196" s="10">
        <v>-1</v>
      </c>
      <c r="W196" s="46" t="s">
        <v>353</v>
      </c>
    </row>
    <row r="197" spans="16:23">
      <c r="Q197" s="10">
        <v>905556</v>
      </c>
      <c r="R197" s="10">
        <v>947047</v>
      </c>
      <c r="S197" s="10">
        <v>41491</v>
      </c>
      <c r="T197" s="10">
        <v>906412</v>
      </c>
      <c r="U197" s="10">
        <v>907302</v>
      </c>
      <c r="V197" s="10">
        <v>1</v>
      </c>
      <c r="W197" s="46" t="s">
        <v>243</v>
      </c>
    </row>
    <row r="198" spans="16:23">
      <c r="Q198" s="10">
        <v>905556</v>
      </c>
      <c r="R198" s="10">
        <v>947047</v>
      </c>
      <c r="S198" s="10">
        <v>41491</v>
      </c>
      <c r="T198" s="10">
        <v>907691</v>
      </c>
      <c r="U198" s="10">
        <v>908227</v>
      </c>
      <c r="V198" s="10">
        <v>1</v>
      </c>
      <c r="W198" s="46"/>
    </row>
    <row r="199" spans="16:23">
      <c r="Q199" s="10">
        <v>905556</v>
      </c>
      <c r="R199" s="10">
        <v>947047</v>
      </c>
      <c r="S199" s="10">
        <v>41491</v>
      </c>
      <c r="T199" s="10">
        <v>908227</v>
      </c>
      <c r="U199" s="10">
        <v>909399</v>
      </c>
      <c r="V199" s="10">
        <v>1</v>
      </c>
      <c r="W199" s="46" t="s">
        <v>157</v>
      </c>
    </row>
    <row r="200" spans="16:23">
      <c r="Q200" s="10">
        <v>905556</v>
      </c>
      <c r="R200" s="10">
        <v>947047</v>
      </c>
      <c r="S200" s="10">
        <v>41491</v>
      </c>
      <c r="T200" s="10">
        <v>909612</v>
      </c>
      <c r="U200" s="10">
        <v>910712</v>
      </c>
      <c r="V200" s="10">
        <v>1</v>
      </c>
      <c r="W200" s="46" t="s">
        <v>157</v>
      </c>
    </row>
    <row r="201" spans="16:23">
      <c r="Q201" s="10">
        <v>905556</v>
      </c>
      <c r="R201" s="10">
        <v>947047</v>
      </c>
      <c r="S201" s="10">
        <v>41491</v>
      </c>
      <c r="T201" s="10">
        <v>910755</v>
      </c>
      <c r="U201" s="10">
        <v>912029</v>
      </c>
      <c r="V201" s="10">
        <v>-1</v>
      </c>
      <c r="W201" s="46"/>
    </row>
    <row r="202" spans="16:23">
      <c r="Q202" s="10">
        <v>905556</v>
      </c>
      <c r="R202" s="10">
        <v>947047</v>
      </c>
      <c r="S202" s="10">
        <v>41491</v>
      </c>
      <c r="T202" s="10">
        <v>912099</v>
      </c>
      <c r="U202" s="10">
        <v>913934</v>
      </c>
      <c r="V202" s="10">
        <v>-1</v>
      </c>
      <c r="W202" s="46" t="s">
        <v>242</v>
      </c>
    </row>
    <row r="203" spans="16:23">
      <c r="Q203" s="10">
        <v>905556</v>
      </c>
      <c r="R203" s="10">
        <v>947047</v>
      </c>
      <c r="S203" s="10">
        <v>41491</v>
      </c>
      <c r="T203" s="10">
        <v>914111</v>
      </c>
      <c r="U203" s="10">
        <v>914707</v>
      </c>
      <c r="V203" s="10">
        <v>-1</v>
      </c>
      <c r="W203" s="46" t="s">
        <v>241</v>
      </c>
    </row>
    <row r="204" spans="16:23">
      <c r="Q204" s="10">
        <v>905556</v>
      </c>
      <c r="R204" s="10">
        <v>947047</v>
      </c>
      <c r="S204" s="10">
        <v>41491</v>
      </c>
      <c r="T204" s="10">
        <v>914704</v>
      </c>
      <c r="U204" s="10">
        <v>915867</v>
      </c>
      <c r="V204" s="10">
        <v>-1</v>
      </c>
      <c r="W204" s="46" t="s">
        <v>240</v>
      </c>
    </row>
    <row r="205" spans="16:23">
      <c r="Q205" s="10">
        <v>905556</v>
      </c>
      <c r="R205" s="10">
        <v>947047</v>
      </c>
      <c r="S205" s="10">
        <v>41491</v>
      </c>
      <c r="T205" s="10">
        <v>915871</v>
      </c>
      <c r="U205" s="10">
        <v>916488</v>
      </c>
      <c r="V205" s="10">
        <v>-1</v>
      </c>
      <c r="W205" s="46" t="s">
        <v>157</v>
      </c>
    </row>
    <row r="206" spans="16:23">
      <c r="Q206" s="10">
        <v>905556</v>
      </c>
      <c r="R206" s="10">
        <v>947047</v>
      </c>
      <c r="S206" s="10">
        <v>41491</v>
      </c>
      <c r="T206" s="10">
        <v>916498</v>
      </c>
      <c r="U206" s="10">
        <v>917706</v>
      </c>
      <c r="V206" s="10">
        <v>-1</v>
      </c>
      <c r="W206" s="46"/>
    </row>
    <row r="207" spans="16:23">
      <c r="Q207" s="10">
        <v>905556</v>
      </c>
      <c r="R207" s="10">
        <v>947047</v>
      </c>
      <c r="S207" s="10">
        <v>41491</v>
      </c>
      <c r="T207" s="10">
        <v>917707</v>
      </c>
      <c r="U207" s="10">
        <v>918837</v>
      </c>
      <c r="V207" s="10">
        <v>-1</v>
      </c>
      <c r="W207" s="46" t="s">
        <v>239</v>
      </c>
    </row>
    <row r="208" spans="16:23">
      <c r="Q208" s="10">
        <v>905556</v>
      </c>
      <c r="R208" s="10">
        <v>947047</v>
      </c>
      <c r="S208" s="10">
        <v>41491</v>
      </c>
      <c r="T208" s="10">
        <v>918862</v>
      </c>
      <c r="U208" s="10">
        <v>919995</v>
      </c>
      <c r="V208" s="10">
        <v>-1</v>
      </c>
      <c r="W208" s="46" t="s">
        <v>238</v>
      </c>
    </row>
    <row r="209" spans="17:23">
      <c r="Q209" s="10">
        <v>905556</v>
      </c>
      <c r="R209" s="10">
        <v>947047</v>
      </c>
      <c r="S209" s="10">
        <v>41491</v>
      </c>
      <c r="T209" s="10">
        <v>919999</v>
      </c>
      <c r="U209" s="10">
        <v>921045</v>
      </c>
      <c r="V209" s="10">
        <v>-1</v>
      </c>
      <c r="W209" s="46" t="s">
        <v>237</v>
      </c>
    </row>
    <row r="210" spans="17:23">
      <c r="Q210" s="10">
        <v>905556</v>
      </c>
      <c r="R210" s="10">
        <v>947047</v>
      </c>
      <c r="S210" s="10">
        <v>41491</v>
      </c>
      <c r="T210" s="10">
        <v>921038</v>
      </c>
      <c r="U210" s="10">
        <v>922258</v>
      </c>
      <c r="V210" s="10">
        <v>-1</v>
      </c>
      <c r="W210" s="46" t="s">
        <v>157</v>
      </c>
    </row>
    <row r="211" spans="17:23">
      <c r="Q211" s="10">
        <v>905556</v>
      </c>
      <c r="R211" s="10">
        <v>947047</v>
      </c>
      <c r="S211" s="10">
        <v>41491</v>
      </c>
      <c r="T211" s="10">
        <v>922258</v>
      </c>
      <c r="U211" s="10">
        <v>923301</v>
      </c>
      <c r="V211" s="10">
        <v>-1</v>
      </c>
      <c r="W211" s="46"/>
    </row>
    <row r="212" spans="17:23">
      <c r="Q212" s="10">
        <v>905556</v>
      </c>
      <c r="R212" s="10">
        <v>947047</v>
      </c>
      <c r="S212" s="10">
        <v>41491</v>
      </c>
      <c r="T212" s="10">
        <v>923486</v>
      </c>
      <c r="U212" s="10">
        <v>924493</v>
      </c>
      <c r="V212" s="10">
        <v>-1</v>
      </c>
      <c r="W212" s="46" t="s">
        <v>236</v>
      </c>
    </row>
    <row r="213" spans="17:23">
      <c r="Q213" s="10">
        <v>905556</v>
      </c>
      <c r="R213" s="10">
        <v>947047</v>
      </c>
      <c r="S213" s="10">
        <v>41491</v>
      </c>
      <c r="T213" s="10">
        <v>924684</v>
      </c>
      <c r="U213" s="10">
        <v>925898</v>
      </c>
      <c r="V213" s="10">
        <v>-1</v>
      </c>
      <c r="W213" s="46" t="s">
        <v>235</v>
      </c>
    </row>
    <row r="214" spans="17:23">
      <c r="Q214" s="10">
        <v>905556</v>
      </c>
      <c r="R214" s="10">
        <v>947047</v>
      </c>
      <c r="S214" s="10">
        <v>41491</v>
      </c>
      <c r="T214" s="10">
        <v>926633</v>
      </c>
      <c r="U214" s="10">
        <v>927115</v>
      </c>
      <c r="V214" s="10">
        <v>-1</v>
      </c>
      <c r="W214" s="46"/>
    </row>
    <row r="215" spans="17:23">
      <c r="Q215" s="10">
        <v>905556</v>
      </c>
      <c r="R215" s="10">
        <v>947047</v>
      </c>
      <c r="S215" s="10">
        <v>41491</v>
      </c>
      <c r="T215" s="10">
        <v>927576</v>
      </c>
      <c r="U215" s="10">
        <v>927914</v>
      </c>
      <c r="V215" s="10">
        <v>-1</v>
      </c>
      <c r="W215" s="46" t="s">
        <v>234</v>
      </c>
    </row>
    <row r="216" spans="17:23">
      <c r="Q216" s="10">
        <v>905556</v>
      </c>
      <c r="R216" s="10">
        <v>947047</v>
      </c>
      <c r="S216" s="10">
        <v>41491</v>
      </c>
      <c r="T216" s="10">
        <v>928060</v>
      </c>
      <c r="U216" s="10">
        <v>930306</v>
      </c>
      <c r="V216" s="10">
        <v>-1</v>
      </c>
      <c r="W216" s="46" t="s">
        <v>157</v>
      </c>
    </row>
    <row r="217" spans="17:23">
      <c r="Q217" s="10">
        <v>905556</v>
      </c>
      <c r="R217" s="10">
        <v>947047</v>
      </c>
      <c r="S217" s="10">
        <v>41491</v>
      </c>
      <c r="T217" s="10">
        <v>930561</v>
      </c>
      <c r="U217" s="10">
        <v>930914</v>
      </c>
      <c r="V217" s="10">
        <v>-1</v>
      </c>
      <c r="W217" s="46"/>
    </row>
    <row r="218" spans="17:23">
      <c r="Q218" s="10">
        <v>905556</v>
      </c>
      <c r="R218" s="10">
        <v>947047</v>
      </c>
      <c r="S218" s="10">
        <v>41491</v>
      </c>
      <c r="T218" s="10">
        <v>931072</v>
      </c>
      <c r="U218" s="10">
        <v>931578</v>
      </c>
      <c r="V218" s="10">
        <v>-1</v>
      </c>
      <c r="W218" s="46" t="s">
        <v>157</v>
      </c>
    </row>
    <row r="219" spans="17:23">
      <c r="Q219" s="10">
        <v>905556</v>
      </c>
      <c r="R219" s="10">
        <v>947047</v>
      </c>
      <c r="S219" s="10">
        <v>41491</v>
      </c>
      <c r="T219" s="10">
        <v>931582</v>
      </c>
      <c r="U219" s="10">
        <v>931776</v>
      </c>
      <c r="V219" s="10">
        <v>-1</v>
      </c>
      <c r="W219" s="46"/>
    </row>
    <row r="220" spans="17:23">
      <c r="Q220" s="10">
        <v>905556</v>
      </c>
      <c r="R220" s="10">
        <v>947047</v>
      </c>
      <c r="S220" s="10">
        <v>41491</v>
      </c>
      <c r="T220" s="10">
        <v>931780</v>
      </c>
      <c r="U220" s="10">
        <v>932352</v>
      </c>
      <c r="V220" s="10">
        <v>-1</v>
      </c>
      <c r="W220" s="46"/>
    </row>
    <row r="221" spans="17:23">
      <c r="Q221" s="10">
        <v>905556</v>
      </c>
      <c r="R221" s="10">
        <v>947047</v>
      </c>
      <c r="S221" s="10">
        <v>41491</v>
      </c>
      <c r="T221" s="10">
        <v>932551</v>
      </c>
      <c r="U221" s="10">
        <v>934035</v>
      </c>
      <c r="V221" s="10">
        <v>-1</v>
      </c>
      <c r="W221" s="46" t="s">
        <v>233</v>
      </c>
    </row>
    <row r="222" spans="17:23">
      <c r="Q222" s="10">
        <v>905556</v>
      </c>
      <c r="R222" s="10">
        <v>947047</v>
      </c>
      <c r="S222" s="10">
        <v>41491</v>
      </c>
      <c r="T222" s="10">
        <v>934468</v>
      </c>
      <c r="U222" s="10">
        <v>935358</v>
      </c>
      <c r="V222" s="10">
        <v>1</v>
      </c>
      <c r="W222" s="46" t="s">
        <v>157</v>
      </c>
    </row>
    <row r="223" spans="17:23">
      <c r="Q223" s="10">
        <v>905556</v>
      </c>
      <c r="R223" s="10">
        <v>947047</v>
      </c>
      <c r="S223" s="10">
        <v>41491</v>
      </c>
      <c r="T223" s="10">
        <v>935366</v>
      </c>
      <c r="U223" s="10">
        <v>936301</v>
      </c>
      <c r="V223" s="10">
        <v>1</v>
      </c>
      <c r="W223" s="46" t="s">
        <v>157</v>
      </c>
    </row>
    <row r="224" spans="17:23">
      <c r="Q224" s="10">
        <v>905556</v>
      </c>
      <c r="R224" s="10">
        <v>947047</v>
      </c>
      <c r="S224" s="10">
        <v>41491</v>
      </c>
      <c r="T224" s="10">
        <v>936311</v>
      </c>
      <c r="U224" s="10">
        <v>937333</v>
      </c>
      <c r="V224" s="10">
        <v>1</v>
      </c>
      <c r="W224" s="46" t="s">
        <v>157</v>
      </c>
    </row>
    <row r="225" spans="16:23">
      <c r="Q225" s="10">
        <v>905556</v>
      </c>
      <c r="R225" s="10">
        <v>947047</v>
      </c>
      <c r="S225" s="10">
        <v>41491</v>
      </c>
      <c r="T225" s="10">
        <v>937442</v>
      </c>
      <c r="U225" s="10">
        <v>940804</v>
      </c>
      <c r="V225" s="10">
        <v>-1</v>
      </c>
      <c r="W225" s="46" t="s">
        <v>232</v>
      </c>
    </row>
    <row r="226" spans="16:23">
      <c r="Q226" s="10">
        <v>905556</v>
      </c>
      <c r="R226" s="10">
        <v>947047</v>
      </c>
      <c r="S226" s="10">
        <v>41491</v>
      </c>
      <c r="T226" s="10">
        <v>940849</v>
      </c>
      <c r="U226" s="10">
        <v>942195</v>
      </c>
      <c r="V226" s="10">
        <v>-1</v>
      </c>
      <c r="W226" s="46" t="s">
        <v>231</v>
      </c>
    </row>
    <row r="227" spans="16:23">
      <c r="Q227" s="10">
        <v>905556</v>
      </c>
      <c r="R227" s="10">
        <v>947047</v>
      </c>
      <c r="S227" s="10">
        <v>41491</v>
      </c>
      <c r="T227" s="10">
        <v>942376</v>
      </c>
      <c r="U227" s="10">
        <v>943590</v>
      </c>
      <c r="V227" s="10">
        <v>1</v>
      </c>
      <c r="W227" s="46" t="s">
        <v>151</v>
      </c>
    </row>
    <row r="228" spans="16:23">
      <c r="Q228" s="10">
        <v>905556</v>
      </c>
      <c r="R228" s="10">
        <v>947047</v>
      </c>
      <c r="S228" s="10">
        <v>41491</v>
      </c>
      <c r="T228" s="10">
        <v>943571</v>
      </c>
      <c r="U228" s="10">
        <v>944869</v>
      </c>
      <c r="V228" s="10">
        <v>-1</v>
      </c>
      <c r="W228" s="46" t="s">
        <v>230</v>
      </c>
    </row>
    <row r="229" spans="16:23">
      <c r="Q229" s="10">
        <v>905556</v>
      </c>
      <c r="R229" s="10">
        <v>947047</v>
      </c>
      <c r="S229" s="10">
        <v>41491</v>
      </c>
      <c r="T229" s="10">
        <v>945169</v>
      </c>
      <c r="U229" s="10">
        <v>945435</v>
      </c>
      <c r="V229" s="10">
        <v>1</v>
      </c>
      <c r="W229" s="46" t="s">
        <v>157</v>
      </c>
    </row>
    <row r="230" spans="16:23">
      <c r="Q230" s="10">
        <v>905556</v>
      </c>
      <c r="R230" s="10">
        <v>947047</v>
      </c>
      <c r="S230" s="10">
        <v>41491</v>
      </c>
      <c r="T230" s="10">
        <v>945595</v>
      </c>
      <c r="U230" s="10">
        <v>946437</v>
      </c>
      <c r="V230" s="10">
        <v>-1</v>
      </c>
      <c r="W230" s="46" t="s">
        <v>229</v>
      </c>
    </row>
    <row r="231" spans="16:23">
      <c r="Q231" s="10">
        <v>905556</v>
      </c>
      <c r="R231" s="10">
        <v>947047</v>
      </c>
      <c r="S231" s="10">
        <v>41491</v>
      </c>
      <c r="T231" s="10">
        <v>946700</v>
      </c>
      <c r="U231" s="10">
        <v>947047</v>
      </c>
      <c r="V231" s="10">
        <v>-1</v>
      </c>
      <c r="W231" s="46" t="s">
        <v>228</v>
      </c>
    </row>
    <row r="232" spans="16:23">
      <c r="P232" s="5">
        <v>13</v>
      </c>
      <c r="Q232" s="11">
        <v>1137255</v>
      </c>
      <c r="R232" s="11">
        <v>1152904</v>
      </c>
      <c r="S232" s="11">
        <f>Table2[[#This Row],[Island End]]-Table2[[#This Row],[Island Start]]</f>
        <v>15649</v>
      </c>
      <c r="T232" s="11">
        <v>1137255</v>
      </c>
      <c r="U232" s="11">
        <v>1137476</v>
      </c>
      <c r="V232" s="11">
        <v>-1</v>
      </c>
      <c r="W232" s="47" t="s">
        <v>354</v>
      </c>
    </row>
    <row r="233" spans="16:23">
      <c r="Q233" s="11">
        <v>1137255</v>
      </c>
      <c r="R233" s="11">
        <v>1152904</v>
      </c>
      <c r="S233" s="11">
        <f>Table2[[#This Row],[Island End]]-Table2[[#This Row],[Island Start]]</f>
        <v>15649</v>
      </c>
      <c r="T233" s="11">
        <v>1137470</v>
      </c>
      <c r="U233" s="11">
        <v>1137847</v>
      </c>
      <c r="V233" s="11">
        <v>-1</v>
      </c>
      <c r="W233" s="47" t="s">
        <v>355</v>
      </c>
    </row>
    <row r="234" spans="16:23">
      <c r="Q234" s="11">
        <v>1137255</v>
      </c>
      <c r="R234" s="11">
        <v>1152904</v>
      </c>
      <c r="S234" s="11">
        <f>Table2[[#This Row],[Island End]]-Table2[[#This Row],[Island Start]]</f>
        <v>15649</v>
      </c>
      <c r="T234" s="11">
        <v>1137878</v>
      </c>
      <c r="U234" s="11">
        <v>1138012</v>
      </c>
      <c r="V234" s="11">
        <v>-1</v>
      </c>
      <c r="W234" s="47" t="s">
        <v>356</v>
      </c>
    </row>
    <row r="235" spans="16:23">
      <c r="Q235" s="11">
        <v>1137255</v>
      </c>
      <c r="R235" s="11">
        <v>1152904</v>
      </c>
      <c r="S235" s="11">
        <f>Table2[[#This Row],[Island End]]-Table2[[#This Row],[Island Start]]</f>
        <v>15649</v>
      </c>
      <c r="T235" s="11">
        <v>1138184</v>
      </c>
      <c r="U235" s="11">
        <v>1139611</v>
      </c>
      <c r="V235" s="11">
        <v>1</v>
      </c>
      <c r="W235" s="47" t="s">
        <v>227</v>
      </c>
    </row>
    <row r="236" spans="16:23">
      <c r="Q236" s="11">
        <v>1137255</v>
      </c>
      <c r="R236" s="11">
        <v>1152904</v>
      </c>
      <c r="S236" s="11">
        <f>Table2[[#This Row],[Island End]]-Table2[[#This Row],[Island Start]]</f>
        <v>15649</v>
      </c>
      <c r="T236" s="11">
        <v>1139617</v>
      </c>
      <c r="U236" s="11">
        <v>1140726</v>
      </c>
      <c r="V236" s="11">
        <v>1</v>
      </c>
      <c r="W236" s="47" t="s">
        <v>226</v>
      </c>
    </row>
    <row r="237" spans="16:23">
      <c r="Q237" s="11">
        <v>1137255</v>
      </c>
      <c r="R237" s="11">
        <v>1152904</v>
      </c>
      <c r="S237" s="11">
        <f>Table2[[#This Row],[Island End]]-Table2[[#This Row],[Island Start]]</f>
        <v>15649</v>
      </c>
      <c r="T237" s="11">
        <v>1140765</v>
      </c>
      <c r="U237" s="11">
        <v>1143218</v>
      </c>
      <c r="V237" s="11">
        <v>1</v>
      </c>
      <c r="W237" s="47" t="s">
        <v>225</v>
      </c>
    </row>
    <row r="238" spans="16:23">
      <c r="Q238" s="11">
        <v>1137255</v>
      </c>
      <c r="R238" s="11">
        <v>1152904</v>
      </c>
      <c r="S238" s="11">
        <f>Table2[[#This Row],[Island End]]-Table2[[#This Row],[Island Start]]</f>
        <v>15649</v>
      </c>
      <c r="T238" s="11">
        <v>1143404</v>
      </c>
      <c r="U238" s="11">
        <v>1145218</v>
      </c>
      <c r="V238" s="11">
        <v>1</v>
      </c>
      <c r="W238" s="47" t="s">
        <v>224</v>
      </c>
    </row>
    <row r="239" spans="16:23">
      <c r="Q239" s="11">
        <v>1137255</v>
      </c>
      <c r="R239" s="11">
        <v>1152904</v>
      </c>
      <c r="S239" s="11">
        <f>Table2[[#This Row],[Island End]]-Table2[[#This Row],[Island Start]]</f>
        <v>15649</v>
      </c>
      <c r="T239" s="11">
        <v>1145548</v>
      </c>
      <c r="U239" s="11">
        <v>1146429</v>
      </c>
      <c r="V239" s="11">
        <v>1</v>
      </c>
      <c r="W239" s="47" t="s">
        <v>157</v>
      </c>
    </row>
    <row r="240" spans="16:23">
      <c r="Q240" s="11">
        <v>1137255</v>
      </c>
      <c r="R240" s="11">
        <v>1152904</v>
      </c>
      <c r="S240" s="11">
        <f>Table2[[#This Row],[Island End]]-Table2[[#This Row],[Island Start]]</f>
        <v>15649</v>
      </c>
      <c r="T240" s="11">
        <v>1146595</v>
      </c>
      <c r="U240" s="11">
        <v>1147470</v>
      </c>
      <c r="V240" s="11">
        <v>-1</v>
      </c>
      <c r="W240" s="47" t="s">
        <v>141</v>
      </c>
    </row>
    <row r="241" spans="16:23">
      <c r="Q241" s="11">
        <v>1137255</v>
      </c>
      <c r="R241" s="11">
        <v>1152904</v>
      </c>
      <c r="S241" s="11">
        <f>Table2[[#This Row],[Island End]]-Table2[[#This Row],[Island Start]]</f>
        <v>15649</v>
      </c>
      <c r="T241" s="11">
        <v>1147467</v>
      </c>
      <c r="U241" s="11">
        <v>1147757</v>
      </c>
      <c r="V241" s="11">
        <v>-1</v>
      </c>
      <c r="W241" s="47" t="s">
        <v>141</v>
      </c>
    </row>
    <row r="242" spans="16:23">
      <c r="Q242" s="11">
        <v>1137255</v>
      </c>
      <c r="R242" s="11">
        <v>1152904</v>
      </c>
      <c r="S242" s="11">
        <f>Table2[[#This Row],[Island End]]-Table2[[#This Row],[Island Start]]</f>
        <v>15649</v>
      </c>
      <c r="T242" s="11">
        <v>1147841</v>
      </c>
      <c r="U242" s="11">
        <v>1148383</v>
      </c>
      <c r="V242" s="11">
        <v>-1</v>
      </c>
      <c r="W242" s="47" t="s">
        <v>223</v>
      </c>
    </row>
    <row r="243" spans="16:23">
      <c r="Q243" s="11">
        <v>1137255</v>
      </c>
      <c r="R243" s="11">
        <v>1152904</v>
      </c>
      <c r="S243" s="11">
        <f>Table2[[#This Row],[Island End]]-Table2[[#This Row],[Island Start]]</f>
        <v>15649</v>
      </c>
      <c r="T243" s="11">
        <v>1148646</v>
      </c>
      <c r="U243" s="11">
        <v>1149116</v>
      </c>
      <c r="V243" s="11">
        <v>-1</v>
      </c>
      <c r="W243" s="47" t="s">
        <v>157</v>
      </c>
    </row>
    <row r="244" spans="16:23">
      <c r="Q244" s="11">
        <v>1137255</v>
      </c>
      <c r="R244" s="11">
        <v>1152904</v>
      </c>
      <c r="S244" s="11">
        <f>Table2[[#This Row],[Island End]]-Table2[[#This Row],[Island Start]]</f>
        <v>15649</v>
      </c>
      <c r="T244" s="11">
        <v>1149333</v>
      </c>
      <c r="U244" s="11">
        <v>1149962</v>
      </c>
      <c r="V244" s="11">
        <v>1</v>
      </c>
      <c r="W244" s="47" t="s">
        <v>222</v>
      </c>
    </row>
    <row r="245" spans="16:23">
      <c r="Q245" s="11">
        <v>1137255</v>
      </c>
      <c r="R245" s="11">
        <v>1152904</v>
      </c>
      <c r="S245" s="11">
        <f>Table2[[#This Row],[Island End]]-Table2[[#This Row],[Island Start]]</f>
        <v>15649</v>
      </c>
      <c r="T245" s="11">
        <v>1150628</v>
      </c>
      <c r="U245" s="11">
        <v>1151188</v>
      </c>
      <c r="V245" s="11">
        <v>-1</v>
      </c>
      <c r="W245" s="47" t="s">
        <v>221</v>
      </c>
    </row>
    <row r="246" spans="16:23">
      <c r="Q246" s="11">
        <v>1137255</v>
      </c>
      <c r="R246" s="11">
        <v>1152904</v>
      </c>
      <c r="S246" s="11">
        <f>Table2[[#This Row],[Island End]]-Table2[[#This Row],[Island Start]]</f>
        <v>15649</v>
      </c>
      <c r="T246" s="11">
        <v>1151690</v>
      </c>
      <c r="U246" s="11">
        <v>1152361</v>
      </c>
      <c r="V246" s="11">
        <v>-1</v>
      </c>
      <c r="W246" s="47" t="s">
        <v>220</v>
      </c>
    </row>
    <row r="247" spans="16:23">
      <c r="Q247" s="11">
        <v>1137255</v>
      </c>
      <c r="R247" s="11">
        <v>1152904</v>
      </c>
      <c r="S247" s="11">
        <f>Table2[[#This Row],[Island End]]-Table2[[#This Row],[Island Start]]</f>
        <v>15649</v>
      </c>
      <c r="T247" s="11">
        <v>1152467</v>
      </c>
      <c r="U247" s="11">
        <v>1152904</v>
      </c>
      <c r="V247" s="11">
        <v>1</v>
      </c>
      <c r="W247" s="47" t="s">
        <v>219</v>
      </c>
    </row>
    <row r="248" spans="16:23">
      <c r="P248" s="5">
        <v>14</v>
      </c>
      <c r="Q248" s="23">
        <v>1180157</v>
      </c>
      <c r="R248" s="23">
        <v>1193489</v>
      </c>
      <c r="S248" s="23">
        <v>13332</v>
      </c>
      <c r="T248" s="23">
        <v>1180157</v>
      </c>
      <c r="U248" s="23">
        <v>1180390</v>
      </c>
      <c r="V248" s="23">
        <v>1</v>
      </c>
      <c r="W248" s="48" t="s">
        <v>314</v>
      </c>
    </row>
    <row r="249" spans="16:23">
      <c r="Q249" s="23">
        <v>1180157</v>
      </c>
      <c r="R249" s="23">
        <v>1193489</v>
      </c>
      <c r="S249" s="23">
        <v>13332</v>
      </c>
      <c r="T249" s="23">
        <v>1180456</v>
      </c>
      <c r="U249" s="23">
        <v>1181013</v>
      </c>
      <c r="V249" s="23">
        <v>-1</v>
      </c>
      <c r="W249" s="48" t="s">
        <v>244</v>
      </c>
    </row>
    <row r="250" spans="16:23">
      <c r="Q250" s="23">
        <v>1180157</v>
      </c>
      <c r="R250" s="23">
        <v>1193489</v>
      </c>
      <c r="S250" s="23">
        <v>13332</v>
      </c>
      <c r="T250" s="23">
        <v>1181255</v>
      </c>
      <c r="U250" s="23">
        <v>1182994</v>
      </c>
      <c r="V250" s="23">
        <v>-1</v>
      </c>
      <c r="W250" s="48" t="s">
        <v>245</v>
      </c>
    </row>
    <row r="251" spans="16:23">
      <c r="Q251" s="23">
        <v>1180157</v>
      </c>
      <c r="R251" s="23">
        <v>1193489</v>
      </c>
      <c r="S251" s="23">
        <v>13332</v>
      </c>
      <c r="T251" s="23">
        <v>1183013</v>
      </c>
      <c r="U251" s="23">
        <v>1183411</v>
      </c>
      <c r="V251" s="23">
        <v>1</v>
      </c>
      <c r="W251" s="48"/>
    </row>
    <row r="252" spans="16:23">
      <c r="Q252" s="23">
        <v>1180157</v>
      </c>
      <c r="R252" s="23">
        <v>1193489</v>
      </c>
      <c r="S252" s="23">
        <v>13332</v>
      </c>
      <c r="T252" s="23">
        <v>1183518</v>
      </c>
      <c r="U252" s="23">
        <v>1185530</v>
      </c>
      <c r="V252" s="23">
        <v>-1</v>
      </c>
      <c r="W252" s="48" t="s">
        <v>246</v>
      </c>
    </row>
    <row r="253" spans="16:23">
      <c r="Q253" s="23">
        <v>1180157</v>
      </c>
      <c r="R253" s="23">
        <v>1193489</v>
      </c>
      <c r="S253" s="23">
        <v>13332</v>
      </c>
      <c r="T253" s="23">
        <v>1185806</v>
      </c>
      <c r="U253" s="23">
        <v>1186258</v>
      </c>
      <c r="V253" s="23">
        <v>-1</v>
      </c>
      <c r="W253" s="48" t="s">
        <v>247</v>
      </c>
    </row>
    <row r="254" spans="16:23">
      <c r="Q254" s="23">
        <v>1180157</v>
      </c>
      <c r="R254" s="23">
        <v>1193489</v>
      </c>
      <c r="S254" s="23">
        <v>13332</v>
      </c>
      <c r="T254" s="23">
        <v>1186327</v>
      </c>
      <c r="U254" s="23">
        <v>1186854</v>
      </c>
      <c r="V254" s="23">
        <v>-1</v>
      </c>
      <c r="W254" s="48" t="s">
        <v>248</v>
      </c>
    </row>
    <row r="255" spans="16:23">
      <c r="Q255" s="23">
        <v>1180157</v>
      </c>
      <c r="R255" s="23">
        <v>1193489</v>
      </c>
      <c r="S255" s="23">
        <v>13332</v>
      </c>
      <c r="T255" s="23">
        <v>1186851</v>
      </c>
      <c r="U255" s="23">
        <v>1187627</v>
      </c>
      <c r="V255" s="23">
        <v>-1</v>
      </c>
      <c r="W255" s="48" t="s">
        <v>249</v>
      </c>
    </row>
    <row r="256" spans="16:23">
      <c r="Q256" s="23">
        <v>1180157</v>
      </c>
      <c r="R256" s="23">
        <v>1193489</v>
      </c>
      <c r="S256" s="23">
        <v>13332</v>
      </c>
      <c r="T256" s="23">
        <v>1187806</v>
      </c>
      <c r="U256" s="23">
        <v>1189035</v>
      </c>
      <c r="V256" s="23">
        <v>-1</v>
      </c>
      <c r="W256" s="48" t="s">
        <v>250</v>
      </c>
    </row>
    <row r="257" spans="16:23">
      <c r="Q257" s="23">
        <v>1180157</v>
      </c>
      <c r="R257" s="23">
        <v>1193489</v>
      </c>
      <c r="S257" s="23">
        <v>13332</v>
      </c>
      <c r="T257" s="23">
        <v>1189039</v>
      </c>
      <c r="U257" s="23">
        <v>1189599</v>
      </c>
      <c r="V257" s="23">
        <v>-1</v>
      </c>
      <c r="W257" s="48" t="s">
        <v>251</v>
      </c>
    </row>
    <row r="258" spans="16:23">
      <c r="Q258" s="23">
        <v>1180157</v>
      </c>
      <c r="R258" s="23">
        <v>1193489</v>
      </c>
      <c r="S258" s="23">
        <v>13332</v>
      </c>
      <c r="T258" s="23">
        <v>1189615</v>
      </c>
      <c r="U258" s="23">
        <v>1191258</v>
      </c>
      <c r="V258" s="23">
        <v>-1</v>
      </c>
      <c r="W258" s="48" t="s">
        <v>252</v>
      </c>
    </row>
    <row r="259" spans="16:23">
      <c r="Q259" s="23">
        <v>1180157</v>
      </c>
      <c r="R259" s="23">
        <v>1193489</v>
      </c>
      <c r="S259" s="23">
        <v>13332</v>
      </c>
      <c r="T259" s="23">
        <v>1191251</v>
      </c>
      <c r="U259" s="23">
        <v>1191508</v>
      </c>
      <c r="V259" s="23">
        <v>-1</v>
      </c>
      <c r="W259" s="48" t="s">
        <v>253</v>
      </c>
    </row>
    <row r="260" spans="16:23">
      <c r="Q260" s="23">
        <v>1180157</v>
      </c>
      <c r="R260" s="23">
        <v>1193489</v>
      </c>
      <c r="S260" s="23">
        <v>13332</v>
      </c>
      <c r="T260" s="23">
        <v>1191492</v>
      </c>
      <c r="U260" s="23">
        <v>1192367</v>
      </c>
      <c r="V260" s="23">
        <v>-1</v>
      </c>
      <c r="W260" s="48" t="s">
        <v>254</v>
      </c>
    </row>
    <row r="261" spans="16:23">
      <c r="Q261" s="23">
        <v>1180157</v>
      </c>
      <c r="R261" s="23">
        <v>1193489</v>
      </c>
      <c r="S261" s="23">
        <v>13332</v>
      </c>
      <c r="T261" s="23">
        <v>1192409</v>
      </c>
      <c r="U261" s="23">
        <v>1192621</v>
      </c>
      <c r="V261" s="23">
        <v>-1</v>
      </c>
      <c r="W261" s="48" t="s">
        <v>255</v>
      </c>
    </row>
    <row r="262" spans="16:23">
      <c r="Q262" s="23">
        <v>1180157</v>
      </c>
      <c r="R262" s="23">
        <v>1193489</v>
      </c>
      <c r="S262" s="23">
        <v>13332</v>
      </c>
      <c r="T262" s="23">
        <v>1192740</v>
      </c>
      <c r="U262" s="23">
        <v>1193489</v>
      </c>
      <c r="V262" s="23">
        <v>-1</v>
      </c>
      <c r="W262" s="48" t="s">
        <v>256</v>
      </c>
    </row>
    <row r="263" spans="16:23">
      <c r="P263" s="5">
        <v>15</v>
      </c>
      <c r="Q263" s="24">
        <v>1518337</v>
      </c>
      <c r="R263" s="24">
        <v>1529379</v>
      </c>
      <c r="S263" s="24">
        <f>R263-Q263</f>
        <v>11042</v>
      </c>
      <c r="T263" s="24">
        <v>1518337</v>
      </c>
      <c r="U263" s="24">
        <v>1518513</v>
      </c>
      <c r="V263" s="24">
        <v>-1</v>
      </c>
      <c r="W263" s="49"/>
    </row>
    <row r="264" spans="16:23">
      <c r="Q264" s="24">
        <v>1518337</v>
      </c>
      <c r="R264" s="24">
        <v>1529379</v>
      </c>
      <c r="S264" s="24">
        <f t="shared" ref="S264:S280" si="7">R264-Q264</f>
        <v>11042</v>
      </c>
      <c r="T264" s="24">
        <v>1518503</v>
      </c>
      <c r="U264" s="24">
        <v>1518745</v>
      </c>
      <c r="V264" s="24">
        <v>-1</v>
      </c>
      <c r="W264" s="49"/>
    </row>
    <row r="265" spans="16:23">
      <c r="Q265" s="24">
        <v>1518337</v>
      </c>
      <c r="R265" s="24">
        <v>1529379</v>
      </c>
      <c r="S265" s="24">
        <f t="shared" si="7"/>
        <v>11042</v>
      </c>
      <c r="T265" s="24">
        <v>1518742</v>
      </c>
      <c r="U265" s="24">
        <v>1518981</v>
      </c>
      <c r="V265" s="24">
        <v>-1</v>
      </c>
      <c r="W265" s="49"/>
    </row>
    <row r="266" spans="16:23">
      <c r="Q266" s="24">
        <v>1518337</v>
      </c>
      <c r="R266" s="24">
        <v>1529379</v>
      </c>
      <c r="S266" s="24">
        <f t="shared" si="7"/>
        <v>11042</v>
      </c>
      <c r="T266" s="24">
        <v>1518974</v>
      </c>
      <c r="U266" s="24">
        <v>1520410</v>
      </c>
      <c r="V266" s="24">
        <v>-1</v>
      </c>
      <c r="W266" s="49" t="s">
        <v>257</v>
      </c>
    </row>
    <row r="267" spans="16:23">
      <c r="Q267" s="24">
        <v>1518337</v>
      </c>
      <c r="R267" s="24">
        <v>1529379</v>
      </c>
      <c r="S267" s="24">
        <f t="shared" si="7"/>
        <v>11042</v>
      </c>
      <c r="T267" s="24">
        <v>1520407</v>
      </c>
      <c r="U267" s="24">
        <v>1520913</v>
      </c>
      <c r="V267" s="24">
        <v>-1</v>
      </c>
      <c r="W267" s="49" t="s">
        <v>258</v>
      </c>
    </row>
    <row r="268" spans="16:23">
      <c r="Q268" s="24">
        <v>1518337</v>
      </c>
      <c r="R268" s="24">
        <v>1529379</v>
      </c>
      <c r="S268" s="24">
        <f t="shared" si="7"/>
        <v>11042</v>
      </c>
      <c r="T268" s="24">
        <v>1520910</v>
      </c>
      <c r="U268" s="24">
        <v>1521242</v>
      </c>
      <c r="V268" s="24">
        <v>-1</v>
      </c>
      <c r="W268" s="49"/>
    </row>
    <row r="269" spans="16:23">
      <c r="Q269" s="24">
        <v>1518337</v>
      </c>
      <c r="R269" s="24">
        <v>1529379</v>
      </c>
      <c r="S269" s="24">
        <f t="shared" si="7"/>
        <v>11042</v>
      </c>
      <c r="T269" s="24">
        <v>1521333</v>
      </c>
      <c r="U269" s="24">
        <v>1523501</v>
      </c>
      <c r="V269" s="24">
        <v>-1</v>
      </c>
      <c r="W269" s="49" t="s">
        <v>259</v>
      </c>
    </row>
    <row r="270" spans="16:23">
      <c r="Q270" s="24">
        <v>1518337</v>
      </c>
      <c r="R270" s="24">
        <v>1529379</v>
      </c>
      <c r="S270" s="24">
        <f t="shared" si="7"/>
        <v>11042</v>
      </c>
      <c r="T270" s="24">
        <v>1523498</v>
      </c>
      <c r="U270" s="24">
        <v>1523866</v>
      </c>
      <c r="V270" s="24">
        <v>-1</v>
      </c>
      <c r="W270" s="49"/>
    </row>
    <row r="271" spans="16:23">
      <c r="Q271" s="24">
        <v>1518337</v>
      </c>
      <c r="R271" s="24">
        <v>1529379</v>
      </c>
      <c r="S271" s="24">
        <f t="shared" si="7"/>
        <v>11042</v>
      </c>
      <c r="T271" s="24">
        <v>1523856</v>
      </c>
      <c r="U271" s="24">
        <v>1524071</v>
      </c>
      <c r="V271" s="24">
        <v>-1</v>
      </c>
      <c r="W271" s="49"/>
    </row>
    <row r="272" spans="16:23">
      <c r="Q272" s="24">
        <v>1518337</v>
      </c>
      <c r="R272" s="24">
        <v>1529379</v>
      </c>
      <c r="S272" s="24">
        <f t="shared" si="7"/>
        <v>11042</v>
      </c>
      <c r="T272" s="24">
        <v>1524251</v>
      </c>
      <c r="U272" s="24">
        <v>1524520</v>
      </c>
      <c r="V272" s="24">
        <v>-1</v>
      </c>
      <c r="W272" s="49"/>
    </row>
    <row r="273" spans="16:23">
      <c r="Q273" s="24">
        <v>1518337</v>
      </c>
      <c r="R273" s="24">
        <v>1529379</v>
      </c>
      <c r="S273" s="24">
        <f t="shared" si="7"/>
        <v>11042</v>
      </c>
      <c r="T273" s="24">
        <v>1524529</v>
      </c>
      <c r="U273" s="24">
        <v>1525113</v>
      </c>
      <c r="V273" s="24">
        <v>-1</v>
      </c>
      <c r="W273" s="49" t="s">
        <v>272</v>
      </c>
    </row>
    <row r="274" spans="16:23">
      <c r="Q274" s="24">
        <v>1518337</v>
      </c>
      <c r="R274" s="24">
        <v>1529379</v>
      </c>
      <c r="S274" s="24">
        <f t="shared" si="7"/>
        <v>11042</v>
      </c>
      <c r="T274" s="24">
        <v>1525124</v>
      </c>
      <c r="U274" s="24">
        <v>1525327</v>
      </c>
      <c r="V274" s="24">
        <v>-1</v>
      </c>
      <c r="W274" s="49"/>
    </row>
    <row r="275" spans="16:23">
      <c r="Q275" s="24">
        <v>1518337</v>
      </c>
      <c r="R275" s="24">
        <v>1529379</v>
      </c>
      <c r="S275" s="24">
        <f t="shared" si="7"/>
        <v>11042</v>
      </c>
      <c r="T275" s="24">
        <v>1525324</v>
      </c>
      <c r="U275" s="24">
        <v>1526652</v>
      </c>
      <c r="V275" s="24">
        <v>-1</v>
      </c>
      <c r="W275" s="49" t="s">
        <v>272</v>
      </c>
    </row>
    <row r="276" spans="16:23">
      <c r="Q276" s="24">
        <v>1518337</v>
      </c>
      <c r="R276" s="24">
        <v>1529379</v>
      </c>
      <c r="S276" s="24">
        <f t="shared" si="7"/>
        <v>11042</v>
      </c>
      <c r="T276" s="24">
        <v>1526645</v>
      </c>
      <c r="U276" s="24">
        <v>1527961</v>
      </c>
      <c r="V276" s="24">
        <v>-1</v>
      </c>
      <c r="W276" s="49" t="s">
        <v>157</v>
      </c>
    </row>
    <row r="277" spans="16:23">
      <c r="Q277" s="24">
        <v>1518337</v>
      </c>
      <c r="R277" s="24">
        <v>1529379</v>
      </c>
      <c r="S277" s="24">
        <f t="shared" si="7"/>
        <v>11042</v>
      </c>
      <c r="T277" s="24">
        <v>1527964</v>
      </c>
      <c r="U277" s="24">
        <v>1528449</v>
      </c>
      <c r="V277" s="24">
        <v>-1</v>
      </c>
      <c r="W277" s="49"/>
    </row>
    <row r="278" spans="16:23">
      <c r="Q278" s="24">
        <v>1518337</v>
      </c>
      <c r="R278" s="24">
        <v>1529379</v>
      </c>
      <c r="S278" s="24">
        <f t="shared" si="7"/>
        <v>11042</v>
      </c>
      <c r="T278" s="24">
        <v>1528487</v>
      </c>
      <c r="U278" s="24">
        <v>1529239</v>
      </c>
      <c r="V278" s="24">
        <v>-1</v>
      </c>
      <c r="W278" s="49"/>
    </row>
    <row r="279" spans="16:23">
      <c r="Q279" s="24">
        <v>1518337</v>
      </c>
      <c r="R279" s="24">
        <v>1529379</v>
      </c>
      <c r="S279" s="24">
        <f t="shared" si="7"/>
        <v>11042</v>
      </c>
      <c r="T279" s="24">
        <v>1529236</v>
      </c>
      <c r="U279" s="24">
        <v>1529379</v>
      </c>
      <c r="V279" s="24">
        <v>-1</v>
      </c>
      <c r="W279" s="49"/>
    </row>
    <row r="280" spans="16:23">
      <c r="P280" s="5">
        <v>16</v>
      </c>
      <c r="Q280" s="42">
        <v>1537114</v>
      </c>
      <c r="R280" s="42">
        <v>1569341</v>
      </c>
      <c r="S280" s="42">
        <f t="shared" si="7"/>
        <v>32227</v>
      </c>
      <c r="T280" s="42">
        <v>1537114</v>
      </c>
      <c r="U280" s="42">
        <v>1538775</v>
      </c>
      <c r="V280" s="42">
        <v>1</v>
      </c>
      <c r="W280" s="54" t="s">
        <v>260</v>
      </c>
    </row>
    <row r="281" spans="16:23">
      <c r="Q281" s="42">
        <v>1537114</v>
      </c>
      <c r="R281" s="42">
        <v>1569341</v>
      </c>
      <c r="S281" s="42">
        <f t="shared" ref="S281:S309" si="8">R281-Q281</f>
        <v>32227</v>
      </c>
      <c r="T281" s="42">
        <v>1538788</v>
      </c>
      <c r="U281" s="42">
        <v>1539105</v>
      </c>
      <c r="V281" s="42">
        <v>1</v>
      </c>
      <c r="W281" s="54"/>
    </row>
    <row r="282" spans="16:23">
      <c r="Q282" s="42">
        <v>1537114</v>
      </c>
      <c r="R282" s="42">
        <v>1569341</v>
      </c>
      <c r="S282" s="42">
        <f t="shared" si="8"/>
        <v>32227</v>
      </c>
      <c r="T282" s="42">
        <v>1539114</v>
      </c>
      <c r="U282" s="42">
        <v>1539524</v>
      </c>
      <c r="V282" s="42">
        <v>1</v>
      </c>
      <c r="W282" s="54" t="s">
        <v>157</v>
      </c>
    </row>
    <row r="283" spans="16:23">
      <c r="Q283" s="42">
        <v>1537114</v>
      </c>
      <c r="R283" s="42">
        <v>1569341</v>
      </c>
      <c r="S283" s="42">
        <f t="shared" si="8"/>
        <v>32227</v>
      </c>
      <c r="T283" s="42">
        <v>1539484</v>
      </c>
      <c r="U283" s="42">
        <v>1540170</v>
      </c>
      <c r="V283" s="42">
        <v>1</v>
      </c>
      <c r="W283" s="54"/>
    </row>
    <row r="284" spans="16:23">
      <c r="Q284" s="42">
        <v>1537114</v>
      </c>
      <c r="R284" s="42">
        <v>1569341</v>
      </c>
      <c r="S284" s="42">
        <f t="shared" si="8"/>
        <v>32227</v>
      </c>
      <c r="T284" s="42">
        <v>1540177</v>
      </c>
      <c r="U284" s="42">
        <v>1541244</v>
      </c>
      <c r="V284" s="42">
        <v>1</v>
      </c>
      <c r="W284" s="54" t="s">
        <v>261</v>
      </c>
    </row>
    <row r="285" spans="16:23">
      <c r="Q285" s="42">
        <v>1537114</v>
      </c>
      <c r="R285" s="42">
        <v>1569341</v>
      </c>
      <c r="S285" s="42">
        <f t="shared" si="8"/>
        <v>32227</v>
      </c>
      <c r="T285" s="42">
        <v>1541256</v>
      </c>
      <c r="U285" s="42">
        <v>1541693</v>
      </c>
      <c r="V285" s="42">
        <v>1</v>
      </c>
      <c r="W285" s="54"/>
    </row>
    <row r="286" spans="16:23">
      <c r="Q286" s="42">
        <v>1537114</v>
      </c>
      <c r="R286" s="42">
        <v>1569341</v>
      </c>
      <c r="S286" s="42">
        <f t="shared" si="8"/>
        <v>32227</v>
      </c>
      <c r="T286" s="42">
        <v>1541704</v>
      </c>
      <c r="U286" s="42">
        <v>1541895</v>
      </c>
      <c r="V286" s="42">
        <v>1</v>
      </c>
      <c r="W286" s="54"/>
    </row>
    <row r="287" spans="16:23">
      <c r="Q287" s="42">
        <v>1537114</v>
      </c>
      <c r="R287" s="42">
        <v>1569341</v>
      </c>
      <c r="S287" s="42">
        <f t="shared" si="8"/>
        <v>32227</v>
      </c>
      <c r="T287" s="42">
        <v>1541974</v>
      </c>
      <c r="U287" s="42">
        <v>1542615</v>
      </c>
      <c r="V287" s="42">
        <v>1</v>
      </c>
      <c r="W287" s="54"/>
    </row>
    <row r="288" spans="16:23">
      <c r="Q288" s="42">
        <v>1537114</v>
      </c>
      <c r="R288" s="42">
        <v>1569341</v>
      </c>
      <c r="S288" s="42">
        <f t="shared" si="8"/>
        <v>32227</v>
      </c>
      <c r="T288" s="42">
        <v>1542615</v>
      </c>
      <c r="U288" s="42">
        <v>1544663</v>
      </c>
      <c r="V288" s="42">
        <v>1</v>
      </c>
      <c r="W288" s="54" t="s">
        <v>262</v>
      </c>
    </row>
    <row r="289" spans="17:23">
      <c r="Q289" s="42">
        <v>1537114</v>
      </c>
      <c r="R289" s="42">
        <v>1569341</v>
      </c>
      <c r="S289" s="42">
        <f t="shared" si="8"/>
        <v>32227</v>
      </c>
      <c r="T289" s="42">
        <v>1544672</v>
      </c>
      <c r="U289" s="42">
        <v>1545355</v>
      </c>
      <c r="V289" s="42">
        <v>1</v>
      </c>
      <c r="W289" s="54"/>
    </row>
    <row r="290" spans="17:23">
      <c r="Q290" s="42">
        <v>1537114</v>
      </c>
      <c r="R290" s="42">
        <v>1569341</v>
      </c>
      <c r="S290" s="42">
        <f t="shared" si="8"/>
        <v>32227</v>
      </c>
      <c r="T290" s="42">
        <v>1545368</v>
      </c>
      <c r="U290" s="42">
        <v>1547581</v>
      </c>
      <c r="V290" s="42">
        <v>1</v>
      </c>
      <c r="W290" s="54" t="s">
        <v>157</v>
      </c>
    </row>
    <row r="291" spans="17:23">
      <c r="Q291" s="42">
        <v>1537114</v>
      </c>
      <c r="R291" s="42">
        <v>1569341</v>
      </c>
      <c r="S291" s="42">
        <f t="shared" si="8"/>
        <v>32227</v>
      </c>
      <c r="T291" s="42">
        <v>1547578</v>
      </c>
      <c r="U291" s="42">
        <v>1554447</v>
      </c>
      <c r="V291" s="42">
        <v>1</v>
      </c>
      <c r="W291" s="54" t="s">
        <v>157</v>
      </c>
    </row>
    <row r="292" spans="17:23">
      <c r="Q292" s="42">
        <v>1537114</v>
      </c>
      <c r="R292" s="42">
        <v>1569341</v>
      </c>
      <c r="S292" s="42">
        <f t="shared" si="8"/>
        <v>32227</v>
      </c>
      <c r="T292" s="42">
        <v>1554505</v>
      </c>
      <c r="U292" s="42">
        <v>1555905</v>
      </c>
      <c r="V292" s="42">
        <v>1</v>
      </c>
      <c r="W292" s="54" t="s">
        <v>157</v>
      </c>
    </row>
    <row r="293" spans="17:23">
      <c r="Q293" s="42">
        <v>1537114</v>
      </c>
      <c r="R293" s="42">
        <v>1569341</v>
      </c>
      <c r="S293" s="42">
        <f t="shared" si="8"/>
        <v>32227</v>
      </c>
      <c r="T293" s="42">
        <v>1555922</v>
      </c>
      <c r="U293" s="42">
        <v>1557079</v>
      </c>
      <c r="V293" s="42">
        <v>1</v>
      </c>
      <c r="W293" s="54" t="s">
        <v>263</v>
      </c>
    </row>
    <row r="294" spans="17:23">
      <c r="Q294" s="42">
        <v>1537114</v>
      </c>
      <c r="R294" s="42">
        <v>1569341</v>
      </c>
      <c r="S294" s="42">
        <f t="shared" si="8"/>
        <v>32227</v>
      </c>
      <c r="T294" s="42">
        <v>1557108</v>
      </c>
      <c r="U294" s="42">
        <v>1557482</v>
      </c>
      <c r="V294" s="42">
        <v>1</v>
      </c>
      <c r="W294" s="54"/>
    </row>
    <row r="295" spans="17:23">
      <c r="Q295" s="42">
        <v>1537114</v>
      </c>
      <c r="R295" s="42">
        <v>1569341</v>
      </c>
      <c r="S295" s="42">
        <f t="shared" si="8"/>
        <v>32227</v>
      </c>
      <c r="T295" s="42">
        <v>1557770</v>
      </c>
      <c r="U295" s="42">
        <v>1558771</v>
      </c>
      <c r="V295" s="42">
        <v>1</v>
      </c>
      <c r="W295" s="54"/>
    </row>
    <row r="296" spans="17:23">
      <c r="Q296" s="42">
        <v>1537114</v>
      </c>
      <c r="R296" s="42">
        <v>1569341</v>
      </c>
      <c r="S296" s="42">
        <f t="shared" si="8"/>
        <v>32227</v>
      </c>
      <c r="T296" s="42">
        <v>1558994</v>
      </c>
      <c r="U296" s="42">
        <v>1559293</v>
      </c>
      <c r="V296" s="42">
        <v>1</v>
      </c>
      <c r="W296" s="54"/>
    </row>
    <row r="297" spans="17:23">
      <c r="Q297" s="42">
        <v>1537114</v>
      </c>
      <c r="R297" s="42">
        <v>1569341</v>
      </c>
      <c r="S297" s="42">
        <f t="shared" si="8"/>
        <v>32227</v>
      </c>
      <c r="T297" s="42">
        <v>1559290</v>
      </c>
      <c r="U297" s="42">
        <v>1559769</v>
      </c>
      <c r="V297" s="42">
        <v>1</v>
      </c>
      <c r="W297" s="54" t="s">
        <v>264</v>
      </c>
    </row>
    <row r="298" spans="17:23">
      <c r="Q298" s="42">
        <v>1537114</v>
      </c>
      <c r="R298" s="42">
        <v>1569341</v>
      </c>
      <c r="S298" s="42">
        <f t="shared" si="8"/>
        <v>32227</v>
      </c>
      <c r="T298" s="42">
        <v>1559769</v>
      </c>
      <c r="U298" s="42">
        <v>1560383</v>
      </c>
      <c r="V298" s="42">
        <v>1</v>
      </c>
      <c r="W298" s="54"/>
    </row>
    <row r="299" spans="17:23">
      <c r="Q299" s="42">
        <v>1537114</v>
      </c>
      <c r="R299" s="42">
        <v>1569341</v>
      </c>
      <c r="S299" s="42">
        <f t="shared" si="8"/>
        <v>32227</v>
      </c>
      <c r="T299" s="42">
        <v>1560714</v>
      </c>
      <c r="U299" s="42">
        <v>1561604</v>
      </c>
      <c r="V299" s="42">
        <v>-1</v>
      </c>
      <c r="W299" s="54" t="s">
        <v>265</v>
      </c>
    </row>
    <row r="300" spans="17:23">
      <c r="Q300" s="42">
        <v>1537114</v>
      </c>
      <c r="R300" s="42">
        <v>1569341</v>
      </c>
      <c r="S300" s="42">
        <f t="shared" si="8"/>
        <v>32227</v>
      </c>
      <c r="T300" s="42">
        <v>1561601</v>
      </c>
      <c r="U300" s="42">
        <v>1562050</v>
      </c>
      <c r="V300" s="42">
        <v>-1</v>
      </c>
      <c r="W300" s="54"/>
    </row>
    <row r="301" spans="17:23">
      <c r="Q301" s="42">
        <v>1537114</v>
      </c>
      <c r="R301" s="42">
        <v>1569341</v>
      </c>
      <c r="S301" s="42">
        <f t="shared" si="8"/>
        <v>32227</v>
      </c>
      <c r="T301" s="42">
        <v>1562128</v>
      </c>
      <c r="U301" s="42">
        <v>1562910</v>
      </c>
      <c r="V301" s="42">
        <v>-1</v>
      </c>
      <c r="W301" s="54" t="s">
        <v>266</v>
      </c>
    </row>
    <row r="302" spans="17:23">
      <c r="Q302" s="42">
        <v>1537114</v>
      </c>
      <c r="R302" s="42">
        <v>1569341</v>
      </c>
      <c r="S302" s="42">
        <f t="shared" si="8"/>
        <v>32227</v>
      </c>
      <c r="T302" s="42">
        <v>1562937</v>
      </c>
      <c r="U302" s="42">
        <v>1563461</v>
      </c>
      <c r="V302" s="42">
        <v>-1</v>
      </c>
      <c r="W302" s="54" t="s">
        <v>267</v>
      </c>
    </row>
    <row r="303" spans="17:23">
      <c r="Q303" s="42">
        <v>1537114</v>
      </c>
      <c r="R303" s="42">
        <v>1569341</v>
      </c>
      <c r="S303" s="42">
        <f t="shared" si="8"/>
        <v>32227</v>
      </c>
      <c r="T303" s="42">
        <v>1563458</v>
      </c>
      <c r="U303" s="42">
        <v>1564714</v>
      </c>
      <c r="V303" s="42">
        <v>-1</v>
      </c>
      <c r="W303" s="54" t="s">
        <v>268</v>
      </c>
    </row>
    <row r="304" spans="17:23">
      <c r="Q304" s="42">
        <v>1537114</v>
      </c>
      <c r="R304" s="42">
        <v>1569341</v>
      </c>
      <c r="S304" s="42">
        <f t="shared" si="8"/>
        <v>32227</v>
      </c>
      <c r="T304" s="42">
        <v>1564711</v>
      </c>
      <c r="U304" s="42">
        <v>1565226</v>
      </c>
      <c r="V304" s="42">
        <v>-1</v>
      </c>
      <c r="W304" s="54"/>
    </row>
    <row r="305" spans="16:23">
      <c r="Q305" s="42">
        <v>1537114</v>
      </c>
      <c r="R305" s="42">
        <v>1569341</v>
      </c>
      <c r="S305" s="42">
        <f t="shared" si="8"/>
        <v>32227</v>
      </c>
      <c r="T305" s="42">
        <v>1565228</v>
      </c>
      <c r="U305" s="42">
        <v>1566442</v>
      </c>
      <c r="V305" s="42">
        <v>-1</v>
      </c>
      <c r="W305" s="54" t="s">
        <v>269</v>
      </c>
    </row>
    <row r="306" spans="16:23">
      <c r="Q306" s="42">
        <v>1537114</v>
      </c>
      <c r="R306" s="42">
        <v>1569341</v>
      </c>
      <c r="S306" s="42">
        <f t="shared" si="8"/>
        <v>32227</v>
      </c>
      <c r="T306" s="42">
        <v>1566439</v>
      </c>
      <c r="U306" s="42">
        <v>1567200</v>
      </c>
      <c r="V306" s="42">
        <v>-1</v>
      </c>
      <c r="W306" s="54" t="s">
        <v>270</v>
      </c>
    </row>
    <row r="307" spans="16:23">
      <c r="Q307" s="42">
        <v>1537114</v>
      </c>
      <c r="R307" s="42">
        <v>1569341</v>
      </c>
      <c r="S307" s="42">
        <f t="shared" si="8"/>
        <v>32227</v>
      </c>
      <c r="T307" s="42">
        <v>1567260</v>
      </c>
      <c r="U307" s="42">
        <v>1568546</v>
      </c>
      <c r="V307" s="42">
        <v>-1</v>
      </c>
      <c r="W307" s="54" t="s">
        <v>271</v>
      </c>
    </row>
    <row r="308" spans="16:23">
      <c r="Q308" s="42">
        <v>1537114</v>
      </c>
      <c r="R308" s="42">
        <v>1569341</v>
      </c>
      <c r="S308" s="42">
        <f t="shared" si="8"/>
        <v>32227</v>
      </c>
      <c r="T308" s="42">
        <v>1568552</v>
      </c>
      <c r="U308" s="42">
        <v>1568677</v>
      </c>
      <c r="V308" s="42">
        <v>1</v>
      </c>
      <c r="W308" s="54"/>
    </row>
    <row r="309" spans="16:23">
      <c r="Q309" s="42">
        <v>1537114</v>
      </c>
      <c r="R309" s="42">
        <v>1569341</v>
      </c>
      <c r="S309" s="42">
        <f t="shared" si="8"/>
        <v>32227</v>
      </c>
      <c r="T309" s="42">
        <v>1568736</v>
      </c>
      <c r="U309" s="42">
        <v>1569341</v>
      </c>
      <c r="V309" s="42">
        <v>1</v>
      </c>
      <c r="W309" s="54" t="s">
        <v>220</v>
      </c>
    </row>
    <row r="310" spans="16:23">
      <c r="P310" s="5">
        <v>17</v>
      </c>
      <c r="Q310" s="40">
        <v>1665692</v>
      </c>
      <c r="R310" s="40">
        <v>1672218</v>
      </c>
      <c r="S310" s="40">
        <f>Table2[[#This Row],[Island End]]-Table2[[#This Row],[Island Start]]</f>
        <v>6526</v>
      </c>
      <c r="T310" s="40">
        <v>1665692</v>
      </c>
      <c r="U310" s="40">
        <v>1665925</v>
      </c>
      <c r="V310" s="40">
        <v>-1</v>
      </c>
      <c r="W310" s="56"/>
    </row>
    <row r="311" spans="16:23">
      <c r="Q311" s="40">
        <v>1665692</v>
      </c>
      <c r="R311" s="40">
        <v>1672218</v>
      </c>
      <c r="S311" s="40">
        <f>Table2[[#This Row],[Island End]]-Table2[[#This Row],[Island Start]]</f>
        <v>6526</v>
      </c>
      <c r="T311" s="40">
        <v>1665922</v>
      </c>
      <c r="U311" s="40">
        <v>1666179</v>
      </c>
      <c r="V311" s="40">
        <v>-1</v>
      </c>
      <c r="W311" s="56"/>
    </row>
    <row r="312" spans="16:23">
      <c r="Q312" s="40">
        <v>1665692</v>
      </c>
      <c r="R312" s="40">
        <v>1672218</v>
      </c>
      <c r="S312" s="40">
        <f>Table2[[#This Row],[Island End]]-Table2[[#This Row],[Island Start]]</f>
        <v>6526</v>
      </c>
      <c r="T312" s="40">
        <v>1666176</v>
      </c>
      <c r="U312" s="40">
        <v>1667570</v>
      </c>
      <c r="V312" s="40">
        <v>-1</v>
      </c>
      <c r="W312" s="56" t="s">
        <v>257</v>
      </c>
    </row>
    <row r="313" spans="16:23">
      <c r="Q313" s="40">
        <v>1665692</v>
      </c>
      <c r="R313" s="40">
        <v>1672218</v>
      </c>
      <c r="S313" s="40">
        <f>Table2[[#This Row],[Island End]]-Table2[[#This Row],[Island Start]]</f>
        <v>6526</v>
      </c>
      <c r="T313" s="40">
        <v>1667567</v>
      </c>
      <c r="U313" s="40">
        <v>1667830</v>
      </c>
      <c r="V313" s="40">
        <v>-1</v>
      </c>
      <c r="W313" s="56"/>
    </row>
    <row r="314" spans="16:23">
      <c r="Q314" s="40">
        <v>1665692</v>
      </c>
      <c r="R314" s="40">
        <v>1672218</v>
      </c>
      <c r="S314" s="40">
        <f>Table2[[#This Row],[Island End]]-Table2[[#This Row],[Island Start]]</f>
        <v>6526</v>
      </c>
      <c r="T314" s="40">
        <v>1667827</v>
      </c>
      <c r="U314" s="40">
        <v>1668327</v>
      </c>
      <c r="V314" s="40">
        <v>-1</v>
      </c>
      <c r="W314" s="56" t="s">
        <v>258</v>
      </c>
    </row>
    <row r="315" spans="16:23">
      <c r="Q315" s="40">
        <v>1665692</v>
      </c>
      <c r="R315" s="40">
        <v>1672218</v>
      </c>
      <c r="S315" s="40">
        <f>Table2[[#This Row],[Island End]]-Table2[[#This Row],[Island Start]]</f>
        <v>6526</v>
      </c>
      <c r="T315" s="40">
        <v>1668324</v>
      </c>
      <c r="U315" s="40">
        <v>1668677</v>
      </c>
      <c r="V315" s="40">
        <v>-1</v>
      </c>
      <c r="W315" s="56" t="s">
        <v>272</v>
      </c>
    </row>
    <row r="316" spans="16:23">
      <c r="Q316" s="40">
        <v>1665692</v>
      </c>
      <c r="R316" s="40">
        <v>1672218</v>
      </c>
      <c r="S316" s="40">
        <f>Table2[[#This Row],[Island End]]-Table2[[#This Row],[Island Start]]</f>
        <v>6526</v>
      </c>
      <c r="T316" s="40">
        <v>1668680</v>
      </c>
      <c r="U316" s="40">
        <v>1670770</v>
      </c>
      <c r="V316" s="40">
        <v>-1</v>
      </c>
      <c r="W316" s="56" t="s">
        <v>259</v>
      </c>
    </row>
    <row r="317" spans="16:23">
      <c r="Q317" s="40">
        <v>1665692</v>
      </c>
      <c r="R317" s="40">
        <v>1672218</v>
      </c>
      <c r="S317" s="40">
        <f>Table2[[#This Row],[Island End]]-Table2[[#This Row],[Island Start]]</f>
        <v>6526</v>
      </c>
      <c r="T317" s="40">
        <v>1670767</v>
      </c>
      <c r="U317" s="40">
        <v>1671117</v>
      </c>
      <c r="V317" s="40">
        <v>-1</v>
      </c>
      <c r="W317" s="56"/>
    </row>
    <row r="318" spans="16:23">
      <c r="Q318" s="40">
        <v>1665692</v>
      </c>
      <c r="R318" s="40">
        <v>1672218</v>
      </c>
      <c r="S318" s="40">
        <f>Table2[[#This Row],[Island End]]-Table2[[#This Row],[Island Start]]</f>
        <v>6526</v>
      </c>
      <c r="T318" s="40">
        <v>1671313</v>
      </c>
      <c r="U318" s="40">
        <v>1672218</v>
      </c>
      <c r="V318" s="40">
        <v>-1</v>
      </c>
      <c r="W318" s="56" t="s">
        <v>273</v>
      </c>
    </row>
    <row r="319" spans="16:23">
      <c r="P319" s="5">
        <v>18</v>
      </c>
      <c r="Q319" s="41">
        <v>1672982</v>
      </c>
      <c r="R319" s="41">
        <v>1683689</v>
      </c>
      <c r="S319" s="41">
        <v>10707</v>
      </c>
      <c r="T319" s="41">
        <v>1672982</v>
      </c>
      <c r="U319" s="41">
        <v>1673230</v>
      </c>
      <c r="V319" s="41">
        <v>-1</v>
      </c>
      <c r="W319" s="57"/>
    </row>
    <row r="320" spans="16:23">
      <c r="Q320" s="41">
        <v>1672982</v>
      </c>
      <c r="R320" s="41">
        <v>1683689</v>
      </c>
      <c r="S320" s="41">
        <v>10707</v>
      </c>
      <c r="T320" s="41">
        <v>1673227</v>
      </c>
      <c r="U320" s="41">
        <v>1674582</v>
      </c>
      <c r="V320" s="41">
        <v>-1</v>
      </c>
      <c r="W320" s="57" t="s">
        <v>272</v>
      </c>
    </row>
    <row r="321" spans="16:23">
      <c r="Q321" s="41">
        <v>1672982</v>
      </c>
      <c r="R321" s="41">
        <v>1683689</v>
      </c>
      <c r="S321" s="41">
        <v>10707</v>
      </c>
      <c r="T321" s="41">
        <v>1674649</v>
      </c>
      <c r="U321" s="41">
        <v>1675446</v>
      </c>
      <c r="V321" s="41">
        <v>-1</v>
      </c>
      <c r="W321" s="57" t="s">
        <v>357</v>
      </c>
    </row>
    <row r="322" spans="16:23">
      <c r="Q322" s="41">
        <v>1672982</v>
      </c>
      <c r="R322" s="41">
        <v>1683689</v>
      </c>
      <c r="S322" s="41">
        <v>10707</v>
      </c>
      <c r="T322" s="41">
        <v>1675443</v>
      </c>
      <c r="U322" s="41">
        <v>1675889</v>
      </c>
      <c r="V322" s="41">
        <v>-1</v>
      </c>
      <c r="W322" s="57"/>
    </row>
    <row r="323" spans="16:23">
      <c r="Q323" s="41">
        <v>1672982</v>
      </c>
      <c r="R323" s="41">
        <v>1683689</v>
      </c>
      <c r="S323" s="41">
        <v>10707</v>
      </c>
      <c r="T323" s="41">
        <v>1675892</v>
      </c>
      <c r="U323" s="41">
        <v>1676314</v>
      </c>
      <c r="V323" s="41">
        <v>-1</v>
      </c>
      <c r="W323" s="57"/>
    </row>
    <row r="324" spans="16:23">
      <c r="Q324" s="41">
        <v>1672982</v>
      </c>
      <c r="R324" s="41">
        <v>1683689</v>
      </c>
      <c r="S324" s="41">
        <v>10707</v>
      </c>
      <c r="T324" s="41">
        <v>1676325</v>
      </c>
      <c r="U324" s="41">
        <v>1676483</v>
      </c>
      <c r="V324" s="41">
        <v>-1</v>
      </c>
      <c r="W324" s="57"/>
    </row>
    <row r="325" spans="16:23">
      <c r="Q325" s="41">
        <v>1672982</v>
      </c>
      <c r="R325" s="41">
        <v>1683689</v>
      </c>
      <c r="S325" s="41">
        <v>10707</v>
      </c>
      <c r="T325" s="41">
        <v>1676495</v>
      </c>
      <c r="U325" s="41">
        <v>1677223</v>
      </c>
      <c r="V325" s="41">
        <v>-1</v>
      </c>
      <c r="W325" s="57"/>
    </row>
    <row r="326" spans="16:23">
      <c r="Q326" s="41">
        <v>1672982</v>
      </c>
      <c r="R326" s="41">
        <v>1683689</v>
      </c>
      <c r="S326" s="41">
        <v>10707</v>
      </c>
      <c r="T326" s="41">
        <v>1677390</v>
      </c>
      <c r="U326" s="41">
        <v>1677791</v>
      </c>
      <c r="V326" s="41">
        <v>-1</v>
      </c>
      <c r="W326" s="57" t="s">
        <v>157</v>
      </c>
    </row>
    <row r="327" spans="16:23">
      <c r="Q327" s="41">
        <v>1672982</v>
      </c>
      <c r="R327" s="41">
        <v>1683689</v>
      </c>
      <c r="S327" s="41">
        <v>10707</v>
      </c>
      <c r="T327" s="41">
        <v>1677793</v>
      </c>
      <c r="U327" s="41">
        <v>1678035</v>
      </c>
      <c r="V327" s="41">
        <v>-1</v>
      </c>
      <c r="W327" s="57"/>
    </row>
    <row r="328" spans="16:23">
      <c r="Q328" s="41">
        <v>1672982</v>
      </c>
      <c r="R328" s="41">
        <v>1683689</v>
      </c>
      <c r="S328" s="41">
        <v>10707</v>
      </c>
      <c r="T328" s="41">
        <v>1678104</v>
      </c>
      <c r="U328" s="41">
        <v>1678517</v>
      </c>
      <c r="V328" s="41">
        <v>-1</v>
      </c>
      <c r="W328" s="57"/>
    </row>
    <row r="329" spans="16:23">
      <c r="Q329" s="41">
        <v>1672982</v>
      </c>
      <c r="R329" s="41">
        <v>1683689</v>
      </c>
      <c r="S329" s="41">
        <v>10707</v>
      </c>
      <c r="T329" s="41">
        <v>1678610</v>
      </c>
      <c r="U329" s="41">
        <v>1678846</v>
      </c>
      <c r="V329" s="41">
        <v>1</v>
      </c>
      <c r="W329" s="57"/>
    </row>
    <row r="330" spans="16:23">
      <c r="Q330" s="41">
        <v>1672982</v>
      </c>
      <c r="R330" s="41">
        <v>1683689</v>
      </c>
      <c r="S330" s="41">
        <v>10707</v>
      </c>
      <c r="T330" s="41">
        <v>1678843</v>
      </c>
      <c r="U330" s="41">
        <v>1681089</v>
      </c>
      <c r="V330" s="41">
        <v>1</v>
      </c>
      <c r="W330" s="57" t="s">
        <v>274</v>
      </c>
    </row>
    <row r="331" spans="16:23">
      <c r="Q331" s="41">
        <v>1672982</v>
      </c>
      <c r="R331" s="41">
        <v>1683689</v>
      </c>
      <c r="S331" s="41">
        <v>10707</v>
      </c>
      <c r="T331" s="41">
        <v>1681396</v>
      </c>
      <c r="U331" s="41">
        <v>1681671</v>
      </c>
      <c r="V331" s="41">
        <v>1</v>
      </c>
      <c r="W331" s="57"/>
    </row>
    <row r="332" spans="16:23">
      <c r="Q332" s="41">
        <v>1672982</v>
      </c>
      <c r="R332" s="41">
        <v>1683689</v>
      </c>
      <c r="S332" s="41">
        <v>10707</v>
      </c>
      <c r="T332" s="41">
        <v>1681700</v>
      </c>
      <c r="U332" s="41">
        <v>1682131</v>
      </c>
      <c r="V332" s="41">
        <v>1</v>
      </c>
      <c r="W332" s="57"/>
    </row>
    <row r="333" spans="16:23">
      <c r="Q333" s="41">
        <v>1672982</v>
      </c>
      <c r="R333" s="41">
        <v>1683689</v>
      </c>
      <c r="S333" s="41">
        <v>10707</v>
      </c>
      <c r="T333" s="41">
        <v>1682118</v>
      </c>
      <c r="U333" s="41">
        <v>1683689</v>
      </c>
      <c r="V333" s="41">
        <v>1</v>
      </c>
      <c r="W333" s="57" t="s">
        <v>275</v>
      </c>
    </row>
    <row r="334" spans="16:23">
      <c r="P334" s="5">
        <v>19</v>
      </c>
      <c r="Q334" s="1">
        <v>1695326</v>
      </c>
      <c r="R334" s="1">
        <v>1706921</v>
      </c>
      <c r="S334" s="1">
        <v>11595</v>
      </c>
      <c r="T334" s="1">
        <v>1695326</v>
      </c>
      <c r="U334" s="1">
        <v>1701880</v>
      </c>
      <c r="V334" s="1">
        <v>1</v>
      </c>
      <c r="W334" s="44" t="s">
        <v>157</v>
      </c>
    </row>
    <row r="335" spans="16:23">
      <c r="Q335" s="1">
        <v>1695326</v>
      </c>
      <c r="R335" s="1">
        <v>1706921</v>
      </c>
      <c r="S335" s="1">
        <v>11595</v>
      </c>
      <c r="T335" s="1">
        <v>1701945</v>
      </c>
      <c r="U335" s="1">
        <v>1703885</v>
      </c>
      <c r="V335" s="1">
        <v>1</v>
      </c>
      <c r="W335" s="44" t="s">
        <v>276</v>
      </c>
    </row>
    <row r="336" spans="16:23">
      <c r="Q336" s="1">
        <v>1695326</v>
      </c>
      <c r="R336" s="1">
        <v>1706921</v>
      </c>
      <c r="S336" s="1">
        <v>11595</v>
      </c>
      <c r="T336" s="1">
        <v>1703885</v>
      </c>
      <c r="U336" s="1">
        <v>1705204</v>
      </c>
      <c r="V336" s="1">
        <v>1</v>
      </c>
      <c r="W336" s="44" t="s">
        <v>277</v>
      </c>
    </row>
    <row r="337" spans="16:23">
      <c r="Q337" s="1">
        <v>1695326</v>
      </c>
      <c r="R337" s="1">
        <v>1706921</v>
      </c>
      <c r="S337" s="1">
        <v>11595</v>
      </c>
      <c r="T337" s="1">
        <v>1705201</v>
      </c>
      <c r="U337" s="1">
        <v>1705620</v>
      </c>
      <c r="V337" s="1">
        <v>1</v>
      </c>
      <c r="W337" s="44" t="s">
        <v>157</v>
      </c>
    </row>
    <row r="338" spans="16:23">
      <c r="Q338" s="1">
        <v>1695326</v>
      </c>
      <c r="R338" s="1">
        <v>1706921</v>
      </c>
      <c r="S338" s="1">
        <v>11595</v>
      </c>
      <c r="T338" s="1">
        <v>1705630</v>
      </c>
      <c r="U338" s="1">
        <v>1705926</v>
      </c>
      <c r="V338" s="1">
        <v>1</v>
      </c>
      <c r="W338" s="44"/>
    </row>
    <row r="339" spans="16:23">
      <c r="Q339" s="1">
        <v>1695326</v>
      </c>
      <c r="R339" s="1">
        <v>1706921</v>
      </c>
      <c r="S339" s="1">
        <v>11595</v>
      </c>
      <c r="T339" s="1">
        <v>1706023</v>
      </c>
      <c r="U339" s="1">
        <v>1706676</v>
      </c>
      <c r="V339" s="1">
        <v>1</v>
      </c>
      <c r="W339" s="44" t="s">
        <v>157</v>
      </c>
    </row>
    <row r="340" spans="16:23">
      <c r="Q340" s="1">
        <v>1695326</v>
      </c>
      <c r="R340" s="1">
        <v>1706921</v>
      </c>
      <c r="S340" s="1">
        <v>11595</v>
      </c>
      <c r="T340" s="1">
        <v>1706673</v>
      </c>
      <c r="U340" s="1">
        <v>1706921</v>
      </c>
      <c r="V340" s="1">
        <v>1</v>
      </c>
      <c r="W340" s="44"/>
    </row>
    <row r="341" spans="16:23">
      <c r="P341" s="5">
        <v>20</v>
      </c>
      <c r="Q341" s="9">
        <v>1759344</v>
      </c>
      <c r="R341" s="9">
        <v>1782480</v>
      </c>
      <c r="S341" s="9">
        <v>23136</v>
      </c>
      <c r="T341" s="9">
        <v>1759344</v>
      </c>
      <c r="U341" s="9">
        <v>1760126</v>
      </c>
      <c r="V341" s="9">
        <v>1</v>
      </c>
      <c r="W341" s="45" t="s">
        <v>278</v>
      </c>
    </row>
    <row r="342" spans="16:23">
      <c r="Q342" s="9">
        <v>1759344</v>
      </c>
      <c r="R342" s="9">
        <v>1782480</v>
      </c>
      <c r="S342" s="9">
        <v>23136</v>
      </c>
      <c r="T342" s="9">
        <v>1760207</v>
      </c>
      <c r="U342" s="9">
        <v>1760803</v>
      </c>
      <c r="V342" s="9">
        <v>1</v>
      </c>
      <c r="W342" s="45" t="s">
        <v>157</v>
      </c>
    </row>
    <row r="343" spans="16:23">
      <c r="Q343" s="9">
        <v>1759344</v>
      </c>
      <c r="R343" s="9">
        <v>1782480</v>
      </c>
      <c r="S343" s="9">
        <v>23136</v>
      </c>
      <c r="T343" s="9">
        <v>1760796</v>
      </c>
      <c r="U343" s="9">
        <v>1761818</v>
      </c>
      <c r="V343" s="9">
        <v>1</v>
      </c>
      <c r="W343" s="45" t="s">
        <v>157</v>
      </c>
    </row>
    <row r="344" spans="16:23">
      <c r="Q344" s="9">
        <v>1759344</v>
      </c>
      <c r="R344" s="9">
        <v>1782480</v>
      </c>
      <c r="S344" s="9">
        <v>23136</v>
      </c>
      <c r="T344" s="9">
        <v>1762290</v>
      </c>
      <c r="U344" s="9">
        <v>1762589</v>
      </c>
      <c r="V344" s="9">
        <v>1</v>
      </c>
      <c r="W344" s="45" t="s">
        <v>141</v>
      </c>
    </row>
    <row r="345" spans="16:23">
      <c r="Q345" s="9">
        <v>1759344</v>
      </c>
      <c r="R345" s="9">
        <v>1782480</v>
      </c>
      <c r="S345" s="9">
        <v>23136</v>
      </c>
      <c r="T345" s="9">
        <v>1762642</v>
      </c>
      <c r="U345" s="9">
        <v>1765218</v>
      </c>
      <c r="V345" s="9">
        <v>1</v>
      </c>
      <c r="W345" s="45" t="s">
        <v>157</v>
      </c>
    </row>
    <row r="346" spans="16:23">
      <c r="Q346" s="9">
        <v>1759344</v>
      </c>
      <c r="R346" s="9">
        <v>1782480</v>
      </c>
      <c r="S346" s="9">
        <v>23136</v>
      </c>
      <c r="T346" s="9">
        <v>1765223</v>
      </c>
      <c r="U346" s="9">
        <v>1766452</v>
      </c>
      <c r="V346" s="9">
        <v>1</v>
      </c>
      <c r="W346" s="45" t="s">
        <v>279</v>
      </c>
    </row>
    <row r="347" spans="16:23">
      <c r="Q347" s="9">
        <v>1759344</v>
      </c>
      <c r="R347" s="9">
        <v>1782480</v>
      </c>
      <c r="S347" s="9">
        <v>23136</v>
      </c>
      <c r="T347" s="9">
        <v>1766464</v>
      </c>
      <c r="U347" s="9">
        <v>1769709</v>
      </c>
      <c r="V347" s="9">
        <v>1</v>
      </c>
      <c r="W347" s="45" t="s">
        <v>280</v>
      </c>
    </row>
    <row r="348" spans="16:23">
      <c r="Q348" s="9">
        <v>1759344</v>
      </c>
      <c r="R348" s="9">
        <v>1782480</v>
      </c>
      <c r="S348" s="9">
        <v>23136</v>
      </c>
      <c r="T348" s="9">
        <v>1769746</v>
      </c>
      <c r="U348" s="9">
        <v>1769997</v>
      </c>
      <c r="V348" s="9">
        <v>-1</v>
      </c>
      <c r="W348" s="45"/>
    </row>
    <row r="349" spans="16:23">
      <c r="Q349" s="9">
        <v>1759344</v>
      </c>
      <c r="R349" s="9">
        <v>1782480</v>
      </c>
      <c r="S349" s="9">
        <v>23136</v>
      </c>
      <c r="T349" s="9">
        <v>1770027</v>
      </c>
      <c r="U349" s="9">
        <v>1770446</v>
      </c>
      <c r="V349" s="9">
        <v>1</v>
      </c>
      <c r="W349" s="45"/>
    </row>
    <row r="350" spans="16:23">
      <c r="Q350" s="9">
        <v>1759344</v>
      </c>
      <c r="R350" s="9">
        <v>1782480</v>
      </c>
      <c r="S350" s="9">
        <v>23136</v>
      </c>
      <c r="T350" s="9">
        <v>1770443</v>
      </c>
      <c r="U350" s="9">
        <v>1771561</v>
      </c>
      <c r="V350" s="9">
        <v>1</v>
      </c>
      <c r="W350" s="45" t="s">
        <v>141</v>
      </c>
    </row>
    <row r="351" spans="16:23">
      <c r="Q351" s="9">
        <v>1759344</v>
      </c>
      <c r="R351" s="9">
        <v>1782480</v>
      </c>
      <c r="S351" s="9">
        <v>23136</v>
      </c>
      <c r="T351" s="9">
        <v>1771961</v>
      </c>
      <c r="U351" s="9">
        <v>1772281</v>
      </c>
      <c r="V351" s="9">
        <v>-1</v>
      </c>
      <c r="W351" s="45"/>
    </row>
    <row r="352" spans="16:23">
      <c r="Q352" s="9">
        <v>1759344</v>
      </c>
      <c r="R352" s="9">
        <v>1782480</v>
      </c>
      <c r="S352" s="9">
        <v>23136</v>
      </c>
      <c r="T352" s="9">
        <v>1772300</v>
      </c>
      <c r="U352" s="9">
        <v>1772440</v>
      </c>
      <c r="V352" s="9">
        <v>1</v>
      </c>
      <c r="W352" s="45"/>
    </row>
    <row r="353" spans="16:23">
      <c r="Q353" s="9">
        <v>1759344</v>
      </c>
      <c r="R353" s="9">
        <v>1782480</v>
      </c>
      <c r="S353" s="9">
        <v>23136</v>
      </c>
      <c r="T353" s="9">
        <v>1772447</v>
      </c>
      <c r="U353" s="9">
        <v>1773148</v>
      </c>
      <c r="V353" s="9">
        <v>-1</v>
      </c>
      <c r="W353" s="45" t="s">
        <v>157</v>
      </c>
    </row>
    <row r="354" spans="16:23">
      <c r="Q354" s="9">
        <v>1759344</v>
      </c>
      <c r="R354" s="9">
        <v>1782480</v>
      </c>
      <c r="S354" s="9">
        <v>23136</v>
      </c>
      <c r="T354" s="9">
        <v>1773164</v>
      </c>
      <c r="U354" s="9">
        <v>1773898</v>
      </c>
      <c r="V354" s="9">
        <v>-1</v>
      </c>
      <c r="W354" s="45" t="s">
        <v>157</v>
      </c>
    </row>
    <row r="355" spans="16:23">
      <c r="Q355" s="9">
        <v>1759344</v>
      </c>
      <c r="R355" s="9">
        <v>1782480</v>
      </c>
      <c r="S355" s="9">
        <v>23136</v>
      </c>
      <c r="T355" s="9">
        <v>1773926</v>
      </c>
      <c r="U355" s="9">
        <v>1777042</v>
      </c>
      <c r="V355" s="9">
        <v>-1</v>
      </c>
      <c r="W355" s="45" t="s">
        <v>166</v>
      </c>
    </row>
    <row r="356" spans="16:23">
      <c r="Q356" s="9">
        <v>1759344</v>
      </c>
      <c r="R356" s="9">
        <v>1782480</v>
      </c>
      <c r="S356" s="9">
        <v>23136</v>
      </c>
      <c r="T356" s="9">
        <v>1777055</v>
      </c>
      <c r="U356" s="9">
        <v>1777939</v>
      </c>
      <c r="V356" s="9">
        <v>-1</v>
      </c>
      <c r="W356" s="45" t="s">
        <v>157</v>
      </c>
    </row>
    <row r="357" spans="16:23">
      <c r="Q357" s="9">
        <v>1759344</v>
      </c>
      <c r="R357" s="9">
        <v>1782480</v>
      </c>
      <c r="S357" s="9">
        <v>23136</v>
      </c>
      <c r="T357" s="9">
        <v>1777936</v>
      </c>
      <c r="U357" s="9">
        <v>1778889</v>
      </c>
      <c r="V357" s="9">
        <v>-1</v>
      </c>
      <c r="W357" s="45" t="s">
        <v>157</v>
      </c>
    </row>
    <row r="358" spans="16:23">
      <c r="Q358" s="9">
        <v>1759344</v>
      </c>
      <c r="R358" s="9">
        <v>1782480</v>
      </c>
      <c r="S358" s="9">
        <v>23136</v>
      </c>
      <c r="T358" s="9">
        <v>1778886</v>
      </c>
      <c r="U358" s="9">
        <v>1780082</v>
      </c>
      <c r="V358" s="9">
        <v>-1</v>
      </c>
      <c r="W358" s="45" t="s">
        <v>165</v>
      </c>
    </row>
    <row r="359" spans="16:23">
      <c r="Q359" s="9">
        <v>1759344</v>
      </c>
      <c r="R359" s="9">
        <v>1782480</v>
      </c>
      <c r="S359" s="9">
        <v>23136</v>
      </c>
      <c r="T359" s="9">
        <v>1780082</v>
      </c>
      <c r="U359" s="9">
        <v>1781893</v>
      </c>
      <c r="V359" s="9">
        <v>-1</v>
      </c>
      <c r="W359" s="45" t="s">
        <v>162</v>
      </c>
    </row>
    <row r="360" spans="16:23">
      <c r="Q360" s="9">
        <v>1759344</v>
      </c>
      <c r="R360" s="9">
        <v>1782480</v>
      </c>
      <c r="S360" s="9">
        <v>23136</v>
      </c>
      <c r="T360" s="9">
        <v>1781941</v>
      </c>
      <c r="U360" s="9">
        <v>1782108</v>
      </c>
      <c r="V360" s="9">
        <v>-1</v>
      </c>
      <c r="W360" s="45"/>
    </row>
    <row r="361" spans="16:23">
      <c r="Q361" s="9">
        <v>1759344</v>
      </c>
      <c r="R361" s="9">
        <v>1782480</v>
      </c>
      <c r="S361" s="9">
        <v>23136</v>
      </c>
      <c r="T361" s="9">
        <v>1782271</v>
      </c>
      <c r="U361" s="9">
        <v>1782480</v>
      </c>
      <c r="V361" s="9">
        <v>1</v>
      </c>
      <c r="W361" s="45"/>
    </row>
    <row r="362" spans="16:23">
      <c r="P362" s="22">
        <v>21</v>
      </c>
      <c r="Q362" s="10">
        <v>1884971</v>
      </c>
      <c r="R362" s="10">
        <v>1898272</v>
      </c>
      <c r="S362" s="10">
        <v>13301</v>
      </c>
      <c r="T362" s="10">
        <v>1884971</v>
      </c>
      <c r="U362" s="10">
        <v>1887772</v>
      </c>
      <c r="V362" s="10">
        <v>1</v>
      </c>
      <c r="W362" s="46" t="s">
        <v>290</v>
      </c>
    </row>
    <row r="363" spans="16:23">
      <c r="P363" s="22"/>
      <c r="Q363" s="10">
        <v>1884971</v>
      </c>
      <c r="R363" s="10">
        <v>1898272</v>
      </c>
      <c r="S363" s="10">
        <v>13301</v>
      </c>
      <c r="T363" s="10">
        <v>1887765</v>
      </c>
      <c r="U363" s="10">
        <v>1891544</v>
      </c>
      <c r="V363" s="10">
        <v>1</v>
      </c>
      <c r="W363" s="46" t="s">
        <v>157</v>
      </c>
    </row>
    <row r="364" spans="16:23">
      <c r="P364" s="22"/>
      <c r="Q364" s="10">
        <v>1884971</v>
      </c>
      <c r="R364" s="10">
        <v>1898272</v>
      </c>
      <c r="S364" s="10">
        <v>13301</v>
      </c>
      <c r="T364" s="10">
        <v>1891563</v>
      </c>
      <c r="U364" s="10">
        <v>1892099</v>
      </c>
      <c r="V364" s="10">
        <v>1</v>
      </c>
      <c r="W364" s="46" t="s">
        <v>291</v>
      </c>
    </row>
    <row r="365" spans="16:23">
      <c r="P365" s="22"/>
      <c r="Q365" s="10">
        <v>1884971</v>
      </c>
      <c r="R365" s="10">
        <v>1898272</v>
      </c>
      <c r="S365" s="10">
        <v>13301</v>
      </c>
      <c r="T365" s="10">
        <v>1892188</v>
      </c>
      <c r="U365" s="10">
        <v>1893474</v>
      </c>
      <c r="V365" s="10">
        <v>1</v>
      </c>
      <c r="W365" s="46" t="s">
        <v>157</v>
      </c>
    </row>
    <row r="366" spans="16:23">
      <c r="P366" s="22"/>
      <c r="Q366" s="10">
        <v>1884971</v>
      </c>
      <c r="R366" s="10">
        <v>1898272</v>
      </c>
      <c r="S366" s="10">
        <v>13301</v>
      </c>
      <c r="T366" s="10">
        <v>1893471</v>
      </c>
      <c r="U366" s="10">
        <v>1894481</v>
      </c>
      <c r="V366" s="10">
        <v>1</v>
      </c>
      <c r="W366" s="46" t="s">
        <v>157</v>
      </c>
    </row>
    <row r="367" spans="16:23">
      <c r="P367" s="22"/>
      <c r="Q367" s="10">
        <v>1884971</v>
      </c>
      <c r="R367" s="10">
        <v>1898272</v>
      </c>
      <c r="S367" s="10">
        <v>13301</v>
      </c>
      <c r="T367" s="10">
        <v>1894478</v>
      </c>
      <c r="U367" s="10">
        <v>1896043</v>
      </c>
      <c r="V367" s="10">
        <v>1</v>
      </c>
      <c r="W367" s="46" t="s">
        <v>292</v>
      </c>
    </row>
    <row r="368" spans="16:23">
      <c r="P368" s="22"/>
      <c r="Q368" s="10">
        <v>1884971</v>
      </c>
      <c r="R368" s="10">
        <v>1898272</v>
      </c>
      <c r="S368" s="10">
        <v>13301</v>
      </c>
      <c r="T368" s="10">
        <v>1896031</v>
      </c>
      <c r="U368" s="10">
        <v>1897407</v>
      </c>
      <c r="V368" s="10">
        <v>1</v>
      </c>
      <c r="W368" s="46" t="s">
        <v>293</v>
      </c>
    </row>
    <row r="369" spans="16:23">
      <c r="P369" s="22"/>
      <c r="Q369" s="10">
        <v>1884971</v>
      </c>
      <c r="R369" s="10">
        <v>1898272</v>
      </c>
      <c r="S369" s="10">
        <v>13301</v>
      </c>
      <c r="T369" s="10">
        <v>1897418</v>
      </c>
      <c r="U369" s="10">
        <v>1898272</v>
      </c>
      <c r="V369" s="10">
        <v>1</v>
      </c>
      <c r="W369" s="46" t="s">
        <v>294</v>
      </c>
    </row>
    <row r="370" spans="16:23">
      <c r="P370" s="22">
        <v>22</v>
      </c>
      <c r="Q370" s="11">
        <v>2076864</v>
      </c>
      <c r="R370" s="11">
        <v>2082429</v>
      </c>
      <c r="S370" s="11">
        <f>Table2[[#This Row],[Island End]]-Table2[[#This Row],[Island Start]]</f>
        <v>5565</v>
      </c>
      <c r="T370" s="11">
        <v>2076864</v>
      </c>
      <c r="U370" s="11">
        <v>2077223</v>
      </c>
      <c r="V370" s="11">
        <v>1</v>
      </c>
      <c r="W370" s="47" t="s">
        <v>281</v>
      </c>
    </row>
    <row r="371" spans="16:23">
      <c r="P371" s="22"/>
      <c r="Q371" s="11">
        <v>2076864</v>
      </c>
      <c r="R371" s="11">
        <v>2082429</v>
      </c>
      <c r="S371" s="11">
        <f>Table2[[#This Row],[Island End]]-Table2[[#This Row],[Island Start]]</f>
        <v>5565</v>
      </c>
      <c r="T371" s="11">
        <v>2077224</v>
      </c>
      <c r="U371" s="11">
        <v>2078528</v>
      </c>
      <c r="V371" s="11">
        <v>1</v>
      </c>
      <c r="W371" s="47" t="s">
        <v>157</v>
      </c>
    </row>
    <row r="372" spans="16:23">
      <c r="P372" s="22"/>
      <c r="Q372" s="11">
        <v>2076864</v>
      </c>
      <c r="R372" s="11">
        <v>2082429</v>
      </c>
      <c r="S372" s="11">
        <f>Table2[[#This Row],[Island End]]-Table2[[#This Row],[Island Start]]</f>
        <v>5565</v>
      </c>
      <c r="T372" s="11">
        <v>2078530</v>
      </c>
      <c r="U372" s="11">
        <v>2079249</v>
      </c>
      <c r="V372" s="11">
        <v>1</v>
      </c>
      <c r="W372" s="47"/>
    </row>
    <row r="373" spans="16:23">
      <c r="P373" s="22"/>
      <c r="Q373" s="11">
        <v>2076864</v>
      </c>
      <c r="R373" s="11">
        <v>2082429</v>
      </c>
      <c r="S373" s="11">
        <f>Table2[[#This Row],[Island End]]-Table2[[#This Row],[Island Start]]</f>
        <v>5565</v>
      </c>
      <c r="T373" s="11">
        <v>2079246</v>
      </c>
      <c r="U373" s="11">
        <v>2079971</v>
      </c>
      <c r="V373" s="11">
        <v>1</v>
      </c>
      <c r="W373" s="47"/>
    </row>
    <row r="374" spans="16:23">
      <c r="P374" s="22"/>
      <c r="Q374" s="11">
        <v>2076864</v>
      </c>
      <c r="R374" s="11">
        <v>2082429</v>
      </c>
      <c r="S374" s="11">
        <f>Table2[[#This Row],[Island End]]-Table2[[#This Row],[Island Start]]</f>
        <v>5565</v>
      </c>
      <c r="T374" s="11">
        <v>2079968</v>
      </c>
      <c r="U374" s="11">
        <v>2080999</v>
      </c>
      <c r="V374" s="11">
        <v>1</v>
      </c>
      <c r="W374" s="47" t="s">
        <v>282</v>
      </c>
    </row>
    <row r="375" spans="16:23">
      <c r="P375" s="22"/>
      <c r="Q375" s="11">
        <v>2076864</v>
      </c>
      <c r="R375" s="11">
        <v>2082429</v>
      </c>
      <c r="S375" s="11">
        <f>Table2[[#This Row],[Island End]]-Table2[[#This Row],[Island Start]]</f>
        <v>5565</v>
      </c>
      <c r="T375" s="11">
        <v>2080996</v>
      </c>
      <c r="U375" s="11">
        <v>2082429</v>
      </c>
      <c r="V375" s="11">
        <v>1</v>
      </c>
      <c r="W375" s="47" t="s">
        <v>283</v>
      </c>
    </row>
    <row r="376" spans="16:23">
      <c r="P376" s="22">
        <v>23</v>
      </c>
      <c r="Q376" s="23">
        <v>2349915</v>
      </c>
      <c r="R376" s="23">
        <v>2357906</v>
      </c>
      <c r="S376" s="23">
        <v>7991</v>
      </c>
      <c r="T376" s="23">
        <v>2349915</v>
      </c>
      <c r="U376" s="23">
        <v>2350424</v>
      </c>
      <c r="V376" s="23">
        <v>-1</v>
      </c>
      <c r="W376" s="48" t="s">
        <v>157</v>
      </c>
    </row>
    <row r="377" spans="16:23">
      <c r="P377" s="22"/>
      <c r="Q377" s="23">
        <v>2349915</v>
      </c>
      <c r="R377" s="23">
        <v>2357906</v>
      </c>
      <c r="S377" s="23">
        <v>7991</v>
      </c>
      <c r="T377" s="23">
        <v>2350526</v>
      </c>
      <c r="U377" s="23">
        <v>2350771</v>
      </c>
      <c r="V377" s="23">
        <v>-1</v>
      </c>
      <c r="W377" s="48"/>
    </row>
    <row r="378" spans="16:23">
      <c r="P378" s="22"/>
      <c r="Q378" s="23">
        <v>2349915</v>
      </c>
      <c r="R378" s="23">
        <v>2357906</v>
      </c>
      <c r="S378" s="23">
        <v>7991</v>
      </c>
      <c r="T378" s="23">
        <v>2350777</v>
      </c>
      <c r="U378" s="23">
        <v>2350905</v>
      </c>
      <c r="V378" s="23">
        <v>-1</v>
      </c>
      <c r="W378" s="48"/>
    </row>
    <row r="379" spans="16:23">
      <c r="P379" s="22"/>
      <c r="Q379" s="23">
        <v>2349915</v>
      </c>
      <c r="R379" s="23">
        <v>2357906</v>
      </c>
      <c r="S379" s="23">
        <v>7991</v>
      </c>
      <c r="T379" s="23">
        <v>2351006</v>
      </c>
      <c r="U379" s="23">
        <v>2351287</v>
      </c>
      <c r="V379" s="23">
        <v>-1</v>
      </c>
      <c r="W379" s="48"/>
    </row>
    <row r="380" spans="16:23">
      <c r="P380" s="22"/>
      <c r="Q380" s="23">
        <v>2349915</v>
      </c>
      <c r="R380" s="23">
        <v>2357906</v>
      </c>
      <c r="S380" s="23">
        <v>7991</v>
      </c>
      <c r="T380" s="23">
        <v>2351433</v>
      </c>
      <c r="U380" s="23">
        <v>2354111</v>
      </c>
      <c r="V380" s="23">
        <v>-1</v>
      </c>
      <c r="W380" s="48" t="s">
        <v>284</v>
      </c>
    </row>
    <row r="381" spans="16:23">
      <c r="P381" s="22"/>
      <c r="Q381" s="23">
        <v>2349915</v>
      </c>
      <c r="R381" s="23">
        <v>2357906</v>
      </c>
      <c r="S381" s="23">
        <v>7991</v>
      </c>
      <c r="T381" s="23">
        <v>2354108</v>
      </c>
      <c r="U381" s="23">
        <v>2354413</v>
      </c>
      <c r="V381" s="23">
        <v>-1</v>
      </c>
      <c r="W381" s="48"/>
    </row>
    <row r="382" spans="16:23">
      <c r="P382" s="22"/>
      <c r="Q382" s="23">
        <v>2349915</v>
      </c>
      <c r="R382" s="23">
        <v>2357906</v>
      </c>
      <c r="S382" s="23">
        <v>7991</v>
      </c>
      <c r="T382" s="23">
        <v>2354410</v>
      </c>
      <c r="U382" s="23">
        <v>2354631</v>
      </c>
      <c r="V382" s="23">
        <v>-1</v>
      </c>
      <c r="W382" s="48"/>
    </row>
    <row r="383" spans="16:23">
      <c r="P383" s="22"/>
      <c r="Q383" s="23">
        <v>2349915</v>
      </c>
      <c r="R383" s="23">
        <v>2357906</v>
      </c>
      <c r="S383" s="23">
        <v>7991</v>
      </c>
      <c r="T383" s="23">
        <v>2354783</v>
      </c>
      <c r="U383" s="23">
        <v>2355286</v>
      </c>
      <c r="V383" s="23">
        <v>-1</v>
      </c>
      <c r="W383" s="48"/>
    </row>
    <row r="384" spans="16:23">
      <c r="P384" s="22"/>
      <c r="Q384" s="23">
        <v>2349915</v>
      </c>
      <c r="R384" s="23">
        <v>2357906</v>
      </c>
      <c r="S384" s="23">
        <v>7991</v>
      </c>
      <c r="T384" s="23">
        <v>2355283</v>
      </c>
      <c r="U384" s="23">
        <v>2356515</v>
      </c>
      <c r="V384" s="23">
        <v>-1</v>
      </c>
      <c r="W384" s="48" t="s">
        <v>161</v>
      </c>
    </row>
    <row r="385" spans="16:23">
      <c r="P385" s="22"/>
      <c r="Q385" s="23">
        <v>2349915</v>
      </c>
      <c r="R385" s="23">
        <v>2357906</v>
      </c>
      <c r="S385" s="23">
        <v>7991</v>
      </c>
      <c r="T385" s="23">
        <v>2356839</v>
      </c>
      <c r="U385" s="23">
        <v>2357906</v>
      </c>
      <c r="V385" s="23">
        <v>1</v>
      </c>
      <c r="W385" s="48"/>
    </row>
    <row r="386" spans="16:23">
      <c r="P386" s="22">
        <v>24</v>
      </c>
      <c r="Q386" s="24">
        <v>2400284</v>
      </c>
      <c r="R386" s="24">
        <v>2406253</v>
      </c>
      <c r="S386" s="24">
        <v>5969</v>
      </c>
      <c r="T386" s="24">
        <v>2400284</v>
      </c>
      <c r="U386" s="24">
        <v>2404120</v>
      </c>
      <c r="V386" s="24">
        <v>-1</v>
      </c>
      <c r="W386" s="49" t="s">
        <v>157</v>
      </c>
    </row>
    <row r="387" spans="16:23">
      <c r="P387" s="22"/>
      <c r="Q387" s="24">
        <v>2400284</v>
      </c>
      <c r="R387" s="24">
        <v>2406253</v>
      </c>
      <c r="S387" s="24">
        <v>5969</v>
      </c>
      <c r="T387" s="24">
        <v>2404184</v>
      </c>
      <c r="U387" s="24">
        <v>2405014</v>
      </c>
      <c r="V387" s="24">
        <v>-1</v>
      </c>
      <c r="W387" s="49" t="s">
        <v>157</v>
      </c>
    </row>
    <row r="388" spans="16:23">
      <c r="P388" s="22"/>
      <c r="Q388" s="24">
        <v>2400284</v>
      </c>
      <c r="R388" s="24">
        <v>2406253</v>
      </c>
      <c r="S388" s="24">
        <v>5969</v>
      </c>
      <c r="T388" s="24">
        <v>2405014</v>
      </c>
      <c r="U388" s="24">
        <v>2405850</v>
      </c>
      <c r="V388" s="24">
        <v>-1</v>
      </c>
      <c r="W388" s="49" t="s">
        <v>157</v>
      </c>
    </row>
    <row r="389" spans="16:23">
      <c r="P389" s="22"/>
      <c r="Q389" s="24">
        <v>2400284</v>
      </c>
      <c r="R389" s="24">
        <v>2406253</v>
      </c>
      <c r="S389" s="24">
        <v>5969</v>
      </c>
      <c r="T389" s="24">
        <v>2406074</v>
      </c>
      <c r="U389" s="24">
        <v>2406253</v>
      </c>
      <c r="V389" s="24">
        <v>1</v>
      </c>
      <c r="W389" s="49"/>
    </row>
    <row r="390" spans="16:23">
      <c r="P390" s="22">
        <v>25</v>
      </c>
      <c r="Q390" s="42">
        <v>2435580</v>
      </c>
      <c r="R390" s="42">
        <v>2439783</v>
      </c>
      <c r="S390" s="42">
        <v>4203</v>
      </c>
      <c r="T390" s="42">
        <v>2435580</v>
      </c>
      <c r="U390" s="42">
        <v>2435816</v>
      </c>
      <c r="V390" s="42">
        <v>1</v>
      </c>
      <c r="W390" s="54"/>
    </row>
    <row r="391" spans="16:23">
      <c r="P391" s="22"/>
      <c r="Q391" s="42">
        <v>2435580</v>
      </c>
      <c r="R391" s="42">
        <v>2439783</v>
      </c>
      <c r="S391" s="42">
        <v>4203</v>
      </c>
      <c r="T391" s="42">
        <v>2435886</v>
      </c>
      <c r="U391" s="42">
        <v>2436371</v>
      </c>
      <c r="V391" s="42">
        <v>-1</v>
      </c>
      <c r="W391" s="54" t="s">
        <v>358</v>
      </c>
    </row>
    <row r="392" spans="16:23">
      <c r="P392" s="22"/>
      <c r="Q392" s="42">
        <v>2435580</v>
      </c>
      <c r="R392" s="42">
        <v>2439783</v>
      </c>
      <c r="S392" s="42">
        <v>4203</v>
      </c>
      <c r="T392" s="42">
        <v>2436452</v>
      </c>
      <c r="U392" s="42">
        <v>2437033</v>
      </c>
      <c r="V392" s="42">
        <v>-1</v>
      </c>
      <c r="W392" s="54" t="s">
        <v>304</v>
      </c>
    </row>
    <row r="393" spans="16:23">
      <c r="P393" s="22"/>
      <c r="Q393" s="42">
        <v>2435580</v>
      </c>
      <c r="R393" s="42">
        <v>2439783</v>
      </c>
      <c r="S393" s="42">
        <v>4203</v>
      </c>
      <c r="T393" s="42">
        <v>2437189</v>
      </c>
      <c r="U393" s="42">
        <v>2437428</v>
      </c>
      <c r="V393" s="42">
        <v>-1</v>
      </c>
      <c r="W393" s="54"/>
    </row>
    <row r="394" spans="16:23">
      <c r="P394" s="22"/>
      <c r="Q394" s="42">
        <v>2435580</v>
      </c>
      <c r="R394" s="42">
        <v>2439783</v>
      </c>
      <c r="S394" s="42">
        <v>4203</v>
      </c>
      <c r="T394" s="42">
        <v>2437439</v>
      </c>
      <c r="U394" s="42">
        <v>2437912</v>
      </c>
      <c r="V394" s="42">
        <v>-1</v>
      </c>
      <c r="W394" s="54" t="s">
        <v>157</v>
      </c>
    </row>
    <row r="395" spans="16:23">
      <c r="P395" s="22"/>
      <c r="Q395" s="42">
        <v>2435580</v>
      </c>
      <c r="R395" s="42">
        <v>2439783</v>
      </c>
      <c r="S395" s="42">
        <v>4203</v>
      </c>
      <c r="T395" s="42">
        <v>2437923</v>
      </c>
      <c r="U395" s="42">
        <v>2438423</v>
      </c>
      <c r="V395" s="42">
        <v>-1</v>
      </c>
      <c r="W395" s="54" t="s">
        <v>309</v>
      </c>
    </row>
    <row r="396" spans="16:23">
      <c r="P396" s="22"/>
      <c r="Q396" s="42">
        <v>2435580</v>
      </c>
      <c r="R396" s="42">
        <v>2439783</v>
      </c>
      <c r="S396" s="42">
        <v>4203</v>
      </c>
      <c r="T396" s="42">
        <v>2438809</v>
      </c>
      <c r="U396" s="42">
        <v>2439021</v>
      </c>
      <c r="V396" s="42">
        <v>-1</v>
      </c>
      <c r="W396" s="54"/>
    </row>
    <row r="397" spans="16:23">
      <c r="P397" s="22"/>
      <c r="Q397" s="42">
        <v>2435580</v>
      </c>
      <c r="R397" s="42">
        <v>2439783</v>
      </c>
      <c r="S397" s="42">
        <v>4203</v>
      </c>
      <c r="T397" s="42">
        <v>2439109</v>
      </c>
      <c r="U397" s="42">
        <v>2439783</v>
      </c>
      <c r="V397" s="42">
        <v>-1</v>
      </c>
      <c r="W397" s="54" t="s">
        <v>359</v>
      </c>
    </row>
    <row r="398" spans="16:23">
      <c r="P398" s="22">
        <v>26</v>
      </c>
      <c r="Q398" s="40">
        <v>2443173</v>
      </c>
      <c r="R398" s="40">
        <v>2449815</v>
      </c>
      <c r="S398" s="40">
        <v>6642</v>
      </c>
      <c r="T398" s="40">
        <v>2443173</v>
      </c>
      <c r="U398" s="40">
        <v>2444999</v>
      </c>
      <c r="V398" s="40">
        <v>-1</v>
      </c>
      <c r="W398" s="56" t="s">
        <v>289</v>
      </c>
    </row>
    <row r="399" spans="16:23" ht="25.5">
      <c r="P399" s="22"/>
      <c r="Q399" s="40">
        <v>2443173</v>
      </c>
      <c r="R399" s="40">
        <v>2449815</v>
      </c>
      <c r="S399" s="40">
        <v>6642</v>
      </c>
      <c r="T399" s="40">
        <v>2445050</v>
      </c>
      <c r="U399" s="40">
        <v>2447482</v>
      </c>
      <c r="V399" s="40">
        <v>-1</v>
      </c>
      <c r="W399" s="56" t="s">
        <v>288</v>
      </c>
    </row>
    <row r="400" spans="16:23">
      <c r="P400" s="22"/>
      <c r="Q400" s="40">
        <v>2443173</v>
      </c>
      <c r="R400" s="40">
        <v>2449815</v>
      </c>
      <c r="S400" s="40">
        <v>6642</v>
      </c>
      <c r="T400" s="40">
        <v>2447826</v>
      </c>
      <c r="U400" s="40">
        <v>2448326</v>
      </c>
      <c r="V400" s="40">
        <v>-1</v>
      </c>
      <c r="W400" s="56" t="s">
        <v>287</v>
      </c>
    </row>
    <row r="401" spans="16:23">
      <c r="P401" s="22"/>
      <c r="Q401" s="40">
        <v>2443173</v>
      </c>
      <c r="R401" s="40">
        <v>2449815</v>
      </c>
      <c r="S401" s="40">
        <v>6642</v>
      </c>
      <c r="T401" s="40">
        <v>2448329</v>
      </c>
      <c r="U401" s="40">
        <v>2449186</v>
      </c>
      <c r="V401" s="40">
        <v>-1</v>
      </c>
      <c r="W401" s="56" t="s">
        <v>286</v>
      </c>
    </row>
    <row r="402" spans="16:23">
      <c r="P402" s="22"/>
      <c r="Q402" s="40">
        <v>2443173</v>
      </c>
      <c r="R402" s="40">
        <v>2449815</v>
      </c>
      <c r="S402" s="40">
        <v>6642</v>
      </c>
      <c r="T402" s="40">
        <v>2449183</v>
      </c>
      <c r="U402" s="40">
        <v>2449815</v>
      </c>
      <c r="V402" s="40">
        <v>-1</v>
      </c>
      <c r="W402" s="56" t="s">
        <v>285</v>
      </c>
    </row>
    <row r="403" spans="16:23">
      <c r="P403" s="22">
        <v>27</v>
      </c>
      <c r="Q403" s="41">
        <v>2879386</v>
      </c>
      <c r="R403" s="41">
        <v>2891429</v>
      </c>
      <c r="S403" s="41">
        <v>12043</v>
      </c>
      <c r="T403" s="41">
        <v>2879386</v>
      </c>
      <c r="U403" s="41">
        <v>2880048</v>
      </c>
      <c r="V403" s="41">
        <v>-1</v>
      </c>
      <c r="W403" s="57" t="s">
        <v>218</v>
      </c>
    </row>
    <row r="404" spans="16:23">
      <c r="P404" s="22"/>
      <c r="Q404" s="41">
        <v>2879386</v>
      </c>
      <c r="R404" s="41">
        <v>2891429</v>
      </c>
      <c r="S404" s="41">
        <v>12043</v>
      </c>
      <c r="T404" s="41">
        <v>2880222</v>
      </c>
      <c r="U404" s="41">
        <v>2880632</v>
      </c>
      <c r="V404" s="41">
        <v>-1</v>
      </c>
      <c r="W404" s="57" t="s">
        <v>360</v>
      </c>
    </row>
    <row r="405" spans="16:23">
      <c r="P405" s="22"/>
      <c r="Q405" s="41">
        <v>2879386</v>
      </c>
      <c r="R405" s="41">
        <v>2891429</v>
      </c>
      <c r="S405" s="41">
        <v>12043</v>
      </c>
      <c r="T405" s="41">
        <v>2880649</v>
      </c>
      <c r="U405" s="41">
        <v>2880861</v>
      </c>
      <c r="V405" s="41">
        <v>-1</v>
      </c>
      <c r="W405" s="57"/>
    </row>
    <row r="406" spans="16:23">
      <c r="P406" s="22"/>
      <c r="Q406" s="41">
        <v>2879386</v>
      </c>
      <c r="R406" s="41">
        <v>2891429</v>
      </c>
      <c r="S406" s="41">
        <v>12043</v>
      </c>
      <c r="T406" s="41">
        <v>2880928</v>
      </c>
      <c r="U406" s="41">
        <v>2881068</v>
      </c>
      <c r="V406" s="41">
        <v>-1</v>
      </c>
      <c r="W406" s="57"/>
    </row>
    <row r="407" spans="16:23">
      <c r="P407" s="22"/>
      <c r="Q407" s="41">
        <v>2879386</v>
      </c>
      <c r="R407" s="41">
        <v>2891429</v>
      </c>
      <c r="S407" s="41">
        <v>12043</v>
      </c>
      <c r="T407" s="41">
        <v>2881341</v>
      </c>
      <c r="U407" s="41">
        <v>2882987</v>
      </c>
      <c r="V407" s="41">
        <v>-1</v>
      </c>
      <c r="W407" s="57" t="s">
        <v>296</v>
      </c>
    </row>
    <row r="408" spans="16:23">
      <c r="P408" s="22"/>
      <c r="Q408" s="41">
        <v>2879386</v>
      </c>
      <c r="R408" s="41">
        <v>2891429</v>
      </c>
      <c r="S408" s="41">
        <v>12043</v>
      </c>
      <c r="T408" s="41">
        <v>2883025</v>
      </c>
      <c r="U408" s="41">
        <v>2883312</v>
      </c>
      <c r="V408" s="41">
        <v>-1</v>
      </c>
      <c r="W408" s="57" t="s">
        <v>297</v>
      </c>
    </row>
    <row r="409" spans="16:23">
      <c r="P409" s="22"/>
      <c r="Q409" s="41">
        <v>2879386</v>
      </c>
      <c r="R409" s="41">
        <v>2891429</v>
      </c>
      <c r="S409" s="41">
        <v>12043</v>
      </c>
      <c r="T409" s="41">
        <v>2883522</v>
      </c>
      <c r="U409" s="41">
        <v>2883953</v>
      </c>
      <c r="V409" s="41">
        <v>1</v>
      </c>
      <c r="W409" s="57"/>
    </row>
    <row r="410" spans="16:23">
      <c r="P410" s="22"/>
      <c r="Q410" s="41">
        <v>2879386</v>
      </c>
      <c r="R410" s="41">
        <v>2891429</v>
      </c>
      <c r="S410" s="41">
        <v>12043</v>
      </c>
      <c r="T410" s="41">
        <v>2884228</v>
      </c>
      <c r="U410" s="41">
        <v>2884773</v>
      </c>
      <c r="V410" s="41">
        <v>-1</v>
      </c>
      <c r="W410" s="57" t="s">
        <v>157</v>
      </c>
    </row>
    <row r="411" spans="16:23">
      <c r="P411" s="22"/>
      <c r="Q411" s="41">
        <v>2879386</v>
      </c>
      <c r="R411" s="41">
        <v>2891429</v>
      </c>
      <c r="S411" s="41">
        <v>12043</v>
      </c>
      <c r="T411" s="41">
        <v>2885221</v>
      </c>
      <c r="U411" s="41">
        <v>2886234</v>
      </c>
      <c r="V411" s="41">
        <v>-1</v>
      </c>
      <c r="W411" s="57" t="s">
        <v>298</v>
      </c>
    </row>
    <row r="412" spans="16:23">
      <c r="P412" s="22"/>
      <c r="Q412" s="41">
        <v>2879386</v>
      </c>
      <c r="R412" s="41">
        <v>2891429</v>
      </c>
      <c r="S412" s="41">
        <v>12043</v>
      </c>
      <c r="T412" s="41">
        <v>2886227</v>
      </c>
      <c r="U412" s="41">
        <v>2887204</v>
      </c>
      <c r="V412" s="41">
        <v>-1</v>
      </c>
      <c r="W412" s="57" t="s">
        <v>299</v>
      </c>
    </row>
    <row r="413" spans="16:23">
      <c r="P413" s="22"/>
      <c r="Q413" s="41">
        <v>2879386</v>
      </c>
      <c r="R413" s="41">
        <v>2891429</v>
      </c>
      <c r="S413" s="41">
        <v>12043</v>
      </c>
      <c r="T413" s="41">
        <v>2887201</v>
      </c>
      <c r="U413" s="41">
        <v>2888427</v>
      </c>
      <c r="V413" s="41">
        <v>-1</v>
      </c>
      <c r="W413" s="57" t="s">
        <v>300</v>
      </c>
    </row>
    <row r="414" spans="16:23">
      <c r="P414" s="22"/>
      <c r="Q414" s="41">
        <v>2879386</v>
      </c>
      <c r="R414" s="41">
        <v>2891429</v>
      </c>
      <c r="S414" s="41">
        <v>12043</v>
      </c>
      <c r="T414" s="41">
        <v>2888450</v>
      </c>
      <c r="U414" s="41">
        <v>2888614</v>
      </c>
      <c r="V414" s="41">
        <v>1</v>
      </c>
      <c r="W414" s="57"/>
    </row>
    <row r="415" spans="16:23">
      <c r="P415" s="22"/>
      <c r="Q415" s="41">
        <v>2879386</v>
      </c>
      <c r="R415" s="41">
        <v>2891429</v>
      </c>
      <c r="S415" s="41">
        <v>12043</v>
      </c>
      <c r="T415" s="41">
        <v>2888680</v>
      </c>
      <c r="U415" s="41">
        <v>2888925</v>
      </c>
      <c r="V415" s="41">
        <v>1</v>
      </c>
      <c r="W415" s="57" t="s">
        <v>301</v>
      </c>
    </row>
    <row r="416" spans="16:23">
      <c r="P416" s="22"/>
      <c r="Q416" s="41">
        <v>2879386</v>
      </c>
      <c r="R416" s="41">
        <v>2891429</v>
      </c>
      <c r="S416" s="41">
        <v>12043</v>
      </c>
      <c r="T416" s="41">
        <v>2888922</v>
      </c>
      <c r="U416" s="41">
        <v>2889185</v>
      </c>
      <c r="V416" s="41">
        <v>1</v>
      </c>
      <c r="W416" s="57" t="s">
        <v>302</v>
      </c>
    </row>
    <row r="417" spans="16:23">
      <c r="P417" s="22"/>
      <c r="Q417" s="41">
        <v>2879386</v>
      </c>
      <c r="R417" s="41">
        <v>2891429</v>
      </c>
      <c r="S417" s="41">
        <v>12043</v>
      </c>
      <c r="T417" s="41">
        <v>2889816</v>
      </c>
      <c r="U417" s="41">
        <v>2890724</v>
      </c>
      <c r="V417" s="41">
        <v>-1</v>
      </c>
      <c r="W417" s="57" t="s">
        <v>303</v>
      </c>
    </row>
    <row r="418" spans="16:23">
      <c r="P418" s="22"/>
      <c r="Q418" s="41">
        <v>2879386</v>
      </c>
      <c r="R418" s="41">
        <v>2891429</v>
      </c>
      <c r="S418" s="41">
        <v>12043</v>
      </c>
      <c r="T418" s="41">
        <v>2891316</v>
      </c>
      <c r="U418" s="41">
        <v>2891429</v>
      </c>
      <c r="V418" s="41">
        <v>1</v>
      </c>
      <c r="W418" s="57"/>
    </row>
    <row r="419" spans="16:23">
      <c r="P419" s="22">
        <v>28</v>
      </c>
      <c r="Q419" s="1">
        <v>2982198</v>
      </c>
      <c r="R419" s="1">
        <v>2986987</v>
      </c>
      <c r="S419" s="1">
        <v>4789</v>
      </c>
      <c r="T419" s="1">
        <v>2982198</v>
      </c>
      <c r="U419" s="1">
        <v>2983043</v>
      </c>
      <c r="V419" s="1">
        <v>1</v>
      </c>
      <c r="W419" s="44" t="s">
        <v>309</v>
      </c>
    </row>
    <row r="420" spans="16:23">
      <c r="P420" s="22"/>
      <c r="Q420" s="1">
        <v>2982198</v>
      </c>
      <c r="R420" s="1">
        <v>2986987</v>
      </c>
      <c r="S420" s="1">
        <v>4789</v>
      </c>
      <c r="T420" s="1">
        <v>2983027</v>
      </c>
      <c r="U420" s="1">
        <v>2984979</v>
      </c>
      <c r="V420" s="1">
        <v>-1</v>
      </c>
      <c r="W420" s="44" t="s">
        <v>308</v>
      </c>
    </row>
    <row r="421" spans="16:23">
      <c r="P421" s="22"/>
      <c r="Q421" s="1">
        <v>2982198</v>
      </c>
      <c r="R421" s="1">
        <v>2986987</v>
      </c>
      <c r="S421" s="1">
        <v>4789</v>
      </c>
      <c r="T421" s="1">
        <v>2985314</v>
      </c>
      <c r="U421" s="1">
        <v>2985730</v>
      </c>
      <c r="V421" s="1">
        <v>1</v>
      </c>
      <c r="W421" s="44" t="s">
        <v>307</v>
      </c>
    </row>
    <row r="422" spans="16:23">
      <c r="P422" s="22"/>
      <c r="Q422" s="1">
        <v>2982198</v>
      </c>
      <c r="R422" s="1">
        <v>2986987</v>
      </c>
      <c r="S422" s="1">
        <v>4789</v>
      </c>
      <c r="T422" s="1">
        <v>2985732</v>
      </c>
      <c r="U422" s="1">
        <v>2986097</v>
      </c>
      <c r="V422" s="1">
        <v>1</v>
      </c>
      <c r="W422" s="44"/>
    </row>
    <row r="423" spans="16:23">
      <c r="P423" s="22"/>
      <c r="Q423" s="1">
        <v>2982198</v>
      </c>
      <c r="R423" s="1">
        <v>2986987</v>
      </c>
      <c r="S423" s="1">
        <v>4789</v>
      </c>
      <c r="T423" s="1">
        <v>2986218</v>
      </c>
      <c r="U423" s="1">
        <v>2986625</v>
      </c>
      <c r="V423" s="1">
        <v>-1</v>
      </c>
      <c r="W423" s="44"/>
    </row>
    <row r="424" spans="16:23">
      <c r="P424" s="22"/>
      <c r="Q424" s="1">
        <v>2982198</v>
      </c>
      <c r="R424" s="1">
        <v>2986987</v>
      </c>
      <c r="S424" s="1">
        <v>4789</v>
      </c>
      <c r="T424" s="1">
        <v>2986631</v>
      </c>
      <c r="U424" s="1">
        <v>2986987</v>
      </c>
      <c r="V424" s="1">
        <v>-1</v>
      </c>
      <c r="W424" s="44"/>
    </row>
    <row r="425" spans="16:23">
      <c r="P425" s="22">
        <v>29</v>
      </c>
      <c r="Q425" s="9">
        <v>2989868</v>
      </c>
      <c r="R425" s="9">
        <v>2994332</v>
      </c>
      <c r="S425" s="9">
        <v>4464</v>
      </c>
      <c r="T425" s="9">
        <v>2989868</v>
      </c>
      <c r="U425" s="9">
        <v>2990464</v>
      </c>
      <c r="V425" s="9">
        <v>1</v>
      </c>
      <c r="W425" s="45" t="s">
        <v>306</v>
      </c>
    </row>
    <row r="426" spans="16:23">
      <c r="P426" s="22"/>
      <c r="Q426" s="9">
        <v>2989868</v>
      </c>
      <c r="R426" s="9">
        <v>2994332</v>
      </c>
      <c r="S426" s="9">
        <v>4464</v>
      </c>
      <c r="T426" s="9">
        <v>2990492</v>
      </c>
      <c r="U426" s="9">
        <v>2992441</v>
      </c>
      <c r="V426" s="9">
        <v>1</v>
      </c>
      <c r="W426" s="45" t="s">
        <v>305</v>
      </c>
    </row>
    <row r="427" spans="16:23">
      <c r="P427" s="22"/>
      <c r="Q427" s="9">
        <v>2989868</v>
      </c>
      <c r="R427" s="9">
        <v>2994332</v>
      </c>
      <c r="S427" s="9">
        <v>4464</v>
      </c>
      <c r="T427" s="9">
        <v>2992552</v>
      </c>
      <c r="U427" s="9">
        <v>2993037</v>
      </c>
      <c r="V427" s="9">
        <v>-1</v>
      </c>
      <c r="W427" s="45" t="s">
        <v>157</v>
      </c>
    </row>
    <row r="428" spans="16:23">
      <c r="P428" s="22"/>
      <c r="Q428" s="9">
        <v>2989868</v>
      </c>
      <c r="R428" s="9">
        <v>2994332</v>
      </c>
      <c r="S428" s="9">
        <v>4464</v>
      </c>
      <c r="T428" s="9">
        <v>2993085</v>
      </c>
      <c r="U428" s="9">
        <v>2993696</v>
      </c>
      <c r="V428" s="9">
        <v>-1</v>
      </c>
      <c r="W428" s="45" t="s">
        <v>304</v>
      </c>
    </row>
    <row r="429" spans="16:23">
      <c r="P429" s="22"/>
      <c r="Q429" s="9">
        <v>2989868</v>
      </c>
      <c r="R429" s="9">
        <v>2994332</v>
      </c>
      <c r="S429" s="9">
        <v>4464</v>
      </c>
      <c r="T429" s="9">
        <v>2993865</v>
      </c>
      <c r="U429" s="9">
        <v>2994332</v>
      </c>
      <c r="V429" s="9">
        <v>-1</v>
      </c>
      <c r="W429" s="45" t="s">
        <v>157</v>
      </c>
    </row>
    <row r="430" spans="16:23">
      <c r="P430" s="22">
        <v>30</v>
      </c>
      <c r="Q430" s="10">
        <v>3094829</v>
      </c>
      <c r="R430" s="10">
        <v>3100421</v>
      </c>
      <c r="S430" s="10">
        <v>5592</v>
      </c>
      <c r="T430" s="10">
        <v>3094829</v>
      </c>
      <c r="U430" s="10">
        <v>3094954</v>
      </c>
      <c r="V430" s="10">
        <v>-1</v>
      </c>
      <c r="W430" s="46" t="s">
        <v>157</v>
      </c>
    </row>
    <row r="431" spans="16:23">
      <c r="P431" s="22"/>
      <c r="Q431" s="10">
        <v>3094829</v>
      </c>
      <c r="R431" s="10">
        <v>3100421</v>
      </c>
      <c r="S431" s="10">
        <v>5592</v>
      </c>
      <c r="T431" s="10">
        <v>3095267</v>
      </c>
      <c r="U431" s="10">
        <v>3095437</v>
      </c>
      <c r="V431" s="10">
        <v>1</v>
      </c>
      <c r="W431" s="46" t="s">
        <v>141</v>
      </c>
    </row>
    <row r="432" spans="16:23">
      <c r="P432" s="22"/>
      <c r="Q432" s="10">
        <v>3094829</v>
      </c>
      <c r="R432" s="10">
        <v>3100421</v>
      </c>
      <c r="S432" s="10">
        <v>5592</v>
      </c>
      <c r="T432" s="10">
        <v>3095437</v>
      </c>
      <c r="U432" s="10">
        <v>3096270</v>
      </c>
      <c r="V432" s="10">
        <v>1</v>
      </c>
      <c r="W432" s="46" t="s">
        <v>311</v>
      </c>
    </row>
    <row r="433" spans="16:23">
      <c r="P433" s="22"/>
      <c r="Q433" s="10">
        <v>3094829</v>
      </c>
      <c r="R433" s="10">
        <v>3100421</v>
      </c>
      <c r="S433" s="10">
        <v>5592</v>
      </c>
      <c r="T433" s="10">
        <v>3096362</v>
      </c>
      <c r="U433" s="10">
        <v>3097639</v>
      </c>
      <c r="V433" s="10">
        <v>-1</v>
      </c>
      <c r="W433" s="46" t="s">
        <v>312</v>
      </c>
    </row>
    <row r="434" spans="16:23">
      <c r="P434" s="22"/>
      <c r="Q434" s="10">
        <v>3094829</v>
      </c>
      <c r="R434" s="10">
        <v>3100421</v>
      </c>
      <c r="S434" s="10">
        <v>5592</v>
      </c>
      <c r="T434" s="10">
        <v>3097790</v>
      </c>
      <c r="U434" s="10">
        <v>3098317</v>
      </c>
      <c r="V434" s="10">
        <v>1</v>
      </c>
      <c r="W434" s="46" t="s">
        <v>142</v>
      </c>
    </row>
    <row r="435" spans="16:23">
      <c r="P435" s="22"/>
      <c r="Q435" s="10">
        <v>3094829</v>
      </c>
      <c r="R435" s="10">
        <v>3100421</v>
      </c>
      <c r="S435" s="10">
        <v>5592</v>
      </c>
      <c r="T435" s="10">
        <v>3098350</v>
      </c>
      <c r="U435" s="10">
        <v>3099156</v>
      </c>
      <c r="V435" s="10">
        <v>1</v>
      </c>
      <c r="W435" s="46" t="s">
        <v>311</v>
      </c>
    </row>
    <row r="436" spans="16:23">
      <c r="P436" s="22"/>
      <c r="Q436" s="10">
        <v>3094829</v>
      </c>
      <c r="R436" s="10">
        <v>3100421</v>
      </c>
      <c r="S436" s="10">
        <v>5592</v>
      </c>
      <c r="T436" s="10">
        <v>3099187</v>
      </c>
      <c r="U436" s="10">
        <v>3099510</v>
      </c>
      <c r="V436" s="10">
        <v>1</v>
      </c>
      <c r="W436" s="46" t="s">
        <v>313</v>
      </c>
    </row>
    <row r="437" spans="16:23">
      <c r="P437" s="22"/>
      <c r="Q437" s="10">
        <v>3094829</v>
      </c>
      <c r="R437" s="10">
        <v>3100421</v>
      </c>
      <c r="S437" s="10">
        <v>5592</v>
      </c>
      <c r="T437" s="10">
        <v>3099564</v>
      </c>
      <c r="U437" s="10">
        <v>3100421</v>
      </c>
      <c r="V437" s="10">
        <v>1</v>
      </c>
      <c r="W437" s="46" t="s">
        <v>141</v>
      </c>
    </row>
  </sheetData>
  <mergeCells count="35">
    <mergeCell ref="B1:E1"/>
    <mergeCell ref="F1:I1"/>
    <mergeCell ref="J1:M1"/>
    <mergeCell ref="F6:F9"/>
    <mergeCell ref="G6:G9"/>
    <mergeCell ref="H6:H9"/>
    <mergeCell ref="I6:I9"/>
    <mergeCell ref="M19:M21"/>
    <mergeCell ref="F17:F18"/>
    <mergeCell ref="G17:G18"/>
    <mergeCell ref="H17:H18"/>
    <mergeCell ref="I17:I18"/>
    <mergeCell ref="J17:J18"/>
    <mergeCell ref="K17:K18"/>
    <mergeCell ref="H19:H21"/>
    <mergeCell ref="I19:I21"/>
    <mergeCell ref="J19:J21"/>
    <mergeCell ref="K19:K21"/>
    <mergeCell ref="L19:L21"/>
    <mergeCell ref="D35:E35"/>
    <mergeCell ref="D37:E37"/>
    <mergeCell ref="D38:E38"/>
    <mergeCell ref="P1:R1"/>
    <mergeCell ref="F27:F28"/>
    <mergeCell ref="G27:G28"/>
    <mergeCell ref="H27:H28"/>
    <mergeCell ref="I27:I28"/>
    <mergeCell ref="F30:F31"/>
    <mergeCell ref="G30:G31"/>
    <mergeCell ref="H30:H31"/>
    <mergeCell ref="I30:I31"/>
    <mergeCell ref="L17:L18"/>
    <mergeCell ref="M17:M18"/>
    <mergeCell ref="F19:F21"/>
    <mergeCell ref="G19:G2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21F6B-7F5D-4475-B7EA-0EC33B07C964}">
  <dimension ref="A1:W380"/>
  <sheetViews>
    <sheetView zoomScaleNormal="100" workbookViewId="0">
      <selection activeCell="B45" sqref="B45:M45"/>
    </sheetView>
  </sheetViews>
  <sheetFormatPr defaultRowHeight="14.25"/>
  <cols>
    <col min="1" max="1" width="15.25" customWidth="1"/>
    <col min="11" max="11" width="10.125" customWidth="1"/>
    <col min="12" max="12" width="10.375" customWidth="1"/>
    <col min="13" max="13" width="10.875" customWidth="1"/>
    <col min="14" max="15" width="3.75" customWidth="1"/>
    <col min="16" max="16" width="9" style="5"/>
    <col min="17" max="17" width="11.75" style="3" customWidth="1"/>
    <col min="18" max="18" width="11" style="3" customWidth="1"/>
    <col min="19" max="19" width="9" style="3"/>
    <col min="20" max="20" width="11.25" style="3" customWidth="1"/>
    <col min="21" max="21" width="10.5" style="3" customWidth="1"/>
    <col min="22" max="22" width="9" style="3"/>
    <col min="23" max="23" width="94.125" style="5" bestFit="1" customWidth="1"/>
  </cols>
  <sheetData>
    <row r="1" spans="1:23" ht="79.5" customHeight="1" thickBot="1">
      <c r="A1" s="305" t="s">
        <v>66</v>
      </c>
      <c r="B1" s="762" t="s">
        <v>315</v>
      </c>
      <c r="C1" s="763"/>
      <c r="D1" s="763"/>
      <c r="E1" s="764"/>
      <c r="F1" s="762" t="s">
        <v>129</v>
      </c>
      <c r="G1" s="763"/>
      <c r="H1" s="763"/>
      <c r="I1" s="764"/>
      <c r="J1" s="765" t="s">
        <v>130</v>
      </c>
      <c r="K1" s="766"/>
      <c r="L1" s="766"/>
      <c r="M1" s="767"/>
      <c r="P1" s="768" t="s">
        <v>4</v>
      </c>
      <c r="Q1" s="768"/>
      <c r="R1" s="768"/>
    </row>
    <row r="2" spans="1:23" ht="15" thickBot="1">
      <c r="A2" s="234" t="s">
        <v>131</v>
      </c>
      <c r="B2" s="234" t="s">
        <v>6</v>
      </c>
      <c r="C2" s="235" t="s">
        <v>7</v>
      </c>
      <c r="D2" s="235" t="s">
        <v>8</v>
      </c>
      <c r="E2" s="236" t="s">
        <v>9</v>
      </c>
      <c r="F2" s="237" t="s">
        <v>6</v>
      </c>
      <c r="G2" s="238" t="s">
        <v>7</v>
      </c>
      <c r="H2" s="239" t="s">
        <v>8</v>
      </c>
      <c r="I2" s="240" t="s">
        <v>10</v>
      </c>
      <c r="J2" s="241" t="s">
        <v>6</v>
      </c>
      <c r="K2" s="242" t="s">
        <v>7</v>
      </c>
      <c r="L2" s="242" t="s">
        <v>8</v>
      </c>
      <c r="M2" s="243" t="s">
        <v>9</v>
      </c>
      <c r="P2" s="6" t="s">
        <v>125</v>
      </c>
      <c r="Q2" s="6" t="s">
        <v>11</v>
      </c>
      <c r="R2" s="6" t="s">
        <v>12</v>
      </c>
      <c r="S2" s="6" t="s">
        <v>8</v>
      </c>
      <c r="T2" s="6" t="s">
        <v>13</v>
      </c>
      <c r="U2" s="6" t="s">
        <v>14</v>
      </c>
      <c r="V2" s="6" t="s">
        <v>15</v>
      </c>
      <c r="W2" s="6" t="s">
        <v>16</v>
      </c>
    </row>
    <row r="3" spans="1:23" ht="15">
      <c r="A3" s="343">
        <v>1</v>
      </c>
      <c r="B3" s="245">
        <v>158965</v>
      </c>
      <c r="C3" s="246">
        <v>163644</v>
      </c>
      <c r="D3" s="246">
        <v>4679</v>
      </c>
      <c r="E3" s="344">
        <v>3</v>
      </c>
      <c r="F3" s="345"/>
      <c r="G3" s="251"/>
      <c r="H3" s="251"/>
      <c r="I3" s="252"/>
      <c r="J3" s="310"/>
      <c r="K3" s="251"/>
      <c r="L3" s="251"/>
      <c r="M3" s="252"/>
      <c r="P3" s="22">
        <v>1</v>
      </c>
      <c r="Q3" s="4">
        <v>158965</v>
      </c>
      <c r="R3" s="4">
        <v>163644</v>
      </c>
      <c r="S3" s="4">
        <v>4679</v>
      </c>
      <c r="T3" s="4">
        <v>158965</v>
      </c>
      <c r="U3" s="4">
        <v>159279</v>
      </c>
      <c r="V3" s="4">
        <v>1</v>
      </c>
      <c r="W3" s="37"/>
    </row>
    <row r="4" spans="1:23" ht="15">
      <c r="A4" s="275">
        <v>2</v>
      </c>
      <c r="B4" s="254">
        <v>165314</v>
      </c>
      <c r="C4" s="12">
        <v>174708</v>
      </c>
      <c r="D4" s="12">
        <v>9394</v>
      </c>
      <c r="E4" s="346">
        <v>9</v>
      </c>
      <c r="F4" s="347"/>
      <c r="I4" s="256"/>
      <c r="J4" s="255"/>
      <c r="M4" s="256"/>
      <c r="P4" s="59"/>
      <c r="Q4" s="4">
        <v>158965</v>
      </c>
      <c r="R4" s="4">
        <v>163644</v>
      </c>
      <c r="S4" s="4">
        <v>4679</v>
      </c>
      <c r="T4" s="4">
        <v>159471</v>
      </c>
      <c r="U4" s="4">
        <v>162458</v>
      </c>
      <c r="V4" s="4">
        <v>-1</v>
      </c>
      <c r="W4" s="37" t="s">
        <v>166</v>
      </c>
    </row>
    <row r="5" spans="1:23">
      <c r="A5" s="275">
        <v>3</v>
      </c>
      <c r="B5" s="257">
        <v>252591</v>
      </c>
      <c r="C5" s="14">
        <v>257207</v>
      </c>
      <c r="D5" s="14">
        <v>4616</v>
      </c>
      <c r="E5" s="348">
        <v>9</v>
      </c>
      <c r="F5" s="776">
        <v>229593</v>
      </c>
      <c r="G5" s="779">
        <v>487010</v>
      </c>
      <c r="H5" s="779">
        <v>257417</v>
      </c>
      <c r="I5" s="746" t="s">
        <v>105</v>
      </c>
      <c r="J5" s="255"/>
      <c r="M5" s="256"/>
      <c r="P5" s="59"/>
      <c r="Q5" s="4">
        <v>158965</v>
      </c>
      <c r="R5" s="4">
        <v>163644</v>
      </c>
      <c r="S5" s="4">
        <v>4679</v>
      </c>
      <c r="T5" s="4">
        <v>162451</v>
      </c>
      <c r="U5" s="4">
        <v>163644</v>
      </c>
      <c r="V5" s="4">
        <v>-1</v>
      </c>
      <c r="W5" s="37" t="s">
        <v>165</v>
      </c>
    </row>
    <row r="6" spans="1:23">
      <c r="A6" s="275">
        <v>4</v>
      </c>
      <c r="B6" s="260">
        <v>274457</v>
      </c>
      <c r="C6" s="16">
        <v>279456</v>
      </c>
      <c r="D6" s="16">
        <v>4999</v>
      </c>
      <c r="E6" s="349">
        <v>4</v>
      </c>
      <c r="F6" s="777"/>
      <c r="G6" s="780"/>
      <c r="H6" s="780"/>
      <c r="I6" s="756"/>
      <c r="J6" s="255"/>
      <c r="M6" s="256"/>
      <c r="P6" s="22">
        <v>2</v>
      </c>
      <c r="Q6" s="12">
        <v>165314</v>
      </c>
      <c r="R6" s="12">
        <v>174708</v>
      </c>
      <c r="S6" s="12">
        <f>Table3[[#This Row],[Island End]]-Table3[[#This Row],[Island Start]]</f>
        <v>9394</v>
      </c>
      <c r="T6" s="12">
        <v>165314</v>
      </c>
      <c r="U6" s="12">
        <v>167218</v>
      </c>
      <c r="V6" s="12">
        <v>-1</v>
      </c>
      <c r="W6" s="50" t="s">
        <v>163</v>
      </c>
    </row>
    <row r="7" spans="1:23">
      <c r="A7" s="275">
        <v>5</v>
      </c>
      <c r="B7" s="266">
        <v>280710</v>
      </c>
      <c r="C7" s="18">
        <v>288274</v>
      </c>
      <c r="D7" s="18">
        <v>7564</v>
      </c>
      <c r="E7" s="350">
        <v>6</v>
      </c>
      <c r="F7" s="777"/>
      <c r="G7" s="780"/>
      <c r="H7" s="780"/>
      <c r="I7" s="756"/>
      <c r="J7" s="255"/>
      <c r="M7" s="256"/>
      <c r="P7" s="59"/>
      <c r="Q7" s="12">
        <v>165314</v>
      </c>
      <c r="R7" s="12">
        <v>174708</v>
      </c>
      <c r="S7" s="12">
        <f>Table3[[#This Row],[Island End]]-Table3[[#This Row],[Island Start]]</f>
        <v>9394</v>
      </c>
      <c r="T7" s="12">
        <v>167215</v>
      </c>
      <c r="U7" s="12">
        <v>168738</v>
      </c>
      <c r="V7" s="12">
        <v>-1</v>
      </c>
      <c r="W7" s="50" t="s">
        <v>162</v>
      </c>
    </row>
    <row r="8" spans="1:23">
      <c r="A8" s="275">
        <v>6</v>
      </c>
      <c r="B8" s="271">
        <v>295734</v>
      </c>
      <c r="C8" s="20">
        <v>302999</v>
      </c>
      <c r="D8" s="20">
        <v>7265</v>
      </c>
      <c r="E8" s="351">
        <v>7</v>
      </c>
      <c r="F8" s="777"/>
      <c r="G8" s="780"/>
      <c r="H8" s="780"/>
      <c r="I8" s="756"/>
      <c r="J8" s="255"/>
      <c r="M8" s="256"/>
      <c r="P8" s="59"/>
      <c r="Q8" s="12">
        <v>165314</v>
      </c>
      <c r="R8" s="12">
        <v>174708</v>
      </c>
      <c r="S8" s="12">
        <f>Table3[[#This Row],[Island End]]-Table3[[#This Row],[Island Start]]</f>
        <v>9394</v>
      </c>
      <c r="T8" s="12">
        <v>168735</v>
      </c>
      <c r="U8" s="12">
        <v>170237</v>
      </c>
      <c r="V8" s="12">
        <v>-1</v>
      </c>
      <c r="W8" s="50" t="s">
        <v>162</v>
      </c>
    </row>
    <row r="9" spans="1:23">
      <c r="A9" s="253">
        <v>7</v>
      </c>
      <c r="B9" s="313">
        <v>303055</v>
      </c>
      <c r="C9" s="42">
        <v>315645</v>
      </c>
      <c r="D9" s="55">
        <v>12590</v>
      </c>
      <c r="E9" s="352">
        <v>18</v>
      </c>
      <c r="F9" s="777"/>
      <c r="G9" s="780"/>
      <c r="H9" s="780"/>
      <c r="I9" s="756"/>
      <c r="J9" s="255"/>
      <c r="M9" s="256"/>
      <c r="P9" s="59"/>
      <c r="Q9" s="12">
        <v>165314</v>
      </c>
      <c r="R9" s="12">
        <v>174708</v>
      </c>
      <c r="S9" s="12">
        <f>Table3[[#This Row],[Island End]]-Table3[[#This Row],[Island Start]]</f>
        <v>9394</v>
      </c>
      <c r="T9" s="12">
        <v>170234</v>
      </c>
      <c r="U9" s="12">
        <v>170431</v>
      </c>
      <c r="V9" s="12">
        <v>-1</v>
      </c>
      <c r="W9" s="50" t="s">
        <v>157</v>
      </c>
    </row>
    <row r="10" spans="1:23">
      <c r="A10" s="253">
        <v>8</v>
      </c>
      <c r="B10" s="315">
        <v>345276</v>
      </c>
      <c r="C10" s="40">
        <v>352905</v>
      </c>
      <c r="D10" s="40">
        <v>7629</v>
      </c>
      <c r="E10" s="353">
        <v>9</v>
      </c>
      <c r="F10" s="777"/>
      <c r="G10" s="780"/>
      <c r="H10" s="780"/>
      <c r="I10" s="756"/>
      <c r="J10" s="255"/>
      <c r="M10" s="256"/>
      <c r="P10" s="59"/>
      <c r="Q10" s="12">
        <v>165314</v>
      </c>
      <c r="R10" s="12">
        <v>174708</v>
      </c>
      <c r="S10" s="12">
        <f>Table3[[#This Row],[Island End]]-Table3[[#This Row],[Island Start]]</f>
        <v>9394</v>
      </c>
      <c r="T10" s="12">
        <v>170500</v>
      </c>
      <c r="U10" s="12">
        <v>171576</v>
      </c>
      <c r="V10" s="12">
        <v>-1</v>
      </c>
      <c r="W10" s="50"/>
    </row>
    <row r="11" spans="1:23">
      <c r="A11" s="253">
        <v>9</v>
      </c>
      <c r="B11" s="319">
        <v>445250</v>
      </c>
      <c r="C11" s="41">
        <v>454883</v>
      </c>
      <c r="D11" s="41">
        <v>9633</v>
      </c>
      <c r="E11" s="354">
        <v>10</v>
      </c>
      <c r="F11" s="777"/>
      <c r="G11" s="780"/>
      <c r="H11" s="780"/>
      <c r="I11" s="756"/>
      <c r="J11" s="255"/>
      <c r="M11" s="256"/>
      <c r="P11" s="59"/>
      <c r="Q11" s="12">
        <v>165314</v>
      </c>
      <c r="R11" s="12">
        <v>174708</v>
      </c>
      <c r="S11" s="12">
        <f>Table3[[#This Row],[Island End]]-Table3[[#This Row],[Island Start]]</f>
        <v>9394</v>
      </c>
      <c r="T11" s="12">
        <v>171579</v>
      </c>
      <c r="U11" s="12">
        <v>172355</v>
      </c>
      <c r="V11" s="12">
        <v>-1</v>
      </c>
      <c r="W11" s="50"/>
    </row>
    <row r="12" spans="1:23">
      <c r="A12" s="253">
        <v>10</v>
      </c>
      <c r="B12" s="320">
        <v>460848</v>
      </c>
      <c r="C12" s="1">
        <v>467566</v>
      </c>
      <c r="D12" s="1">
        <v>6718</v>
      </c>
      <c r="E12" s="355">
        <v>6</v>
      </c>
      <c r="F12" s="777"/>
      <c r="G12" s="780"/>
      <c r="H12" s="780"/>
      <c r="I12" s="756"/>
      <c r="J12" s="255"/>
      <c r="M12" s="256"/>
      <c r="P12" s="59"/>
      <c r="Q12" s="12">
        <v>165314</v>
      </c>
      <c r="R12" s="12">
        <v>174708</v>
      </c>
      <c r="S12" s="12">
        <f>Table3[[#This Row],[Island End]]-Table3[[#This Row],[Island Start]]</f>
        <v>9394</v>
      </c>
      <c r="T12" s="12">
        <v>172357</v>
      </c>
      <c r="U12" s="12">
        <v>172554</v>
      </c>
      <c r="V12" s="12">
        <v>-1</v>
      </c>
      <c r="W12" s="50"/>
    </row>
    <row r="13" spans="1:23">
      <c r="A13" s="253">
        <v>11</v>
      </c>
      <c r="B13" s="321">
        <v>473152</v>
      </c>
      <c r="C13" s="9">
        <v>485608</v>
      </c>
      <c r="D13" s="9">
        <v>12456</v>
      </c>
      <c r="E13" s="356">
        <v>13</v>
      </c>
      <c r="F13" s="778"/>
      <c r="G13" s="781"/>
      <c r="H13" s="781"/>
      <c r="I13" s="747"/>
      <c r="J13" s="255"/>
      <c r="M13" s="256"/>
      <c r="P13" s="59"/>
      <c r="Q13" s="12">
        <v>165314</v>
      </c>
      <c r="R13" s="12">
        <v>174708</v>
      </c>
      <c r="S13" s="12">
        <f>Table3[[#This Row],[Island End]]-Table3[[#This Row],[Island Start]]</f>
        <v>9394</v>
      </c>
      <c r="T13" s="12">
        <v>172691</v>
      </c>
      <c r="U13" s="12">
        <v>173542</v>
      </c>
      <c r="V13" s="12">
        <v>-1</v>
      </c>
      <c r="W13" s="50"/>
    </row>
    <row r="14" spans="1:23">
      <c r="A14" s="253">
        <v>12</v>
      </c>
      <c r="B14" s="322">
        <v>489702</v>
      </c>
      <c r="C14" s="10">
        <v>496377</v>
      </c>
      <c r="D14" s="10">
        <v>6675</v>
      </c>
      <c r="E14" s="357">
        <v>8</v>
      </c>
      <c r="F14" s="288"/>
      <c r="G14" s="358"/>
      <c r="H14" s="358"/>
      <c r="I14" s="290"/>
      <c r="J14" s="255"/>
      <c r="M14" s="256"/>
      <c r="P14" s="59"/>
      <c r="Q14" s="12">
        <v>165314</v>
      </c>
      <c r="R14" s="12">
        <v>174708</v>
      </c>
      <c r="S14" s="12">
        <f>Table3[[#This Row],[Island End]]-Table3[[#This Row],[Island Start]]</f>
        <v>9394</v>
      </c>
      <c r="T14" s="12">
        <v>173539</v>
      </c>
      <c r="U14" s="12">
        <v>174708</v>
      </c>
      <c r="V14" s="12">
        <v>-1</v>
      </c>
      <c r="W14" s="50" t="s">
        <v>161</v>
      </c>
    </row>
    <row r="15" spans="1:23">
      <c r="A15" s="253">
        <v>13</v>
      </c>
      <c r="B15" s="323">
        <v>663137</v>
      </c>
      <c r="C15" s="11">
        <v>696494</v>
      </c>
      <c r="D15" s="11">
        <v>33357</v>
      </c>
      <c r="E15" s="359">
        <v>34</v>
      </c>
      <c r="F15" s="280">
        <v>675268</v>
      </c>
      <c r="G15" s="281">
        <v>684933</v>
      </c>
      <c r="H15" s="281">
        <f>G15-F15</f>
        <v>9665</v>
      </c>
      <c r="I15" s="282" t="s">
        <v>104</v>
      </c>
      <c r="J15" s="255"/>
      <c r="M15" s="256"/>
      <c r="P15" s="22">
        <v>3</v>
      </c>
      <c r="Q15" s="14">
        <v>252591</v>
      </c>
      <c r="R15" s="14">
        <v>257207</v>
      </c>
      <c r="S15" s="14">
        <v>4616</v>
      </c>
      <c r="T15" s="14">
        <v>252591</v>
      </c>
      <c r="U15" s="14">
        <v>252857</v>
      </c>
      <c r="V15" s="14">
        <v>-1</v>
      </c>
      <c r="W15" s="51" t="s">
        <v>140</v>
      </c>
    </row>
    <row r="16" spans="1:23">
      <c r="A16" s="253">
        <v>14</v>
      </c>
      <c r="B16" s="324">
        <v>778337</v>
      </c>
      <c r="C16" s="23">
        <v>792610</v>
      </c>
      <c r="D16" s="58">
        <v>14273</v>
      </c>
      <c r="E16" s="360">
        <v>12</v>
      </c>
      <c r="F16" s="288"/>
      <c r="G16" s="358"/>
      <c r="H16" s="358"/>
      <c r="I16" s="290"/>
      <c r="J16" s="255"/>
      <c r="M16" s="256"/>
      <c r="P16" s="59"/>
      <c r="Q16" s="14">
        <v>252591</v>
      </c>
      <c r="R16" s="14">
        <v>257207</v>
      </c>
      <c r="S16" s="14">
        <v>4616</v>
      </c>
      <c r="T16" s="14">
        <v>252970</v>
      </c>
      <c r="U16" s="14">
        <v>253164</v>
      </c>
      <c r="V16" s="14">
        <v>-1</v>
      </c>
      <c r="W16" s="51" t="s">
        <v>139</v>
      </c>
    </row>
    <row r="17" spans="1:23">
      <c r="A17" s="253">
        <v>15</v>
      </c>
      <c r="B17" s="328">
        <v>905556</v>
      </c>
      <c r="C17" s="24">
        <v>947047</v>
      </c>
      <c r="D17" s="24">
        <v>41491</v>
      </c>
      <c r="E17" s="361">
        <v>37</v>
      </c>
      <c r="F17" s="362">
        <v>907691</v>
      </c>
      <c r="G17" s="363">
        <v>948146</v>
      </c>
      <c r="H17" s="363">
        <f t="shared" ref="H17:H18" si="0">G17-F17</f>
        <v>40455</v>
      </c>
      <c r="I17" s="364" t="s">
        <v>104</v>
      </c>
      <c r="J17" s="255"/>
      <c r="M17" s="256"/>
      <c r="P17" s="59"/>
      <c r="Q17" s="14">
        <v>252591</v>
      </c>
      <c r="R17" s="14">
        <v>257207</v>
      </c>
      <c r="S17" s="14">
        <v>4616</v>
      </c>
      <c r="T17" s="14">
        <v>253182</v>
      </c>
      <c r="U17" s="14">
        <v>254867</v>
      </c>
      <c r="V17" s="14">
        <v>-1</v>
      </c>
      <c r="W17" s="51" t="s">
        <v>138</v>
      </c>
    </row>
    <row r="18" spans="1:23">
      <c r="A18" s="275">
        <v>16</v>
      </c>
      <c r="B18" s="313">
        <v>1137255</v>
      </c>
      <c r="C18" s="42">
        <v>1152904</v>
      </c>
      <c r="D18" s="42">
        <v>15649</v>
      </c>
      <c r="E18" s="365">
        <v>16</v>
      </c>
      <c r="F18" s="280">
        <v>1139617</v>
      </c>
      <c r="G18" s="281">
        <v>1155403</v>
      </c>
      <c r="H18" s="281">
        <f t="shared" si="0"/>
        <v>15786</v>
      </c>
      <c r="I18" s="282" t="s">
        <v>106</v>
      </c>
      <c r="J18" s="255"/>
      <c r="M18" s="256"/>
      <c r="P18" s="59"/>
      <c r="Q18" s="14">
        <v>252591</v>
      </c>
      <c r="R18" s="14">
        <v>257207</v>
      </c>
      <c r="S18" s="14">
        <v>4616</v>
      </c>
      <c r="T18" s="14">
        <v>254907</v>
      </c>
      <c r="U18" s="14">
        <v>255329</v>
      </c>
      <c r="V18" s="14">
        <v>-1</v>
      </c>
      <c r="W18" s="51" t="s">
        <v>137</v>
      </c>
    </row>
    <row r="19" spans="1:23">
      <c r="A19" s="275">
        <v>17</v>
      </c>
      <c r="B19" s="315">
        <v>1178559</v>
      </c>
      <c r="C19" s="40">
        <v>1203409</v>
      </c>
      <c r="D19" s="40">
        <v>24850</v>
      </c>
      <c r="E19" s="353">
        <v>22</v>
      </c>
      <c r="F19" s="261">
        <v>1182671</v>
      </c>
      <c r="G19" s="314">
        <v>1192310</v>
      </c>
      <c r="H19" s="314">
        <f>G19-F19</f>
        <v>9639</v>
      </c>
      <c r="I19" s="263" t="s">
        <v>104</v>
      </c>
      <c r="J19" s="255"/>
      <c r="M19" s="256"/>
      <c r="P19" s="59"/>
      <c r="Q19" s="14">
        <v>252591</v>
      </c>
      <c r="R19" s="14">
        <v>257207</v>
      </c>
      <c r="S19" s="14">
        <v>4616</v>
      </c>
      <c r="T19" s="14">
        <v>255360</v>
      </c>
      <c r="U19" s="14">
        <v>255632</v>
      </c>
      <c r="V19" s="14">
        <v>-1</v>
      </c>
      <c r="W19" s="51" t="s">
        <v>136</v>
      </c>
    </row>
    <row r="20" spans="1:23">
      <c r="A20" s="275">
        <v>18</v>
      </c>
      <c r="B20" s="319">
        <v>1269868</v>
      </c>
      <c r="C20" s="41">
        <v>1289771</v>
      </c>
      <c r="D20" s="41">
        <v>19903</v>
      </c>
      <c r="E20" s="354">
        <v>27</v>
      </c>
      <c r="F20" s="267">
        <v>1255514</v>
      </c>
      <c r="G20" s="268">
        <v>1301199</v>
      </c>
      <c r="H20" s="268">
        <v>45685</v>
      </c>
      <c r="I20" s="270" t="s">
        <v>106</v>
      </c>
      <c r="J20" s="366">
        <v>1257549</v>
      </c>
      <c r="K20" s="367">
        <v>1301199</v>
      </c>
      <c r="L20" s="367">
        <v>43650</v>
      </c>
      <c r="M20" s="368">
        <v>45</v>
      </c>
      <c r="P20" s="59"/>
      <c r="Q20" s="14">
        <v>252591</v>
      </c>
      <c r="R20" s="14">
        <v>257207</v>
      </c>
      <c r="S20" s="14">
        <v>4616</v>
      </c>
      <c r="T20" s="14">
        <v>255645</v>
      </c>
      <c r="U20" s="14">
        <v>255995</v>
      </c>
      <c r="V20" s="14">
        <v>-1</v>
      </c>
      <c r="W20" s="51" t="s">
        <v>135</v>
      </c>
    </row>
    <row r="21" spans="1:23">
      <c r="A21" s="275">
        <v>19</v>
      </c>
      <c r="B21" s="320">
        <v>1394076</v>
      </c>
      <c r="C21" s="1">
        <v>1405645</v>
      </c>
      <c r="D21" s="1">
        <v>11569</v>
      </c>
      <c r="E21" s="355">
        <v>16</v>
      </c>
      <c r="F21" s="742">
        <v>1401149</v>
      </c>
      <c r="G21" s="769">
        <v>1445694</v>
      </c>
      <c r="H21" s="769">
        <f>G21-F21</f>
        <v>44545</v>
      </c>
      <c r="I21" s="746" t="s">
        <v>106</v>
      </c>
      <c r="J21" s="758">
        <v>1401185</v>
      </c>
      <c r="K21" s="760">
        <v>1446951</v>
      </c>
      <c r="L21" s="760">
        <v>45766</v>
      </c>
      <c r="M21" s="761">
        <v>51</v>
      </c>
      <c r="P21" s="59"/>
      <c r="Q21" s="14">
        <v>252591</v>
      </c>
      <c r="R21" s="14">
        <v>257207</v>
      </c>
      <c r="S21" s="14">
        <v>4616</v>
      </c>
      <c r="T21" s="14">
        <v>256067</v>
      </c>
      <c r="U21" s="14">
        <v>256501</v>
      </c>
      <c r="V21" s="14">
        <v>1</v>
      </c>
      <c r="W21" s="51" t="s">
        <v>134</v>
      </c>
    </row>
    <row r="22" spans="1:23">
      <c r="A22" s="275">
        <v>20</v>
      </c>
      <c r="B22" s="321">
        <v>1420138</v>
      </c>
      <c r="C22" s="9">
        <v>1423965</v>
      </c>
      <c r="D22" s="9">
        <v>3827</v>
      </c>
      <c r="E22" s="356">
        <v>7</v>
      </c>
      <c r="F22" s="773"/>
      <c r="G22" s="774"/>
      <c r="H22" s="774"/>
      <c r="I22" s="756"/>
      <c r="J22" s="758"/>
      <c r="K22" s="760"/>
      <c r="L22" s="760"/>
      <c r="M22" s="761"/>
      <c r="P22" s="59"/>
      <c r="Q22" s="14">
        <v>252591</v>
      </c>
      <c r="R22" s="14">
        <v>257207</v>
      </c>
      <c r="S22" s="14">
        <v>4616</v>
      </c>
      <c r="T22" s="14">
        <v>256498</v>
      </c>
      <c r="U22" s="14">
        <v>256740</v>
      </c>
      <c r="V22" s="14">
        <v>-1</v>
      </c>
      <c r="W22" s="51" t="s">
        <v>133</v>
      </c>
    </row>
    <row r="23" spans="1:23">
      <c r="A23" s="275">
        <v>21</v>
      </c>
      <c r="B23" s="322">
        <v>1433001</v>
      </c>
      <c r="C23" s="10">
        <v>1444011</v>
      </c>
      <c r="D23" s="10">
        <v>11010</v>
      </c>
      <c r="E23" s="357">
        <v>16</v>
      </c>
      <c r="F23" s="743"/>
      <c r="G23" s="770"/>
      <c r="H23" s="770"/>
      <c r="I23" s="747"/>
      <c r="J23" s="759"/>
      <c r="K23" s="749"/>
      <c r="L23" s="749"/>
      <c r="M23" s="751"/>
      <c r="P23" s="59"/>
      <c r="Q23" s="14">
        <v>252591</v>
      </c>
      <c r="R23" s="14">
        <v>257207</v>
      </c>
      <c r="S23" s="14">
        <v>4616</v>
      </c>
      <c r="T23" s="14">
        <v>256773</v>
      </c>
      <c r="U23" s="14">
        <v>257207</v>
      </c>
      <c r="V23" s="14">
        <v>-1</v>
      </c>
      <c r="W23" s="51" t="s">
        <v>307</v>
      </c>
    </row>
    <row r="24" spans="1:23">
      <c r="A24" s="275">
        <v>22</v>
      </c>
      <c r="B24" s="323">
        <v>1807569</v>
      </c>
      <c r="C24" s="11">
        <v>1820870</v>
      </c>
      <c r="D24" s="11">
        <v>13301</v>
      </c>
      <c r="E24" s="359">
        <v>8</v>
      </c>
      <c r="F24" s="280">
        <v>1808434</v>
      </c>
      <c r="G24" s="281">
        <v>1820870</v>
      </c>
      <c r="H24" s="281">
        <f>G24-F24</f>
        <v>12436</v>
      </c>
      <c r="I24" s="282" t="s">
        <v>104</v>
      </c>
      <c r="J24" s="255"/>
      <c r="M24" s="256"/>
      <c r="P24" s="22">
        <v>4</v>
      </c>
      <c r="Q24" s="16">
        <v>274457</v>
      </c>
      <c r="R24" s="16">
        <v>279456</v>
      </c>
      <c r="S24" s="16">
        <v>4999</v>
      </c>
      <c r="T24" s="16">
        <v>274457</v>
      </c>
      <c r="U24" s="16">
        <v>277132</v>
      </c>
      <c r="V24" s="16">
        <v>-1</v>
      </c>
      <c r="W24" s="52" t="s">
        <v>160</v>
      </c>
    </row>
    <row r="25" spans="1:23">
      <c r="A25" s="275">
        <v>23</v>
      </c>
      <c r="B25" s="324">
        <v>2020385</v>
      </c>
      <c r="C25" s="23">
        <v>2024520</v>
      </c>
      <c r="D25" s="23">
        <v>4135</v>
      </c>
      <c r="E25" s="369">
        <v>6</v>
      </c>
      <c r="F25" s="370"/>
      <c r="G25" s="3"/>
      <c r="H25" s="3"/>
      <c r="I25" s="290"/>
      <c r="J25" s="255"/>
      <c r="M25" s="256"/>
      <c r="P25" s="59"/>
      <c r="Q25" s="16">
        <v>274457</v>
      </c>
      <c r="R25" s="16">
        <v>279456</v>
      </c>
      <c r="S25" s="16">
        <v>4999</v>
      </c>
      <c r="T25" s="16">
        <v>277419</v>
      </c>
      <c r="U25" s="16">
        <v>278042</v>
      </c>
      <c r="V25" s="16">
        <v>1</v>
      </c>
      <c r="W25" s="52" t="s">
        <v>157</v>
      </c>
    </row>
    <row r="26" spans="1:23">
      <c r="A26" s="275">
        <v>24</v>
      </c>
      <c r="B26" s="328">
        <v>2291724</v>
      </c>
      <c r="C26" s="24">
        <v>2299715</v>
      </c>
      <c r="D26" s="24">
        <v>7991</v>
      </c>
      <c r="E26" s="361">
        <v>10</v>
      </c>
      <c r="F26" s="280">
        <v>2290676</v>
      </c>
      <c r="G26" s="281">
        <v>2299715</v>
      </c>
      <c r="H26" s="281">
        <v>9039</v>
      </c>
      <c r="I26" s="282" t="s">
        <v>104</v>
      </c>
      <c r="J26" s="255"/>
      <c r="M26" s="256"/>
      <c r="P26" s="59"/>
      <c r="Q26" s="16">
        <v>274457</v>
      </c>
      <c r="R26" s="16">
        <v>279456</v>
      </c>
      <c r="S26" s="16">
        <v>4999</v>
      </c>
      <c r="T26" s="16">
        <v>278125</v>
      </c>
      <c r="U26" s="16">
        <v>278718</v>
      </c>
      <c r="V26" s="16">
        <v>1</v>
      </c>
      <c r="W26" s="52" t="s">
        <v>159</v>
      </c>
    </row>
    <row r="27" spans="1:23">
      <c r="A27" s="275">
        <v>25</v>
      </c>
      <c r="B27" s="313">
        <v>2389155</v>
      </c>
      <c r="C27" s="42">
        <v>2395797</v>
      </c>
      <c r="D27" s="42">
        <v>6642</v>
      </c>
      <c r="E27" s="365">
        <v>5</v>
      </c>
      <c r="F27" s="742">
        <v>2308811</v>
      </c>
      <c r="G27" s="769">
        <v>2460517</v>
      </c>
      <c r="H27" s="769">
        <f>G27-F27</f>
        <v>151706</v>
      </c>
      <c r="I27" s="746" t="s">
        <v>105</v>
      </c>
      <c r="J27" s="255"/>
      <c r="M27" s="256"/>
      <c r="P27" s="59"/>
      <c r="Q27" s="16">
        <v>274457</v>
      </c>
      <c r="R27" s="16">
        <v>279456</v>
      </c>
      <c r="S27" s="16">
        <v>4999</v>
      </c>
      <c r="T27" s="16">
        <v>278728</v>
      </c>
      <c r="U27" s="16">
        <v>279456</v>
      </c>
      <c r="V27" s="16">
        <v>-1</v>
      </c>
      <c r="W27" s="52" t="s">
        <v>157</v>
      </c>
    </row>
    <row r="28" spans="1:23">
      <c r="A28" s="275">
        <v>26</v>
      </c>
      <c r="B28" s="315">
        <v>2432736</v>
      </c>
      <c r="C28" s="40">
        <v>2438686</v>
      </c>
      <c r="D28" s="40">
        <v>5950</v>
      </c>
      <c r="E28" s="353">
        <v>4</v>
      </c>
      <c r="F28" s="743"/>
      <c r="G28" s="770"/>
      <c r="H28" s="770"/>
      <c r="I28" s="747"/>
      <c r="J28" s="255"/>
      <c r="M28" s="256"/>
      <c r="P28" s="22">
        <v>5</v>
      </c>
      <c r="Q28" s="18">
        <v>280710</v>
      </c>
      <c r="R28" s="18">
        <v>288274</v>
      </c>
      <c r="S28" s="18">
        <v>7564</v>
      </c>
      <c r="T28" s="18">
        <v>280710</v>
      </c>
      <c r="U28" s="18">
        <v>281813</v>
      </c>
      <c r="V28" s="18">
        <v>1</v>
      </c>
      <c r="W28" s="53" t="s">
        <v>156</v>
      </c>
    </row>
    <row r="29" spans="1:23">
      <c r="A29" s="275">
        <v>27</v>
      </c>
      <c r="B29" s="319">
        <v>2823115</v>
      </c>
      <c r="C29" s="41">
        <v>2836148</v>
      </c>
      <c r="D29" s="41">
        <v>13033</v>
      </c>
      <c r="E29" s="354">
        <v>15</v>
      </c>
      <c r="J29" s="255"/>
      <c r="M29" s="256"/>
      <c r="P29" s="59"/>
      <c r="Q29" s="18">
        <v>280710</v>
      </c>
      <c r="R29" s="18">
        <v>288274</v>
      </c>
      <c r="S29" s="18">
        <v>7564</v>
      </c>
      <c r="T29" s="18">
        <v>281837</v>
      </c>
      <c r="U29" s="18">
        <v>283186</v>
      </c>
      <c r="V29" s="18">
        <v>1</v>
      </c>
      <c r="W29" s="53" t="s">
        <v>361</v>
      </c>
    </row>
    <row r="30" spans="1:23">
      <c r="A30" s="275">
        <v>28</v>
      </c>
      <c r="B30" s="320">
        <v>2879270</v>
      </c>
      <c r="C30" s="1">
        <v>2891587</v>
      </c>
      <c r="D30" s="1">
        <v>12317</v>
      </c>
      <c r="E30" s="355">
        <v>16</v>
      </c>
      <c r="F30" s="280">
        <v>2880156</v>
      </c>
      <c r="G30" s="281">
        <v>2888585</v>
      </c>
      <c r="H30" s="281">
        <v>8429</v>
      </c>
      <c r="I30" s="282" t="s">
        <v>106</v>
      </c>
      <c r="J30" s="255"/>
      <c r="M30" s="256"/>
      <c r="P30" s="59"/>
      <c r="Q30" s="18">
        <v>280710</v>
      </c>
      <c r="R30" s="18">
        <v>288274</v>
      </c>
      <c r="S30" s="18">
        <v>7564</v>
      </c>
      <c r="T30" s="18">
        <v>283239</v>
      </c>
      <c r="U30" s="18">
        <v>284111</v>
      </c>
      <c r="V30" s="18">
        <v>1</v>
      </c>
      <c r="W30" s="53" t="s">
        <v>155</v>
      </c>
    </row>
    <row r="31" spans="1:23">
      <c r="A31" s="275">
        <v>29</v>
      </c>
      <c r="B31" s="321">
        <v>2965741</v>
      </c>
      <c r="C31" s="9">
        <v>2970205</v>
      </c>
      <c r="D31" s="9">
        <v>4464</v>
      </c>
      <c r="E31" s="356">
        <v>5</v>
      </c>
      <c r="F31" s="742">
        <v>2966377</v>
      </c>
      <c r="G31" s="769">
        <v>2984017</v>
      </c>
      <c r="H31" s="769">
        <f>G31-F31</f>
        <v>17640</v>
      </c>
      <c r="I31" s="746" t="s">
        <v>104</v>
      </c>
      <c r="J31" s="255"/>
      <c r="M31" s="256"/>
      <c r="P31" s="59"/>
      <c r="Q31" s="18">
        <v>280710</v>
      </c>
      <c r="R31" s="18">
        <v>288274</v>
      </c>
      <c r="S31" s="18">
        <v>7564</v>
      </c>
      <c r="T31" s="18">
        <v>284202</v>
      </c>
      <c r="U31" s="18">
        <v>285041</v>
      </c>
      <c r="V31" s="18">
        <v>1</v>
      </c>
      <c r="W31" s="53" t="s">
        <v>154</v>
      </c>
    </row>
    <row r="32" spans="1:23">
      <c r="A32" s="275">
        <v>30</v>
      </c>
      <c r="B32" s="322">
        <v>2973086</v>
      </c>
      <c r="C32" s="10">
        <v>2977875</v>
      </c>
      <c r="D32" s="10">
        <v>4789</v>
      </c>
      <c r="E32" s="357">
        <v>6</v>
      </c>
      <c r="F32" s="743"/>
      <c r="G32" s="770"/>
      <c r="H32" s="770"/>
      <c r="I32" s="747"/>
      <c r="J32" s="255"/>
      <c r="M32" s="256"/>
      <c r="P32" s="59"/>
      <c r="Q32" s="18">
        <v>280710</v>
      </c>
      <c r="R32" s="18">
        <v>288274</v>
      </c>
      <c r="S32" s="18">
        <v>7564</v>
      </c>
      <c r="T32" s="18">
        <v>285110</v>
      </c>
      <c r="U32" s="18">
        <v>286630</v>
      </c>
      <c r="V32" s="18">
        <v>1</v>
      </c>
      <c r="W32" s="53" t="s">
        <v>153</v>
      </c>
    </row>
    <row r="33" spans="1:23">
      <c r="A33" s="275">
        <v>31</v>
      </c>
      <c r="B33" s="323">
        <v>3084606</v>
      </c>
      <c r="C33" s="11">
        <v>3088947</v>
      </c>
      <c r="D33" s="11">
        <v>4341</v>
      </c>
      <c r="E33" s="359">
        <v>5</v>
      </c>
      <c r="J33" s="255"/>
      <c r="M33" s="256"/>
      <c r="P33" s="59"/>
      <c r="Q33" s="18">
        <v>280710</v>
      </c>
      <c r="R33" s="18">
        <v>288274</v>
      </c>
      <c r="S33" s="18">
        <v>7564</v>
      </c>
      <c r="T33" s="18">
        <v>286673</v>
      </c>
      <c r="U33" s="18">
        <v>288274</v>
      </c>
      <c r="V33" s="18">
        <v>1</v>
      </c>
      <c r="W33" s="53" t="s">
        <v>152</v>
      </c>
    </row>
    <row r="34" spans="1:23" ht="15" thickBot="1">
      <c r="A34" s="329">
        <v>32</v>
      </c>
      <c r="B34" s="371">
        <v>3094461</v>
      </c>
      <c r="C34" s="372">
        <v>3101695</v>
      </c>
      <c r="D34" s="372">
        <v>7234</v>
      </c>
      <c r="E34" s="373">
        <v>9</v>
      </c>
      <c r="F34" s="294">
        <v>3095054</v>
      </c>
      <c r="G34" s="295">
        <v>3100560</v>
      </c>
      <c r="H34" s="295">
        <v>5506</v>
      </c>
      <c r="I34" s="296" t="s">
        <v>132</v>
      </c>
      <c r="J34" s="374"/>
      <c r="K34" s="375"/>
      <c r="L34" s="375"/>
      <c r="M34" s="376"/>
      <c r="P34" s="22">
        <v>6</v>
      </c>
      <c r="Q34" s="20">
        <v>295734</v>
      </c>
      <c r="R34" s="20">
        <v>302999</v>
      </c>
      <c r="S34" s="20">
        <f>Table3[[#This Row],[Island End]]-Table3[[#This Row],[Island Start]]</f>
        <v>7265</v>
      </c>
      <c r="T34" s="20">
        <v>295734</v>
      </c>
      <c r="U34" s="20">
        <v>297110</v>
      </c>
      <c r="V34" s="20">
        <v>1</v>
      </c>
      <c r="W34" s="36" t="s">
        <v>151</v>
      </c>
    </row>
    <row r="35" spans="1:23" ht="15">
      <c r="A35" s="5"/>
      <c r="B35" s="5"/>
      <c r="C35" s="5"/>
      <c r="D35" s="32">
        <f>SUM(D3:D34)</f>
        <v>354344</v>
      </c>
      <c r="E35" s="32">
        <f>SUM(E3:E34)</f>
        <v>378</v>
      </c>
      <c r="F35" s="335"/>
      <c r="P35" s="59"/>
      <c r="Q35" s="20">
        <v>295734</v>
      </c>
      <c r="R35" s="20">
        <v>302999</v>
      </c>
      <c r="S35" s="20">
        <f>Table3[[#This Row],[Island End]]-Table3[[#This Row],[Island Start]]</f>
        <v>7265</v>
      </c>
      <c r="T35" s="20">
        <v>297888</v>
      </c>
      <c r="U35" s="20">
        <v>298187</v>
      </c>
      <c r="V35" s="20">
        <v>1</v>
      </c>
      <c r="W35" s="36"/>
    </row>
    <row r="36" spans="1:23" ht="15" thickBot="1">
      <c r="P36" s="59"/>
      <c r="Q36" s="20">
        <v>295734</v>
      </c>
      <c r="R36" s="20">
        <v>302999</v>
      </c>
      <c r="S36" s="20">
        <f>Table3[[#This Row],[Island End]]-Table3[[#This Row],[Island Start]]</f>
        <v>7265</v>
      </c>
      <c r="T36" s="20">
        <v>297216</v>
      </c>
      <c r="U36" s="20">
        <v>297899</v>
      </c>
      <c r="V36" s="20">
        <v>-1</v>
      </c>
      <c r="W36" s="36" t="s">
        <v>144</v>
      </c>
    </row>
    <row r="37" spans="1:23">
      <c r="D37" s="739" t="s">
        <v>362</v>
      </c>
      <c r="E37" s="739"/>
      <c r="F37" s="336">
        <v>309463</v>
      </c>
      <c r="G37" s="337">
        <v>311295</v>
      </c>
      <c r="H37" s="337">
        <v>1832</v>
      </c>
      <c r="I37" s="338" t="s">
        <v>132</v>
      </c>
      <c r="P37" s="59"/>
      <c r="Q37" s="20">
        <v>295734</v>
      </c>
      <c r="R37" s="20">
        <v>302999</v>
      </c>
      <c r="S37" s="20">
        <f>Table3[[#This Row],[Island End]]-Table3[[#This Row],[Island Start]]</f>
        <v>7265</v>
      </c>
      <c r="T37" s="20">
        <v>298184</v>
      </c>
      <c r="U37" s="20">
        <v>299767</v>
      </c>
      <c r="V37" s="20">
        <v>1</v>
      </c>
      <c r="W37" s="36" t="s">
        <v>150</v>
      </c>
    </row>
    <row r="38" spans="1:23" ht="15">
      <c r="D38" s="377"/>
      <c r="E38" s="377"/>
      <c r="F38" s="267">
        <v>904032</v>
      </c>
      <c r="G38" s="268">
        <v>904346</v>
      </c>
      <c r="H38" s="268">
        <v>314</v>
      </c>
      <c r="I38" s="270" t="s">
        <v>132</v>
      </c>
      <c r="P38" s="59"/>
      <c r="Q38" s="20">
        <v>295734</v>
      </c>
      <c r="R38" s="20">
        <v>302999</v>
      </c>
      <c r="S38" s="20">
        <f>Table3[[#This Row],[Island End]]-Table3[[#This Row],[Island Start]]</f>
        <v>7265</v>
      </c>
      <c r="T38" s="20">
        <v>299878</v>
      </c>
      <c r="U38" s="20">
        <v>300864</v>
      </c>
      <c r="V38" s="20">
        <v>1</v>
      </c>
      <c r="W38" s="36" t="s">
        <v>149</v>
      </c>
    </row>
    <row r="39" spans="1:23">
      <c r="D39" s="739" t="s">
        <v>363</v>
      </c>
      <c r="E39" s="739"/>
      <c r="F39" s="267">
        <v>1146595</v>
      </c>
      <c r="G39" s="268">
        <v>1147470</v>
      </c>
      <c r="H39" s="268">
        <v>875</v>
      </c>
      <c r="I39" s="270" t="s">
        <v>132</v>
      </c>
      <c r="P39" s="59"/>
      <c r="Q39" s="20">
        <v>295734</v>
      </c>
      <c r="R39" s="20">
        <v>302999</v>
      </c>
      <c r="S39" s="20">
        <f>Table3[[#This Row],[Island End]]-Table3[[#This Row],[Island Start]]</f>
        <v>7265</v>
      </c>
      <c r="T39" s="20">
        <v>301027</v>
      </c>
      <c r="U39" s="20">
        <v>301755</v>
      </c>
      <c r="V39" s="20">
        <v>1</v>
      </c>
      <c r="W39" s="36"/>
    </row>
    <row r="40" spans="1:23" ht="15" thickBot="1">
      <c r="F40" s="340">
        <v>2724042</v>
      </c>
      <c r="G40" s="341">
        <v>2732416</v>
      </c>
      <c r="H40" s="341">
        <v>8374</v>
      </c>
      <c r="I40" s="342" t="s">
        <v>104</v>
      </c>
      <c r="P40" s="59"/>
      <c r="Q40" s="20">
        <v>295734</v>
      </c>
      <c r="R40" s="20">
        <v>302999</v>
      </c>
      <c r="S40" s="20">
        <f>Table3[[#This Row],[Island End]]-Table3[[#This Row],[Island Start]]</f>
        <v>7265</v>
      </c>
      <c r="T40" s="20">
        <v>301752</v>
      </c>
      <c r="U40" s="20">
        <v>302999</v>
      </c>
      <c r="V40" s="20">
        <v>1</v>
      </c>
      <c r="W40" s="36" t="s">
        <v>148</v>
      </c>
    </row>
    <row r="41" spans="1:23">
      <c r="P41" s="5">
        <v>7</v>
      </c>
      <c r="Q41" s="42">
        <v>303055</v>
      </c>
      <c r="R41" s="42">
        <v>315645</v>
      </c>
      <c r="S41" s="55">
        <f>R41-Q41</f>
        <v>12590</v>
      </c>
      <c r="T41" s="42">
        <v>303055</v>
      </c>
      <c r="U41" s="42">
        <v>304284</v>
      </c>
      <c r="V41" s="42">
        <v>-1</v>
      </c>
      <c r="W41" s="66" t="s">
        <v>147</v>
      </c>
    </row>
    <row r="42" spans="1:23">
      <c r="Q42" s="42">
        <v>303055</v>
      </c>
      <c r="R42" s="42">
        <v>315645</v>
      </c>
      <c r="S42" s="55">
        <f t="shared" ref="S42:S58" si="1">R42-Q42</f>
        <v>12590</v>
      </c>
      <c r="T42" s="42">
        <v>304286</v>
      </c>
      <c r="U42" s="42">
        <v>305440</v>
      </c>
      <c r="V42" s="42">
        <v>-1</v>
      </c>
      <c r="W42" s="66" t="s">
        <v>146</v>
      </c>
    </row>
    <row r="43" spans="1:23" ht="15" thickBot="1">
      <c r="Q43" s="42">
        <v>303055</v>
      </c>
      <c r="R43" s="42">
        <v>315645</v>
      </c>
      <c r="S43" s="55">
        <f t="shared" si="1"/>
        <v>12590</v>
      </c>
      <c r="T43" s="42">
        <v>305440</v>
      </c>
      <c r="U43" s="42">
        <v>306972</v>
      </c>
      <c r="V43" s="42">
        <v>-1</v>
      </c>
      <c r="W43" s="66" t="s">
        <v>145</v>
      </c>
    </row>
    <row r="44" spans="1:23" ht="100.5" thickBot="1">
      <c r="B44" s="616" t="s">
        <v>20</v>
      </c>
      <c r="C44" s="617" t="s">
        <v>21</v>
      </c>
      <c r="D44" s="618" t="s">
        <v>22</v>
      </c>
      <c r="E44" s="616" t="s">
        <v>23</v>
      </c>
      <c r="F44" s="617" t="s">
        <v>24</v>
      </c>
      <c r="G44" s="618" t="s">
        <v>25</v>
      </c>
      <c r="H44" s="616" t="s">
        <v>26</v>
      </c>
      <c r="I44" s="617" t="s">
        <v>27</v>
      </c>
      <c r="J44" s="618" t="s">
        <v>28</v>
      </c>
      <c r="K44" s="616" t="s">
        <v>29</v>
      </c>
      <c r="L44" s="617" t="s">
        <v>30</v>
      </c>
      <c r="M44" s="618" t="s">
        <v>31</v>
      </c>
      <c r="Q44" s="42">
        <v>303055</v>
      </c>
      <c r="R44" s="42">
        <v>315645</v>
      </c>
      <c r="S44" s="55">
        <f t="shared" si="1"/>
        <v>12590</v>
      </c>
      <c r="T44" s="42">
        <v>307115</v>
      </c>
      <c r="U44" s="42">
        <v>307849</v>
      </c>
      <c r="V44" s="42">
        <v>1</v>
      </c>
      <c r="W44" s="66" t="s">
        <v>144</v>
      </c>
    </row>
    <row r="45" spans="1:23" ht="15.75" thickBot="1">
      <c r="B45" s="630">
        <v>7</v>
      </c>
      <c r="C45" s="629">
        <f>SUM(D15,D17,D19,D24,D26,D31:D32)</f>
        <v>130243</v>
      </c>
      <c r="D45" s="631">
        <f>SUM(E15,E17,E19,E24,E26,E31:E32)</f>
        <v>122</v>
      </c>
      <c r="E45" s="630">
        <v>11</v>
      </c>
      <c r="F45" s="629">
        <f>SUM(D5:D13,D27:D28)</f>
        <v>86062</v>
      </c>
      <c r="G45" s="629">
        <f>SUM(E5:E13,E27:E28)</f>
        <v>91</v>
      </c>
      <c r="H45" s="630">
        <v>4</v>
      </c>
      <c r="I45" s="629">
        <f>SUM(L20:L23)</f>
        <v>89416</v>
      </c>
      <c r="J45" s="631">
        <f>SUM(M20:M23)</f>
        <v>96</v>
      </c>
      <c r="K45" s="630">
        <v>7</v>
      </c>
      <c r="L45" s="629">
        <f>SUM(D3:D4,D14,D16,D25,D29,D33)</f>
        <v>56530</v>
      </c>
      <c r="M45" s="631">
        <f>SUM(E3:E4,E14,E16,E25,E29,E33)</f>
        <v>58</v>
      </c>
      <c r="Q45" s="42">
        <v>303055</v>
      </c>
      <c r="R45" s="42">
        <v>315645</v>
      </c>
      <c r="S45" s="55">
        <f t="shared" si="1"/>
        <v>12590</v>
      </c>
      <c r="T45" s="42">
        <v>307982</v>
      </c>
      <c r="U45" s="42">
        <v>308704</v>
      </c>
      <c r="V45" s="42">
        <v>1</v>
      </c>
      <c r="W45" s="66" t="s">
        <v>144</v>
      </c>
    </row>
    <row r="46" spans="1:23">
      <c r="Q46" s="42">
        <v>303055</v>
      </c>
      <c r="R46" s="42">
        <v>315645</v>
      </c>
      <c r="S46" s="55">
        <f t="shared" si="1"/>
        <v>12590</v>
      </c>
      <c r="T46" s="42">
        <v>308794</v>
      </c>
      <c r="U46" s="42">
        <v>309375</v>
      </c>
      <c r="V46" s="42">
        <v>1</v>
      </c>
      <c r="W46" s="66" t="s">
        <v>143</v>
      </c>
    </row>
    <row r="47" spans="1:23">
      <c r="Q47" s="42">
        <v>303055</v>
      </c>
      <c r="R47" s="42">
        <v>315645</v>
      </c>
      <c r="S47" s="55">
        <f t="shared" si="1"/>
        <v>12590</v>
      </c>
      <c r="T47" s="42">
        <v>309463</v>
      </c>
      <c r="U47" s="42">
        <v>309729</v>
      </c>
      <c r="V47" s="42">
        <v>1</v>
      </c>
      <c r="W47" s="66" t="s">
        <v>141</v>
      </c>
    </row>
    <row r="48" spans="1:23">
      <c r="Q48" s="42">
        <v>303055</v>
      </c>
      <c r="R48" s="42">
        <v>315645</v>
      </c>
      <c r="S48" s="55">
        <f t="shared" si="1"/>
        <v>12590</v>
      </c>
      <c r="T48" s="42">
        <v>309723</v>
      </c>
      <c r="U48" s="42">
        <v>310130</v>
      </c>
      <c r="V48" s="42">
        <v>1</v>
      </c>
      <c r="W48" s="66" t="s">
        <v>142</v>
      </c>
    </row>
    <row r="49" spans="16:23">
      <c r="Q49" s="42">
        <v>303055</v>
      </c>
      <c r="R49" s="42">
        <v>315645</v>
      </c>
      <c r="S49" s="55">
        <f t="shared" si="1"/>
        <v>12590</v>
      </c>
      <c r="T49" s="42">
        <v>310178</v>
      </c>
      <c r="U49" s="42">
        <v>310993</v>
      </c>
      <c r="V49" s="42">
        <v>-1</v>
      </c>
      <c r="W49" s="66" t="s">
        <v>141</v>
      </c>
    </row>
    <row r="50" spans="16:23">
      <c r="Q50" s="42">
        <v>303055</v>
      </c>
      <c r="R50" s="42">
        <v>315645</v>
      </c>
      <c r="S50" s="55">
        <f t="shared" si="1"/>
        <v>12590</v>
      </c>
      <c r="T50" s="42">
        <v>311029</v>
      </c>
      <c r="U50" s="42">
        <v>311295</v>
      </c>
      <c r="V50" s="42">
        <v>-1</v>
      </c>
      <c r="W50" s="66" t="s">
        <v>140</v>
      </c>
    </row>
    <row r="51" spans="16:23">
      <c r="Q51" s="42">
        <v>303055</v>
      </c>
      <c r="R51" s="42">
        <v>315645</v>
      </c>
      <c r="S51" s="55">
        <f t="shared" si="1"/>
        <v>12590</v>
      </c>
      <c r="T51" s="42">
        <v>311408</v>
      </c>
      <c r="U51" s="42">
        <v>311602</v>
      </c>
      <c r="V51" s="42">
        <v>-1</v>
      </c>
      <c r="W51" s="66" t="s">
        <v>139</v>
      </c>
    </row>
    <row r="52" spans="16:23">
      <c r="Q52" s="42">
        <v>303055</v>
      </c>
      <c r="R52" s="42">
        <v>315645</v>
      </c>
      <c r="S52" s="55">
        <f t="shared" si="1"/>
        <v>12590</v>
      </c>
      <c r="T52" s="42">
        <v>311620</v>
      </c>
      <c r="U52" s="42">
        <v>313305</v>
      </c>
      <c r="V52" s="42">
        <v>-1</v>
      </c>
      <c r="W52" s="66" t="s">
        <v>138</v>
      </c>
    </row>
    <row r="53" spans="16:23">
      <c r="Q53" s="42">
        <v>303055</v>
      </c>
      <c r="R53" s="42">
        <v>315645</v>
      </c>
      <c r="S53" s="55">
        <f t="shared" si="1"/>
        <v>12590</v>
      </c>
      <c r="T53" s="42">
        <v>313345</v>
      </c>
      <c r="U53" s="42">
        <v>313767</v>
      </c>
      <c r="V53" s="42">
        <v>-1</v>
      </c>
      <c r="W53" s="66" t="s">
        <v>137</v>
      </c>
    </row>
    <row r="54" spans="16:23">
      <c r="Q54" s="42">
        <v>303055</v>
      </c>
      <c r="R54" s="42">
        <v>315645</v>
      </c>
      <c r="S54" s="55">
        <f t="shared" si="1"/>
        <v>12590</v>
      </c>
      <c r="T54" s="42">
        <v>313798</v>
      </c>
      <c r="U54" s="42">
        <v>314070</v>
      </c>
      <c r="V54" s="42">
        <v>-1</v>
      </c>
      <c r="W54" s="66" t="s">
        <v>136</v>
      </c>
    </row>
    <row r="55" spans="16:23">
      <c r="Q55" s="42">
        <v>303055</v>
      </c>
      <c r="R55" s="42">
        <v>315645</v>
      </c>
      <c r="S55" s="55">
        <f t="shared" si="1"/>
        <v>12590</v>
      </c>
      <c r="T55" s="42">
        <v>314083</v>
      </c>
      <c r="U55" s="42">
        <v>314433</v>
      </c>
      <c r="V55" s="42">
        <v>-1</v>
      </c>
      <c r="W55" s="66" t="s">
        <v>135</v>
      </c>
    </row>
    <row r="56" spans="16:23">
      <c r="Q56" s="42">
        <v>303055</v>
      </c>
      <c r="R56" s="42">
        <v>315645</v>
      </c>
      <c r="S56" s="55">
        <f t="shared" si="1"/>
        <v>12590</v>
      </c>
      <c r="T56" s="42">
        <v>314505</v>
      </c>
      <c r="U56" s="42">
        <v>314939</v>
      </c>
      <c r="V56" s="42">
        <v>1</v>
      </c>
      <c r="W56" s="66" t="s">
        <v>134</v>
      </c>
    </row>
    <row r="57" spans="16:23">
      <c r="Q57" s="42">
        <v>303055</v>
      </c>
      <c r="R57" s="42">
        <v>315645</v>
      </c>
      <c r="S57" s="55">
        <f t="shared" si="1"/>
        <v>12590</v>
      </c>
      <c r="T57" s="42">
        <v>314936</v>
      </c>
      <c r="U57" s="42">
        <v>315178</v>
      </c>
      <c r="V57" s="42">
        <v>-1</v>
      </c>
      <c r="W57" s="69" t="s">
        <v>133</v>
      </c>
    </row>
    <row r="58" spans="16:23">
      <c r="Q58" s="42">
        <v>303055</v>
      </c>
      <c r="R58" s="42">
        <v>315645</v>
      </c>
      <c r="S58" s="55">
        <f t="shared" si="1"/>
        <v>12590</v>
      </c>
      <c r="T58" s="42">
        <v>315211</v>
      </c>
      <c r="U58" s="42">
        <v>315645</v>
      </c>
      <c r="V58" s="42">
        <v>-1</v>
      </c>
      <c r="W58" s="66" t="s">
        <v>307</v>
      </c>
    </row>
    <row r="59" spans="16:23">
      <c r="P59" s="5">
        <v>8</v>
      </c>
      <c r="Q59" s="40">
        <v>345276</v>
      </c>
      <c r="R59" s="40">
        <v>352905</v>
      </c>
      <c r="S59" s="40">
        <f>Table3[[#This Row],[Island End]]-Table3[[#This Row],[Island Start]]</f>
        <v>7629</v>
      </c>
      <c r="T59" s="40">
        <v>345276</v>
      </c>
      <c r="U59" s="40">
        <v>346163</v>
      </c>
      <c r="V59" s="40">
        <v>1</v>
      </c>
      <c r="W59" s="67" t="s">
        <v>318</v>
      </c>
    </row>
    <row r="60" spans="16:23">
      <c r="Q60" s="40">
        <v>345276</v>
      </c>
      <c r="R60" s="40">
        <v>352905</v>
      </c>
      <c r="S60" s="40">
        <f>Table3[[#This Row],[Island End]]-Table3[[#This Row],[Island Start]]</f>
        <v>7629</v>
      </c>
      <c r="T60" s="40">
        <v>346160</v>
      </c>
      <c r="U60" s="40">
        <v>346840</v>
      </c>
      <c r="V60" s="40">
        <v>1</v>
      </c>
      <c r="W60" s="67" t="s">
        <v>319</v>
      </c>
    </row>
    <row r="61" spans="16:23">
      <c r="Q61" s="40">
        <v>345276</v>
      </c>
      <c r="R61" s="40">
        <v>352905</v>
      </c>
      <c r="S61" s="40">
        <f>Table3[[#This Row],[Island End]]-Table3[[#This Row],[Island Start]]</f>
        <v>7629</v>
      </c>
      <c r="T61" s="40">
        <v>346849</v>
      </c>
      <c r="U61" s="40">
        <v>347814</v>
      </c>
      <c r="V61" s="40">
        <v>1</v>
      </c>
      <c r="W61" s="67" t="s">
        <v>320</v>
      </c>
    </row>
    <row r="62" spans="16:23">
      <c r="Q62" s="40">
        <v>345276</v>
      </c>
      <c r="R62" s="40">
        <v>352905</v>
      </c>
      <c r="S62" s="40">
        <f>Table3[[#This Row],[Island End]]-Table3[[#This Row],[Island Start]]</f>
        <v>7629</v>
      </c>
      <c r="T62" s="40">
        <v>347816</v>
      </c>
      <c r="U62" s="40">
        <v>348625</v>
      </c>
      <c r="V62" s="40">
        <v>-1</v>
      </c>
      <c r="W62" s="67" t="s">
        <v>321</v>
      </c>
    </row>
    <row r="63" spans="16:23">
      <c r="Q63" s="40">
        <v>345276</v>
      </c>
      <c r="R63" s="40">
        <v>352905</v>
      </c>
      <c r="S63" s="40">
        <f>Table3[[#This Row],[Island End]]-Table3[[#This Row],[Island Start]]</f>
        <v>7629</v>
      </c>
      <c r="T63" s="40">
        <v>348771</v>
      </c>
      <c r="U63" s="40">
        <v>349706</v>
      </c>
      <c r="V63" s="40">
        <v>-1</v>
      </c>
      <c r="W63" s="67" t="s">
        <v>322</v>
      </c>
    </row>
    <row r="64" spans="16:23">
      <c r="Q64" s="40">
        <v>345276</v>
      </c>
      <c r="R64" s="40">
        <v>352905</v>
      </c>
      <c r="S64" s="40">
        <f>Table3[[#This Row],[Island End]]-Table3[[#This Row],[Island Start]]</f>
        <v>7629</v>
      </c>
      <c r="T64" s="40">
        <v>349703</v>
      </c>
      <c r="U64" s="40">
        <v>350521</v>
      </c>
      <c r="V64" s="40">
        <v>-1</v>
      </c>
      <c r="W64" s="67" t="s">
        <v>323</v>
      </c>
    </row>
    <row r="65" spans="16:23">
      <c r="Q65" s="40">
        <v>345276</v>
      </c>
      <c r="R65" s="40">
        <v>352905</v>
      </c>
      <c r="S65" s="40">
        <f>Table3[[#This Row],[Island End]]-Table3[[#This Row],[Island Start]]</f>
        <v>7629</v>
      </c>
      <c r="T65" s="40">
        <v>350665</v>
      </c>
      <c r="U65" s="40">
        <v>351162</v>
      </c>
      <c r="V65" s="40">
        <v>1</v>
      </c>
      <c r="W65" s="67" t="s">
        <v>324</v>
      </c>
    </row>
    <row r="66" spans="16:23">
      <c r="Q66" s="40">
        <v>345276</v>
      </c>
      <c r="R66" s="40">
        <v>352905</v>
      </c>
      <c r="S66" s="40">
        <f>Table3[[#This Row],[Island End]]-Table3[[#This Row],[Island Start]]</f>
        <v>7629</v>
      </c>
      <c r="T66" s="40">
        <v>351286</v>
      </c>
      <c r="U66" s="40">
        <v>352386</v>
      </c>
      <c r="V66" s="40">
        <v>1</v>
      </c>
      <c r="W66" s="67" t="s">
        <v>325</v>
      </c>
    </row>
    <row r="67" spans="16:23">
      <c r="Q67" s="40">
        <v>345276</v>
      </c>
      <c r="R67" s="40">
        <v>352905</v>
      </c>
      <c r="S67" s="40">
        <f>Table3[[#This Row],[Island End]]-Table3[[#This Row],[Island Start]]</f>
        <v>7629</v>
      </c>
      <c r="T67" s="40">
        <v>352465</v>
      </c>
      <c r="U67" s="40">
        <v>352905</v>
      </c>
      <c r="V67" s="40">
        <v>1</v>
      </c>
      <c r="W67" s="67" t="s">
        <v>326</v>
      </c>
    </row>
    <row r="68" spans="16:23">
      <c r="P68" s="5">
        <v>9</v>
      </c>
      <c r="Q68" s="41">
        <v>445250</v>
      </c>
      <c r="R68" s="41">
        <v>454883</v>
      </c>
      <c r="S68" s="41">
        <v>9633</v>
      </c>
      <c r="T68" s="41">
        <v>445250</v>
      </c>
      <c r="U68" s="41">
        <v>445555</v>
      </c>
      <c r="V68" s="41">
        <v>1</v>
      </c>
      <c r="W68" s="68"/>
    </row>
    <row r="69" spans="16:23">
      <c r="Q69" s="41">
        <v>445250</v>
      </c>
      <c r="R69" s="41">
        <v>454883</v>
      </c>
      <c r="S69" s="41">
        <v>9633</v>
      </c>
      <c r="T69" s="41">
        <v>445698</v>
      </c>
      <c r="U69" s="41">
        <v>447971</v>
      </c>
      <c r="V69" s="41">
        <v>1</v>
      </c>
      <c r="W69" s="68" t="s">
        <v>170</v>
      </c>
    </row>
    <row r="70" spans="16:23">
      <c r="Q70" s="41">
        <v>445250</v>
      </c>
      <c r="R70" s="41">
        <v>454883</v>
      </c>
      <c r="S70" s="41">
        <v>9633</v>
      </c>
      <c r="T70" s="41">
        <v>447979</v>
      </c>
      <c r="U70" s="41">
        <v>448677</v>
      </c>
      <c r="V70" s="41">
        <v>-1</v>
      </c>
      <c r="W70" s="68" t="s">
        <v>157</v>
      </c>
    </row>
    <row r="71" spans="16:23">
      <c r="Q71" s="41">
        <v>445250</v>
      </c>
      <c r="R71" s="41">
        <v>454883</v>
      </c>
      <c r="S71" s="41">
        <v>9633</v>
      </c>
      <c r="T71" s="41">
        <v>448914</v>
      </c>
      <c r="U71" s="41">
        <v>449480</v>
      </c>
      <c r="V71" s="41">
        <v>1</v>
      </c>
      <c r="W71" s="68" t="s">
        <v>171</v>
      </c>
    </row>
    <row r="72" spans="16:23">
      <c r="Q72" s="41">
        <v>445250</v>
      </c>
      <c r="R72" s="41">
        <v>454883</v>
      </c>
      <c r="S72" s="41">
        <v>9633</v>
      </c>
      <c r="T72" s="41">
        <v>449477</v>
      </c>
      <c r="U72" s="41">
        <v>450070</v>
      </c>
      <c r="V72" s="41">
        <v>1</v>
      </c>
      <c r="W72" s="68" t="s">
        <v>172</v>
      </c>
    </row>
    <row r="73" spans="16:23">
      <c r="Q73" s="41">
        <v>445250</v>
      </c>
      <c r="R73" s="41">
        <v>454883</v>
      </c>
      <c r="S73" s="41">
        <v>9633</v>
      </c>
      <c r="T73" s="41">
        <v>450083</v>
      </c>
      <c r="U73" s="41">
        <v>450814</v>
      </c>
      <c r="V73" s="41">
        <v>1</v>
      </c>
      <c r="W73" s="68" t="s">
        <v>173</v>
      </c>
    </row>
    <row r="74" spans="16:23">
      <c r="Q74" s="41">
        <v>445250</v>
      </c>
      <c r="R74" s="41">
        <v>454883</v>
      </c>
      <c r="S74" s="41">
        <v>9633</v>
      </c>
      <c r="T74" s="41">
        <v>450796</v>
      </c>
      <c r="U74" s="41">
        <v>451401</v>
      </c>
      <c r="V74" s="41">
        <v>1</v>
      </c>
      <c r="W74" s="68" t="s">
        <v>157</v>
      </c>
    </row>
    <row r="75" spans="16:23">
      <c r="Q75" s="41">
        <v>445250</v>
      </c>
      <c r="R75" s="41">
        <v>454883</v>
      </c>
      <c r="S75" s="41">
        <v>9633</v>
      </c>
      <c r="T75" s="41">
        <v>451434</v>
      </c>
      <c r="U75" s="41">
        <v>451940</v>
      </c>
      <c r="V75" s="41">
        <v>1</v>
      </c>
      <c r="W75" s="68" t="s">
        <v>174</v>
      </c>
    </row>
    <row r="76" spans="16:23">
      <c r="Q76" s="41">
        <v>445250</v>
      </c>
      <c r="R76" s="41">
        <v>454883</v>
      </c>
      <c r="S76" s="41">
        <v>9633</v>
      </c>
      <c r="T76" s="41">
        <v>451945</v>
      </c>
      <c r="U76" s="41">
        <v>454134</v>
      </c>
      <c r="V76" s="41">
        <v>1</v>
      </c>
      <c r="W76" s="68" t="s">
        <v>175</v>
      </c>
    </row>
    <row r="77" spans="16:23">
      <c r="Q77" s="41">
        <v>445250</v>
      </c>
      <c r="R77" s="41">
        <v>454883</v>
      </c>
      <c r="S77" s="41">
        <v>9633</v>
      </c>
      <c r="T77" s="41">
        <v>454134</v>
      </c>
      <c r="U77" s="41">
        <v>454883</v>
      </c>
      <c r="V77" s="41">
        <v>1</v>
      </c>
      <c r="W77" s="68" t="s">
        <v>176</v>
      </c>
    </row>
    <row r="78" spans="16:23">
      <c r="P78" s="5">
        <v>10</v>
      </c>
      <c r="Q78" s="1">
        <v>460848</v>
      </c>
      <c r="R78" s="1">
        <v>467566</v>
      </c>
      <c r="S78" s="1">
        <v>6718</v>
      </c>
      <c r="T78" s="1">
        <v>460848</v>
      </c>
      <c r="U78" s="1">
        <v>461258</v>
      </c>
      <c r="V78" s="1">
        <v>1</v>
      </c>
      <c r="W78" s="37" t="s">
        <v>177</v>
      </c>
    </row>
    <row r="79" spans="16:23">
      <c r="Q79" s="1">
        <v>460848</v>
      </c>
      <c r="R79" s="1">
        <v>467566</v>
      </c>
      <c r="S79" s="1">
        <v>6718</v>
      </c>
      <c r="T79" s="1">
        <v>461255</v>
      </c>
      <c r="U79" s="1">
        <v>461944</v>
      </c>
      <c r="V79" s="1">
        <v>1</v>
      </c>
      <c r="W79" s="37" t="s">
        <v>178</v>
      </c>
    </row>
    <row r="80" spans="16:23">
      <c r="Q80" s="1">
        <v>460848</v>
      </c>
      <c r="R80" s="1">
        <v>467566</v>
      </c>
      <c r="S80" s="1">
        <v>6718</v>
      </c>
      <c r="T80" s="1">
        <v>461941</v>
      </c>
      <c r="U80" s="1">
        <v>462852</v>
      </c>
      <c r="V80" s="1">
        <v>1</v>
      </c>
      <c r="W80" s="37" t="s">
        <v>179</v>
      </c>
    </row>
    <row r="81" spans="16:23">
      <c r="Q81" s="1">
        <v>460848</v>
      </c>
      <c r="R81" s="1">
        <v>467566</v>
      </c>
      <c r="S81" s="1">
        <v>6718</v>
      </c>
      <c r="T81" s="1">
        <v>462842</v>
      </c>
      <c r="U81" s="1">
        <v>464245</v>
      </c>
      <c r="V81" s="1">
        <v>1</v>
      </c>
      <c r="W81" s="37" t="s">
        <v>180</v>
      </c>
    </row>
    <row r="82" spans="16:23">
      <c r="Q82" s="1">
        <v>460848</v>
      </c>
      <c r="R82" s="1">
        <v>467566</v>
      </c>
      <c r="S82" s="1">
        <v>6718</v>
      </c>
      <c r="T82" s="1">
        <v>464226</v>
      </c>
      <c r="U82" s="1">
        <v>464678</v>
      </c>
      <c r="V82" s="1">
        <v>1</v>
      </c>
      <c r="W82" s="37" t="s">
        <v>181</v>
      </c>
    </row>
    <row r="83" spans="16:23">
      <c r="Q83" s="1">
        <v>460848</v>
      </c>
      <c r="R83" s="1">
        <v>467566</v>
      </c>
      <c r="S83" s="1">
        <v>6718</v>
      </c>
      <c r="T83" s="1">
        <v>464678</v>
      </c>
      <c r="U83" s="1">
        <v>467566</v>
      </c>
      <c r="V83" s="1">
        <v>1</v>
      </c>
      <c r="W83" s="37" t="s">
        <v>182</v>
      </c>
    </row>
    <row r="84" spans="16:23">
      <c r="P84" s="5">
        <v>11</v>
      </c>
      <c r="Q84" s="9">
        <v>473152</v>
      </c>
      <c r="R84" s="9">
        <v>485608</v>
      </c>
      <c r="S84" s="9">
        <v>12456</v>
      </c>
      <c r="T84" s="9">
        <v>473152</v>
      </c>
      <c r="U84" s="9">
        <v>473508</v>
      </c>
      <c r="V84" s="9">
        <v>-1</v>
      </c>
      <c r="W84" s="50" t="s">
        <v>183</v>
      </c>
    </row>
    <row r="85" spans="16:23">
      <c r="Q85" s="9">
        <v>473152</v>
      </c>
      <c r="R85" s="9">
        <v>485608</v>
      </c>
      <c r="S85" s="9">
        <v>12456</v>
      </c>
      <c r="T85" s="9">
        <v>473535</v>
      </c>
      <c r="U85" s="9">
        <v>473969</v>
      </c>
      <c r="V85" s="9">
        <v>-1</v>
      </c>
      <c r="W85" s="50" t="s">
        <v>157</v>
      </c>
    </row>
    <row r="86" spans="16:23">
      <c r="Q86" s="9">
        <v>473152</v>
      </c>
      <c r="R86" s="9">
        <v>485608</v>
      </c>
      <c r="S86" s="9">
        <v>12456</v>
      </c>
      <c r="T86" s="9">
        <v>473962</v>
      </c>
      <c r="U86" s="9">
        <v>474222</v>
      </c>
      <c r="V86" s="9">
        <v>-1</v>
      </c>
      <c r="W86" s="50"/>
    </row>
    <row r="87" spans="16:23">
      <c r="Q87" s="9">
        <v>473152</v>
      </c>
      <c r="R87" s="9">
        <v>485608</v>
      </c>
      <c r="S87" s="9">
        <v>12456</v>
      </c>
      <c r="T87" s="9">
        <v>474331</v>
      </c>
      <c r="U87" s="9">
        <v>474750</v>
      </c>
      <c r="V87" s="9">
        <v>-1</v>
      </c>
      <c r="W87" s="50"/>
    </row>
    <row r="88" spans="16:23">
      <c r="Q88" s="9">
        <v>473152</v>
      </c>
      <c r="R88" s="9">
        <v>485608</v>
      </c>
      <c r="S88" s="9">
        <v>12456</v>
      </c>
      <c r="T88" s="9">
        <v>474842</v>
      </c>
      <c r="U88" s="9">
        <v>475441</v>
      </c>
      <c r="V88" s="9">
        <v>1</v>
      </c>
      <c r="W88" s="50"/>
    </row>
    <row r="89" spans="16:23">
      <c r="Q89" s="9">
        <v>473152</v>
      </c>
      <c r="R89" s="9">
        <v>485608</v>
      </c>
      <c r="S89" s="9">
        <v>12456</v>
      </c>
      <c r="T89" s="9">
        <v>475626</v>
      </c>
      <c r="U89" s="9">
        <v>477470</v>
      </c>
      <c r="V89" s="9">
        <v>1</v>
      </c>
      <c r="W89" s="50" t="s">
        <v>184</v>
      </c>
    </row>
    <row r="90" spans="16:23">
      <c r="Q90" s="9">
        <v>473152</v>
      </c>
      <c r="R90" s="9">
        <v>485608</v>
      </c>
      <c r="S90" s="9">
        <v>12456</v>
      </c>
      <c r="T90" s="9">
        <v>477501</v>
      </c>
      <c r="U90" s="9">
        <v>478046</v>
      </c>
      <c r="V90" s="9">
        <v>-1</v>
      </c>
      <c r="W90" s="50" t="s">
        <v>185</v>
      </c>
    </row>
    <row r="91" spans="16:23">
      <c r="Q91" s="9">
        <v>473152</v>
      </c>
      <c r="R91" s="9">
        <v>485608</v>
      </c>
      <c r="S91" s="9">
        <v>12456</v>
      </c>
      <c r="T91" s="9">
        <v>478138</v>
      </c>
      <c r="U91" s="9">
        <v>480255</v>
      </c>
      <c r="V91" s="9">
        <v>-1</v>
      </c>
      <c r="W91" s="50" t="s">
        <v>186</v>
      </c>
    </row>
    <row r="92" spans="16:23">
      <c r="Q92" s="9">
        <v>473152</v>
      </c>
      <c r="R92" s="9">
        <v>485608</v>
      </c>
      <c r="S92" s="9">
        <v>12456</v>
      </c>
      <c r="T92" s="9">
        <v>480252</v>
      </c>
      <c r="U92" s="9">
        <v>480950</v>
      </c>
      <c r="V92" s="9">
        <v>-1</v>
      </c>
      <c r="W92" s="50" t="s">
        <v>157</v>
      </c>
    </row>
    <row r="93" spans="16:23">
      <c r="Q93" s="9">
        <v>473152</v>
      </c>
      <c r="R93" s="9">
        <v>485608</v>
      </c>
      <c r="S93" s="9">
        <v>12456</v>
      </c>
      <c r="T93" s="9">
        <v>480950</v>
      </c>
      <c r="U93" s="9">
        <v>482527</v>
      </c>
      <c r="V93" s="9">
        <v>-1</v>
      </c>
      <c r="W93" s="50" t="s">
        <v>157</v>
      </c>
    </row>
    <row r="94" spans="16:23">
      <c r="Q94" s="9">
        <v>473152</v>
      </c>
      <c r="R94" s="9">
        <v>485608</v>
      </c>
      <c r="S94" s="9">
        <v>12456</v>
      </c>
      <c r="T94" s="9">
        <v>482524</v>
      </c>
      <c r="U94" s="9">
        <v>483978</v>
      </c>
      <c r="V94" s="9">
        <v>-1</v>
      </c>
      <c r="W94" s="50" t="s">
        <v>187</v>
      </c>
    </row>
    <row r="95" spans="16:23">
      <c r="Q95" s="9">
        <v>473152</v>
      </c>
      <c r="R95" s="9">
        <v>485608</v>
      </c>
      <c r="S95" s="9">
        <v>12456</v>
      </c>
      <c r="T95" s="9">
        <v>483978</v>
      </c>
      <c r="U95" s="9">
        <v>484646</v>
      </c>
      <c r="V95" s="9">
        <v>-1</v>
      </c>
      <c r="W95" s="50" t="s">
        <v>188</v>
      </c>
    </row>
    <row r="96" spans="16:23">
      <c r="Q96" s="9">
        <v>473152</v>
      </c>
      <c r="R96" s="9">
        <v>485608</v>
      </c>
      <c r="S96" s="9">
        <v>12456</v>
      </c>
      <c r="T96" s="9">
        <v>484646</v>
      </c>
      <c r="U96" s="9">
        <v>485608</v>
      </c>
      <c r="V96" s="9">
        <v>-1</v>
      </c>
      <c r="W96" s="50" t="s">
        <v>189</v>
      </c>
    </row>
    <row r="97" spans="16:23">
      <c r="P97" s="5">
        <v>12</v>
      </c>
      <c r="Q97" s="10">
        <v>489702</v>
      </c>
      <c r="R97" s="10">
        <v>496377</v>
      </c>
      <c r="S97" s="10">
        <f>Table3[[#This Row],[Island End]]-Table3[[#This Row],[Island Start]]</f>
        <v>6675</v>
      </c>
      <c r="T97" s="10">
        <v>489702</v>
      </c>
      <c r="U97" s="10">
        <v>490175</v>
      </c>
      <c r="V97" s="10">
        <v>1</v>
      </c>
      <c r="W97" s="51" t="s">
        <v>157</v>
      </c>
    </row>
    <row r="98" spans="16:23">
      <c r="Q98" s="10">
        <v>489702</v>
      </c>
      <c r="R98" s="10">
        <v>496377</v>
      </c>
      <c r="S98" s="10">
        <f>Table3[[#This Row],[Island End]]-Table3[[#This Row],[Island Start]]</f>
        <v>6675</v>
      </c>
      <c r="T98" s="10">
        <v>490417</v>
      </c>
      <c r="U98" s="10">
        <v>490548</v>
      </c>
      <c r="V98" s="10">
        <v>1</v>
      </c>
      <c r="W98" s="51"/>
    </row>
    <row r="99" spans="16:23">
      <c r="Q99" s="10">
        <v>489702</v>
      </c>
      <c r="R99" s="10">
        <v>496377</v>
      </c>
      <c r="S99" s="10">
        <f>Table3[[#This Row],[Island End]]-Table3[[#This Row],[Island Start]]</f>
        <v>6675</v>
      </c>
      <c r="T99" s="10">
        <v>490695</v>
      </c>
      <c r="U99" s="10">
        <v>491792</v>
      </c>
      <c r="V99" s="10">
        <v>1</v>
      </c>
      <c r="W99" s="51" t="s">
        <v>337</v>
      </c>
    </row>
    <row r="100" spans="16:23">
      <c r="Q100" s="10">
        <v>489702</v>
      </c>
      <c r="R100" s="10">
        <v>496377</v>
      </c>
      <c r="S100" s="10">
        <f>Table3[[#This Row],[Island End]]-Table3[[#This Row],[Island Start]]</f>
        <v>6675</v>
      </c>
      <c r="T100" s="10">
        <v>492285</v>
      </c>
      <c r="U100" s="10">
        <v>492620</v>
      </c>
      <c r="V100" s="10">
        <v>1</v>
      </c>
      <c r="W100" s="51"/>
    </row>
    <row r="101" spans="16:23">
      <c r="Q101" s="10">
        <v>489702</v>
      </c>
      <c r="R101" s="10">
        <v>496377</v>
      </c>
      <c r="S101" s="10">
        <f>Table3[[#This Row],[Island End]]-Table3[[#This Row],[Island Start]]</f>
        <v>6675</v>
      </c>
      <c r="T101" s="10">
        <v>492776</v>
      </c>
      <c r="U101" s="10">
        <v>493060</v>
      </c>
      <c r="V101" s="10">
        <v>1</v>
      </c>
      <c r="W101" s="51"/>
    </row>
    <row r="102" spans="16:23">
      <c r="Q102" s="10">
        <v>489702</v>
      </c>
      <c r="R102" s="10">
        <v>496377</v>
      </c>
      <c r="S102" s="10">
        <f>Table3[[#This Row],[Island End]]-Table3[[#This Row],[Island Start]]</f>
        <v>6675</v>
      </c>
      <c r="T102" s="10">
        <v>493057</v>
      </c>
      <c r="U102" s="10">
        <v>493590</v>
      </c>
      <c r="V102" s="10">
        <v>1</v>
      </c>
      <c r="W102" s="51"/>
    </row>
    <row r="103" spans="16:23">
      <c r="Q103" s="10">
        <v>489702</v>
      </c>
      <c r="R103" s="10">
        <v>496377</v>
      </c>
      <c r="S103" s="10">
        <f>Table3[[#This Row],[Island End]]-Table3[[#This Row],[Island Start]]</f>
        <v>6675</v>
      </c>
      <c r="T103" s="10">
        <v>493755</v>
      </c>
      <c r="U103" s="10">
        <v>494810</v>
      </c>
      <c r="V103" s="10">
        <v>1</v>
      </c>
      <c r="W103" s="51" t="s">
        <v>157</v>
      </c>
    </row>
    <row r="104" spans="16:23">
      <c r="Q104" s="10">
        <v>489702</v>
      </c>
      <c r="R104" s="10">
        <v>496377</v>
      </c>
      <c r="S104" s="10">
        <f>Table3[[#This Row],[Island End]]-Table3[[#This Row],[Island Start]]</f>
        <v>6675</v>
      </c>
      <c r="T104" s="10">
        <v>494797</v>
      </c>
      <c r="U104" s="10">
        <v>496377</v>
      </c>
      <c r="V104" s="10">
        <v>-1</v>
      </c>
      <c r="W104" s="51" t="s">
        <v>336</v>
      </c>
    </row>
    <row r="105" spans="16:23">
      <c r="P105" s="5">
        <v>13</v>
      </c>
      <c r="Q105" s="11">
        <v>663137</v>
      </c>
      <c r="R105" s="11">
        <v>696494</v>
      </c>
      <c r="S105" s="11">
        <v>33357</v>
      </c>
      <c r="T105" s="11">
        <v>663137</v>
      </c>
      <c r="U105" s="11">
        <v>663931</v>
      </c>
      <c r="V105" s="11">
        <v>1</v>
      </c>
      <c r="W105" s="52" t="s">
        <v>190</v>
      </c>
    </row>
    <row r="106" spans="16:23">
      <c r="Q106" s="11">
        <v>663137</v>
      </c>
      <c r="R106" s="11">
        <v>696494</v>
      </c>
      <c r="S106" s="11">
        <v>33357</v>
      </c>
      <c r="T106" s="11">
        <v>663949</v>
      </c>
      <c r="U106" s="11">
        <v>665082</v>
      </c>
      <c r="V106" s="11">
        <v>1</v>
      </c>
      <c r="W106" s="52" t="s">
        <v>191</v>
      </c>
    </row>
    <row r="107" spans="16:23">
      <c r="Q107" s="11">
        <v>663137</v>
      </c>
      <c r="R107" s="11">
        <v>696494</v>
      </c>
      <c r="S107" s="11">
        <v>33357</v>
      </c>
      <c r="T107" s="11">
        <v>665072</v>
      </c>
      <c r="U107" s="11">
        <v>665416</v>
      </c>
      <c r="V107" s="11">
        <v>1</v>
      </c>
      <c r="W107" s="52"/>
    </row>
    <row r="108" spans="16:23">
      <c r="Q108" s="11">
        <v>663137</v>
      </c>
      <c r="R108" s="11">
        <v>696494</v>
      </c>
      <c r="S108" s="11">
        <v>33357</v>
      </c>
      <c r="T108" s="11">
        <v>665409</v>
      </c>
      <c r="U108" s="11">
        <v>666842</v>
      </c>
      <c r="V108" s="11">
        <v>1</v>
      </c>
      <c r="W108" s="52" t="s">
        <v>192</v>
      </c>
    </row>
    <row r="109" spans="16:23">
      <c r="Q109" s="11">
        <v>663137</v>
      </c>
      <c r="R109" s="11">
        <v>696494</v>
      </c>
      <c r="S109" s="11">
        <v>33357</v>
      </c>
      <c r="T109" s="11">
        <v>666835</v>
      </c>
      <c r="U109" s="11">
        <v>667977</v>
      </c>
      <c r="V109" s="11">
        <v>1</v>
      </c>
      <c r="W109" s="52" t="s">
        <v>193</v>
      </c>
    </row>
    <row r="110" spans="16:23">
      <c r="Q110" s="11">
        <v>663137</v>
      </c>
      <c r="R110" s="11">
        <v>696494</v>
      </c>
      <c r="S110" s="11">
        <v>33357</v>
      </c>
      <c r="T110" s="11">
        <v>668014</v>
      </c>
      <c r="U110" s="11">
        <v>668370</v>
      </c>
      <c r="V110" s="11">
        <v>1</v>
      </c>
      <c r="W110" s="52" t="s">
        <v>194</v>
      </c>
    </row>
    <row r="111" spans="16:23">
      <c r="Q111" s="11">
        <v>663137</v>
      </c>
      <c r="R111" s="11">
        <v>696494</v>
      </c>
      <c r="S111" s="11">
        <v>33357</v>
      </c>
      <c r="T111" s="11">
        <v>668419</v>
      </c>
      <c r="U111" s="11">
        <v>668592</v>
      </c>
      <c r="V111" s="11">
        <v>-1</v>
      </c>
      <c r="W111" s="52"/>
    </row>
    <row r="112" spans="16:23">
      <c r="Q112" s="11">
        <v>663137</v>
      </c>
      <c r="R112" s="11">
        <v>696494</v>
      </c>
      <c r="S112" s="11">
        <v>33357</v>
      </c>
      <c r="T112" s="11">
        <v>668642</v>
      </c>
      <c r="U112" s="11">
        <v>668941</v>
      </c>
      <c r="V112" s="11">
        <v>1</v>
      </c>
      <c r="W112" s="52"/>
    </row>
    <row r="113" spans="17:23">
      <c r="Q113" s="11">
        <v>663137</v>
      </c>
      <c r="R113" s="11">
        <v>696494</v>
      </c>
      <c r="S113" s="11">
        <v>33357</v>
      </c>
      <c r="T113" s="11">
        <v>668951</v>
      </c>
      <c r="U113" s="11">
        <v>669148</v>
      </c>
      <c r="V113" s="11">
        <v>1</v>
      </c>
      <c r="W113" s="52"/>
    </row>
    <row r="114" spans="17:23">
      <c r="Q114" s="11">
        <v>663137</v>
      </c>
      <c r="R114" s="11">
        <v>696494</v>
      </c>
      <c r="S114" s="11">
        <v>33357</v>
      </c>
      <c r="T114" s="11">
        <v>669222</v>
      </c>
      <c r="U114" s="11">
        <v>669671</v>
      </c>
      <c r="V114" s="11">
        <v>1</v>
      </c>
      <c r="W114" s="52" t="s">
        <v>195</v>
      </c>
    </row>
    <row r="115" spans="17:23">
      <c r="Q115" s="11">
        <v>663137</v>
      </c>
      <c r="R115" s="11">
        <v>696494</v>
      </c>
      <c r="S115" s="11">
        <v>33357</v>
      </c>
      <c r="T115" s="11">
        <v>669692</v>
      </c>
      <c r="U115" s="11">
        <v>669871</v>
      </c>
      <c r="V115" s="11">
        <v>1</v>
      </c>
      <c r="W115" s="52" t="s">
        <v>141</v>
      </c>
    </row>
    <row r="116" spans="17:23">
      <c r="Q116" s="11">
        <v>663137</v>
      </c>
      <c r="R116" s="11">
        <v>696494</v>
      </c>
      <c r="S116" s="11">
        <v>33357</v>
      </c>
      <c r="T116" s="11">
        <v>669841</v>
      </c>
      <c r="U116" s="11">
        <v>670194</v>
      </c>
      <c r="V116" s="11">
        <v>1</v>
      </c>
      <c r="W116" s="52" t="s">
        <v>195</v>
      </c>
    </row>
    <row r="117" spans="17:23">
      <c r="Q117" s="11">
        <v>663137</v>
      </c>
      <c r="R117" s="11">
        <v>696494</v>
      </c>
      <c r="S117" s="11">
        <v>33357</v>
      </c>
      <c r="T117" s="11">
        <v>670580</v>
      </c>
      <c r="U117" s="11">
        <v>671908</v>
      </c>
      <c r="V117" s="11">
        <v>-1</v>
      </c>
      <c r="W117" s="52" t="s">
        <v>196</v>
      </c>
    </row>
    <row r="118" spans="17:23">
      <c r="Q118" s="11">
        <v>663137</v>
      </c>
      <c r="R118" s="11">
        <v>696494</v>
      </c>
      <c r="S118" s="11">
        <v>33357</v>
      </c>
      <c r="T118" s="11">
        <v>671919</v>
      </c>
      <c r="U118" s="11">
        <v>673022</v>
      </c>
      <c r="V118" s="11">
        <v>-1</v>
      </c>
      <c r="W118" s="52" t="s">
        <v>197</v>
      </c>
    </row>
    <row r="119" spans="17:23">
      <c r="Q119" s="11">
        <v>663137</v>
      </c>
      <c r="R119" s="11">
        <v>696494</v>
      </c>
      <c r="S119" s="11">
        <v>33357</v>
      </c>
      <c r="T119" s="11">
        <v>673019</v>
      </c>
      <c r="U119" s="11">
        <v>673792</v>
      </c>
      <c r="V119" s="11">
        <v>-1</v>
      </c>
      <c r="W119" s="52" t="s">
        <v>198</v>
      </c>
    </row>
    <row r="120" spans="17:23">
      <c r="Q120" s="11">
        <v>663137</v>
      </c>
      <c r="R120" s="11">
        <v>696494</v>
      </c>
      <c r="S120" s="11">
        <v>33357</v>
      </c>
      <c r="T120" s="11">
        <v>674159</v>
      </c>
      <c r="U120" s="11">
        <v>675268</v>
      </c>
      <c r="V120" s="11">
        <v>1</v>
      </c>
      <c r="W120" s="52" t="s">
        <v>199</v>
      </c>
    </row>
    <row r="121" spans="17:23">
      <c r="Q121" s="11">
        <v>663137</v>
      </c>
      <c r="R121" s="11">
        <v>696494</v>
      </c>
      <c r="S121" s="11">
        <v>33357</v>
      </c>
      <c r="T121" s="11">
        <v>675268</v>
      </c>
      <c r="U121" s="11">
        <v>677118</v>
      </c>
      <c r="V121" s="11">
        <v>1</v>
      </c>
      <c r="W121" s="52" t="s">
        <v>200</v>
      </c>
    </row>
    <row r="122" spans="17:23">
      <c r="Q122" s="11">
        <v>663137</v>
      </c>
      <c r="R122" s="11">
        <v>696494</v>
      </c>
      <c r="S122" s="11">
        <v>33357</v>
      </c>
      <c r="T122" s="11">
        <v>677105</v>
      </c>
      <c r="U122" s="11">
        <v>678232</v>
      </c>
      <c r="V122" s="11">
        <v>1</v>
      </c>
      <c r="W122" s="52" t="s">
        <v>157</v>
      </c>
    </row>
    <row r="123" spans="17:23">
      <c r="Q123" s="11">
        <v>663137</v>
      </c>
      <c r="R123" s="11">
        <v>696494</v>
      </c>
      <c r="S123" s="11">
        <v>33357</v>
      </c>
      <c r="T123" s="11">
        <v>678306</v>
      </c>
      <c r="U123" s="11">
        <v>679211</v>
      </c>
      <c r="V123" s="11">
        <v>1</v>
      </c>
      <c r="W123" s="52" t="s">
        <v>201</v>
      </c>
    </row>
    <row r="124" spans="17:23">
      <c r="Q124" s="11">
        <v>663137</v>
      </c>
      <c r="R124" s="11">
        <v>696494</v>
      </c>
      <c r="S124" s="11">
        <v>33357</v>
      </c>
      <c r="T124" s="11">
        <v>679247</v>
      </c>
      <c r="U124" s="11">
        <v>680128</v>
      </c>
      <c r="V124" s="11">
        <v>1</v>
      </c>
      <c r="W124" s="52"/>
    </row>
    <row r="125" spans="17:23">
      <c r="Q125" s="11">
        <v>663137</v>
      </c>
      <c r="R125" s="11">
        <v>696494</v>
      </c>
      <c r="S125" s="11">
        <v>33357</v>
      </c>
      <c r="T125" s="11">
        <v>680266</v>
      </c>
      <c r="U125" s="11">
        <v>683910</v>
      </c>
      <c r="V125" s="11">
        <v>1</v>
      </c>
      <c r="W125" s="52" t="s">
        <v>202</v>
      </c>
    </row>
    <row r="126" spans="17:23">
      <c r="Q126" s="11">
        <v>663137</v>
      </c>
      <c r="R126" s="11">
        <v>696494</v>
      </c>
      <c r="S126" s="11">
        <v>33357</v>
      </c>
      <c r="T126" s="11">
        <v>683926</v>
      </c>
      <c r="U126" s="11">
        <v>684933</v>
      </c>
      <c r="V126" s="11">
        <v>-1</v>
      </c>
      <c r="W126" s="52" t="s">
        <v>157</v>
      </c>
    </row>
    <row r="127" spans="17:23">
      <c r="Q127" s="11">
        <v>663137</v>
      </c>
      <c r="R127" s="11">
        <v>696494</v>
      </c>
      <c r="S127" s="11">
        <v>33357</v>
      </c>
      <c r="T127" s="11">
        <v>685046</v>
      </c>
      <c r="U127" s="11">
        <v>685903</v>
      </c>
      <c r="V127" s="11">
        <v>-1</v>
      </c>
      <c r="W127" s="52" t="s">
        <v>203</v>
      </c>
    </row>
    <row r="128" spans="17:23">
      <c r="Q128" s="11">
        <v>663137</v>
      </c>
      <c r="R128" s="11">
        <v>696494</v>
      </c>
      <c r="S128" s="11">
        <v>33357</v>
      </c>
      <c r="T128" s="11">
        <v>686032</v>
      </c>
      <c r="U128" s="11">
        <v>687900</v>
      </c>
      <c r="V128" s="11">
        <v>-1</v>
      </c>
      <c r="W128" s="52" t="s">
        <v>204</v>
      </c>
    </row>
    <row r="129" spans="16:23">
      <c r="Q129" s="11">
        <v>663137</v>
      </c>
      <c r="R129" s="11">
        <v>696494</v>
      </c>
      <c r="S129" s="11">
        <v>33357</v>
      </c>
      <c r="T129" s="11">
        <v>687905</v>
      </c>
      <c r="U129" s="11">
        <v>688867</v>
      </c>
      <c r="V129" s="11">
        <v>-1</v>
      </c>
      <c r="W129" s="52" t="s">
        <v>205</v>
      </c>
    </row>
    <row r="130" spans="16:23">
      <c r="Q130" s="11">
        <v>663137</v>
      </c>
      <c r="R130" s="11">
        <v>696494</v>
      </c>
      <c r="S130" s="11">
        <v>33357</v>
      </c>
      <c r="T130" s="11">
        <v>689135</v>
      </c>
      <c r="U130" s="11">
        <v>689446</v>
      </c>
      <c r="V130" s="11">
        <v>1</v>
      </c>
      <c r="W130" s="52"/>
    </row>
    <row r="131" spans="16:23">
      <c r="Q131" s="11">
        <v>663137</v>
      </c>
      <c r="R131" s="11">
        <v>696494</v>
      </c>
      <c r="S131" s="11">
        <v>33357</v>
      </c>
      <c r="T131" s="11">
        <v>689451</v>
      </c>
      <c r="U131" s="11">
        <v>689726</v>
      </c>
      <c r="V131" s="11">
        <v>1</v>
      </c>
      <c r="W131" s="52" t="s">
        <v>157</v>
      </c>
    </row>
    <row r="132" spans="16:23">
      <c r="Q132" s="11">
        <v>663137</v>
      </c>
      <c r="R132" s="11">
        <v>696494</v>
      </c>
      <c r="S132" s="11">
        <v>33357</v>
      </c>
      <c r="T132" s="11">
        <v>689771</v>
      </c>
      <c r="U132" s="11">
        <v>691432</v>
      </c>
      <c r="V132" s="11">
        <v>-1</v>
      </c>
      <c r="W132" s="52" t="s">
        <v>206</v>
      </c>
    </row>
    <row r="133" spans="16:23">
      <c r="Q133" s="11">
        <v>663137</v>
      </c>
      <c r="R133" s="11">
        <v>696494</v>
      </c>
      <c r="S133" s="11">
        <v>33357</v>
      </c>
      <c r="T133" s="11">
        <v>691446</v>
      </c>
      <c r="U133" s="11">
        <v>693236</v>
      </c>
      <c r="V133" s="11">
        <v>-1</v>
      </c>
      <c r="W133" s="52" t="s">
        <v>207</v>
      </c>
    </row>
    <row r="134" spans="16:23">
      <c r="Q134" s="11">
        <v>663137</v>
      </c>
      <c r="R134" s="11">
        <v>696494</v>
      </c>
      <c r="S134" s="11">
        <v>33357</v>
      </c>
      <c r="T134" s="11">
        <v>693236</v>
      </c>
      <c r="U134" s="11">
        <v>693769</v>
      </c>
      <c r="V134" s="11">
        <v>-1</v>
      </c>
      <c r="W134" s="52"/>
    </row>
    <row r="135" spans="16:23">
      <c r="Q135" s="11">
        <v>663137</v>
      </c>
      <c r="R135" s="11">
        <v>696494</v>
      </c>
      <c r="S135" s="11">
        <v>33357</v>
      </c>
      <c r="T135" s="11">
        <v>693794</v>
      </c>
      <c r="U135" s="11">
        <v>694012</v>
      </c>
      <c r="V135" s="11">
        <v>1</v>
      </c>
      <c r="W135" s="52"/>
    </row>
    <row r="136" spans="16:23">
      <c r="Q136" s="11">
        <v>663137</v>
      </c>
      <c r="R136" s="11">
        <v>696494</v>
      </c>
      <c r="S136" s="11">
        <v>33357</v>
      </c>
      <c r="T136" s="11">
        <v>694330</v>
      </c>
      <c r="U136" s="11">
        <v>694974</v>
      </c>
      <c r="V136" s="11">
        <v>-1</v>
      </c>
      <c r="W136" s="52" t="s">
        <v>208</v>
      </c>
    </row>
    <row r="137" spans="16:23">
      <c r="Q137" s="11">
        <v>663137</v>
      </c>
      <c r="R137" s="11">
        <v>696494</v>
      </c>
      <c r="S137" s="11">
        <v>33357</v>
      </c>
      <c r="T137" s="11">
        <v>694980</v>
      </c>
      <c r="U137" s="11">
        <v>696023</v>
      </c>
      <c r="V137" s="11">
        <v>-1</v>
      </c>
      <c r="W137" s="52" t="s">
        <v>209</v>
      </c>
    </row>
    <row r="138" spans="16:23">
      <c r="Q138" s="11">
        <v>663137</v>
      </c>
      <c r="R138" s="11">
        <v>696494</v>
      </c>
      <c r="S138" s="11">
        <v>33357</v>
      </c>
      <c r="T138" s="11">
        <v>696117</v>
      </c>
      <c r="U138" s="11">
        <v>696494</v>
      </c>
      <c r="V138" s="11">
        <v>-1</v>
      </c>
      <c r="W138" s="52" t="s">
        <v>210</v>
      </c>
    </row>
    <row r="139" spans="16:23">
      <c r="P139" s="5">
        <v>14</v>
      </c>
      <c r="Q139" s="23">
        <v>778337</v>
      </c>
      <c r="R139" s="23">
        <v>792610</v>
      </c>
      <c r="S139" s="58">
        <f>R139-Q139</f>
        <v>14273</v>
      </c>
      <c r="T139" s="23">
        <v>778337</v>
      </c>
      <c r="U139" s="23">
        <v>780265</v>
      </c>
      <c r="V139" s="23">
        <v>1</v>
      </c>
      <c r="W139" s="53" t="s">
        <v>157</v>
      </c>
    </row>
    <row r="140" spans="16:23">
      <c r="Q140" s="23">
        <v>778337</v>
      </c>
      <c r="R140" s="23">
        <v>792610</v>
      </c>
      <c r="S140" s="58">
        <f t="shared" ref="S140:S150" si="2">R140-Q140</f>
        <v>14273</v>
      </c>
      <c r="T140" s="23">
        <v>780317</v>
      </c>
      <c r="U140" s="23">
        <v>781141</v>
      </c>
      <c r="V140" s="23">
        <v>1</v>
      </c>
      <c r="W140" s="53" t="s">
        <v>157</v>
      </c>
    </row>
    <row r="141" spans="16:23">
      <c r="Q141" s="23">
        <v>778337</v>
      </c>
      <c r="R141" s="23">
        <v>792610</v>
      </c>
      <c r="S141" s="58">
        <f t="shared" si="2"/>
        <v>14273</v>
      </c>
      <c r="T141" s="23">
        <v>781278</v>
      </c>
      <c r="U141" s="23">
        <v>781634</v>
      </c>
      <c r="V141" s="23">
        <v>-1</v>
      </c>
      <c r="W141" s="53"/>
    </row>
    <row r="142" spans="16:23">
      <c r="Q142" s="23">
        <v>778337</v>
      </c>
      <c r="R142" s="23">
        <v>792610</v>
      </c>
      <c r="S142" s="58">
        <f t="shared" si="2"/>
        <v>14273</v>
      </c>
      <c r="T142" s="23">
        <v>781961</v>
      </c>
      <c r="U142" s="23">
        <v>782575</v>
      </c>
      <c r="V142" s="23">
        <v>-1</v>
      </c>
      <c r="W142" s="53" t="s">
        <v>157</v>
      </c>
    </row>
    <row r="143" spans="16:23">
      <c r="Q143" s="23">
        <v>778337</v>
      </c>
      <c r="R143" s="23">
        <v>792610</v>
      </c>
      <c r="S143" s="58">
        <f t="shared" si="2"/>
        <v>14273</v>
      </c>
      <c r="T143" s="23">
        <v>782776</v>
      </c>
      <c r="U143" s="23">
        <v>783264</v>
      </c>
      <c r="V143" s="23">
        <v>1</v>
      </c>
      <c r="W143" s="53"/>
    </row>
    <row r="144" spans="16:23">
      <c r="Q144" s="23">
        <v>778337</v>
      </c>
      <c r="R144" s="23">
        <v>792610</v>
      </c>
      <c r="S144" s="58">
        <f t="shared" si="2"/>
        <v>14273</v>
      </c>
      <c r="T144" s="23">
        <v>783399</v>
      </c>
      <c r="U144" s="23">
        <v>784397</v>
      </c>
      <c r="V144" s="23">
        <v>-1</v>
      </c>
      <c r="W144" s="53" t="s">
        <v>211</v>
      </c>
    </row>
    <row r="145" spans="16:23">
      <c r="Q145" s="23">
        <v>778337</v>
      </c>
      <c r="R145" s="23">
        <v>792610</v>
      </c>
      <c r="S145" s="58">
        <f t="shared" si="2"/>
        <v>14273</v>
      </c>
      <c r="T145" s="23">
        <v>784663</v>
      </c>
      <c r="U145" s="23">
        <v>785238</v>
      </c>
      <c r="V145" s="23">
        <v>1</v>
      </c>
      <c r="W145" s="53" t="s">
        <v>212</v>
      </c>
    </row>
    <row r="146" spans="16:23">
      <c r="Q146" s="23">
        <v>778337</v>
      </c>
      <c r="R146" s="23">
        <v>792610</v>
      </c>
      <c r="S146" s="58">
        <f t="shared" si="2"/>
        <v>14273</v>
      </c>
      <c r="T146" s="23">
        <v>785273</v>
      </c>
      <c r="U146" s="23">
        <v>786922</v>
      </c>
      <c r="V146" s="23">
        <v>1</v>
      </c>
      <c r="W146" s="53" t="s">
        <v>213</v>
      </c>
    </row>
    <row r="147" spans="16:23">
      <c r="Q147" s="23">
        <v>778337</v>
      </c>
      <c r="R147" s="23">
        <v>792610</v>
      </c>
      <c r="S147" s="58">
        <f t="shared" si="2"/>
        <v>14273</v>
      </c>
      <c r="T147" s="23">
        <v>787161</v>
      </c>
      <c r="U147" s="23">
        <v>787631</v>
      </c>
      <c r="V147" s="23">
        <v>1</v>
      </c>
      <c r="W147" s="53" t="s">
        <v>214</v>
      </c>
    </row>
    <row r="148" spans="16:23">
      <c r="Q148" s="23">
        <v>778337</v>
      </c>
      <c r="R148" s="23">
        <v>792610</v>
      </c>
      <c r="S148" s="58">
        <f t="shared" si="2"/>
        <v>14273</v>
      </c>
      <c r="T148" s="23">
        <v>787628</v>
      </c>
      <c r="U148" s="23">
        <v>789112</v>
      </c>
      <c r="V148" s="23">
        <v>1</v>
      </c>
      <c r="W148" s="53" t="s">
        <v>215</v>
      </c>
    </row>
    <row r="149" spans="16:23">
      <c r="Q149" s="23">
        <v>778337</v>
      </c>
      <c r="R149" s="23">
        <v>792610</v>
      </c>
      <c r="S149" s="58">
        <f t="shared" si="2"/>
        <v>14273</v>
      </c>
      <c r="T149" s="23">
        <v>789169</v>
      </c>
      <c r="U149" s="23">
        <v>792183</v>
      </c>
      <c r="V149" s="23">
        <v>1</v>
      </c>
      <c r="W149" s="53" t="s">
        <v>216</v>
      </c>
    </row>
    <row r="150" spans="16:23">
      <c r="Q150" s="23">
        <v>778337</v>
      </c>
      <c r="R150" s="23">
        <v>792610</v>
      </c>
      <c r="S150" s="58">
        <f t="shared" si="2"/>
        <v>14273</v>
      </c>
      <c r="T150" s="23">
        <v>792200</v>
      </c>
      <c r="U150" s="23">
        <v>792610</v>
      </c>
      <c r="V150" s="23">
        <v>1</v>
      </c>
      <c r="W150" s="53" t="s">
        <v>217</v>
      </c>
    </row>
    <row r="151" spans="16:23">
      <c r="P151" s="5">
        <v>15</v>
      </c>
      <c r="Q151" s="24">
        <v>905556</v>
      </c>
      <c r="R151" s="24">
        <v>947047</v>
      </c>
      <c r="S151" s="24">
        <v>41491</v>
      </c>
      <c r="T151" s="24">
        <v>905556</v>
      </c>
      <c r="U151" s="24">
        <v>905732</v>
      </c>
      <c r="V151" s="24">
        <v>-1</v>
      </c>
      <c r="W151" s="36"/>
    </row>
    <row r="152" spans="16:23">
      <c r="Q152" s="24">
        <v>905556</v>
      </c>
      <c r="R152" s="24">
        <v>947047</v>
      </c>
      <c r="S152" s="24">
        <v>41491</v>
      </c>
      <c r="T152" s="24">
        <v>905945</v>
      </c>
      <c r="U152" s="24">
        <v>906358</v>
      </c>
      <c r="V152" s="24">
        <v>-1</v>
      </c>
      <c r="W152" s="36" t="s">
        <v>353</v>
      </c>
    </row>
    <row r="153" spans="16:23">
      <c r="Q153" s="24">
        <v>905556</v>
      </c>
      <c r="R153" s="24">
        <v>947047</v>
      </c>
      <c r="S153" s="24">
        <v>41491</v>
      </c>
      <c r="T153" s="24">
        <v>906412</v>
      </c>
      <c r="U153" s="24">
        <v>907302</v>
      </c>
      <c r="V153" s="24">
        <v>1</v>
      </c>
      <c r="W153" s="36" t="s">
        <v>243</v>
      </c>
    </row>
    <row r="154" spans="16:23">
      <c r="Q154" s="24">
        <v>905556</v>
      </c>
      <c r="R154" s="24">
        <v>947047</v>
      </c>
      <c r="S154" s="24">
        <v>41491</v>
      </c>
      <c r="T154" s="24">
        <v>907691</v>
      </c>
      <c r="U154" s="24">
        <v>908227</v>
      </c>
      <c r="V154" s="24">
        <v>1</v>
      </c>
      <c r="W154" s="36"/>
    </row>
    <row r="155" spans="16:23">
      <c r="Q155" s="24">
        <v>905556</v>
      </c>
      <c r="R155" s="24">
        <v>947047</v>
      </c>
      <c r="S155" s="24">
        <v>41491</v>
      </c>
      <c r="T155" s="24">
        <v>908227</v>
      </c>
      <c r="U155" s="24">
        <v>909399</v>
      </c>
      <c r="V155" s="24">
        <v>1</v>
      </c>
      <c r="W155" s="36" t="s">
        <v>157</v>
      </c>
    </row>
    <row r="156" spans="16:23">
      <c r="Q156" s="24">
        <v>905556</v>
      </c>
      <c r="R156" s="24">
        <v>947047</v>
      </c>
      <c r="S156" s="24">
        <v>41491</v>
      </c>
      <c r="T156" s="24">
        <v>909612</v>
      </c>
      <c r="U156" s="24">
        <v>910712</v>
      </c>
      <c r="V156" s="24">
        <v>1</v>
      </c>
      <c r="W156" s="36" t="s">
        <v>157</v>
      </c>
    </row>
    <row r="157" spans="16:23">
      <c r="Q157" s="24">
        <v>905556</v>
      </c>
      <c r="R157" s="24">
        <v>947047</v>
      </c>
      <c r="S157" s="24">
        <v>41491</v>
      </c>
      <c r="T157" s="24">
        <v>910755</v>
      </c>
      <c r="U157" s="24">
        <v>912029</v>
      </c>
      <c r="V157" s="24">
        <v>-1</v>
      </c>
      <c r="W157" s="36"/>
    </row>
    <row r="158" spans="16:23">
      <c r="Q158" s="24">
        <v>905556</v>
      </c>
      <c r="R158" s="24">
        <v>947047</v>
      </c>
      <c r="S158" s="24">
        <v>41491</v>
      </c>
      <c r="T158" s="24">
        <v>912099</v>
      </c>
      <c r="U158" s="24">
        <v>913934</v>
      </c>
      <c r="V158" s="24">
        <v>-1</v>
      </c>
      <c r="W158" s="36" t="s">
        <v>242</v>
      </c>
    </row>
    <row r="159" spans="16:23">
      <c r="Q159" s="24">
        <v>905556</v>
      </c>
      <c r="R159" s="24">
        <v>947047</v>
      </c>
      <c r="S159" s="24">
        <v>41491</v>
      </c>
      <c r="T159" s="24">
        <v>914111</v>
      </c>
      <c r="U159" s="24">
        <v>914707</v>
      </c>
      <c r="V159" s="24">
        <v>-1</v>
      </c>
      <c r="W159" s="36" t="s">
        <v>241</v>
      </c>
    </row>
    <row r="160" spans="16:23">
      <c r="Q160" s="24">
        <v>905556</v>
      </c>
      <c r="R160" s="24">
        <v>947047</v>
      </c>
      <c r="S160" s="24">
        <v>41491</v>
      </c>
      <c r="T160" s="24">
        <v>914704</v>
      </c>
      <c r="U160" s="24">
        <v>915867</v>
      </c>
      <c r="V160" s="24">
        <v>-1</v>
      </c>
      <c r="W160" s="36" t="s">
        <v>240</v>
      </c>
    </row>
    <row r="161" spans="17:23">
      <c r="Q161" s="24">
        <v>905556</v>
      </c>
      <c r="R161" s="24">
        <v>947047</v>
      </c>
      <c r="S161" s="24">
        <v>41491</v>
      </c>
      <c r="T161" s="24">
        <v>915871</v>
      </c>
      <c r="U161" s="24">
        <v>916488</v>
      </c>
      <c r="V161" s="24">
        <v>-1</v>
      </c>
      <c r="W161" s="36" t="s">
        <v>157</v>
      </c>
    </row>
    <row r="162" spans="17:23">
      <c r="Q162" s="24">
        <v>905556</v>
      </c>
      <c r="R162" s="24">
        <v>947047</v>
      </c>
      <c r="S162" s="24">
        <v>41491</v>
      </c>
      <c r="T162" s="24">
        <v>916498</v>
      </c>
      <c r="U162" s="24">
        <v>917706</v>
      </c>
      <c r="V162" s="24">
        <v>-1</v>
      </c>
      <c r="W162" s="36"/>
    </row>
    <row r="163" spans="17:23">
      <c r="Q163" s="24">
        <v>905556</v>
      </c>
      <c r="R163" s="24">
        <v>947047</v>
      </c>
      <c r="S163" s="24">
        <v>41491</v>
      </c>
      <c r="T163" s="24">
        <v>917707</v>
      </c>
      <c r="U163" s="24">
        <v>918837</v>
      </c>
      <c r="V163" s="24">
        <v>-1</v>
      </c>
      <c r="W163" s="36" t="s">
        <v>239</v>
      </c>
    </row>
    <row r="164" spans="17:23">
      <c r="Q164" s="24">
        <v>905556</v>
      </c>
      <c r="R164" s="24">
        <v>947047</v>
      </c>
      <c r="S164" s="24">
        <v>41491</v>
      </c>
      <c r="T164" s="24">
        <v>918862</v>
      </c>
      <c r="U164" s="24">
        <v>919995</v>
      </c>
      <c r="V164" s="24">
        <v>-1</v>
      </c>
      <c r="W164" s="36" t="s">
        <v>238</v>
      </c>
    </row>
    <row r="165" spans="17:23">
      <c r="Q165" s="24">
        <v>905556</v>
      </c>
      <c r="R165" s="24">
        <v>947047</v>
      </c>
      <c r="S165" s="24">
        <v>41491</v>
      </c>
      <c r="T165" s="24">
        <v>919999</v>
      </c>
      <c r="U165" s="24">
        <v>921045</v>
      </c>
      <c r="V165" s="24">
        <v>-1</v>
      </c>
      <c r="W165" s="36" t="s">
        <v>237</v>
      </c>
    </row>
    <row r="166" spans="17:23">
      <c r="Q166" s="24">
        <v>905556</v>
      </c>
      <c r="R166" s="24">
        <v>947047</v>
      </c>
      <c r="S166" s="24">
        <v>41491</v>
      </c>
      <c r="T166" s="24">
        <v>921038</v>
      </c>
      <c r="U166" s="24">
        <v>922258</v>
      </c>
      <c r="V166" s="24">
        <v>-1</v>
      </c>
      <c r="W166" s="36" t="s">
        <v>157</v>
      </c>
    </row>
    <row r="167" spans="17:23">
      <c r="Q167" s="24">
        <v>905556</v>
      </c>
      <c r="R167" s="24">
        <v>947047</v>
      </c>
      <c r="S167" s="24">
        <v>41491</v>
      </c>
      <c r="T167" s="24">
        <v>922258</v>
      </c>
      <c r="U167" s="24">
        <v>923301</v>
      </c>
      <c r="V167" s="24">
        <v>-1</v>
      </c>
      <c r="W167" s="36"/>
    </row>
    <row r="168" spans="17:23">
      <c r="Q168" s="24">
        <v>905556</v>
      </c>
      <c r="R168" s="24">
        <v>947047</v>
      </c>
      <c r="S168" s="24">
        <v>41491</v>
      </c>
      <c r="T168" s="24">
        <v>923486</v>
      </c>
      <c r="U168" s="24">
        <v>924493</v>
      </c>
      <c r="V168" s="24">
        <v>-1</v>
      </c>
      <c r="W168" s="36" t="s">
        <v>236</v>
      </c>
    </row>
    <row r="169" spans="17:23">
      <c r="Q169" s="24">
        <v>905556</v>
      </c>
      <c r="R169" s="24">
        <v>947047</v>
      </c>
      <c r="S169" s="24">
        <v>41491</v>
      </c>
      <c r="T169" s="24">
        <v>924684</v>
      </c>
      <c r="U169" s="24">
        <v>925898</v>
      </c>
      <c r="V169" s="24">
        <v>-1</v>
      </c>
      <c r="W169" s="36" t="s">
        <v>235</v>
      </c>
    </row>
    <row r="170" spans="17:23">
      <c r="Q170" s="24">
        <v>905556</v>
      </c>
      <c r="R170" s="24">
        <v>947047</v>
      </c>
      <c r="S170" s="24">
        <v>41491</v>
      </c>
      <c r="T170" s="24">
        <v>926633</v>
      </c>
      <c r="U170" s="24">
        <v>927115</v>
      </c>
      <c r="V170" s="24">
        <v>-1</v>
      </c>
      <c r="W170" s="36"/>
    </row>
    <row r="171" spans="17:23">
      <c r="Q171" s="24">
        <v>905556</v>
      </c>
      <c r="R171" s="24">
        <v>947047</v>
      </c>
      <c r="S171" s="24">
        <v>41491</v>
      </c>
      <c r="T171" s="24">
        <v>927576</v>
      </c>
      <c r="U171" s="24">
        <v>927914</v>
      </c>
      <c r="V171" s="24">
        <v>-1</v>
      </c>
      <c r="W171" s="36" t="s">
        <v>234</v>
      </c>
    </row>
    <row r="172" spans="17:23">
      <c r="Q172" s="24">
        <v>905556</v>
      </c>
      <c r="R172" s="24">
        <v>947047</v>
      </c>
      <c r="S172" s="24">
        <v>41491</v>
      </c>
      <c r="T172" s="24">
        <v>928060</v>
      </c>
      <c r="U172" s="24">
        <v>930306</v>
      </c>
      <c r="V172" s="24">
        <v>-1</v>
      </c>
      <c r="W172" s="36" t="s">
        <v>157</v>
      </c>
    </row>
    <row r="173" spans="17:23">
      <c r="Q173" s="24">
        <v>905556</v>
      </c>
      <c r="R173" s="24">
        <v>947047</v>
      </c>
      <c r="S173" s="24">
        <v>41491</v>
      </c>
      <c r="T173" s="24">
        <v>930561</v>
      </c>
      <c r="U173" s="24">
        <v>930914</v>
      </c>
      <c r="V173" s="24">
        <v>-1</v>
      </c>
      <c r="W173" s="36"/>
    </row>
    <row r="174" spans="17:23">
      <c r="Q174" s="24">
        <v>905556</v>
      </c>
      <c r="R174" s="24">
        <v>947047</v>
      </c>
      <c r="S174" s="24">
        <v>41491</v>
      </c>
      <c r="T174" s="24">
        <v>931072</v>
      </c>
      <c r="U174" s="24">
        <v>931578</v>
      </c>
      <c r="V174" s="24">
        <v>-1</v>
      </c>
      <c r="W174" s="36" t="s">
        <v>157</v>
      </c>
    </row>
    <row r="175" spans="17:23">
      <c r="Q175" s="24">
        <v>905556</v>
      </c>
      <c r="R175" s="24">
        <v>947047</v>
      </c>
      <c r="S175" s="24">
        <v>41491</v>
      </c>
      <c r="T175" s="24">
        <v>931582</v>
      </c>
      <c r="U175" s="24">
        <v>931776</v>
      </c>
      <c r="V175" s="24">
        <v>-1</v>
      </c>
      <c r="W175" s="36"/>
    </row>
    <row r="176" spans="17:23">
      <c r="Q176" s="24">
        <v>905556</v>
      </c>
      <c r="R176" s="24">
        <v>947047</v>
      </c>
      <c r="S176" s="24">
        <v>41491</v>
      </c>
      <c r="T176" s="24">
        <v>931780</v>
      </c>
      <c r="U176" s="24">
        <v>932352</v>
      </c>
      <c r="V176" s="24">
        <v>-1</v>
      </c>
      <c r="W176" s="36"/>
    </row>
    <row r="177" spans="16:23">
      <c r="Q177" s="24">
        <v>905556</v>
      </c>
      <c r="R177" s="24">
        <v>947047</v>
      </c>
      <c r="S177" s="24">
        <v>41491</v>
      </c>
      <c r="T177" s="24">
        <v>932551</v>
      </c>
      <c r="U177" s="24">
        <v>934035</v>
      </c>
      <c r="V177" s="24">
        <v>-1</v>
      </c>
      <c r="W177" s="36" t="s">
        <v>233</v>
      </c>
    </row>
    <row r="178" spans="16:23">
      <c r="Q178" s="24">
        <v>905556</v>
      </c>
      <c r="R178" s="24">
        <v>947047</v>
      </c>
      <c r="S178" s="24">
        <v>41491</v>
      </c>
      <c r="T178" s="24">
        <v>934468</v>
      </c>
      <c r="U178" s="24">
        <v>935358</v>
      </c>
      <c r="V178" s="24">
        <v>1</v>
      </c>
      <c r="W178" s="36" t="s">
        <v>157</v>
      </c>
    </row>
    <row r="179" spans="16:23">
      <c r="Q179" s="24">
        <v>905556</v>
      </c>
      <c r="R179" s="24">
        <v>947047</v>
      </c>
      <c r="S179" s="24">
        <v>41491</v>
      </c>
      <c r="T179" s="24">
        <v>935366</v>
      </c>
      <c r="U179" s="24">
        <v>936301</v>
      </c>
      <c r="V179" s="24">
        <v>1</v>
      </c>
      <c r="W179" s="36" t="s">
        <v>157</v>
      </c>
    </row>
    <row r="180" spans="16:23">
      <c r="Q180" s="24">
        <v>905556</v>
      </c>
      <c r="R180" s="24">
        <v>947047</v>
      </c>
      <c r="S180" s="24">
        <v>41491</v>
      </c>
      <c r="T180" s="24">
        <v>936311</v>
      </c>
      <c r="U180" s="24">
        <v>937333</v>
      </c>
      <c r="V180" s="24">
        <v>1</v>
      </c>
      <c r="W180" s="36" t="s">
        <v>157</v>
      </c>
    </row>
    <row r="181" spans="16:23">
      <c r="Q181" s="24">
        <v>905556</v>
      </c>
      <c r="R181" s="24">
        <v>947047</v>
      </c>
      <c r="S181" s="24">
        <v>41491</v>
      </c>
      <c r="T181" s="24">
        <v>937442</v>
      </c>
      <c r="U181" s="24">
        <v>940804</v>
      </c>
      <c r="V181" s="24">
        <v>-1</v>
      </c>
      <c r="W181" s="36" t="s">
        <v>232</v>
      </c>
    </row>
    <row r="182" spans="16:23">
      <c r="Q182" s="24">
        <v>905556</v>
      </c>
      <c r="R182" s="24">
        <v>947047</v>
      </c>
      <c r="S182" s="24">
        <v>41491</v>
      </c>
      <c r="T182" s="24">
        <v>940849</v>
      </c>
      <c r="U182" s="24">
        <v>942195</v>
      </c>
      <c r="V182" s="24">
        <v>-1</v>
      </c>
      <c r="W182" s="36" t="s">
        <v>231</v>
      </c>
    </row>
    <row r="183" spans="16:23">
      <c r="Q183" s="24">
        <v>905556</v>
      </c>
      <c r="R183" s="24">
        <v>947047</v>
      </c>
      <c r="S183" s="24">
        <v>41491</v>
      </c>
      <c r="T183" s="24">
        <v>942376</v>
      </c>
      <c r="U183" s="24">
        <v>943590</v>
      </c>
      <c r="V183" s="24">
        <v>1</v>
      </c>
      <c r="W183" s="36" t="s">
        <v>151</v>
      </c>
    </row>
    <row r="184" spans="16:23">
      <c r="Q184" s="24">
        <v>905556</v>
      </c>
      <c r="R184" s="24">
        <v>947047</v>
      </c>
      <c r="S184" s="24">
        <v>41491</v>
      </c>
      <c r="T184" s="24">
        <v>943571</v>
      </c>
      <c r="U184" s="24">
        <v>944869</v>
      </c>
      <c r="V184" s="24">
        <v>-1</v>
      </c>
      <c r="W184" s="36" t="s">
        <v>230</v>
      </c>
    </row>
    <row r="185" spans="16:23">
      <c r="Q185" s="24">
        <v>905556</v>
      </c>
      <c r="R185" s="24">
        <v>947047</v>
      </c>
      <c r="S185" s="24">
        <v>41491</v>
      </c>
      <c r="T185" s="24">
        <v>945169</v>
      </c>
      <c r="U185" s="24">
        <v>945435</v>
      </c>
      <c r="V185" s="24">
        <v>1</v>
      </c>
      <c r="W185" s="36" t="s">
        <v>157</v>
      </c>
    </row>
    <row r="186" spans="16:23">
      <c r="Q186" s="24">
        <v>905556</v>
      </c>
      <c r="R186" s="24">
        <v>947047</v>
      </c>
      <c r="S186" s="24">
        <v>41491</v>
      </c>
      <c r="T186" s="24">
        <v>945595</v>
      </c>
      <c r="U186" s="24">
        <v>946437</v>
      </c>
      <c r="V186" s="24">
        <v>-1</v>
      </c>
      <c r="W186" s="36" t="s">
        <v>229</v>
      </c>
    </row>
    <row r="187" spans="16:23">
      <c r="Q187" s="24">
        <v>905556</v>
      </c>
      <c r="R187" s="24">
        <v>947047</v>
      </c>
      <c r="S187" s="24">
        <v>41491</v>
      </c>
      <c r="T187" s="24">
        <v>946700</v>
      </c>
      <c r="U187" s="24">
        <v>947047</v>
      </c>
      <c r="V187" s="24">
        <v>-1</v>
      </c>
      <c r="W187" s="36" t="s">
        <v>228</v>
      </c>
    </row>
    <row r="188" spans="16:23">
      <c r="P188" s="22">
        <v>16</v>
      </c>
      <c r="Q188" s="42">
        <v>1137255</v>
      </c>
      <c r="R188" s="42">
        <v>1152904</v>
      </c>
      <c r="S188" s="42">
        <f>Table3[[#This Row],[Island End]]-Table3[[#This Row],[Island Start]]</f>
        <v>15649</v>
      </c>
      <c r="T188" s="42">
        <v>1137255</v>
      </c>
      <c r="U188" s="42">
        <v>1137476</v>
      </c>
      <c r="V188" s="42">
        <v>-1</v>
      </c>
      <c r="W188" s="66" t="s">
        <v>354</v>
      </c>
    </row>
    <row r="189" spans="16:23">
      <c r="P189" s="22"/>
      <c r="Q189" s="42">
        <v>1137255</v>
      </c>
      <c r="R189" s="42">
        <v>1152904</v>
      </c>
      <c r="S189" s="42">
        <f>Table3[[#This Row],[Island End]]-Table3[[#This Row],[Island Start]]</f>
        <v>15649</v>
      </c>
      <c r="T189" s="42">
        <v>1137470</v>
      </c>
      <c r="U189" s="42">
        <v>1137847</v>
      </c>
      <c r="V189" s="42">
        <v>-1</v>
      </c>
      <c r="W189" s="66" t="s">
        <v>355</v>
      </c>
    </row>
    <row r="190" spans="16:23">
      <c r="P190" s="22"/>
      <c r="Q190" s="42">
        <v>1137255</v>
      </c>
      <c r="R190" s="42">
        <v>1152904</v>
      </c>
      <c r="S190" s="42">
        <f>Table3[[#This Row],[Island End]]-Table3[[#This Row],[Island Start]]</f>
        <v>15649</v>
      </c>
      <c r="T190" s="42">
        <v>1137878</v>
      </c>
      <c r="U190" s="42">
        <v>1138012</v>
      </c>
      <c r="V190" s="42">
        <v>-1</v>
      </c>
      <c r="W190" s="66" t="s">
        <v>356</v>
      </c>
    </row>
    <row r="191" spans="16:23">
      <c r="P191" s="22"/>
      <c r="Q191" s="42">
        <v>1137255</v>
      </c>
      <c r="R191" s="42">
        <v>1152904</v>
      </c>
      <c r="S191" s="42">
        <f>Table3[[#This Row],[Island End]]-Table3[[#This Row],[Island Start]]</f>
        <v>15649</v>
      </c>
      <c r="T191" s="42">
        <v>1138184</v>
      </c>
      <c r="U191" s="42">
        <v>1139611</v>
      </c>
      <c r="V191" s="42">
        <v>1</v>
      </c>
      <c r="W191" s="66" t="s">
        <v>227</v>
      </c>
    </row>
    <row r="192" spans="16:23">
      <c r="P192" s="22"/>
      <c r="Q192" s="42">
        <v>1137255</v>
      </c>
      <c r="R192" s="42">
        <v>1152904</v>
      </c>
      <c r="S192" s="42">
        <f>Table3[[#This Row],[Island End]]-Table3[[#This Row],[Island Start]]</f>
        <v>15649</v>
      </c>
      <c r="T192" s="42">
        <v>1139617</v>
      </c>
      <c r="U192" s="42">
        <v>1140726</v>
      </c>
      <c r="V192" s="42">
        <v>1</v>
      </c>
      <c r="W192" s="66" t="s">
        <v>226</v>
      </c>
    </row>
    <row r="193" spans="16:23">
      <c r="P193" s="22"/>
      <c r="Q193" s="42">
        <v>1137255</v>
      </c>
      <c r="R193" s="42">
        <v>1152904</v>
      </c>
      <c r="S193" s="42">
        <f>Table3[[#This Row],[Island End]]-Table3[[#This Row],[Island Start]]</f>
        <v>15649</v>
      </c>
      <c r="T193" s="42">
        <v>1140765</v>
      </c>
      <c r="U193" s="42">
        <v>1143218</v>
      </c>
      <c r="V193" s="42">
        <v>1</v>
      </c>
      <c r="W193" s="66" t="s">
        <v>225</v>
      </c>
    </row>
    <row r="194" spans="16:23">
      <c r="P194" s="22"/>
      <c r="Q194" s="42">
        <v>1137255</v>
      </c>
      <c r="R194" s="42">
        <v>1152904</v>
      </c>
      <c r="S194" s="42">
        <f>Table3[[#This Row],[Island End]]-Table3[[#This Row],[Island Start]]</f>
        <v>15649</v>
      </c>
      <c r="T194" s="42">
        <v>1143404</v>
      </c>
      <c r="U194" s="42">
        <v>1145218</v>
      </c>
      <c r="V194" s="42">
        <v>1</v>
      </c>
      <c r="W194" s="66" t="s">
        <v>224</v>
      </c>
    </row>
    <row r="195" spans="16:23">
      <c r="P195" s="22"/>
      <c r="Q195" s="42">
        <v>1137255</v>
      </c>
      <c r="R195" s="42">
        <v>1152904</v>
      </c>
      <c r="S195" s="42">
        <f>Table3[[#This Row],[Island End]]-Table3[[#This Row],[Island Start]]</f>
        <v>15649</v>
      </c>
      <c r="T195" s="42">
        <v>1145548</v>
      </c>
      <c r="U195" s="42">
        <v>1146429</v>
      </c>
      <c r="V195" s="42">
        <v>1</v>
      </c>
      <c r="W195" s="66" t="s">
        <v>157</v>
      </c>
    </row>
    <row r="196" spans="16:23">
      <c r="P196" s="22"/>
      <c r="Q196" s="42">
        <v>1137255</v>
      </c>
      <c r="R196" s="42">
        <v>1152904</v>
      </c>
      <c r="S196" s="42">
        <f>Table3[[#This Row],[Island End]]-Table3[[#This Row],[Island Start]]</f>
        <v>15649</v>
      </c>
      <c r="T196" s="42">
        <v>1146595</v>
      </c>
      <c r="U196" s="42">
        <v>1147470</v>
      </c>
      <c r="V196" s="42">
        <v>-1</v>
      </c>
      <c r="W196" s="66" t="s">
        <v>141</v>
      </c>
    </row>
    <row r="197" spans="16:23">
      <c r="P197" s="22"/>
      <c r="Q197" s="42">
        <v>1137255</v>
      </c>
      <c r="R197" s="42">
        <v>1152904</v>
      </c>
      <c r="S197" s="42">
        <f>Table3[[#This Row],[Island End]]-Table3[[#This Row],[Island Start]]</f>
        <v>15649</v>
      </c>
      <c r="T197" s="42">
        <v>1147467</v>
      </c>
      <c r="U197" s="42">
        <v>1147757</v>
      </c>
      <c r="V197" s="42">
        <v>-1</v>
      </c>
      <c r="W197" s="66" t="s">
        <v>141</v>
      </c>
    </row>
    <row r="198" spans="16:23">
      <c r="P198" s="22"/>
      <c r="Q198" s="42">
        <v>1137255</v>
      </c>
      <c r="R198" s="42">
        <v>1152904</v>
      </c>
      <c r="S198" s="42">
        <f>Table3[[#This Row],[Island End]]-Table3[[#This Row],[Island Start]]</f>
        <v>15649</v>
      </c>
      <c r="T198" s="42">
        <v>1147841</v>
      </c>
      <c r="U198" s="42">
        <v>1148383</v>
      </c>
      <c r="V198" s="42">
        <v>-1</v>
      </c>
      <c r="W198" s="66" t="s">
        <v>223</v>
      </c>
    </row>
    <row r="199" spans="16:23">
      <c r="P199" s="22"/>
      <c r="Q199" s="42">
        <v>1137255</v>
      </c>
      <c r="R199" s="42">
        <v>1152904</v>
      </c>
      <c r="S199" s="42">
        <f>Table3[[#This Row],[Island End]]-Table3[[#This Row],[Island Start]]</f>
        <v>15649</v>
      </c>
      <c r="T199" s="42">
        <v>1148646</v>
      </c>
      <c r="U199" s="42">
        <v>1149116</v>
      </c>
      <c r="V199" s="42">
        <v>-1</v>
      </c>
      <c r="W199" s="66" t="s">
        <v>157</v>
      </c>
    </row>
    <row r="200" spans="16:23">
      <c r="P200" s="22"/>
      <c r="Q200" s="42">
        <v>1137255</v>
      </c>
      <c r="R200" s="42">
        <v>1152904</v>
      </c>
      <c r="S200" s="42">
        <f>Table3[[#This Row],[Island End]]-Table3[[#This Row],[Island Start]]</f>
        <v>15649</v>
      </c>
      <c r="T200" s="42">
        <v>1149333</v>
      </c>
      <c r="U200" s="42">
        <v>1149962</v>
      </c>
      <c r="V200" s="42">
        <v>1</v>
      </c>
      <c r="W200" s="66" t="s">
        <v>222</v>
      </c>
    </row>
    <row r="201" spans="16:23">
      <c r="P201" s="22"/>
      <c r="Q201" s="42">
        <v>1137255</v>
      </c>
      <c r="R201" s="42">
        <v>1152904</v>
      </c>
      <c r="S201" s="42">
        <f>Table3[[#This Row],[Island End]]-Table3[[#This Row],[Island Start]]</f>
        <v>15649</v>
      </c>
      <c r="T201" s="42">
        <v>1150628</v>
      </c>
      <c r="U201" s="42">
        <v>1151188</v>
      </c>
      <c r="V201" s="42">
        <v>-1</v>
      </c>
      <c r="W201" s="66" t="s">
        <v>221</v>
      </c>
    </row>
    <row r="202" spans="16:23">
      <c r="P202" s="22"/>
      <c r="Q202" s="42">
        <v>1137255</v>
      </c>
      <c r="R202" s="42">
        <v>1152904</v>
      </c>
      <c r="S202" s="42">
        <f>Table3[[#This Row],[Island End]]-Table3[[#This Row],[Island Start]]</f>
        <v>15649</v>
      </c>
      <c r="T202" s="42">
        <v>1151690</v>
      </c>
      <c r="U202" s="42">
        <v>1152361</v>
      </c>
      <c r="V202" s="42">
        <v>-1</v>
      </c>
      <c r="W202" s="66" t="s">
        <v>220</v>
      </c>
    </row>
    <row r="203" spans="16:23">
      <c r="P203" s="22"/>
      <c r="Q203" s="42">
        <v>1137255</v>
      </c>
      <c r="R203" s="42">
        <v>1152904</v>
      </c>
      <c r="S203" s="42">
        <f>Table3[[#This Row],[Island End]]-Table3[[#This Row],[Island Start]]</f>
        <v>15649</v>
      </c>
      <c r="T203" s="42">
        <v>1152467</v>
      </c>
      <c r="U203" s="42">
        <v>1152904</v>
      </c>
      <c r="V203" s="42">
        <v>1</v>
      </c>
      <c r="W203" s="66" t="s">
        <v>219</v>
      </c>
    </row>
    <row r="204" spans="16:23">
      <c r="P204" s="22">
        <v>17</v>
      </c>
      <c r="Q204" s="40">
        <v>1178559</v>
      </c>
      <c r="R204" s="40">
        <v>1203409</v>
      </c>
      <c r="S204" s="40">
        <v>24850</v>
      </c>
      <c r="T204" s="40">
        <v>1178559</v>
      </c>
      <c r="U204" s="40">
        <v>1179497</v>
      </c>
      <c r="V204" s="40">
        <v>1</v>
      </c>
      <c r="W204" s="67" t="s">
        <v>364</v>
      </c>
    </row>
    <row r="205" spans="16:23">
      <c r="P205" s="22"/>
      <c r="Q205" s="40">
        <v>1178559</v>
      </c>
      <c r="R205" s="40">
        <v>1203409</v>
      </c>
      <c r="S205" s="40">
        <v>24850</v>
      </c>
      <c r="T205" s="40">
        <v>1180157</v>
      </c>
      <c r="U205" s="40">
        <v>1180375</v>
      </c>
      <c r="V205" s="40">
        <v>1</v>
      </c>
      <c r="W205" s="67" t="s">
        <v>314</v>
      </c>
    </row>
    <row r="206" spans="16:23">
      <c r="P206" s="22"/>
      <c r="Q206" s="40">
        <v>1178559</v>
      </c>
      <c r="R206" s="40">
        <v>1203409</v>
      </c>
      <c r="S206" s="40">
        <v>24850</v>
      </c>
      <c r="T206" s="40">
        <v>1180645</v>
      </c>
      <c r="U206" s="40">
        <v>1180812</v>
      </c>
      <c r="V206" s="40">
        <v>1</v>
      </c>
      <c r="W206" s="67"/>
    </row>
    <row r="207" spans="16:23">
      <c r="P207" s="22"/>
      <c r="Q207" s="40">
        <v>1178559</v>
      </c>
      <c r="R207" s="40">
        <v>1203409</v>
      </c>
      <c r="S207" s="40">
        <v>24850</v>
      </c>
      <c r="T207" s="40">
        <v>1180860</v>
      </c>
      <c r="U207" s="40">
        <v>1182671</v>
      </c>
      <c r="V207" s="40">
        <v>1</v>
      </c>
      <c r="W207" s="67" t="s">
        <v>162</v>
      </c>
    </row>
    <row r="208" spans="16:23">
      <c r="P208" s="22"/>
      <c r="Q208" s="40">
        <v>1178559</v>
      </c>
      <c r="R208" s="40">
        <v>1203409</v>
      </c>
      <c r="S208" s="40">
        <v>24850</v>
      </c>
      <c r="T208" s="40">
        <v>1182671</v>
      </c>
      <c r="U208" s="40">
        <v>1183867</v>
      </c>
      <c r="V208" s="40">
        <v>1</v>
      </c>
      <c r="W208" s="67" t="s">
        <v>165</v>
      </c>
    </row>
    <row r="209" spans="16:23">
      <c r="P209" s="22"/>
      <c r="Q209" s="40">
        <v>1178559</v>
      </c>
      <c r="R209" s="40">
        <v>1203409</v>
      </c>
      <c r="S209" s="40">
        <v>24850</v>
      </c>
      <c r="T209" s="40">
        <v>1183864</v>
      </c>
      <c r="U209" s="40">
        <v>1184817</v>
      </c>
      <c r="V209" s="40">
        <v>1</v>
      </c>
      <c r="W209" s="67" t="s">
        <v>157</v>
      </c>
    </row>
    <row r="210" spans="16:23">
      <c r="P210" s="22"/>
      <c r="Q210" s="40">
        <v>1178559</v>
      </c>
      <c r="R210" s="40">
        <v>1203409</v>
      </c>
      <c r="S210" s="40">
        <v>24850</v>
      </c>
      <c r="T210" s="40">
        <v>1184814</v>
      </c>
      <c r="U210" s="40">
        <v>1185698</v>
      </c>
      <c r="V210" s="40">
        <v>1</v>
      </c>
      <c r="W210" s="67" t="s">
        <v>157</v>
      </c>
    </row>
    <row r="211" spans="16:23">
      <c r="P211" s="22"/>
      <c r="Q211" s="40">
        <v>1178559</v>
      </c>
      <c r="R211" s="40">
        <v>1203409</v>
      </c>
      <c r="S211" s="40">
        <v>24850</v>
      </c>
      <c r="T211" s="40">
        <v>1185711</v>
      </c>
      <c r="U211" s="40">
        <v>1188827</v>
      </c>
      <c r="V211" s="40">
        <v>1</v>
      </c>
      <c r="W211" s="67" t="s">
        <v>166</v>
      </c>
    </row>
    <row r="212" spans="16:23">
      <c r="P212" s="22"/>
      <c r="Q212" s="40">
        <v>1178559</v>
      </c>
      <c r="R212" s="40">
        <v>1203409</v>
      </c>
      <c r="S212" s="40">
        <v>24850</v>
      </c>
      <c r="T212" s="40">
        <v>1188855</v>
      </c>
      <c r="U212" s="40">
        <v>1189589</v>
      </c>
      <c r="V212" s="40">
        <v>1</v>
      </c>
      <c r="W212" s="67" t="s">
        <v>157</v>
      </c>
    </row>
    <row r="213" spans="16:23">
      <c r="P213" s="22"/>
      <c r="Q213" s="40">
        <v>1178559</v>
      </c>
      <c r="R213" s="40">
        <v>1203409</v>
      </c>
      <c r="S213" s="40">
        <v>24850</v>
      </c>
      <c r="T213" s="40">
        <v>1189605</v>
      </c>
      <c r="U213" s="40">
        <v>1190306</v>
      </c>
      <c r="V213" s="40">
        <v>1</v>
      </c>
      <c r="W213" s="67" t="s">
        <v>157</v>
      </c>
    </row>
    <row r="214" spans="16:23">
      <c r="P214" s="22"/>
      <c r="Q214" s="40">
        <v>1178559</v>
      </c>
      <c r="R214" s="40">
        <v>1203409</v>
      </c>
      <c r="S214" s="40">
        <v>24850</v>
      </c>
      <c r="T214" s="40">
        <v>1190313</v>
      </c>
      <c r="U214" s="40">
        <v>1190453</v>
      </c>
      <c r="V214" s="40">
        <v>-1</v>
      </c>
      <c r="W214" s="67"/>
    </row>
    <row r="215" spans="16:23">
      <c r="P215" s="22"/>
      <c r="Q215" s="40">
        <v>1178559</v>
      </c>
      <c r="R215" s="40">
        <v>1203409</v>
      </c>
      <c r="S215" s="40">
        <v>24850</v>
      </c>
      <c r="T215" s="40">
        <v>1190472</v>
      </c>
      <c r="U215" s="40">
        <v>1190792</v>
      </c>
      <c r="V215" s="40">
        <v>1</v>
      </c>
      <c r="W215" s="67"/>
    </row>
    <row r="216" spans="16:23">
      <c r="P216" s="22"/>
      <c r="Q216" s="40">
        <v>1178559</v>
      </c>
      <c r="R216" s="40">
        <v>1203409</v>
      </c>
      <c r="S216" s="40">
        <v>24850</v>
      </c>
      <c r="T216" s="40">
        <v>1191192</v>
      </c>
      <c r="U216" s="40">
        <v>1192310</v>
      </c>
      <c r="V216" s="40">
        <v>-1</v>
      </c>
      <c r="W216" s="67" t="s">
        <v>141</v>
      </c>
    </row>
    <row r="217" spans="16:23">
      <c r="P217" s="22"/>
      <c r="Q217" s="40">
        <v>1178559</v>
      </c>
      <c r="R217" s="40">
        <v>1203409</v>
      </c>
      <c r="S217" s="40">
        <v>24850</v>
      </c>
      <c r="T217" s="40">
        <v>1192307</v>
      </c>
      <c r="U217" s="40">
        <v>1192726</v>
      </c>
      <c r="V217" s="40">
        <v>-1</v>
      </c>
      <c r="W217" s="67"/>
    </row>
    <row r="218" spans="16:23">
      <c r="P218" s="22"/>
      <c r="Q218" s="40">
        <v>1178559</v>
      </c>
      <c r="R218" s="40">
        <v>1203409</v>
      </c>
      <c r="S218" s="40">
        <v>24850</v>
      </c>
      <c r="T218" s="40">
        <v>1192756</v>
      </c>
      <c r="U218" s="40">
        <v>1193007</v>
      </c>
      <c r="V218" s="40">
        <v>1</v>
      </c>
      <c r="W218" s="67"/>
    </row>
    <row r="219" spans="16:23">
      <c r="P219" s="22"/>
      <c r="Q219" s="40">
        <v>1178559</v>
      </c>
      <c r="R219" s="40">
        <v>1203409</v>
      </c>
      <c r="S219" s="40">
        <v>24850</v>
      </c>
      <c r="T219" s="40">
        <v>1193044</v>
      </c>
      <c r="U219" s="40">
        <v>1196289</v>
      </c>
      <c r="V219" s="40">
        <v>-1</v>
      </c>
      <c r="W219" s="67" t="s">
        <v>280</v>
      </c>
    </row>
    <row r="220" spans="16:23">
      <c r="P220" s="22"/>
      <c r="Q220" s="40">
        <v>1178559</v>
      </c>
      <c r="R220" s="40">
        <v>1203409</v>
      </c>
      <c r="S220" s="40">
        <v>24850</v>
      </c>
      <c r="T220" s="40">
        <v>1196301</v>
      </c>
      <c r="U220" s="40">
        <v>1197530</v>
      </c>
      <c r="V220" s="40">
        <v>-1</v>
      </c>
      <c r="W220" s="67" t="s">
        <v>279</v>
      </c>
    </row>
    <row r="221" spans="16:23">
      <c r="P221" s="22"/>
      <c r="Q221" s="40">
        <v>1178559</v>
      </c>
      <c r="R221" s="40">
        <v>1203409</v>
      </c>
      <c r="S221" s="40">
        <v>24850</v>
      </c>
      <c r="T221" s="40">
        <v>1197535</v>
      </c>
      <c r="U221" s="40">
        <v>1200111</v>
      </c>
      <c r="V221" s="40">
        <v>-1</v>
      </c>
      <c r="W221" s="67" t="s">
        <v>157</v>
      </c>
    </row>
    <row r="222" spans="16:23">
      <c r="P222" s="22"/>
      <c r="Q222" s="40">
        <v>1178559</v>
      </c>
      <c r="R222" s="40">
        <v>1203409</v>
      </c>
      <c r="S222" s="40">
        <v>24850</v>
      </c>
      <c r="T222" s="40">
        <v>1200164</v>
      </c>
      <c r="U222" s="40">
        <v>1200463</v>
      </c>
      <c r="V222" s="40">
        <v>-1</v>
      </c>
      <c r="W222" s="67" t="s">
        <v>141</v>
      </c>
    </row>
    <row r="223" spans="16:23">
      <c r="P223" s="22"/>
      <c r="Q223" s="40">
        <v>1178559</v>
      </c>
      <c r="R223" s="40">
        <v>1203409</v>
      </c>
      <c r="S223" s="40">
        <v>24850</v>
      </c>
      <c r="T223" s="40">
        <v>1200935</v>
      </c>
      <c r="U223" s="40">
        <v>1201957</v>
      </c>
      <c r="V223" s="40">
        <v>-1</v>
      </c>
      <c r="W223" s="67" t="s">
        <v>157</v>
      </c>
    </row>
    <row r="224" spans="16:23">
      <c r="P224" s="22"/>
      <c r="Q224" s="40">
        <v>1178559</v>
      </c>
      <c r="R224" s="40">
        <v>1203409</v>
      </c>
      <c r="S224" s="40">
        <v>24850</v>
      </c>
      <c r="T224" s="40">
        <v>1201950</v>
      </c>
      <c r="U224" s="40">
        <v>1202546</v>
      </c>
      <c r="V224" s="40">
        <v>-1</v>
      </c>
      <c r="W224" s="67" t="s">
        <v>157</v>
      </c>
    </row>
    <row r="225" spans="16:23">
      <c r="P225" s="22"/>
      <c r="Q225" s="40">
        <v>1178559</v>
      </c>
      <c r="R225" s="40">
        <v>1203409</v>
      </c>
      <c r="S225" s="40">
        <v>24850</v>
      </c>
      <c r="T225" s="40">
        <v>1202627</v>
      </c>
      <c r="U225" s="40">
        <v>1203409</v>
      </c>
      <c r="V225" s="40">
        <v>-1</v>
      </c>
      <c r="W225" s="67" t="s">
        <v>278</v>
      </c>
    </row>
    <row r="226" spans="16:23">
      <c r="P226" s="22">
        <v>18</v>
      </c>
      <c r="Q226" s="41">
        <v>1269868</v>
      </c>
      <c r="R226" s="41">
        <v>1289771</v>
      </c>
      <c r="S226" s="41">
        <f>Table3[[#This Row],[Island End]]-Table3[[#This Row],[Island Start]]</f>
        <v>19903</v>
      </c>
      <c r="T226" s="41">
        <v>1269868</v>
      </c>
      <c r="U226" s="41">
        <v>1272201</v>
      </c>
      <c r="V226" s="41">
        <v>-1</v>
      </c>
      <c r="W226" s="68" t="s">
        <v>262</v>
      </c>
    </row>
    <row r="227" spans="16:23">
      <c r="P227" s="22"/>
      <c r="Q227" s="41">
        <v>1269868</v>
      </c>
      <c r="R227" s="41">
        <v>1289771</v>
      </c>
      <c r="S227" s="41">
        <f>Table3[[#This Row],[Island End]]-Table3[[#This Row],[Island Start]]</f>
        <v>19903</v>
      </c>
      <c r="T227" s="41">
        <v>1272194</v>
      </c>
      <c r="U227" s="41">
        <v>1272796</v>
      </c>
      <c r="V227" s="41">
        <v>-1</v>
      </c>
      <c r="W227" s="68"/>
    </row>
    <row r="228" spans="16:23">
      <c r="P228" s="22"/>
      <c r="Q228" s="41">
        <v>1269868</v>
      </c>
      <c r="R228" s="41">
        <v>1289771</v>
      </c>
      <c r="S228" s="41">
        <f>Table3[[#This Row],[Island End]]-Table3[[#This Row],[Island Start]]</f>
        <v>19903</v>
      </c>
      <c r="T228" s="41">
        <v>1272864</v>
      </c>
      <c r="U228" s="41">
        <v>1273121</v>
      </c>
      <c r="V228" s="41">
        <v>-1</v>
      </c>
      <c r="W228" s="68"/>
    </row>
    <row r="229" spans="16:23">
      <c r="P229" s="22"/>
      <c r="Q229" s="41">
        <v>1269868</v>
      </c>
      <c r="R229" s="41">
        <v>1289771</v>
      </c>
      <c r="S229" s="41">
        <f>Table3[[#This Row],[Island End]]-Table3[[#This Row],[Island Start]]</f>
        <v>19903</v>
      </c>
      <c r="T229" s="41">
        <v>1273132</v>
      </c>
      <c r="U229" s="41">
        <v>1273596</v>
      </c>
      <c r="V229" s="41">
        <v>-1</v>
      </c>
      <c r="W229" s="68" t="s">
        <v>157</v>
      </c>
    </row>
    <row r="230" spans="16:23">
      <c r="P230" s="22"/>
      <c r="Q230" s="41">
        <v>1269868</v>
      </c>
      <c r="R230" s="41">
        <v>1289771</v>
      </c>
      <c r="S230" s="41">
        <f>Table3[[#This Row],[Island End]]-Table3[[#This Row],[Island Start]]</f>
        <v>19903</v>
      </c>
      <c r="T230" s="41">
        <v>1273633</v>
      </c>
      <c r="U230" s="41">
        <v>1274637</v>
      </c>
      <c r="V230" s="41">
        <v>-1</v>
      </c>
      <c r="W230" s="68" t="s">
        <v>261</v>
      </c>
    </row>
    <row r="231" spans="16:23">
      <c r="P231" s="22"/>
      <c r="Q231" s="41">
        <v>1269868</v>
      </c>
      <c r="R231" s="41">
        <v>1289771</v>
      </c>
      <c r="S231" s="41">
        <f>Table3[[#This Row],[Island End]]-Table3[[#This Row],[Island Start]]</f>
        <v>19903</v>
      </c>
      <c r="T231" s="41">
        <v>1274650</v>
      </c>
      <c r="U231" s="41">
        <v>1275171</v>
      </c>
      <c r="V231" s="41">
        <v>-1</v>
      </c>
      <c r="W231" s="68" t="s">
        <v>157</v>
      </c>
    </row>
    <row r="232" spans="16:23">
      <c r="P232" s="22"/>
      <c r="Q232" s="41">
        <v>1269868</v>
      </c>
      <c r="R232" s="41">
        <v>1289771</v>
      </c>
      <c r="S232" s="41">
        <f>Table3[[#This Row],[Island End]]-Table3[[#This Row],[Island Start]]</f>
        <v>19903</v>
      </c>
      <c r="T232" s="41">
        <v>1275326</v>
      </c>
      <c r="U232" s="41">
        <v>1275688</v>
      </c>
      <c r="V232" s="41">
        <v>-1</v>
      </c>
      <c r="W232" s="68"/>
    </row>
    <row r="233" spans="16:23">
      <c r="P233" s="22"/>
      <c r="Q233" s="41">
        <v>1269868</v>
      </c>
      <c r="R233" s="41">
        <v>1289771</v>
      </c>
      <c r="S233" s="41">
        <f>Table3[[#This Row],[Island End]]-Table3[[#This Row],[Island Start]]</f>
        <v>19903</v>
      </c>
      <c r="T233" s="41">
        <v>1275736</v>
      </c>
      <c r="U233" s="41">
        <v>1276068</v>
      </c>
      <c r="V233" s="41">
        <v>-1</v>
      </c>
      <c r="W233" s="68" t="s">
        <v>157</v>
      </c>
    </row>
    <row r="234" spans="16:23">
      <c r="P234" s="22"/>
      <c r="Q234" s="41">
        <v>1269868</v>
      </c>
      <c r="R234" s="41">
        <v>1289771</v>
      </c>
      <c r="S234" s="41">
        <f>Table3[[#This Row],[Island End]]-Table3[[#This Row],[Island Start]]</f>
        <v>19903</v>
      </c>
      <c r="T234" s="41">
        <v>1276078</v>
      </c>
      <c r="U234" s="41">
        <v>1277802</v>
      </c>
      <c r="V234" s="41">
        <v>-1</v>
      </c>
      <c r="W234" s="68" t="s">
        <v>260</v>
      </c>
    </row>
    <row r="235" spans="16:23">
      <c r="P235" s="22"/>
      <c r="Q235" s="41">
        <v>1269868</v>
      </c>
      <c r="R235" s="41">
        <v>1289771</v>
      </c>
      <c r="S235" s="41">
        <f>Table3[[#This Row],[Island End]]-Table3[[#This Row],[Island Start]]</f>
        <v>19903</v>
      </c>
      <c r="T235" s="41">
        <v>1277803</v>
      </c>
      <c r="U235" s="41">
        <v>1278129</v>
      </c>
      <c r="V235" s="41">
        <v>-1</v>
      </c>
      <c r="W235" s="68"/>
    </row>
    <row r="236" spans="16:23">
      <c r="P236" s="22"/>
      <c r="Q236" s="41">
        <v>1269868</v>
      </c>
      <c r="R236" s="41">
        <v>1289771</v>
      </c>
      <c r="S236" s="41">
        <f>Table3[[#This Row],[Island End]]-Table3[[#This Row],[Island Start]]</f>
        <v>19903</v>
      </c>
      <c r="T236" s="41">
        <v>1278132</v>
      </c>
      <c r="U236" s="41">
        <v>1278590</v>
      </c>
      <c r="V236" s="41">
        <v>-1</v>
      </c>
      <c r="W236" s="68" t="s">
        <v>157</v>
      </c>
    </row>
    <row r="237" spans="16:23">
      <c r="P237" s="22"/>
      <c r="Q237" s="41">
        <v>1269868</v>
      </c>
      <c r="R237" s="41">
        <v>1289771</v>
      </c>
      <c r="S237" s="41">
        <f>Table3[[#This Row],[Island End]]-Table3[[#This Row],[Island Start]]</f>
        <v>19903</v>
      </c>
      <c r="T237" s="41">
        <v>1278583</v>
      </c>
      <c r="U237" s="41">
        <v>1279053</v>
      </c>
      <c r="V237" s="41">
        <v>-1</v>
      </c>
      <c r="W237" s="68"/>
    </row>
    <row r="238" spans="16:23">
      <c r="P238" s="22"/>
      <c r="Q238" s="41">
        <v>1269868</v>
      </c>
      <c r="R238" s="41">
        <v>1289771</v>
      </c>
      <c r="S238" s="41">
        <f>Table3[[#This Row],[Island End]]-Table3[[#This Row],[Island Start]]</f>
        <v>19903</v>
      </c>
      <c r="T238" s="41">
        <v>1279064</v>
      </c>
      <c r="U238" s="41">
        <v>1280635</v>
      </c>
      <c r="V238" s="41">
        <v>-1</v>
      </c>
      <c r="W238" s="68" t="s">
        <v>275</v>
      </c>
    </row>
    <row r="239" spans="16:23">
      <c r="P239" s="22"/>
      <c r="Q239" s="41">
        <v>1269868</v>
      </c>
      <c r="R239" s="41">
        <v>1289771</v>
      </c>
      <c r="S239" s="41">
        <f>Table3[[#This Row],[Island End]]-Table3[[#This Row],[Island Start]]</f>
        <v>19903</v>
      </c>
      <c r="T239" s="41">
        <v>1280622</v>
      </c>
      <c r="U239" s="41">
        <v>1281053</v>
      </c>
      <c r="V239" s="41">
        <v>-1</v>
      </c>
      <c r="W239" s="68"/>
    </row>
    <row r="240" spans="16:23">
      <c r="P240" s="22"/>
      <c r="Q240" s="41">
        <v>1269868</v>
      </c>
      <c r="R240" s="41">
        <v>1289771</v>
      </c>
      <c r="S240" s="41">
        <f>Table3[[#This Row],[Island End]]-Table3[[#This Row],[Island Start]]</f>
        <v>19903</v>
      </c>
      <c r="T240" s="41">
        <v>1281082</v>
      </c>
      <c r="U240" s="41">
        <v>1281357</v>
      </c>
      <c r="V240" s="41">
        <v>-1</v>
      </c>
      <c r="W240" s="68"/>
    </row>
    <row r="241" spans="16:23">
      <c r="P241" s="22"/>
      <c r="Q241" s="41">
        <v>1269868</v>
      </c>
      <c r="R241" s="41">
        <v>1289771</v>
      </c>
      <c r="S241" s="41">
        <f>Table3[[#This Row],[Island End]]-Table3[[#This Row],[Island Start]]</f>
        <v>19903</v>
      </c>
      <c r="T241" s="41">
        <v>1281664</v>
      </c>
      <c r="U241" s="41">
        <v>1283910</v>
      </c>
      <c r="V241" s="41">
        <v>-1</v>
      </c>
      <c r="W241" s="68" t="s">
        <v>274</v>
      </c>
    </row>
    <row r="242" spans="16:23">
      <c r="P242" s="22"/>
      <c r="Q242" s="41">
        <v>1269868</v>
      </c>
      <c r="R242" s="41">
        <v>1289771</v>
      </c>
      <c r="S242" s="41">
        <f>Table3[[#This Row],[Island End]]-Table3[[#This Row],[Island Start]]</f>
        <v>19903</v>
      </c>
      <c r="T242" s="41">
        <v>1283907</v>
      </c>
      <c r="U242" s="41">
        <v>1284143</v>
      </c>
      <c r="V242" s="41">
        <v>-1</v>
      </c>
      <c r="W242" s="68"/>
    </row>
    <row r="243" spans="16:23">
      <c r="P243" s="22"/>
      <c r="Q243" s="41">
        <v>1269868</v>
      </c>
      <c r="R243" s="41">
        <v>1289771</v>
      </c>
      <c r="S243" s="41">
        <f>Table3[[#This Row],[Island End]]-Table3[[#This Row],[Island Start]]</f>
        <v>19903</v>
      </c>
      <c r="T243" s="41">
        <v>1284236</v>
      </c>
      <c r="U243" s="41">
        <v>1284649</v>
      </c>
      <c r="V243" s="41">
        <v>1</v>
      </c>
      <c r="W243" s="68"/>
    </row>
    <row r="244" spans="16:23">
      <c r="P244" s="22"/>
      <c r="Q244" s="41">
        <v>1269868</v>
      </c>
      <c r="R244" s="41">
        <v>1289771</v>
      </c>
      <c r="S244" s="41">
        <f>Table3[[#This Row],[Island End]]-Table3[[#This Row],[Island Start]]</f>
        <v>19903</v>
      </c>
      <c r="T244" s="41">
        <v>1284718</v>
      </c>
      <c r="U244" s="41">
        <v>1284960</v>
      </c>
      <c r="V244" s="41">
        <v>1</v>
      </c>
      <c r="W244" s="68"/>
    </row>
    <row r="245" spans="16:23">
      <c r="P245" s="22"/>
      <c r="Q245" s="41">
        <v>1269868</v>
      </c>
      <c r="R245" s="41">
        <v>1289771</v>
      </c>
      <c r="S245" s="41">
        <f>Table3[[#This Row],[Island End]]-Table3[[#This Row],[Island Start]]</f>
        <v>19903</v>
      </c>
      <c r="T245" s="41">
        <v>1284962</v>
      </c>
      <c r="U245" s="41">
        <v>1285363</v>
      </c>
      <c r="V245" s="41">
        <v>1</v>
      </c>
      <c r="W245" s="68" t="s">
        <v>157</v>
      </c>
    </row>
    <row r="246" spans="16:23">
      <c r="P246" s="22"/>
      <c r="Q246" s="41">
        <v>1269868</v>
      </c>
      <c r="R246" s="41">
        <v>1289771</v>
      </c>
      <c r="S246" s="41">
        <f>Table3[[#This Row],[Island End]]-Table3[[#This Row],[Island Start]]</f>
        <v>19903</v>
      </c>
      <c r="T246" s="41">
        <v>1285530</v>
      </c>
      <c r="U246" s="41">
        <v>1286258</v>
      </c>
      <c r="V246" s="41">
        <v>1</v>
      </c>
      <c r="W246" s="68"/>
    </row>
    <row r="247" spans="16:23">
      <c r="P247" s="22"/>
      <c r="Q247" s="41">
        <v>1269868</v>
      </c>
      <c r="R247" s="41">
        <v>1289771</v>
      </c>
      <c r="S247" s="41">
        <f>Table3[[#This Row],[Island End]]-Table3[[#This Row],[Island Start]]</f>
        <v>19903</v>
      </c>
      <c r="T247" s="41">
        <v>1286270</v>
      </c>
      <c r="U247" s="41">
        <v>1286428</v>
      </c>
      <c r="V247" s="41">
        <v>1</v>
      </c>
      <c r="W247" s="68"/>
    </row>
    <row r="248" spans="16:23">
      <c r="P248" s="22"/>
      <c r="Q248" s="41">
        <v>1269868</v>
      </c>
      <c r="R248" s="41">
        <v>1289771</v>
      </c>
      <c r="S248" s="41">
        <f>Table3[[#This Row],[Island End]]-Table3[[#This Row],[Island Start]]</f>
        <v>19903</v>
      </c>
      <c r="T248" s="41">
        <v>1286439</v>
      </c>
      <c r="U248" s="41">
        <v>1286861</v>
      </c>
      <c r="V248" s="41">
        <v>1</v>
      </c>
      <c r="W248" s="68"/>
    </row>
    <row r="249" spans="16:23">
      <c r="P249" s="22"/>
      <c r="Q249" s="41">
        <v>1269868</v>
      </c>
      <c r="R249" s="41">
        <v>1289771</v>
      </c>
      <c r="S249" s="41">
        <f>Table3[[#This Row],[Island End]]-Table3[[#This Row],[Island Start]]</f>
        <v>19903</v>
      </c>
      <c r="T249" s="41">
        <v>1286864</v>
      </c>
      <c r="U249" s="41">
        <v>1287310</v>
      </c>
      <c r="V249" s="41">
        <v>1</v>
      </c>
      <c r="W249" s="68"/>
    </row>
    <row r="250" spans="16:23">
      <c r="P250" s="22"/>
      <c r="Q250" s="41">
        <v>1269868</v>
      </c>
      <c r="R250" s="41">
        <v>1289771</v>
      </c>
      <c r="S250" s="41">
        <f>Table3[[#This Row],[Island End]]-Table3[[#This Row],[Island Start]]</f>
        <v>19903</v>
      </c>
      <c r="T250" s="41">
        <v>1287498</v>
      </c>
      <c r="U250" s="41">
        <v>1287638</v>
      </c>
      <c r="V250" s="41">
        <v>-1</v>
      </c>
      <c r="W250" s="68"/>
    </row>
    <row r="251" spans="16:23">
      <c r="P251" s="22"/>
      <c r="Q251" s="41">
        <v>1269868</v>
      </c>
      <c r="R251" s="41">
        <v>1289771</v>
      </c>
      <c r="S251" s="41">
        <f>Table3[[#This Row],[Island End]]-Table3[[#This Row],[Island Start]]</f>
        <v>19903</v>
      </c>
      <c r="T251" s="41">
        <v>1288171</v>
      </c>
      <c r="U251" s="41">
        <v>1289526</v>
      </c>
      <c r="V251" s="41">
        <v>1</v>
      </c>
      <c r="W251" s="68" t="s">
        <v>272</v>
      </c>
    </row>
    <row r="252" spans="16:23">
      <c r="P252" s="22"/>
      <c r="Q252" s="41">
        <v>1269868</v>
      </c>
      <c r="R252" s="41">
        <v>1289771</v>
      </c>
      <c r="S252" s="41">
        <f>Table3[[#This Row],[Island End]]-Table3[[#This Row],[Island Start]]</f>
        <v>19903</v>
      </c>
      <c r="T252" s="41">
        <v>1289523</v>
      </c>
      <c r="U252" s="41">
        <v>1289771</v>
      </c>
      <c r="V252" s="41">
        <v>1</v>
      </c>
      <c r="W252" s="68"/>
    </row>
    <row r="253" spans="16:23">
      <c r="P253" s="22">
        <v>19</v>
      </c>
      <c r="Q253" s="1">
        <v>1394076</v>
      </c>
      <c r="R253" s="1">
        <v>1405645</v>
      </c>
      <c r="S253" s="1">
        <v>11569</v>
      </c>
      <c r="T253" s="1">
        <v>1394076</v>
      </c>
      <c r="U253" s="1">
        <v>1394201</v>
      </c>
      <c r="V253" s="1">
        <v>-1</v>
      </c>
      <c r="W253" s="37"/>
    </row>
    <row r="254" spans="16:23">
      <c r="P254" s="22"/>
      <c r="Q254" s="1">
        <v>1394076</v>
      </c>
      <c r="R254" s="1">
        <v>1405645</v>
      </c>
      <c r="S254" s="1">
        <v>11569</v>
      </c>
      <c r="T254" s="1">
        <v>1394207</v>
      </c>
      <c r="U254" s="1">
        <v>1395493</v>
      </c>
      <c r="V254" s="1">
        <v>1</v>
      </c>
      <c r="W254" s="37" t="s">
        <v>271</v>
      </c>
    </row>
    <row r="255" spans="16:23">
      <c r="P255" s="22"/>
      <c r="Q255" s="1">
        <v>1394076</v>
      </c>
      <c r="R255" s="1">
        <v>1405645</v>
      </c>
      <c r="S255" s="1">
        <v>11569</v>
      </c>
      <c r="T255" s="1">
        <v>1395553</v>
      </c>
      <c r="U255" s="1">
        <v>1396314</v>
      </c>
      <c r="V255" s="1">
        <v>1</v>
      </c>
      <c r="W255" s="37" t="s">
        <v>270</v>
      </c>
    </row>
    <row r="256" spans="16:23">
      <c r="P256" s="22"/>
      <c r="Q256" s="1">
        <v>1394076</v>
      </c>
      <c r="R256" s="1">
        <v>1405645</v>
      </c>
      <c r="S256" s="1">
        <v>11569</v>
      </c>
      <c r="T256" s="1">
        <v>1396311</v>
      </c>
      <c r="U256" s="1">
        <v>1397525</v>
      </c>
      <c r="V256" s="1">
        <v>1</v>
      </c>
      <c r="W256" s="37" t="s">
        <v>269</v>
      </c>
    </row>
    <row r="257" spans="16:23">
      <c r="P257" s="22"/>
      <c r="Q257" s="1">
        <v>1394076</v>
      </c>
      <c r="R257" s="1">
        <v>1405645</v>
      </c>
      <c r="S257" s="1">
        <v>11569</v>
      </c>
      <c r="T257" s="1">
        <v>1397527</v>
      </c>
      <c r="U257" s="1">
        <v>1398042</v>
      </c>
      <c r="V257" s="1">
        <v>1</v>
      </c>
      <c r="W257" s="37"/>
    </row>
    <row r="258" spans="16:23">
      <c r="P258" s="22"/>
      <c r="Q258" s="1">
        <v>1394076</v>
      </c>
      <c r="R258" s="1">
        <v>1405645</v>
      </c>
      <c r="S258" s="1">
        <v>11569</v>
      </c>
      <c r="T258" s="1">
        <v>1398039</v>
      </c>
      <c r="U258" s="1">
        <v>1399295</v>
      </c>
      <c r="V258" s="1">
        <v>1</v>
      </c>
      <c r="W258" s="37" t="s">
        <v>268</v>
      </c>
    </row>
    <row r="259" spans="16:23">
      <c r="P259" s="22"/>
      <c r="Q259" s="1">
        <v>1394076</v>
      </c>
      <c r="R259" s="1">
        <v>1405645</v>
      </c>
      <c r="S259" s="1">
        <v>11569</v>
      </c>
      <c r="T259" s="1">
        <v>1399292</v>
      </c>
      <c r="U259" s="1">
        <v>1399816</v>
      </c>
      <c r="V259" s="1">
        <v>1</v>
      </c>
      <c r="W259" s="37" t="s">
        <v>267</v>
      </c>
    </row>
    <row r="260" spans="16:23">
      <c r="P260" s="22"/>
      <c r="Q260" s="1">
        <v>1394076</v>
      </c>
      <c r="R260" s="1">
        <v>1405645</v>
      </c>
      <c r="S260" s="1">
        <v>11569</v>
      </c>
      <c r="T260" s="1">
        <v>1399843</v>
      </c>
      <c r="U260" s="1">
        <v>1400625</v>
      </c>
      <c r="V260" s="1">
        <v>1</v>
      </c>
      <c r="W260" s="37" t="s">
        <v>266</v>
      </c>
    </row>
    <row r="261" spans="16:23">
      <c r="P261" s="22"/>
      <c r="Q261" s="1">
        <v>1394076</v>
      </c>
      <c r="R261" s="1">
        <v>1405645</v>
      </c>
      <c r="S261" s="1">
        <v>11569</v>
      </c>
      <c r="T261" s="1">
        <v>1400703</v>
      </c>
      <c r="U261" s="1">
        <v>1401152</v>
      </c>
      <c r="V261" s="1">
        <v>1</v>
      </c>
      <c r="W261" s="37"/>
    </row>
    <row r="262" spans="16:23">
      <c r="P262" s="22"/>
      <c r="Q262" s="1">
        <v>1394076</v>
      </c>
      <c r="R262" s="1">
        <v>1405645</v>
      </c>
      <c r="S262" s="1">
        <v>11569</v>
      </c>
      <c r="T262" s="1">
        <v>1401149</v>
      </c>
      <c r="U262" s="1">
        <v>1402039</v>
      </c>
      <c r="V262" s="1">
        <v>1</v>
      </c>
      <c r="W262" s="37" t="s">
        <v>265</v>
      </c>
    </row>
    <row r="263" spans="16:23">
      <c r="P263" s="22"/>
      <c r="Q263" s="1">
        <v>1394076</v>
      </c>
      <c r="R263" s="1">
        <v>1405645</v>
      </c>
      <c r="S263" s="1">
        <v>11569</v>
      </c>
      <c r="T263" s="1">
        <v>1402370</v>
      </c>
      <c r="U263" s="1">
        <v>1402984</v>
      </c>
      <c r="V263" s="1">
        <v>-1</v>
      </c>
      <c r="W263" s="37"/>
    </row>
    <row r="264" spans="16:23">
      <c r="P264" s="22"/>
      <c r="Q264" s="1">
        <v>1394076</v>
      </c>
      <c r="R264" s="1">
        <v>1405645</v>
      </c>
      <c r="S264" s="1">
        <v>11569</v>
      </c>
      <c r="T264" s="1">
        <v>1402984</v>
      </c>
      <c r="U264" s="1">
        <v>1403463</v>
      </c>
      <c r="V264" s="1">
        <v>-1</v>
      </c>
      <c r="W264" s="37" t="s">
        <v>264</v>
      </c>
    </row>
    <row r="265" spans="16:23">
      <c r="P265" s="22"/>
      <c r="Q265" s="1">
        <v>1394076</v>
      </c>
      <c r="R265" s="1">
        <v>1405645</v>
      </c>
      <c r="S265" s="1">
        <v>11569</v>
      </c>
      <c r="T265" s="1">
        <v>1403460</v>
      </c>
      <c r="U265" s="1">
        <v>1403759</v>
      </c>
      <c r="V265" s="1">
        <v>-1</v>
      </c>
      <c r="W265" s="37"/>
    </row>
    <row r="266" spans="16:23">
      <c r="P266" s="22"/>
      <c r="Q266" s="1">
        <v>1394076</v>
      </c>
      <c r="R266" s="1">
        <v>1405645</v>
      </c>
      <c r="S266" s="1">
        <v>11569</v>
      </c>
      <c r="T266" s="1">
        <v>1403756</v>
      </c>
      <c r="U266" s="1">
        <v>1404013</v>
      </c>
      <c r="V266" s="1">
        <v>-1</v>
      </c>
      <c r="W266" s="37"/>
    </row>
    <row r="267" spans="16:23">
      <c r="P267" s="22"/>
      <c r="Q267" s="1">
        <v>1394076</v>
      </c>
      <c r="R267" s="1">
        <v>1405645</v>
      </c>
      <c r="S267" s="1">
        <v>11569</v>
      </c>
      <c r="T267" s="1">
        <v>1403982</v>
      </c>
      <c r="U267" s="1">
        <v>1404983</v>
      </c>
      <c r="V267" s="1">
        <v>-1</v>
      </c>
      <c r="W267" s="37"/>
    </row>
    <row r="268" spans="16:23">
      <c r="P268" s="22"/>
      <c r="Q268" s="1">
        <v>1394076</v>
      </c>
      <c r="R268" s="1">
        <v>1405645</v>
      </c>
      <c r="S268" s="1">
        <v>11569</v>
      </c>
      <c r="T268" s="1">
        <v>1405271</v>
      </c>
      <c r="U268" s="1">
        <v>1405645</v>
      </c>
      <c r="V268" s="1">
        <v>-1</v>
      </c>
      <c r="W268" s="37"/>
    </row>
    <row r="269" spans="16:23">
      <c r="P269" s="22">
        <v>20</v>
      </c>
      <c r="Q269" s="9">
        <v>1420138</v>
      </c>
      <c r="R269" s="9">
        <v>1423965</v>
      </c>
      <c r="S269" s="9">
        <v>3827</v>
      </c>
      <c r="T269" s="9">
        <v>1420138</v>
      </c>
      <c r="U269" s="9">
        <v>1420779</v>
      </c>
      <c r="V269" s="9">
        <v>-1</v>
      </c>
      <c r="W269" s="50"/>
    </row>
    <row r="270" spans="16:23">
      <c r="P270" s="22"/>
      <c r="Q270" s="9">
        <v>1420138</v>
      </c>
      <c r="R270" s="9">
        <v>1423965</v>
      </c>
      <c r="S270" s="9">
        <v>3827</v>
      </c>
      <c r="T270" s="9">
        <v>1420858</v>
      </c>
      <c r="U270" s="9">
        <v>1421049</v>
      </c>
      <c r="V270" s="9">
        <v>-1</v>
      </c>
      <c r="W270" s="50"/>
    </row>
    <row r="271" spans="16:23">
      <c r="P271" s="22"/>
      <c r="Q271" s="9">
        <v>1420138</v>
      </c>
      <c r="R271" s="9">
        <v>1423965</v>
      </c>
      <c r="S271" s="9">
        <v>3827</v>
      </c>
      <c r="T271" s="9">
        <v>1421060</v>
      </c>
      <c r="U271" s="9">
        <v>1421497</v>
      </c>
      <c r="V271" s="9">
        <v>-1</v>
      </c>
      <c r="W271" s="50"/>
    </row>
    <row r="272" spans="16:23">
      <c r="P272" s="22"/>
      <c r="Q272" s="9">
        <v>1420138</v>
      </c>
      <c r="R272" s="9">
        <v>1423965</v>
      </c>
      <c r="S272" s="9">
        <v>3827</v>
      </c>
      <c r="T272" s="9">
        <v>1421509</v>
      </c>
      <c r="U272" s="9">
        <v>1422576</v>
      </c>
      <c r="V272" s="9">
        <v>-1</v>
      </c>
      <c r="W272" s="50" t="s">
        <v>261</v>
      </c>
    </row>
    <row r="273" spans="16:23">
      <c r="P273" s="22"/>
      <c r="Q273" s="9">
        <v>1420138</v>
      </c>
      <c r="R273" s="9">
        <v>1423965</v>
      </c>
      <c r="S273" s="9">
        <v>3827</v>
      </c>
      <c r="T273" s="9">
        <v>1422583</v>
      </c>
      <c r="U273" s="9">
        <v>1423269</v>
      </c>
      <c r="V273" s="9">
        <v>-1</v>
      </c>
      <c r="W273" s="50"/>
    </row>
    <row r="274" spans="16:23">
      <c r="P274" s="22"/>
      <c r="Q274" s="9">
        <v>1420138</v>
      </c>
      <c r="R274" s="9">
        <v>1423965</v>
      </c>
      <c r="S274" s="9">
        <v>3827</v>
      </c>
      <c r="T274" s="9">
        <v>1423229</v>
      </c>
      <c r="U274" s="9">
        <v>1423639</v>
      </c>
      <c r="V274" s="9">
        <v>-1</v>
      </c>
      <c r="W274" s="50" t="s">
        <v>157</v>
      </c>
    </row>
    <row r="275" spans="16:23">
      <c r="P275" s="22"/>
      <c r="Q275" s="9">
        <v>1420138</v>
      </c>
      <c r="R275" s="9">
        <v>1423965</v>
      </c>
      <c r="S275" s="9">
        <v>3827</v>
      </c>
      <c r="T275" s="9">
        <v>1423648</v>
      </c>
      <c r="U275" s="9">
        <v>1423965</v>
      </c>
      <c r="V275" s="9">
        <v>-1</v>
      </c>
      <c r="W275" s="50"/>
    </row>
    <row r="276" spans="16:23">
      <c r="P276" s="22">
        <v>21</v>
      </c>
      <c r="Q276" s="10">
        <v>1433001</v>
      </c>
      <c r="R276" s="10">
        <v>1444011</v>
      </c>
      <c r="S276" s="10">
        <f>Table3[[#This Row],[Island End]]-Table3[[#This Row],[Island Start]]</f>
        <v>11010</v>
      </c>
      <c r="T276" s="10">
        <v>1433001</v>
      </c>
      <c r="U276" s="10">
        <v>1433231</v>
      </c>
      <c r="V276" s="10">
        <v>1</v>
      </c>
      <c r="W276" s="51" t="s">
        <v>157</v>
      </c>
    </row>
    <row r="277" spans="16:23">
      <c r="P277" s="22"/>
      <c r="Q277" s="10">
        <v>1433001</v>
      </c>
      <c r="R277" s="10">
        <v>1444011</v>
      </c>
      <c r="S277" s="10">
        <f>Table3[[#This Row],[Island End]]-Table3[[#This Row],[Island Start]]</f>
        <v>11010</v>
      </c>
      <c r="T277" s="10">
        <v>1433374</v>
      </c>
      <c r="U277" s="10">
        <v>1433517</v>
      </c>
      <c r="V277" s="10">
        <v>1</v>
      </c>
      <c r="W277" s="51"/>
    </row>
    <row r="278" spans="16:23">
      <c r="P278" s="22"/>
      <c r="Q278" s="10">
        <v>1433001</v>
      </c>
      <c r="R278" s="10">
        <v>1444011</v>
      </c>
      <c r="S278" s="10">
        <f>Table3[[#This Row],[Island End]]-Table3[[#This Row],[Island Start]]</f>
        <v>11010</v>
      </c>
      <c r="T278" s="10">
        <v>1433514</v>
      </c>
      <c r="U278" s="10">
        <v>1434266</v>
      </c>
      <c r="V278" s="10">
        <v>1</v>
      </c>
      <c r="W278" s="51"/>
    </row>
    <row r="279" spans="16:23">
      <c r="P279" s="22"/>
      <c r="Q279" s="10">
        <v>1433001</v>
      </c>
      <c r="R279" s="10">
        <v>1444011</v>
      </c>
      <c r="S279" s="10">
        <f>Table3[[#This Row],[Island End]]-Table3[[#This Row],[Island Start]]</f>
        <v>11010</v>
      </c>
      <c r="T279" s="10">
        <v>1434304</v>
      </c>
      <c r="U279" s="10">
        <v>1434789</v>
      </c>
      <c r="V279" s="10">
        <v>1</v>
      </c>
      <c r="W279" s="51"/>
    </row>
    <row r="280" spans="16:23">
      <c r="P280" s="22"/>
      <c r="Q280" s="10">
        <v>1433001</v>
      </c>
      <c r="R280" s="10">
        <v>1444011</v>
      </c>
      <c r="S280" s="10">
        <f>Table3[[#This Row],[Island End]]-Table3[[#This Row],[Island Start]]</f>
        <v>11010</v>
      </c>
      <c r="T280" s="10">
        <v>1434792</v>
      </c>
      <c r="U280" s="10">
        <v>1436108</v>
      </c>
      <c r="V280" s="10">
        <v>1</v>
      </c>
      <c r="W280" s="51" t="s">
        <v>157</v>
      </c>
    </row>
    <row r="281" spans="16:23">
      <c r="P281" s="22"/>
      <c r="Q281" s="10">
        <v>1433001</v>
      </c>
      <c r="R281" s="10">
        <v>1444011</v>
      </c>
      <c r="S281" s="10">
        <f>Table3[[#This Row],[Island End]]-Table3[[#This Row],[Island Start]]</f>
        <v>11010</v>
      </c>
      <c r="T281" s="10">
        <v>1436101</v>
      </c>
      <c r="U281" s="10">
        <v>1437429</v>
      </c>
      <c r="V281" s="10">
        <v>1</v>
      </c>
      <c r="W281" s="51" t="s">
        <v>272</v>
      </c>
    </row>
    <row r="282" spans="16:23">
      <c r="P282" s="22"/>
      <c r="Q282" s="10">
        <v>1433001</v>
      </c>
      <c r="R282" s="10">
        <v>1444011</v>
      </c>
      <c r="S282" s="10">
        <f>Table3[[#This Row],[Island End]]-Table3[[#This Row],[Island Start]]</f>
        <v>11010</v>
      </c>
      <c r="T282" s="10">
        <v>1437426</v>
      </c>
      <c r="U282" s="10">
        <v>1437629</v>
      </c>
      <c r="V282" s="10">
        <v>1</v>
      </c>
      <c r="W282" s="51"/>
    </row>
    <row r="283" spans="16:23">
      <c r="P283" s="22"/>
      <c r="Q283" s="10">
        <v>1433001</v>
      </c>
      <c r="R283" s="10">
        <v>1444011</v>
      </c>
      <c r="S283" s="10">
        <f>Table3[[#This Row],[Island End]]-Table3[[#This Row],[Island Start]]</f>
        <v>11010</v>
      </c>
      <c r="T283" s="10">
        <v>1437640</v>
      </c>
      <c r="U283" s="10">
        <v>1438224</v>
      </c>
      <c r="V283" s="10">
        <v>1</v>
      </c>
      <c r="W283" s="51" t="s">
        <v>272</v>
      </c>
    </row>
    <row r="284" spans="16:23">
      <c r="P284" s="22"/>
      <c r="Q284" s="10">
        <v>1433001</v>
      </c>
      <c r="R284" s="10">
        <v>1444011</v>
      </c>
      <c r="S284" s="10">
        <f>Table3[[#This Row],[Island End]]-Table3[[#This Row],[Island Start]]</f>
        <v>11010</v>
      </c>
      <c r="T284" s="10">
        <v>1438233</v>
      </c>
      <c r="U284" s="10">
        <v>1438502</v>
      </c>
      <c r="V284" s="10">
        <v>1</v>
      </c>
      <c r="W284" s="51"/>
    </row>
    <row r="285" spans="16:23">
      <c r="P285" s="22"/>
      <c r="Q285" s="10">
        <v>1433001</v>
      </c>
      <c r="R285" s="10">
        <v>1444011</v>
      </c>
      <c r="S285" s="10">
        <f>Table3[[#This Row],[Island End]]-Table3[[#This Row],[Island Start]]</f>
        <v>11010</v>
      </c>
      <c r="T285" s="10">
        <v>1438682</v>
      </c>
      <c r="U285" s="10">
        <v>1438897</v>
      </c>
      <c r="V285" s="10">
        <v>1</v>
      </c>
      <c r="W285" s="51"/>
    </row>
    <row r="286" spans="16:23">
      <c r="P286" s="22"/>
      <c r="Q286" s="10">
        <v>1433001</v>
      </c>
      <c r="R286" s="10">
        <v>1444011</v>
      </c>
      <c r="S286" s="10">
        <f>Table3[[#This Row],[Island End]]-Table3[[#This Row],[Island Start]]</f>
        <v>11010</v>
      </c>
      <c r="T286" s="10">
        <v>1438887</v>
      </c>
      <c r="U286" s="10">
        <v>1439255</v>
      </c>
      <c r="V286" s="10">
        <v>1</v>
      </c>
      <c r="W286" s="51"/>
    </row>
    <row r="287" spans="16:23">
      <c r="P287" s="22"/>
      <c r="Q287" s="10">
        <v>1433001</v>
      </c>
      <c r="R287" s="10">
        <v>1444011</v>
      </c>
      <c r="S287" s="10">
        <f>Table3[[#This Row],[Island End]]-Table3[[#This Row],[Island Start]]</f>
        <v>11010</v>
      </c>
      <c r="T287" s="10">
        <v>1439252</v>
      </c>
      <c r="U287" s="10">
        <v>1441420</v>
      </c>
      <c r="V287" s="10">
        <v>1</v>
      </c>
      <c r="W287" s="51" t="s">
        <v>259</v>
      </c>
    </row>
    <row r="288" spans="16:23">
      <c r="P288" s="22"/>
      <c r="Q288" s="10">
        <v>1433001</v>
      </c>
      <c r="R288" s="10">
        <v>1444011</v>
      </c>
      <c r="S288" s="10">
        <f>Table3[[#This Row],[Island End]]-Table3[[#This Row],[Island Start]]</f>
        <v>11010</v>
      </c>
      <c r="T288" s="10">
        <v>1441511</v>
      </c>
      <c r="U288" s="10">
        <v>1441843</v>
      </c>
      <c r="V288" s="10">
        <v>1</v>
      </c>
      <c r="W288" s="51"/>
    </row>
    <row r="289" spans="16:23">
      <c r="P289" s="22"/>
      <c r="Q289" s="10">
        <v>1433001</v>
      </c>
      <c r="R289" s="10">
        <v>1444011</v>
      </c>
      <c r="S289" s="10">
        <f>Table3[[#This Row],[Island End]]-Table3[[#This Row],[Island Start]]</f>
        <v>11010</v>
      </c>
      <c r="T289" s="10">
        <v>1441840</v>
      </c>
      <c r="U289" s="10">
        <v>1442346</v>
      </c>
      <c r="V289" s="10">
        <v>1</v>
      </c>
      <c r="W289" s="51" t="s">
        <v>258</v>
      </c>
    </row>
    <row r="290" spans="16:23">
      <c r="P290" s="22"/>
      <c r="Q290" s="10">
        <v>1433001</v>
      </c>
      <c r="R290" s="10">
        <v>1444011</v>
      </c>
      <c r="S290" s="10">
        <f>Table3[[#This Row],[Island End]]-Table3[[#This Row],[Island Start]]</f>
        <v>11010</v>
      </c>
      <c r="T290" s="10">
        <v>1442343</v>
      </c>
      <c r="U290" s="10">
        <v>1443779</v>
      </c>
      <c r="V290" s="10">
        <v>1</v>
      </c>
      <c r="W290" s="51" t="s">
        <v>257</v>
      </c>
    </row>
    <row r="291" spans="16:23">
      <c r="P291" s="22"/>
      <c r="Q291" s="10">
        <v>1433001</v>
      </c>
      <c r="R291" s="10">
        <v>1444011</v>
      </c>
      <c r="S291" s="10">
        <f>Table3[[#This Row],[Island End]]-Table3[[#This Row],[Island Start]]</f>
        <v>11010</v>
      </c>
      <c r="T291" s="10">
        <v>1443772</v>
      </c>
      <c r="U291" s="10">
        <v>1444011</v>
      </c>
      <c r="V291" s="10">
        <v>1</v>
      </c>
      <c r="W291" s="51"/>
    </row>
    <row r="292" spans="16:23">
      <c r="P292" s="22">
        <v>22</v>
      </c>
      <c r="Q292" s="11">
        <v>1807569</v>
      </c>
      <c r="R292" s="11">
        <v>1820870</v>
      </c>
      <c r="S292" s="11">
        <v>13301</v>
      </c>
      <c r="T292" s="11">
        <v>1807569</v>
      </c>
      <c r="U292" s="11">
        <v>1808423</v>
      </c>
      <c r="V292" s="11">
        <v>-1</v>
      </c>
      <c r="W292" s="52" t="s">
        <v>294</v>
      </c>
    </row>
    <row r="293" spans="16:23">
      <c r="P293" s="22"/>
      <c r="Q293" s="11">
        <v>1807569</v>
      </c>
      <c r="R293" s="11">
        <v>1820870</v>
      </c>
      <c r="S293" s="11">
        <v>13301</v>
      </c>
      <c r="T293" s="11">
        <v>1808434</v>
      </c>
      <c r="U293" s="11">
        <v>1809810</v>
      </c>
      <c r="V293" s="11">
        <v>-1</v>
      </c>
      <c r="W293" s="52" t="s">
        <v>293</v>
      </c>
    </row>
    <row r="294" spans="16:23">
      <c r="P294" s="22"/>
      <c r="Q294" s="11">
        <v>1807569</v>
      </c>
      <c r="R294" s="11">
        <v>1820870</v>
      </c>
      <c r="S294" s="11">
        <v>13301</v>
      </c>
      <c r="T294" s="11">
        <v>1809798</v>
      </c>
      <c r="U294" s="11">
        <v>1811363</v>
      </c>
      <c r="V294" s="11">
        <v>-1</v>
      </c>
      <c r="W294" s="52" t="s">
        <v>292</v>
      </c>
    </row>
    <row r="295" spans="16:23">
      <c r="P295" s="22"/>
      <c r="Q295" s="11">
        <v>1807569</v>
      </c>
      <c r="R295" s="11">
        <v>1820870</v>
      </c>
      <c r="S295" s="11">
        <v>13301</v>
      </c>
      <c r="T295" s="11">
        <v>1811360</v>
      </c>
      <c r="U295" s="11">
        <v>1812370</v>
      </c>
      <c r="V295" s="11">
        <v>-1</v>
      </c>
      <c r="W295" s="52" t="s">
        <v>157</v>
      </c>
    </row>
    <row r="296" spans="16:23">
      <c r="P296" s="22"/>
      <c r="Q296" s="11">
        <v>1807569</v>
      </c>
      <c r="R296" s="11">
        <v>1820870</v>
      </c>
      <c r="S296" s="11">
        <v>13301</v>
      </c>
      <c r="T296" s="11">
        <v>1812367</v>
      </c>
      <c r="U296" s="11">
        <v>1813653</v>
      </c>
      <c r="V296" s="11">
        <v>-1</v>
      </c>
      <c r="W296" s="52" t="s">
        <v>157</v>
      </c>
    </row>
    <row r="297" spans="16:23">
      <c r="P297" s="22"/>
      <c r="Q297" s="11">
        <v>1807569</v>
      </c>
      <c r="R297" s="11">
        <v>1820870</v>
      </c>
      <c r="S297" s="11">
        <v>13301</v>
      </c>
      <c r="T297" s="11">
        <v>1813742</v>
      </c>
      <c r="U297" s="11">
        <v>1814278</v>
      </c>
      <c r="V297" s="11">
        <v>-1</v>
      </c>
      <c r="W297" s="52" t="s">
        <v>291</v>
      </c>
    </row>
    <row r="298" spans="16:23">
      <c r="P298" s="22"/>
      <c r="Q298" s="11">
        <v>1807569</v>
      </c>
      <c r="R298" s="11">
        <v>1820870</v>
      </c>
      <c r="S298" s="11">
        <v>13301</v>
      </c>
      <c r="T298" s="11">
        <v>1814297</v>
      </c>
      <c r="U298" s="11">
        <v>1818076</v>
      </c>
      <c r="V298" s="11">
        <v>-1</v>
      </c>
      <c r="W298" s="52" t="s">
        <v>157</v>
      </c>
    </row>
    <row r="299" spans="16:23">
      <c r="P299" s="22"/>
      <c r="Q299" s="11">
        <v>1807569</v>
      </c>
      <c r="R299" s="11">
        <v>1820870</v>
      </c>
      <c r="S299" s="11">
        <v>13301</v>
      </c>
      <c r="T299" s="11">
        <v>1818069</v>
      </c>
      <c r="U299" s="11">
        <v>1820870</v>
      </c>
      <c r="V299" s="11">
        <v>-1</v>
      </c>
      <c r="W299" s="52" t="s">
        <v>290</v>
      </c>
    </row>
    <row r="300" spans="16:23">
      <c r="P300" s="22">
        <v>23</v>
      </c>
      <c r="Q300" s="23">
        <v>2020385</v>
      </c>
      <c r="R300" s="23">
        <v>2024520</v>
      </c>
      <c r="S300" s="23">
        <v>4135</v>
      </c>
      <c r="T300" s="23">
        <v>2018955</v>
      </c>
      <c r="U300" s="23">
        <v>2020388</v>
      </c>
      <c r="V300" s="23">
        <v>-1</v>
      </c>
      <c r="W300" s="53" t="s">
        <v>283</v>
      </c>
    </row>
    <row r="301" spans="16:23">
      <c r="P301" s="22"/>
      <c r="Q301" s="23">
        <v>2020385</v>
      </c>
      <c r="R301" s="23">
        <v>2024520</v>
      </c>
      <c r="S301" s="23">
        <v>4135</v>
      </c>
      <c r="T301" s="23">
        <v>2020385</v>
      </c>
      <c r="U301" s="23">
        <v>2021416</v>
      </c>
      <c r="V301" s="23">
        <v>-1</v>
      </c>
      <c r="W301" s="53" t="s">
        <v>282</v>
      </c>
    </row>
    <row r="302" spans="16:23">
      <c r="P302" s="22"/>
      <c r="Q302" s="23">
        <v>2020385</v>
      </c>
      <c r="R302" s="23">
        <v>2024520</v>
      </c>
      <c r="S302" s="23">
        <v>4135</v>
      </c>
      <c r="T302" s="23">
        <v>2021413</v>
      </c>
      <c r="U302" s="23">
        <v>2022138</v>
      </c>
      <c r="V302" s="23">
        <v>-1</v>
      </c>
      <c r="W302" s="53"/>
    </row>
    <row r="303" spans="16:23">
      <c r="P303" s="22"/>
      <c r="Q303" s="23">
        <v>2020385</v>
      </c>
      <c r="R303" s="23">
        <v>2024520</v>
      </c>
      <c r="S303" s="23">
        <v>4135</v>
      </c>
      <c r="T303" s="23">
        <v>2022135</v>
      </c>
      <c r="U303" s="23">
        <v>2022854</v>
      </c>
      <c r="V303" s="23">
        <v>-1</v>
      </c>
      <c r="W303" s="53"/>
    </row>
    <row r="304" spans="16:23">
      <c r="P304" s="22"/>
      <c r="Q304" s="23">
        <v>2020385</v>
      </c>
      <c r="R304" s="23">
        <v>2024520</v>
      </c>
      <c r="S304" s="23">
        <v>4135</v>
      </c>
      <c r="T304" s="23">
        <v>2022856</v>
      </c>
      <c r="U304" s="23">
        <v>2024160</v>
      </c>
      <c r="V304" s="23">
        <v>-1</v>
      </c>
      <c r="W304" s="53" t="s">
        <v>157</v>
      </c>
    </row>
    <row r="305" spans="16:23">
      <c r="P305" s="22"/>
      <c r="Q305" s="23">
        <v>2020385</v>
      </c>
      <c r="R305" s="23">
        <v>2024520</v>
      </c>
      <c r="S305" s="23">
        <v>4135</v>
      </c>
      <c r="T305" s="23">
        <v>2024161</v>
      </c>
      <c r="U305" s="23">
        <v>2024520</v>
      </c>
      <c r="V305" s="23">
        <v>-1</v>
      </c>
      <c r="W305" s="53" t="s">
        <v>281</v>
      </c>
    </row>
    <row r="306" spans="16:23">
      <c r="P306" s="22">
        <v>24</v>
      </c>
      <c r="Q306" s="24">
        <v>2291724</v>
      </c>
      <c r="R306" s="24">
        <v>2299715</v>
      </c>
      <c r="S306" s="24">
        <v>7991</v>
      </c>
      <c r="T306" s="24">
        <v>2291724</v>
      </c>
      <c r="U306" s="24">
        <v>2292233</v>
      </c>
      <c r="V306" s="24">
        <v>-1</v>
      </c>
      <c r="W306" s="36" t="s">
        <v>157</v>
      </c>
    </row>
    <row r="307" spans="16:23">
      <c r="P307" s="22"/>
      <c r="Q307" s="24">
        <v>2291724</v>
      </c>
      <c r="R307" s="24">
        <v>2299715</v>
      </c>
      <c r="S307" s="24">
        <v>7991</v>
      </c>
      <c r="T307" s="24">
        <v>2292335</v>
      </c>
      <c r="U307" s="24">
        <v>2292580</v>
      </c>
      <c r="V307" s="24">
        <v>-1</v>
      </c>
      <c r="W307" s="36"/>
    </row>
    <row r="308" spans="16:23">
      <c r="P308" s="22"/>
      <c r="Q308" s="24">
        <v>2291724</v>
      </c>
      <c r="R308" s="24">
        <v>2299715</v>
      </c>
      <c r="S308" s="24">
        <v>7991</v>
      </c>
      <c r="T308" s="24">
        <v>2292586</v>
      </c>
      <c r="U308" s="24">
        <v>2292714</v>
      </c>
      <c r="V308" s="24">
        <v>-1</v>
      </c>
      <c r="W308" s="36"/>
    </row>
    <row r="309" spans="16:23">
      <c r="P309" s="22"/>
      <c r="Q309" s="24">
        <v>2291724</v>
      </c>
      <c r="R309" s="24">
        <v>2299715</v>
      </c>
      <c r="S309" s="24">
        <v>7991</v>
      </c>
      <c r="T309" s="24">
        <v>2292815</v>
      </c>
      <c r="U309" s="24">
        <v>2293096</v>
      </c>
      <c r="V309" s="24">
        <v>-1</v>
      </c>
      <c r="W309" s="36"/>
    </row>
    <row r="310" spans="16:23">
      <c r="P310" s="22"/>
      <c r="Q310" s="24">
        <v>2291724</v>
      </c>
      <c r="R310" s="24">
        <v>2299715</v>
      </c>
      <c r="S310" s="24">
        <v>7991</v>
      </c>
      <c r="T310" s="24">
        <v>2293242</v>
      </c>
      <c r="U310" s="24">
        <v>2295920</v>
      </c>
      <c r="V310" s="24">
        <v>-1</v>
      </c>
      <c r="W310" s="36" t="s">
        <v>284</v>
      </c>
    </row>
    <row r="311" spans="16:23">
      <c r="P311" s="22"/>
      <c r="Q311" s="24">
        <v>2291724</v>
      </c>
      <c r="R311" s="24">
        <v>2299715</v>
      </c>
      <c r="S311" s="24">
        <v>7991</v>
      </c>
      <c r="T311" s="24">
        <v>2295917</v>
      </c>
      <c r="U311" s="24">
        <v>2296222</v>
      </c>
      <c r="V311" s="24">
        <v>-1</v>
      </c>
      <c r="W311" s="36"/>
    </row>
    <row r="312" spans="16:23">
      <c r="P312" s="22"/>
      <c r="Q312" s="24">
        <v>2291724</v>
      </c>
      <c r="R312" s="24">
        <v>2299715</v>
      </c>
      <c r="S312" s="24">
        <v>7991</v>
      </c>
      <c r="T312" s="24">
        <v>2296219</v>
      </c>
      <c r="U312" s="24">
        <v>2296440</v>
      </c>
      <c r="V312" s="24">
        <v>-1</v>
      </c>
      <c r="W312" s="36"/>
    </row>
    <row r="313" spans="16:23">
      <c r="P313" s="22"/>
      <c r="Q313" s="24">
        <v>2291724</v>
      </c>
      <c r="R313" s="24">
        <v>2299715</v>
      </c>
      <c r="S313" s="24">
        <v>7991</v>
      </c>
      <c r="T313" s="24">
        <v>2296592</v>
      </c>
      <c r="U313" s="24">
        <v>2297095</v>
      </c>
      <c r="V313" s="24">
        <v>-1</v>
      </c>
      <c r="W313" s="36"/>
    </row>
    <row r="314" spans="16:23">
      <c r="P314" s="22"/>
      <c r="Q314" s="24">
        <v>2291724</v>
      </c>
      <c r="R314" s="24">
        <v>2299715</v>
      </c>
      <c r="S314" s="24">
        <v>7991</v>
      </c>
      <c r="T314" s="24">
        <v>2297092</v>
      </c>
      <c r="U314" s="24">
        <v>2298324</v>
      </c>
      <c r="V314" s="24">
        <v>-1</v>
      </c>
      <c r="W314" s="36" t="s">
        <v>161</v>
      </c>
    </row>
    <row r="315" spans="16:23">
      <c r="P315" s="22"/>
      <c r="Q315" s="24">
        <v>2291724</v>
      </c>
      <c r="R315" s="24">
        <v>2299715</v>
      </c>
      <c r="S315" s="24">
        <v>7991</v>
      </c>
      <c r="T315" s="24">
        <v>2298702</v>
      </c>
      <c r="U315" s="24">
        <v>2299715</v>
      </c>
      <c r="V315" s="24">
        <v>1</v>
      </c>
      <c r="W315" s="36"/>
    </row>
    <row r="316" spans="16:23">
      <c r="P316" s="22">
        <v>25</v>
      </c>
      <c r="Q316" s="42">
        <v>2389155</v>
      </c>
      <c r="R316" s="42">
        <v>2395797</v>
      </c>
      <c r="S316" s="42">
        <v>6642</v>
      </c>
      <c r="T316" s="42">
        <v>2389155</v>
      </c>
      <c r="U316" s="42">
        <v>2389787</v>
      </c>
      <c r="V316" s="42">
        <v>1</v>
      </c>
      <c r="W316" s="66" t="s">
        <v>285</v>
      </c>
    </row>
    <row r="317" spans="16:23">
      <c r="P317" s="22"/>
      <c r="Q317" s="42">
        <v>2389155</v>
      </c>
      <c r="R317" s="42">
        <v>2395797</v>
      </c>
      <c r="S317" s="42">
        <v>6642</v>
      </c>
      <c r="T317" s="42">
        <v>2389784</v>
      </c>
      <c r="U317" s="42">
        <v>2390641</v>
      </c>
      <c r="V317" s="42">
        <v>1</v>
      </c>
      <c r="W317" s="66" t="s">
        <v>286</v>
      </c>
    </row>
    <row r="318" spans="16:23">
      <c r="P318" s="22"/>
      <c r="Q318" s="42">
        <v>2389155</v>
      </c>
      <c r="R318" s="42">
        <v>2395797</v>
      </c>
      <c r="S318" s="42">
        <v>6642</v>
      </c>
      <c r="T318" s="42">
        <v>2390644</v>
      </c>
      <c r="U318" s="42">
        <v>2391144</v>
      </c>
      <c r="V318" s="42">
        <v>1</v>
      </c>
      <c r="W318" s="66" t="s">
        <v>287</v>
      </c>
    </row>
    <row r="319" spans="16:23">
      <c r="P319" s="22"/>
      <c r="Q319" s="42">
        <v>2389155</v>
      </c>
      <c r="R319" s="42">
        <v>2395797</v>
      </c>
      <c r="S319" s="42">
        <v>6642</v>
      </c>
      <c r="T319" s="42">
        <v>2391488</v>
      </c>
      <c r="U319" s="42">
        <v>2393920</v>
      </c>
      <c r="V319" s="42">
        <v>1</v>
      </c>
      <c r="W319" s="66" t="s">
        <v>288</v>
      </c>
    </row>
    <row r="320" spans="16:23">
      <c r="P320" s="22"/>
      <c r="Q320" s="42">
        <v>2389155</v>
      </c>
      <c r="R320" s="42">
        <v>2395797</v>
      </c>
      <c r="S320" s="42">
        <v>6642</v>
      </c>
      <c r="T320" s="42">
        <v>2393971</v>
      </c>
      <c r="U320" s="42">
        <v>2395797</v>
      </c>
      <c r="V320" s="42">
        <v>1</v>
      </c>
      <c r="W320" s="66" t="s">
        <v>289</v>
      </c>
    </row>
    <row r="321" spans="16:23">
      <c r="P321" s="22">
        <v>26</v>
      </c>
      <c r="Q321" s="40">
        <v>2432736</v>
      </c>
      <c r="R321" s="40">
        <v>2438686</v>
      </c>
      <c r="S321" s="40">
        <v>5950</v>
      </c>
      <c r="T321" s="40">
        <v>2432736</v>
      </c>
      <c r="U321" s="40">
        <v>2432942</v>
      </c>
      <c r="V321" s="40">
        <v>-1</v>
      </c>
      <c r="W321" s="67"/>
    </row>
    <row r="322" spans="16:23">
      <c r="P322" s="22"/>
      <c r="Q322" s="40">
        <v>2432736</v>
      </c>
      <c r="R322" s="40">
        <v>2438686</v>
      </c>
      <c r="S322" s="40">
        <v>5950</v>
      </c>
      <c r="T322" s="40">
        <v>2433120</v>
      </c>
      <c r="U322" s="40">
        <v>2433956</v>
      </c>
      <c r="V322" s="40">
        <v>1</v>
      </c>
      <c r="W322" s="67" t="s">
        <v>157</v>
      </c>
    </row>
    <row r="323" spans="16:23">
      <c r="P323" s="22"/>
      <c r="Q323" s="40">
        <v>2432736</v>
      </c>
      <c r="R323" s="40">
        <v>2438686</v>
      </c>
      <c r="S323" s="40">
        <v>5950</v>
      </c>
      <c r="T323" s="40">
        <v>2433956</v>
      </c>
      <c r="U323" s="40">
        <v>2434786</v>
      </c>
      <c r="V323" s="40">
        <v>1</v>
      </c>
      <c r="W323" s="67" t="s">
        <v>157</v>
      </c>
    </row>
    <row r="324" spans="16:23">
      <c r="P324" s="22"/>
      <c r="Q324" s="40">
        <v>2432736</v>
      </c>
      <c r="R324" s="40">
        <v>2438686</v>
      </c>
      <c r="S324" s="40">
        <v>5950</v>
      </c>
      <c r="T324" s="40">
        <v>2434850</v>
      </c>
      <c r="U324" s="40">
        <v>2438686</v>
      </c>
      <c r="V324" s="40">
        <v>1</v>
      </c>
      <c r="W324" s="67" t="s">
        <v>157</v>
      </c>
    </row>
    <row r="325" spans="16:23">
      <c r="P325" s="22">
        <v>27</v>
      </c>
      <c r="Q325" s="41">
        <v>2823115</v>
      </c>
      <c r="R325" s="41">
        <v>2836148</v>
      </c>
      <c r="S325" s="41">
        <v>13033</v>
      </c>
      <c r="T325" s="41">
        <v>2823115</v>
      </c>
      <c r="U325" s="41">
        <v>2823672</v>
      </c>
      <c r="V325" s="41">
        <v>-1</v>
      </c>
      <c r="W325" s="68" t="s">
        <v>244</v>
      </c>
    </row>
    <row r="326" spans="16:23">
      <c r="P326" s="22"/>
      <c r="Q326" s="41">
        <v>2823115</v>
      </c>
      <c r="R326" s="41">
        <v>2836148</v>
      </c>
      <c r="S326" s="41">
        <v>13033</v>
      </c>
      <c r="T326" s="41">
        <v>2823753</v>
      </c>
      <c r="U326" s="41">
        <v>2823917</v>
      </c>
      <c r="V326" s="41">
        <v>-1</v>
      </c>
      <c r="W326" s="68"/>
    </row>
    <row r="327" spans="16:23">
      <c r="P327" s="22"/>
      <c r="Q327" s="41">
        <v>2823115</v>
      </c>
      <c r="R327" s="41">
        <v>2836148</v>
      </c>
      <c r="S327" s="41">
        <v>13033</v>
      </c>
      <c r="T327" s="41">
        <v>2825642</v>
      </c>
      <c r="U327" s="41">
        <v>2826070</v>
      </c>
      <c r="V327" s="41">
        <v>1</v>
      </c>
      <c r="W327" s="68"/>
    </row>
    <row r="328" spans="16:23">
      <c r="P328" s="22"/>
      <c r="Q328" s="41">
        <v>2823115</v>
      </c>
      <c r="R328" s="41">
        <v>2836148</v>
      </c>
      <c r="S328" s="41">
        <v>13033</v>
      </c>
      <c r="T328" s="41">
        <v>2823914</v>
      </c>
      <c r="U328" s="41">
        <v>2825653</v>
      </c>
      <c r="V328" s="41">
        <v>-1</v>
      </c>
      <c r="W328" s="68" t="s">
        <v>245</v>
      </c>
    </row>
    <row r="329" spans="16:23">
      <c r="P329" s="22"/>
      <c r="Q329" s="41">
        <v>2823115</v>
      </c>
      <c r="R329" s="41">
        <v>2836148</v>
      </c>
      <c r="S329" s="41">
        <v>13033</v>
      </c>
      <c r="T329" s="41">
        <v>2826177</v>
      </c>
      <c r="U329" s="41">
        <v>2828189</v>
      </c>
      <c r="V329" s="41">
        <v>-1</v>
      </c>
      <c r="W329" s="68" t="s">
        <v>246</v>
      </c>
    </row>
    <row r="330" spans="16:23">
      <c r="P330" s="22"/>
      <c r="Q330" s="41">
        <v>2823115</v>
      </c>
      <c r="R330" s="41">
        <v>2836148</v>
      </c>
      <c r="S330" s="41">
        <v>13033</v>
      </c>
      <c r="T330" s="41">
        <v>2828465</v>
      </c>
      <c r="U330" s="41">
        <v>2828917</v>
      </c>
      <c r="V330" s="41">
        <v>-1</v>
      </c>
      <c r="W330" s="68" t="s">
        <v>247</v>
      </c>
    </row>
    <row r="331" spans="16:23">
      <c r="P331" s="22"/>
      <c r="Q331" s="41">
        <v>2823115</v>
      </c>
      <c r="R331" s="41">
        <v>2836148</v>
      </c>
      <c r="S331" s="41">
        <v>13033</v>
      </c>
      <c r="T331" s="41">
        <v>2828986</v>
      </c>
      <c r="U331" s="41">
        <v>2829513</v>
      </c>
      <c r="V331" s="41">
        <v>-1</v>
      </c>
      <c r="W331" s="68" t="s">
        <v>248</v>
      </c>
    </row>
    <row r="332" spans="16:23">
      <c r="P332" s="22"/>
      <c r="Q332" s="41">
        <v>2823115</v>
      </c>
      <c r="R332" s="41">
        <v>2836148</v>
      </c>
      <c r="S332" s="41">
        <v>13033</v>
      </c>
      <c r="T332" s="41">
        <v>2829510</v>
      </c>
      <c r="U332" s="41">
        <v>2830286</v>
      </c>
      <c r="V332" s="41">
        <v>-1</v>
      </c>
      <c r="W332" s="68" t="s">
        <v>249</v>
      </c>
    </row>
    <row r="333" spans="16:23">
      <c r="P333" s="22"/>
      <c r="Q333" s="41">
        <v>2823115</v>
      </c>
      <c r="R333" s="41">
        <v>2836148</v>
      </c>
      <c r="S333" s="41">
        <v>13033</v>
      </c>
      <c r="T333" s="41">
        <v>2830465</v>
      </c>
      <c r="U333" s="41">
        <v>2831694</v>
      </c>
      <c r="V333" s="41">
        <v>-1</v>
      </c>
      <c r="W333" s="68" t="s">
        <v>250</v>
      </c>
    </row>
    <row r="334" spans="16:23">
      <c r="P334" s="22"/>
      <c r="Q334" s="41">
        <v>2823115</v>
      </c>
      <c r="R334" s="41">
        <v>2836148</v>
      </c>
      <c r="S334" s="41">
        <v>13033</v>
      </c>
      <c r="T334" s="41">
        <v>2831698</v>
      </c>
      <c r="U334" s="41">
        <v>2832258</v>
      </c>
      <c r="V334" s="41">
        <v>-1</v>
      </c>
      <c r="W334" s="68" t="s">
        <v>251</v>
      </c>
    </row>
    <row r="335" spans="16:23">
      <c r="P335" s="22"/>
      <c r="Q335" s="41">
        <v>2823115</v>
      </c>
      <c r="R335" s="41">
        <v>2836148</v>
      </c>
      <c r="S335" s="41">
        <v>13033</v>
      </c>
      <c r="T335" s="41">
        <v>2832274</v>
      </c>
      <c r="U335" s="41">
        <v>2833917</v>
      </c>
      <c r="V335" s="41">
        <v>-1</v>
      </c>
      <c r="W335" s="68" t="s">
        <v>252</v>
      </c>
    </row>
    <row r="336" spans="16:23">
      <c r="P336" s="22"/>
      <c r="Q336" s="41">
        <v>2823115</v>
      </c>
      <c r="R336" s="41">
        <v>2836148</v>
      </c>
      <c r="S336" s="41">
        <v>13033</v>
      </c>
      <c r="T336" s="41">
        <v>2833910</v>
      </c>
      <c r="U336" s="41">
        <v>2834167</v>
      </c>
      <c r="V336" s="41">
        <v>-1</v>
      </c>
      <c r="W336" s="68" t="s">
        <v>253</v>
      </c>
    </row>
    <row r="337" spans="16:23">
      <c r="P337" s="22"/>
      <c r="Q337" s="41">
        <v>2823115</v>
      </c>
      <c r="R337" s="41">
        <v>2836148</v>
      </c>
      <c r="S337" s="41">
        <v>13033</v>
      </c>
      <c r="T337" s="41">
        <v>2834151</v>
      </c>
      <c r="U337" s="41">
        <v>2835026</v>
      </c>
      <c r="V337" s="41">
        <v>-1</v>
      </c>
      <c r="W337" s="68" t="s">
        <v>254</v>
      </c>
    </row>
    <row r="338" spans="16:23">
      <c r="P338" s="22"/>
      <c r="Q338" s="41">
        <v>2823115</v>
      </c>
      <c r="R338" s="41">
        <v>2836148</v>
      </c>
      <c r="S338" s="41">
        <v>13033</v>
      </c>
      <c r="T338" s="41">
        <v>2835068</v>
      </c>
      <c r="U338" s="41">
        <v>2835280</v>
      </c>
      <c r="V338" s="41">
        <v>-1</v>
      </c>
      <c r="W338" s="68" t="s">
        <v>255</v>
      </c>
    </row>
    <row r="339" spans="16:23">
      <c r="P339" s="22"/>
      <c r="Q339" s="41">
        <v>2823115</v>
      </c>
      <c r="R339" s="41">
        <v>2836148</v>
      </c>
      <c r="S339" s="41">
        <v>13033</v>
      </c>
      <c r="T339" s="41">
        <v>2835399</v>
      </c>
      <c r="U339" s="41">
        <v>2836148</v>
      </c>
      <c r="V339" s="41">
        <v>-1</v>
      </c>
      <c r="W339" s="68" t="s">
        <v>256</v>
      </c>
    </row>
    <row r="340" spans="16:23">
      <c r="P340" s="22">
        <v>28</v>
      </c>
      <c r="Q340" s="1">
        <v>2879270</v>
      </c>
      <c r="R340" s="1">
        <v>2891587</v>
      </c>
      <c r="S340" s="1">
        <v>12317</v>
      </c>
      <c r="T340" s="1">
        <v>2879270</v>
      </c>
      <c r="U340" s="1">
        <v>2880046</v>
      </c>
      <c r="V340" s="1">
        <v>1</v>
      </c>
      <c r="W340" s="37" t="s">
        <v>365</v>
      </c>
    </row>
    <row r="341" spans="16:23">
      <c r="P341" s="22"/>
      <c r="Q341" s="1">
        <v>2879270</v>
      </c>
      <c r="R341" s="1">
        <v>2891587</v>
      </c>
      <c r="S341" s="1">
        <v>12317</v>
      </c>
      <c r="T341" s="1">
        <v>2880156</v>
      </c>
      <c r="U341" s="1">
        <v>2880971</v>
      </c>
      <c r="V341" s="1">
        <v>1</v>
      </c>
      <c r="W341" s="37" t="s">
        <v>366</v>
      </c>
    </row>
    <row r="342" spans="16:23">
      <c r="P342" s="22"/>
      <c r="Q342" s="1">
        <v>2879270</v>
      </c>
      <c r="R342" s="1">
        <v>2891587</v>
      </c>
      <c r="S342" s="1">
        <v>12317</v>
      </c>
      <c r="T342" s="1">
        <v>2880974</v>
      </c>
      <c r="U342" s="1">
        <v>2881237</v>
      </c>
      <c r="V342" s="1">
        <v>1</v>
      </c>
      <c r="W342" s="37" t="s">
        <v>367</v>
      </c>
    </row>
    <row r="343" spans="16:23">
      <c r="P343" s="22"/>
      <c r="Q343" s="1">
        <v>2879270</v>
      </c>
      <c r="R343" s="1">
        <v>2891587</v>
      </c>
      <c r="S343" s="1">
        <v>12317</v>
      </c>
      <c r="T343" s="1">
        <v>2881315</v>
      </c>
      <c r="U343" s="1">
        <v>2881452</v>
      </c>
      <c r="V343" s="1">
        <v>1</v>
      </c>
      <c r="W343" s="37"/>
    </row>
    <row r="344" spans="16:23">
      <c r="P344" s="22"/>
      <c r="Q344" s="1">
        <v>2879270</v>
      </c>
      <c r="R344" s="1">
        <v>2891587</v>
      </c>
      <c r="S344" s="1">
        <v>12317</v>
      </c>
      <c r="T344" s="1">
        <v>2881499</v>
      </c>
      <c r="U344" s="1">
        <v>2883145</v>
      </c>
      <c r="V344" s="1">
        <v>-1</v>
      </c>
      <c r="W344" s="37" t="s">
        <v>296</v>
      </c>
    </row>
    <row r="345" spans="16:23">
      <c r="P345" s="22"/>
      <c r="Q345" s="1">
        <v>2879270</v>
      </c>
      <c r="R345" s="1">
        <v>2891587</v>
      </c>
      <c r="S345" s="1">
        <v>12317</v>
      </c>
      <c r="T345" s="1">
        <v>2883183</v>
      </c>
      <c r="U345" s="1">
        <v>2883470</v>
      </c>
      <c r="V345" s="1">
        <v>-1</v>
      </c>
      <c r="W345" s="37" t="s">
        <v>297</v>
      </c>
    </row>
    <row r="346" spans="16:23">
      <c r="P346" s="22"/>
      <c r="Q346" s="1">
        <v>2879270</v>
      </c>
      <c r="R346" s="1">
        <v>2891587</v>
      </c>
      <c r="S346" s="1">
        <v>12317</v>
      </c>
      <c r="T346" s="1">
        <v>2883680</v>
      </c>
      <c r="U346" s="1">
        <v>2884111</v>
      </c>
      <c r="V346" s="1">
        <v>1</v>
      </c>
      <c r="W346" s="37"/>
    </row>
    <row r="347" spans="16:23">
      <c r="P347" s="22"/>
      <c r="Q347" s="1">
        <v>2879270</v>
      </c>
      <c r="R347" s="1">
        <v>2891587</v>
      </c>
      <c r="S347" s="1">
        <v>12317</v>
      </c>
      <c r="T347" s="1">
        <v>2884386</v>
      </c>
      <c r="U347" s="1">
        <v>2884931</v>
      </c>
      <c r="V347" s="1">
        <v>-1</v>
      </c>
      <c r="W347" s="37" t="s">
        <v>157</v>
      </c>
    </row>
    <row r="348" spans="16:23">
      <c r="P348" s="22"/>
      <c r="Q348" s="1">
        <v>2879270</v>
      </c>
      <c r="R348" s="1">
        <v>2891587</v>
      </c>
      <c r="S348" s="1">
        <v>12317</v>
      </c>
      <c r="T348" s="1">
        <v>2885379</v>
      </c>
      <c r="U348" s="1">
        <v>2886392</v>
      </c>
      <c r="V348" s="1">
        <v>-1</v>
      </c>
      <c r="W348" s="37" t="s">
        <v>298</v>
      </c>
    </row>
    <row r="349" spans="16:23">
      <c r="P349" s="22"/>
      <c r="Q349" s="1">
        <v>2879270</v>
      </c>
      <c r="R349" s="1">
        <v>2891587</v>
      </c>
      <c r="S349" s="1">
        <v>12317</v>
      </c>
      <c r="T349" s="1">
        <v>2886385</v>
      </c>
      <c r="U349" s="1">
        <v>2887362</v>
      </c>
      <c r="V349" s="1">
        <v>-1</v>
      </c>
      <c r="W349" s="37" t="s">
        <v>299</v>
      </c>
    </row>
    <row r="350" spans="16:23">
      <c r="P350" s="22"/>
      <c r="Q350" s="1">
        <v>2879270</v>
      </c>
      <c r="R350" s="1">
        <v>2891587</v>
      </c>
      <c r="S350" s="1">
        <v>12317</v>
      </c>
      <c r="T350" s="1">
        <v>2887359</v>
      </c>
      <c r="U350" s="1">
        <v>2888585</v>
      </c>
      <c r="V350" s="1">
        <v>-1</v>
      </c>
      <c r="W350" s="37" t="s">
        <v>300</v>
      </c>
    </row>
    <row r="351" spans="16:23">
      <c r="P351" s="22"/>
      <c r="Q351" s="1">
        <v>2879270</v>
      </c>
      <c r="R351" s="1">
        <v>2891587</v>
      </c>
      <c r="S351" s="1">
        <v>12317</v>
      </c>
      <c r="T351" s="1">
        <v>2888608</v>
      </c>
      <c r="U351" s="1">
        <v>2888772</v>
      </c>
      <c r="V351" s="1">
        <v>1</v>
      </c>
      <c r="W351" s="37"/>
    </row>
    <row r="352" spans="16:23">
      <c r="P352" s="22"/>
      <c r="Q352" s="1">
        <v>2879270</v>
      </c>
      <c r="R352" s="1">
        <v>2891587</v>
      </c>
      <c r="S352" s="1">
        <v>12317</v>
      </c>
      <c r="T352" s="1">
        <v>2888838</v>
      </c>
      <c r="U352" s="1">
        <v>2889083</v>
      </c>
      <c r="V352" s="1">
        <v>1</v>
      </c>
      <c r="W352" s="37" t="s">
        <v>301</v>
      </c>
    </row>
    <row r="353" spans="16:23">
      <c r="P353" s="22"/>
      <c r="Q353" s="1">
        <v>2879270</v>
      </c>
      <c r="R353" s="1">
        <v>2891587</v>
      </c>
      <c r="S353" s="1">
        <v>12317</v>
      </c>
      <c r="T353" s="1">
        <v>2889080</v>
      </c>
      <c r="U353" s="1">
        <v>2889343</v>
      </c>
      <c r="V353" s="1">
        <v>1</v>
      </c>
      <c r="W353" s="37" t="s">
        <v>302</v>
      </c>
    </row>
    <row r="354" spans="16:23">
      <c r="P354" s="22"/>
      <c r="Q354" s="1">
        <v>2879270</v>
      </c>
      <c r="R354" s="1">
        <v>2891587</v>
      </c>
      <c r="S354" s="1">
        <v>12317</v>
      </c>
      <c r="T354" s="1">
        <v>2889974</v>
      </c>
      <c r="U354" s="1">
        <v>2890882</v>
      </c>
      <c r="V354" s="1">
        <v>-1</v>
      </c>
      <c r="W354" s="37" t="s">
        <v>303</v>
      </c>
    </row>
    <row r="355" spans="16:23">
      <c r="P355" s="22"/>
      <c r="Q355" s="1">
        <v>2879270</v>
      </c>
      <c r="R355" s="1">
        <v>2891587</v>
      </c>
      <c r="S355" s="1">
        <v>12317</v>
      </c>
      <c r="T355" s="1">
        <v>2891474</v>
      </c>
      <c r="U355" s="1">
        <v>2891587</v>
      </c>
      <c r="V355" s="1">
        <v>1</v>
      </c>
      <c r="W355" s="37"/>
    </row>
    <row r="356" spans="16:23">
      <c r="P356" s="22">
        <v>29</v>
      </c>
      <c r="Q356" s="9">
        <v>2965741</v>
      </c>
      <c r="R356" s="9">
        <v>2970205</v>
      </c>
      <c r="S356" s="9">
        <v>4464</v>
      </c>
      <c r="T356" s="9">
        <v>2965741</v>
      </c>
      <c r="U356" s="9">
        <v>2966208</v>
      </c>
      <c r="V356" s="9">
        <v>1</v>
      </c>
      <c r="W356" s="50" t="s">
        <v>157</v>
      </c>
    </row>
    <row r="357" spans="16:23">
      <c r="P357" s="22"/>
      <c r="Q357" s="9">
        <v>2965741</v>
      </c>
      <c r="R357" s="9">
        <v>2970205</v>
      </c>
      <c r="S357" s="9">
        <v>4464</v>
      </c>
      <c r="T357" s="9">
        <v>2966377</v>
      </c>
      <c r="U357" s="9">
        <v>2966988</v>
      </c>
      <c r="V357" s="9">
        <v>1</v>
      </c>
      <c r="W357" s="50" t="s">
        <v>304</v>
      </c>
    </row>
    <row r="358" spans="16:23">
      <c r="P358" s="22"/>
      <c r="Q358" s="9">
        <v>2965741</v>
      </c>
      <c r="R358" s="9">
        <v>2970205</v>
      </c>
      <c r="S358" s="9">
        <v>4464</v>
      </c>
      <c r="T358" s="9">
        <v>2967036</v>
      </c>
      <c r="U358" s="9">
        <v>2967521</v>
      </c>
      <c r="V358" s="9">
        <v>1</v>
      </c>
      <c r="W358" s="50" t="s">
        <v>157</v>
      </c>
    </row>
    <row r="359" spans="16:23">
      <c r="P359" s="22"/>
      <c r="Q359" s="9">
        <v>2965741</v>
      </c>
      <c r="R359" s="9">
        <v>2970205</v>
      </c>
      <c r="S359" s="9">
        <v>4464</v>
      </c>
      <c r="T359" s="9">
        <v>2967632</v>
      </c>
      <c r="U359" s="9">
        <v>2969581</v>
      </c>
      <c r="V359" s="9">
        <v>-1</v>
      </c>
      <c r="W359" s="50" t="s">
        <v>305</v>
      </c>
    </row>
    <row r="360" spans="16:23">
      <c r="P360" s="22"/>
      <c r="Q360" s="9">
        <v>2965741</v>
      </c>
      <c r="R360" s="9">
        <v>2970205</v>
      </c>
      <c r="S360" s="9">
        <v>4464</v>
      </c>
      <c r="T360" s="9">
        <v>2969609</v>
      </c>
      <c r="U360" s="9">
        <v>2970205</v>
      </c>
      <c r="V360" s="9">
        <v>-1</v>
      </c>
      <c r="W360" s="50" t="s">
        <v>306</v>
      </c>
    </row>
    <row r="361" spans="16:23">
      <c r="P361" s="22">
        <v>30</v>
      </c>
      <c r="Q361" s="10">
        <v>2973086</v>
      </c>
      <c r="R361" s="10">
        <v>2977875</v>
      </c>
      <c r="S361" s="10">
        <v>4789</v>
      </c>
      <c r="T361" s="10">
        <v>2973086</v>
      </c>
      <c r="U361" s="10">
        <v>2973442</v>
      </c>
      <c r="V361" s="10">
        <v>1</v>
      </c>
      <c r="W361" s="51"/>
    </row>
    <row r="362" spans="16:23">
      <c r="P362" s="22"/>
      <c r="Q362" s="10">
        <v>2973086</v>
      </c>
      <c r="R362" s="10">
        <v>2977875</v>
      </c>
      <c r="S362" s="10">
        <v>4789</v>
      </c>
      <c r="T362" s="10">
        <v>2973448</v>
      </c>
      <c r="U362" s="10">
        <v>2973855</v>
      </c>
      <c r="V362" s="10">
        <v>1</v>
      </c>
      <c r="W362" s="51"/>
    </row>
    <row r="363" spans="16:23">
      <c r="P363" s="22"/>
      <c r="Q363" s="10">
        <v>2973086</v>
      </c>
      <c r="R363" s="10">
        <v>2977875</v>
      </c>
      <c r="S363" s="10">
        <v>4789</v>
      </c>
      <c r="T363" s="10">
        <v>2973976</v>
      </c>
      <c r="U363" s="10">
        <v>2974341</v>
      </c>
      <c r="V363" s="10">
        <v>-1</v>
      </c>
      <c r="W363" s="51"/>
    </row>
    <row r="364" spans="16:23">
      <c r="P364" s="22"/>
      <c r="Q364" s="10">
        <v>2973086</v>
      </c>
      <c r="R364" s="10">
        <v>2977875</v>
      </c>
      <c r="S364" s="10">
        <v>4789</v>
      </c>
      <c r="T364" s="10">
        <v>2974343</v>
      </c>
      <c r="U364" s="10">
        <v>2974759</v>
      </c>
      <c r="V364" s="10">
        <v>-1</v>
      </c>
      <c r="W364" s="51" t="s">
        <v>307</v>
      </c>
    </row>
    <row r="365" spans="16:23">
      <c r="P365" s="22"/>
      <c r="Q365" s="10">
        <v>2973086</v>
      </c>
      <c r="R365" s="10">
        <v>2977875</v>
      </c>
      <c r="S365" s="10">
        <v>4789</v>
      </c>
      <c r="T365" s="10">
        <v>2975094</v>
      </c>
      <c r="U365" s="10">
        <v>2977046</v>
      </c>
      <c r="V365" s="10">
        <v>1</v>
      </c>
      <c r="W365" s="51" t="s">
        <v>308</v>
      </c>
    </row>
    <row r="366" spans="16:23">
      <c r="P366" s="22"/>
      <c r="Q366" s="10">
        <v>2973086</v>
      </c>
      <c r="R366" s="10">
        <v>2977875</v>
      </c>
      <c r="S366" s="10">
        <v>4789</v>
      </c>
      <c r="T366" s="10">
        <v>2977030</v>
      </c>
      <c r="U366" s="10">
        <v>2977875</v>
      </c>
      <c r="V366" s="10">
        <v>-1</v>
      </c>
      <c r="W366" s="51" t="s">
        <v>309</v>
      </c>
    </row>
    <row r="367" spans="16:23">
      <c r="P367" s="22">
        <v>31</v>
      </c>
      <c r="Q367" s="11">
        <v>3084606</v>
      </c>
      <c r="R367" s="11">
        <v>3088947</v>
      </c>
      <c r="S367" s="11">
        <v>4341</v>
      </c>
      <c r="T367" s="11">
        <v>3084606</v>
      </c>
      <c r="U367" s="11">
        <v>3085634</v>
      </c>
      <c r="V367" s="11">
        <v>-1</v>
      </c>
      <c r="W367" s="52" t="s">
        <v>157</v>
      </c>
    </row>
    <row r="368" spans="16:23">
      <c r="P368" s="22"/>
      <c r="Q368" s="11">
        <v>3084606</v>
      </c>
      <c r="R368" s="11">
        <v>3088947</v>
      </c>
      <c r="S368" s="11">
        <v>4341</v>
      </c>
      <c r="T368" s="11">
        <v>3085665</v>
      </c>
      <c r="U368" s="11">
        <v>3086054</v>
      </c>
      <c r="V368" s="11">
        <v>-1</v>
      </c>
      <c r="W368" s="52"/>
    </row>
    <row r="369" spans="16:23">
      <c r="P369" s="22"/>
      <c r="Q369" s="11">
        <v>3084606</v>
      </c>
      <c r="R369" s="11">
        <v>3088947</v>
      </c>
      <c r="S369" s="11">
        <v>4341</v>
      </c>
      <c r="T369" s="11">
        <v>3086285</v>
      </c>
      <c r="U369" s="11">
        <v>3086473</v>
      </c>
      <c r="V369" s="11">
        <v>-1</v>
      </c>
      <c r="W369" s="52"/>
    </row>
    <row r="370" spans="16:23">
      <c r="P370" s="22"/>
      <c r="Q370" s="11">
        <v>3084606</v>
      </c>
      <c r="R370" s="11">
        <v>3088947</v>
      </c>
      <c r="S370" s="11">
        <v>4341</v>
      </c>
      <c r="T370" s="11">
        <v>3086747</v>
      </c>
      <c r="U370" s="11">
        <v>3088261</v>
      </c>
      <c r="V370" s="11">
        <v>-1</v>
      </c>
      <c r="W370" s="52"/>
    </row>
    <row r="371" spans="16:23">
      <c r="P371" s="22"/>
      <c r="Q371" s="11">
        <v>3084606</v>
      </c>
      <c r="R371" s="11">
        <v>3088947</v>
      </c>
      <c r="S371" s="11">
        <v>4341</v>
      </c>
      <c r="T371" s="11">
        <v>3088336</v>
      </c>
      <c r="U371" s="11">
        <v>3088947</v>
      </c>
      <c r="V371" s="11">
        <v>-1</v>
      </c>
      <c r="W371" s="52"/>
    </row>
    <row r="372" spans="16:23">
      <c r="P372" s="22">
        <v>32</v>
      </c>
      <c r="Q372" s="23">
        <v>3094461</v>
      </c>
      <c r="R372" s="23">
        <v>3101695</v>
      </c>
      <c r="S372" s="23">
        <v>7234</v>
      </c>
      <c r="T372" s="23">
        <v>3094461</v>
      </c>
      <c r="U372" s="23">
        <v>3094676</v>
      </c>
      <c r="V372" s="23">
        <v>-1</v>
      </c>
      <c r="W372" s="53"/>
    </row>
    <row r="373" spans="16:23">
      <c r="P373" s="22"/>
      <c r="Q373" s="23">
        <v>3094461</v>
      </c>
      <c r="R373" s="23">
        <v>3101695</v>
      </c>
      <c r="S373" s="23">
        <v>7234</v>
      </c>
      <c r="T373" s="23">
        <v>3094717</v>
      </c>
      <c r="U373" s="23">
        <v>3094938</v>
      </c>
      <c r="V373" s="23">
        <v>1</v>
      </c>
      <c r="W373" s="53"/>
    </row>
    <row r="374" spans="16:23">
      <c r="P374" s="22"/>
      <c r="Q374" s="23">
        <v>3094461</v>
      </c>
      <c r="R374" s="23">
        <v>3101695</v>
      </c>
      <c r="S374" s="23">
        <v>7234</v>
      </c>
      <c r="T374" s="23">
        <v>3095054</v>
      </c>
      <c r="U374" s="23">
        <v>3095887</v>
      </c>
      <c r="V374" s="23">
        <v>-1</v>
      </c>
      <c r="W374" s="53" t="s">
        <v>311</v>
      </c>
    </row>
    <row r="375" spans="16:23">
      <c r="P375" s="22"/>
      <c r="Q375" s="23">
        <v>3094461</v>
      </c>
      <c r="R375" s="23">
        <v>3101695</v>
      </c>
      <c r="S375" s="23">
        <v>7234</v>
      </c>
      <c r="T375" s="23">
        <v>3095887</v>
      </c>
      <c r="U375" s="23">
        <v>3096414</v>
      </c>
      <c r="V375" s="23">
        <v>-1</v>
      </c>
      <c r="W375" s="53" t="s">
        <v>141</v>
      </c>
    </row>
    <row r="376" spans="16:23">
      <c r="P376" s="22"/>
      <c r="Q376" s="23">
        <v>3094461</v>
      </c>
      <c r="R376" s="23">
        <v>3101695</v>
      </c>
      <c r="S376" s="23">
        <v>7234</v>
      </c>
      <c r="T376" s="23">
        <v>3096556</v>
      </c>
      <c r="U376" s="23">
        <v>3097842</v>
      </c>
      <c r="V376" s="23">
        <v>1</v>
      </c>
      <c r="W376" s="53" t="s">
        <v>312</v>
      </c>
    </row>
    <row r="377" spans="16:23">
      <c r="P377" s="22"/>
      <c r="Q377" s="23">
        <v>3094461</v>
      </c>
      <c r="R377" s="23">
        <v>3101695</v>
      </c>
      <c r="S377" s="23">
        <v>7234</v>
      </c>
      <c r="T377" s="23">
        <v>3097946</v>
      </c>
      <c r="U377" s="23">
        <v>3098473</v>
      </c>
      <c r="V377" s="23">
        <v>1</v>
      </c>
      <c r="W377" s="53" t="s">
        <v>142</v>
      </c>
    </row>
    <row r="378" spans="16:23">
      <c r="P378" s="22"/>
      <c r="Q378" s="23">
        <v>3094461</v>
      </c>
      <c r="R378" s="23">
        <v>3101695</v>
      </c>
      <c r="S378" s="23">
        <v>7234</v>
      </c>
      <c r="T378" s="23">
        <v>3098506</v>
      </c>
      <c r="U378" s="23">
        <v>3099435</v>
      </c>
      <c r="V378" s="23">
        <v>1</v>
      </c>
      <c r="W378" s="53" t="s">
        <v>311</v>
      </c>
    </row>
    <row r="379" spans="16:23">
      <c r="P379" s="22"/>
      <c r="Q379" s="23">
        <v>3094461</v>
      </c>
      <c r="R379" s="23">
        <v>3101695</v>
      </c>
      <c r="S379" s="23">
        <v>7234</v>
      </c>
      <c r="T379" s="23">
        <v>3100237</v>
      </c>
      <c r="U379" s="23">
        <v>3100560</v>
      </c>
      <c r="V379" s="23">
        <v>-1</v>
      </c>
      <c r="W379" s="53" t="s">
        <v>313</v>
      </c>
    </row>
    <row r="380" spans="16:23">
      <c r="P380" s="22"/>
      <c r="Q380" s="23">
        <v>3094461</v>
      </c>
      <c r="R380" s="23">
        <v>3101695</v>
      </c>
      <c r="S380" s="23">
        <v>7234</v>
      </c>
      <c r="T380" s="23">
        <v>3100610</v>
      </c>
      <c r="U380" s="23">
        <v>3101695</v>
      </c>
      <c r="V380" s="23">
        <v>1</v>
      </c>
      <c r="W380" s="53" t="s">
        <v>314</v>
      </c>
    </row>
  </sheetData>
  <mergeCells count="26">
    <mergeCell ref="B1:E1"/>
    <mergeCell ref="F1:I1"/>
    <mergeCell ref="J1:M1"/>
    <mergeCell ref="F5:F13"/>
    <mergeCell ref="G5:G13"/>
    <mergeCell ref="H5:H13"/>
    <mergeCell ref="I5:I13"/>
    <mergeCell ref="D37:E37"/>
    <mergeCell ref="D39:E39"/>
    <mergeCell ref="L21:L23"/>
    <mergeCell ref="M21:M23"/>
    <mergeCell ref="F27:F28"/>
    <mergeCell ref="G27:G28"/>
    <mergeCell ref="H27:H28"/>
    <mergeCell ref="I27:I28"/>
    <mergeCell ref="F21:F23"/>
    <mergeCell ref="G21:G23"/>
    <mergeCell ref="H21:H23"/>
    <mergeCell ref="I21:I23"/>
    <mergeCell ref="J21:J23"/>
    <mergeCell ref="K21:K23"/>
    <mergeCell ref="P1:R1"/>
    <mergeCell ref="F31:F32"/>
    <mergeCell ref="G31:G32"/>
    <mergeCell ref="H31:H32"/>
    <mergeCell ref="I31:I32"/>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FE571-267A-4CB3-957F-9893B57BA654}">
  <dimension ref="A1:W377"/>
  <sheetViews>
    <sheetView topLeftCell="G95" workbookViewId="0">
      <selection activeCell="J1" sqref="J1:M1"/>
    </sheetView>
  </sheetViews>
  <sheetFormatPr defaultRowHeight="14.25"/>
  <cols>
    <col min="1" max="1" width="15.5" customWidth="1"/>
    <col min="14" max="15" width="4.25" customWidth="1"/>
    <col min="16" max="16" width="9" style="5"/>
    <col min="17" max="17" width="11.375" customWidth="1"/>
    <col min="18" max="18" width="11" customWidth="1"/>
    <col min="20" max="20" width="10.875" customWidth="1"/>
    <col min="21" max="21" width="10.5" customWidth="1"/>
    <col min="23" max="23" width="98.5" bestFit="1" customWidth="1"/>
  </cols>
  <sheetData>
    <row r="1" spans="1:23" ht="76.5" customHeight="1" thickBot="1">
      <c r="A1" s="305" t="s">
        <v>67</v>
      </c>
      <c r="B1" s="762" t="s">
        <v>315</v>
      </c>
      <c r="C1" s="763"/>
      <c r="D1" s="763"/>
      <c r="E1" s="764"/>
      <c r="F1" s="762" t="s">
        <v>129</v>
      </c>
      <c r="G1" s="763"/>
      <c r="H1" s="763"/>
      <c r="I1" s="764"/>
      <c r="J1" s="765" t="s">
        <v>130</v>
      </c>
      <c r="K1" s="766"/>
      <c r="L1" s="766"/>
      <c r="M1" s="767"/>
      <c r="P1" s="768" t="s">
        <v>4</v>
      </c>
      <c r="Q1" s="768"/>
      <c r="R1" s="768"/>
    </row>
    <row r="2" spans="1:23" ht="15" thickBot="1">
      <c r="A2" s="234" t="s">
        <v>131</v>
      </c>
      <c r="B2" s="234" t="s">
        <v>6</v>
      </c>
      <c r="C2" s="235" t="s">
        <v>7</v>
      </c>
      <c r="D2" s="235" t="s">
        <v>8</v>
      </c>
      <c r="E2" s="236" t="s">
        <v>9</v>
      </c>
      <c r="F2" s="237" t="s">
        <v>6</v>
      </c>
      <c r="G2" s="238" t="s">
        <v>7</v>
      </c>
      <c r="H2" s="239" t="s">
        <v>8</v>
      </c>
      <c r="I2" s="240" t="s">
        <v>10</v>
      </c>
      <c r="J2" s="378" t="s">
        <v>6</v>
      </c>
      <c r="K2" s="379" t="s">
        <v>7</v>
      </c>
      <c r="L2" s="379" t="s">
        <v>8</v>
      </c>
      <c r="M2" s="380" t="s">
        <v>9</v>
      </c>
      <c r="P2" s="112" t="s">
        <v>125</v>
      </c>
      <c r="Q2" s="32" t="s">
        <v>126</v>
      </c>
      <c r="R2" s="32" t="s">
        <v>127</v>
      </c>
      <c r="S2" s="32" t="s">
        <v>8</v>
      </c>
      <c r="T2" s="32" t="s">
        <v>368</v>
      </c>
      <c r="U2" s="32" t="s">
        <v>369</v>
      </c>
      <c r="V2" s="32" t="s">
        <v>15</v>
      </c>
      <c r="W2" s="61" t="s">
        <v>16</v>
      </c>
    </row>
    <row r="3" spans="1:23">
      <c r="A3" s="381">
        <v>1</v>
      </c>
      <c r="B3" s="382">
        <v>120102</v>
      </c>
      <c r="C3" s="383">
        <v>132225</v>
      </c>
      <c r="D3" s="383">
        <v>12123</v>
      </c>
      <c r="E3" s="344">
        <v>17</v>
      </c>
      <c r="F3" s="248">
        <v>123985</v>
      </c>
      <c r="G3" s="249">
        <v>125817</v>
      </c>
      <c r="H3" s="249">
        <f>G3-F3</f>
        <v>1832</v>
      </c>
      <c r="I3" s="250" t="s">
        <v>132</v>
      </c>
      <c r="J3" s="310"/>
      <c r="K3" s="251"/>
      <c r="L3" s="251"/>
      <c r="M3" s="252"/>
      <c r="P3" s="5">
        <v>1</v>
      </c>
      <c r="Q3" s="1">
        <v>120102</v>
      </c>
      <c r="R3" s="1">
        <v>132225</v>
      </c>
      <c r="S3" s="1">
        <f>R3-Q3</f>
        <v>12123</v>
      </c>
      <c r="T3" s="4">
        <v>120102</v>
      </c>
      <c r="U3" s="4">
        <v>120344</v>
      </c>
      <c r="V3" s="4">
        <v>1</v>
      </c>
      <c r="W3" s="37" t="s">
        <v>133</v>
      </c>
    </row>
    <row r="4" spans="1:23">
      <c r="A4" s="384">
        <v>2</v>
      </c>
      <c r="B4" s="321">
        <v>132281</v>
      </c>
      <c r="C4" s="9">
        <v>139546</v>
      </c>
      <c r="D4" s="9">
        <v>7265</v>
      </c>
      <c r="E4" s="356">
        <v>7</v>
      </c>
      <c r="F4" s="275"/>
      <c r="G4" s="22"/>
      <c r="H4" s="22"/>
      <c r="I4" s="385"/>
      <c r="J4" s="255"/>
      <c r="M4" s="256"/>
      <c r="Q4" s="1">
        <v>120102</v>
      </c>
      <c r="R4" s="1">
        <v>132225</v>
      </c>
      <c r="S4" s="1">
        <f t="shared" ref="S4:S19" si="0">R4-Q4</f>
        <v>12123</v>
      </c>
      <c r="T4" s="4">
        <v>120341</v>
      </c>
      <c r="U4" s="4">
        <v>120775</v>
      </c>
      <c r="V4" s="4">
        <v>-1</v>
      </c>
      <c r="W4" s="37" t="s">
        <v>134</v>
      </c>
    </row>
    <row r="5" spans="1:23">
      <c r="A5" s="384">
        <v>3</v>
      </c>
      <c r="B5" s="322">
        <v>147006</v>
      </c>
      <c r="C5" s="10">
        <v>154570</v>
      </c>
      <c r="D5" s="10">
        <v>7564</v>
      </c>
      <c r="E5" s="357">
        <v>6</v>
      </c>
      <c r="F5" s="742">
        <v>148650</v>
      </c>
      <c r="G5" s="769">
        <v>174483</v>
      </c>
      <c r="H5" s="769">
        <f t="shared" ref="H5:H6" si="1">G5-F5</f>
        <v>25833</v>
      </c>
      <c r="I5" s="771" t="s">
        <v>104</v>
      </c>
      <c r="J5" s="255"/>
      <c r="M5" s="256"/>
      <c r="Q5" s="1">
        <v>120102</v>
      </c>
      <c r="R5" s="1">
        <v>132225</v>
      </c>
      <c r="S5" s="1">
        <f t="shared" si="0"/>
        <v>12123</v>
      </c>
      <c r="T5" s="4">
        <v>120847</v>
      </c>
      <c r="U5" s="4">
        <v>121197</v>
      </c>
      <c r="V5" s="4">
        <v>1</v>
      </c>
      <c r="W5" s="37" t="s">
        <v>135</v>
      </c>
    </row>
    <row r="6" spans="1:23">
      <c r="A6" s="384">
        <v>4</v>
      </c>
      <c r="B6" s="323">
        <v>155824</v>
      </c>
      <c r="C6" s="11">
        <v>160823</v>
      </c>
      <c r="D6" s="11">
        <v>4999</v>
      </c>
      <c r="E6" s="359">
        <v>4</v>
      </c>
      <c r="F6" s="773"/>
      <c r="G6" s="774"/>
      <c r="H6" s="774">
        <f t="shared" si="1"/>
        <v>0</v>
      </c>
      <c r="I6" s="775"/>
      <c r="J6" s="255"/>
      <c r="M6" s="256"/>
      <c r="Q6" s="1">
        <v>120102</v>
      </c>
      <c r="R6" s="1">
        <v>132225</v>
      </c>
      <c r="S6" s="1">
        <f t="shared" si="0"/>
        <v>12123</v>
      </c>
      <c r="T6" s="4">
        <v>121210</v>
      </c>
      <c r="U6" s="4">
        <v>121482</v>
      </c>
      <c r="V6" s="4">
        <v>1</v>
      </c>
      <c r="W6" s="37" t="s">
        <v>136</v>
      </c>
    </row>
    <row r="7" spans="1:23">
      <c r="A7" s="384">
        <v>5</v>
      </c>
      <c r="B7" s="324">
        <v>178540</v>
      </c>
      <c r="C7" s="23">
        <v>182689</v>
      </c>
      <c r="D7" s="23">
        <v>4149</v>
      </c>
      <c r="E7" s="369">
        <v>8</v>
      </c>
      <c r="F7" s="280">
        <v>182423</v>
      </c>
      <c r="G7" s="281">
        <v>182689</v>
      </c>
      <c r="H7" s="281">
        <f>G7-F7</f>
        <v>266</v>
      </c>
      <c r="I7" s="282" t="s">
        <v>132</v>
      </c>
      <c r="J7" s="255"/>
      <c r="M7" s="256"/>
      <c r="Q7" s="1">
        <v>120102</v>
      </c>
      <c r="R7" s="1">
        <v>132225</v>
      </c>
      <c r="S7" s="1">
        <f t="shared" si="0"/>
        <v>12123</v>
      </c>
      <c r="T7" s="4">
        <v>121513</v>
      </c>
      <c r="U7" s="4">
        <v>121935</v>
      </c>
      <c r="V7" s="4">
        <v>1</v>
      </c>
      <c r="W7" s="37" t="s">
        <v>137</v>
      </c>
    </row>
    <row r="8" spans="1:23">
      <c r="A8" s="384">
        <v>6</v>
      </c>
      <c r="B8" s="328">
        <v>260572</v>
      </c>
      <c r="C8" s="24">
        <v>281686</v>
      </c>
      <c r="D8" s="24">
        <v>21114</v>
      </c>
      <c r="E8" s="361">
        <v>16</v>
      </c>
      <c r="F8" s="280">
        <v>262726</v>
      </c>
      <c r="G8" s="281">
        <v>281686</v>
      </c>
      <c r="H8" s="281">
        <f>G8-F8</f>
        <v>18960</v>
      </c>
      <c r="I8" s="282" t="s">
        <v>104</v>
      </c>
      <c r="J8" s="255"/>
      <c r="M8" s="256"/>
      <c r="Q8" s="1">
        <v>120102</v>
      </c>
      <c r="R8" s="1">
        <v>132225</v>
      </c>
      <c r="S8" s="1">
        <f t="shared" si="0"/>
        <v>12123</v>
      </c>
      <c r="T8" s="4">
        <v>121975</v>
      </c>
      <c r="U8" s="4">
        <v>123660</v>
      </c>
      <c r="V8" s="4">
        <v>1</v>
      </c>
      <c r="W8" s="37" t="s">
        <v>138</v>
      </c>
    </row>
    <row r="9" spans="1:23">
      <c r="A9" s="384">
        <v>7</v>
      </c>
      <c r="B9" s="313">
        <v>445250</v>
      </c>
      <c r="C9" s="42">
        <v>454883</v>
      </c>
      <c r="D9" s="42">
        <v>9633</v>
      </c>
      <c r="E9" s="365">
        <v>10</v>
      </c>
      <c r="F9" s="255"/>
      <c r="I9" s="256"/>
      <c r="J9" s="255"/>
      <c r="M9" s="256"/>
      <c r="Q9" s="1">
        <v>120102</v>
      </c>
      <c r="R9" s="1">
        <v>132225</v>
      </c>
      <c r="S9" s="1">
        <f t="shared" si="0"/>
        <v>12123</v>
      </c>
      <c r="T9" s="4">
        <v>123678</v>
      </c>
      <c r="U9" s="4">
        <v>123872</v>
      </c>
      <c r="V9" s="4">
        <v>1</v>
      </c>
      <c r="W9" s="37" t="s">
        <v>139</v>
      </c>
    </row>
    <row r="10" spans="1:23">
      <c r="A10" s="384">
        <v>8</v>
      </c>
      <c r="B10" s="315">
        <v>460848</v>
      </c>
      <c r="C10" s="40">
        <v>467566</v>
      </c>
      <c r="D10" s="40">
        <v>6718</v>
      </c>
      <c r="E10" s="353">
        <v>6</v>
      </c>
      <c r="F10" s="275"/>
      <c r="G10" s="22"/>
      <c r="H10" s="22"/>
      <c r="I10" s="385"/>
      <c r="J10" s="255"/>
      <c r="M10" s="256"/>
      <c r="Q10" s="1">
        <v>120102</v>
      </c>
      <c r="R10" s="1">
        <v>132225</v>
      </c>
      <c r="S10" s="1">
        <f t="shared" si="0"/>
        <v>12123</v>
      </c>
      <c r="T10" s="4">
        <v>123985</v>
      </c>
      <c r="U10" s="4">
        <v>124251</v>
      </c>
      <c r="V10" s="4">
        <v>1</v>
      </c>
      <c r="W10" s="37" t="s">
        <v>140</v>
      </c>
    </row>
    <row r="11" spans="1:23">
      <c r="A11" s="384">
        <v>9</v>
      </c>
      <c r="B11" s="319">
        <v>473152</v>
      </c>
      <c r="C11" s="41">
        <v>485608</v>
      </c>
      <c r="D11" s="41">
        <v>12456</v>
      </c>
      <c r="E11" s="354">
        <v>13</v>
      </c>
      <c r="F11" s="280">
        <v>475626</v>
      </c>
      <c r="G11" s="281">
        <v>509994</v>
      </c>
      <c r="H11" s="281">
        <f>G11-F11</f>
        <v>34368</v>
      </c>
      <c r="I11" s="282" t="s">
        <v>105</v>
      </c>
      <c r="J11" s="255"/>
      <c r="M11" s="256"/>
      <c r="Q11" s="1">
        <v>120102</v>
      </c>
      <c r="R11" s="1">
        <v>132225</v>
      </c>
      <c r="S11" s="1">
        <f t="shared" si="0"/>
        <v>12123</v>
      </c>
      <c r="T11" s="4">
        <v>124287</v>
      </c>
      <c r="U11" s="4">
        <v>125102</v>
      </c>
      <c r="V11" s="4">
        <v>1</v>
      </c>
      <c r="W11" s="37" t="s">
        <v>141</v>
      </c>
    </row>
    <row r="12" spans="1:23">
      <c r="A12" s="384">
        <v>10</v>
      </c>
      <c r="B12" s="320">
        <v>663137</v>
      </c>
      <c r="C12" s="1">
        <v>696494</v>
      </c>
      <c r="D12" s="1">
        <v>33357</v>
      </c>
      <c r="E12" s="355">
        <v>34</v>
      </c>
      <c r="F12" s="267">
        <v>675268</v>
      </c>
      <c r="G12" s="268">
        <v>684933</v>
      </c>
      <c r="H12" s="268">
        <f>G12-F12</f>
        <v>9665</v>
      </c>
      <c r="I12" s="270" t="s">
        <v>104</v>
      </c>
      <c r="J12" s="255"/>
      <c r="M12" s="256"/>
      <c r="Q12" s="1">
        <v>120102</v>
      </c>
      <c r="R12" s="1">
        <v>132225</v>
      </c>
      <c r="S12" s="1">
        <f t="shared" si="0"/>
        <v>12123</v>
      </c>
      <c r="T12" s="4">
        <v>125150</v>
      </c>
      <c r="U12" s="4">
        <v>125557</v>
      </c>
      <c r="V12" s="4">
        <v>-1</v>
      </c>
      <c r="W12" s="37" t="s">
        <v>142</v>
      </c>
    </row>
    <row r="13" spans="1:23">
      <c r="A13" s="384">
        <v>11</v>
      </c>
      <c r="B13" s="321">
        <v>778337</v>
      </c>
      <c r="C13" s="9">
        <v>792610</v>
      </c>
      <c r="D13" s="9">
        <v>14273</v>
      </c>
      <c r="E13" s="356">
        <v>12</v>
      </c>
      <c r="F13" s="255"/>
      <c r="I13" s="256"/>
      <c r="J13" s="255"/>
      <c r="M13" s="256"/>
      <c r="Q13" s="1">
        <v>120102</v>
      </c>
      <c r="R13" s="1">
        <v>132225</v>
      </c>
      <c r="S13" s="1">
        <f t="shared" si="0"/>
        <v>12123</v>
      </c>
      <c r="T13" s="4">
        <v>125551</v>
      </c>
      <c r="U13" s="4">
        <v>125817</v>
      </c>
      <c r="V13" s="4">
        <v>-1</v>
      </c>
      <c r="W13" s="37" t="s">
        <v>141</v>
      </c>
    </row>
    <row r="14" spans="1:23">
      <c r="A14" s="384">
        <v>12</v>
      </c>
      <c r="B14" s="322">
        <v>1160733</v>
      </c>
      <c r="C14" s="10">
        <v>1170704</v>
      </c>
      <c r="D14" s="10">
        <v>9971</v>
      </c>
      <c r="E14" s="357">
        <v>11</v>
      </c>
      <c r="F14" s="275"/>
      <c r="G14" s="22"/>
      <c r="H14" s="22"/>
      <c r="I14" s="385"/>
      <c r="J14" s="255"/>
      <c r="M14" s="256"/>
      <c r="Q14" s="1">
        <v>120102</v>
      </c>
      <c r="R14" s="1">
        <v>132225</v>
      </c>
      <c r="S14" s="1">
        <f t="shared" si="0"/>
        <v>12123</v>
      </c>
      <c r="T14" s="4">
        <v>125905</v>
      </c>
      <c r="U14" s="4">
        <v>126486</v>
      </c>
      <c r="V14" s="4">
        <v>-1</v>
      </c>
      <c r="W14" s="37" t="s">
        <v>143</v>
      </c>
    </row>
    <row r="15" spans="1:23">
      <c r="A15" s="384">
        <v>13</v>
      </c>
      <c r="B15" s="323">
        <v>1196242</v>
      </c>
      <c r="C15" s="11">
        <v>1207284</v>
      </c>
      <c r="D15" s="63">
        <v>11042</v>
      </c>
      <c r="E15" s="359">
        <v>17</v>
      </c>
      <c r="F15" s="752">
        <v>1194964</v>
      </c>
      <c r="G15" s="744">
        <v>1239509</v>
      </c>
      <c r="H15" s="744">
        <f>G15-F15</f>
        <v>44545</v>
      </c>
      <c r="I15" s="746" t="s">
        <v>106</v>
      </c>
      <c r="J15" s="757">
        <v>1193707</v>
      </c>
      <c r="K15" s="748">
        <v>1239521</v>
      </c>
      <c r="L15" s="748">
        <v>45814</v>
      </c>
      <c r="M15" s="750">
        <v>51</v>
      </c>
      <c r="Q15" s="1">
        <v>120102</v>
      </c>
      <c r="R15" s="1">
        <v>132225</v>
      </c>
      <c r="S15" s="1">
        <f t="shared" si="0"/>
        <v>12123</v>
      </c>
      <c r="T15" s="4">
        <v>126576</v>
      </c>
      <c r="U15" s="4">
        <v>127298</v>
      </c>
      <c r="V15" s="4">
        <v>-1</v>
      </c>
      <c r="W15" s="37" t="s">
        <v>144</v>
      </c>
    </row>
    <row r="16" spans="1:23">
      <c r="A16" s="384">
        <v>14</v>
      </c>
      <c r="B16" s="324">
        <v>1215019</v>
      </c>
      <c r="C16" s="23">
        <v>1247246</v>
      </c>
      <c r="D16" s="58">
        <v>32227</v>
      </c>
      <c r="E16" s="369">
        <v>30</v>
      </c>
      <c r="F16" s="754"/>
      <c r="G16" s="745"/>
      <c r="H16" s="745"/>
      <c r="I16" s="747"/>
      <c r="J16" s="759"/>
      <c r="K16" s="749"/>
      <c r="L16" s="749"/>
      <c r="M16" s="751"/>
      <c r="Q16" s="1">
        <v>120102</v>
      </c>
      <c r="R16" s="1">
        <v>132225</v>
      </c>
      <c r="S16" s="1">
        <f t="shared" si="0"/>
        <v>12123</v>
      </c>
      <c r="T16" s="4">
        <v>127431</v>
      </c>
      <c r="U16" s="4">
        <v>128165</v>
      </c>
      <c r="V16" s="4">
        <v>-1</v>
      </c>
      <c r="W16" s="37" t="s">
        <v>144</v>
      </c>
    </row>
    <row r="17" spans="1:23">
      <c r="A17" s="384">
        <v>15</v>
      </c>
      <c r="B17" s="328">
        <v>1343597</v>
      </c>
      <c r="C17" s="24">
        <v>1350123</v>
      </c>
      <c r="D17" s="24">
        <v>6526</v>
      </c>
      <c r="E17" s="361">
        <v>9</v>
      </c>
      <c r="F17" s="752">
        <v>1336853</v>
      </c>
      <c r="G17" s="744">
        <v>1391914</v>
      </c>
      <c r="H17" s="744">
        <f t="shared" ref="H17" si="2">G17-F17</f>
        <v>55061</v>
      </c>
      <c r="I17" s="746" t="s">
        <v>106</v>
      </c>
      <c r="J17" s="757">
        <v>1339459</v>
      </c>
      <c r="K17" s="748">
        <v>1396728</v>
      </c>
      <c r="L17" s="748">
        <v>57269</v>
      </c>
      <c r="M17" s="750">
        <v>46</v>
      </c>
      <c r="Q17" s="1">
        <v>120102</v>
      </c>
      <c r="R17" s="1">
        <v>132225</v>
      </c>
      <c r="S17" s="1">
        <f t="shared" si="0"/>
        <v>12123</v>
      </c>
      <c r="T17" s="4">
        <v>128308</v>
      </c>
      <c r="U17" s="4">
        <v>129840</v>
      </c>
      <c r="V17" s="4">
        <v>1</v>
      </c>
      <c r="W17" s="37" t="s">
        <v>145</v>
      </c>
    </row>
    <row r="18" spans="1:23">
      <c r="A18" s="384">
        <v>16</v>
      </c>
      <c r="B18" s="313">
        <v>1350887</v>
      </c>
      <c r="C18" s="42">
        <v>1361383</v>
      </c>
      <c r="D18" s="42">
        <v>10496</v>
      </c>
      <c r="E18" s="365">
        <v>15</v>
      </c>
      <c r="F18" s="753"/>
      <c r="G18" s="755"/>
      <c r="H18" s="755"/>
      <c r="I18" s="756"/>
      <c r="J18" s="758"/>
      <c r="K18" s="760"/>
      <c r="L18" s="760"/>
      <c r="M18" s="761"/>
      <c r="Q18" s="1">
        <v>120102</v>
      </c>
      <c r="R18" s="1">
        <v>132225</v>
      </c>
      <c r="S18" s="1">
        <f t="shared" si="0"/>
        <v>12123</v>
      </c>
      <c r="T18" s="4">
        <v>129840</v>
      </c>
      <c r="U18" s="4">
        <v>130994</v>
      </c>
      <c r="V18" s="4">
        <v>1</v>
      </c>
      <c r="W18" s="37" t="s">
        <v>146</v>
      </c>
    </row>
    <row r="19" spans="1:23">
      <c r="A19" s="384">
        <v>17</v>
      </c>
      <c r="B19" s="315">
        <v>1373020</v>
      </c>
      <c r="C19" s="40">
        <v>1384615</v>
      </c>
      <c r="D19" s="40">
        <v>11595</v>
      </c>
      <c r="E19" s="353">
        <v>8</v>
      </c>
      <c r="F19" s="754"/>
      <c r="G19" s="745"/>
      <c r="H19" s="745"/>
      <c r="I19" s="747"/>
      <c r="J19" s="759"/>
      <c r="K19" s="749"/>
      <c r="L19" s="749"/>
      <c r="M19" s="751"/>
      <c r="Q19" s="1">
        <v>120102</v>
      </c>
      <c r="R19" s="1">
        <v>132225</v>
      </c>
      <c r="S19" s="1">
        <f t="shared" si="0"/>
        <v>12123</v>
      </c>
      <c r="T19" s="4">
        <v>130996</v>
      </c>
      <c r="U19" s="4">
        <v>132225</v>
      </c>
      <c r="V19" s="4">
        <v>1</v>
      </c>
      <c r="W19" s="37" t="s">
        <v>147</v>
      </c>
    </row>
    <row r="20" spans="1:23">
      <c r="A20" s="384">
        <v>18</v>
      </c>
      <c r="B20" s="319">
        <v>1437038</v>
      </c>
      <c r="C20" s="41">
        <v>1502039</v>
      </c>
      <c r="D20" s="41">
        <v>65001</v>
      </c>
      <c r="E20" s="354">
        <v>59</v>
      </c>
      <c r="F20" s="287">
        <v>1449655</v>
      </c>
      <c r="G20" s="386">
        <v>1503138</v>
      </c>
      <c r="H20" s="386">
        <f>G20-F20</f>
        <v>53483</v>
      </c>
      <c r="I20" s="387" t="s">
        <v>104</v>
      </c>
      <c r="J20" s="255"/>
      <c r="M20" s="256"/>
      <c r="P20" s="5">
        <v>2</v>
      </c>
      <c r="Q20" s="9">
        <v>132281</v>
      </c>
      <c r="R20" s="9">
        <v>139546</v>
      </c>
      <c r="S20" s="9">
        <f>Table4[[#This Row],[Island end]]-Table4[[#This Row],[Island start]]</f>
        <v>7265</v>
      </c>
      <c r="T20" s="9">
        <v>132281</v>
      </c>
      <c r="U20" s="9">
        <v>133528</v>
      </c>
      <c r="V20" s="9">
        <v>-1</v>
      </c>
      <c r="W20" s="50" t="s">
        <v>148</v>
      </c>
    </row>
    <row r="21" spans="1:23">
      <c r="A21" s="384">
        <v>19</v>
      </c>
      <c r="B21" s="320">
        <v>1692179</v>
      </c>
      <c r="C21" s="1">
        <v>1707828</v>
      </c>
      <c r="D21" s="1">
        <v>15649</v>
      </c>
      <c r="E21" s="355">
        <v>16</v>
      </c>
      <c r="F21" s="388">
        <v>1694541</v>
      </c>
      <c r="G21" s="389">
        <v>1710327</v>
      </c>
      <c r="H21" s="389">
        <f>G21-F21</f>
        <v>15786</v>
      </c>
      <c r="I21" s="390" t="s">
        <v>132</v>
      </c>
      <c r="J21" s="255"/>
      <c r="M21" s="256"/>
      <c r="Q21" s="9">
        <v>132281</v>
      </c>
      <c r="R21" s="9">
        <v>139546</v>
      </c>
      <c r="S21" s="9">
        <f>Table4[[#This Row],[Island end]]-Table4[[#This Row],[Island start]]</f>
        <v>7265</v>
      </c>
      <c r="T21" s="9">
        <v>133525</v>
      </c>
      <c r="U21" s="9">
        <v>134253</v>
      </c>
      <c r="V21" s="9">
        <v>-1</v>
      </c>
      <c r="W21" s="50"/>
    </row>
    <row r="22" spans="1:23">
      <c r="A22" s="384">
        <v>20</v>
      </c>
      <c r="B22" s="321">
        <v>1830791</v>
      </c>
      <c r="C22" s="9">
        <v>1836356</v>
      </c>
      <c r="D22" s="9">
        <v>5565</v>
      </c>
      <c r="E22" s="356">
        <v>6</v>
      </c>
      <c r="F22" s="391"/>
      <c r="G22" s="392"/>
      <c r="H22" s="392"/>
      <c r="I22" s="393"/>
      <c r="J22" s="255"/>
      <c r="M22" s="256"/>
      <c r="Q22" s="9">
        <v>132281</v>
      </c>
      <c r="R22" s="9">
        <v>139546</v>
      </c>
      <c r="S22" s="9">
        <f>Table4[[#This Row],[Island end]]-Table4[[#This Row],[Island start]]</f>
        <v>7265</v>
      </c>
      <c r="T22" s="9">
        <v>134416</v>
      </c>
      <c r="U22" s="9">
        <v>135402</v>
      </c>
      <c r="V22" s="9">
        <v>-1</v>
      </c>
      <c r="W22" s="50" t="s">
        <v>149</v>
      </c>
    </row>
    <row r="23" spans="1:23">
      <c r="A23" s="384">
        <v>21</v>
      </c>
      <c r="B23" s="322">
        <v>2103560</v>
      </c>
      <c r="C23" s="10">
        <v>2111551</v>
      </c>
      <c r="D23" s="10">
        <v>7991</v>
      </c>
      <c r="E23" s="357">
        <v>10</v>
      </c>
      <c r="F23" s="280">
        <v>2102512</v>
      </c>
      <c r="G23" s="281">
        <v>2111551</v>
      </c>
      <c r="H23" s="281">
        <v>9039</v>
      </c>
      <c r="I23" s="282" t="s">
        <v>104</v>
      </c>
      <c r="J23" s="255"/>
      <c r="M23" s="256"/>
      <c r="Q23" s="9">
        <v>132281</v>
      </c>
      <c r="R23" s="9">
        <v>139546</v>
      </c>
      <c r="S23" s="9">
        <f>Table4[[#This Row],[Island end]]-Table4[[#This Row],[Island start]]</f>
        <v>7265</v>
      </c>
      <c r="T23" s="9">
        <v>135513</v>
      </c>
      <c r="U23" s="9">
        <v>137096</v>
      </c>
      <c r="V23" s="9">
        <v>-1</v>
      </c>
      <c r="W23" s="50" t="s">
        <v>150</v>
      </c>
    </row>
    <row r="24" spans="1:23">
      <c r="A24" s="384">
        <v>22</v>
      </c>
      <c r="B24" s="323">
        <v>2153930</v>
      </c>
      <c r="C24" s="11">
        <v>2159899</v>
      </c>
      <c r="D24" s="11">
        <v>5969</v>
      </c>
      <c r="E24" s="359">
        <v>4</v>
      </c>
      <c r="F24" s="255"/>
      <c r="I24" s="256"/>
      <c r="J24" s="255"/>
      <c r="M24" s="256"/>
      <c r="Q24" s="9">
        <v>132281</v>
      </c>
      <c r="R24" s="9">
        <v>139546</v>
      </c>
      <c r="S24" s="9">
        <f>Table4[[#This Row],[Island end]]-Table4[[#This Row],[Island start]]</f>
        <v>7265</v>
      </c>
      <c r="T24" s="9">
        <v>137381</v>
      </c>
      <c r="U24" s="9">
        <v>138064</v>
      </c>
      <c r="V24" s="9">
        <v>1</v>
      </c>
      <c r="W24" s="50" t="s">
        <v>144</v>
      </c>
    </row>
    <row r="25" spans="1:23">
      <c r="A25" s="384">
        <v>23</v>
      </c>
      <c r="B25" s="324">
        <v>2189226</v>
      </c>
      <c r="C25" s="23">
        <v>2193429</v>
      </c>
      <c r="D25" s="23">
        <v>4203</v>
      </c>
      <c r="E25" s="369">
        <v>8</v>
      </c>
      <c r="F25" s="742">
        <v>2189226</v>
      </c>
      <c r="G25" s="769">
        <v>2222094</v>
      </c>
      <c r="H25" s="769">
        <f>G25-F25</f>
        <v>32868</v>
      </c>
      <c r="I25" s="771" t="s">
        <v>104</v>
      </c>
      <c r="J25" s="255"/>
      <c r="M25" s="256"/>
      <c r="Q25" s="9">
        <v>132281</v>
      </c>
      <c r="R25" s="9">
        <v>139546</v>
      </c>
      <c r="S25" s="9">
        <f>Table4[[#This Row],[Island end]]-Table4[[#This Row],[Island start]]</f>
        <v>7265</v>
      </c>
      <c r="T25" s="9">
        <v>137093</v>
      </c>
      <c r="U25" s="9">
        <v>137392</v>
      </c>
      <c r="V25" s="9">
        <v>-1</v>
      </c>
      <c r="W25" s="50"/>
    </row>
    <row r="26" spans="1:23">
      <c r="A26" s="384">
        <v>24</v>
      </c>
      <c r="B26" s="328">
        <v>2196819</v>
      </c>
      <c r="C26" s="24">
        <v>2203461</v>
      </c>
      <c r="D26" s="24">
        <v>6642</v>
      </c>
      <c r="E26" s="361">
        <v>5</v>
      </c>
      <c r="F26" s="743"/>
      <c r="G26" s="770"/>
      <c r="H26" s="770">
        <f>G26-F26</f>
        <v>0</v>
      </c>
      <c r="I26" s="772"/>
      <c r="J26" s="255"/>
      <c r="M26" s="256"/>
      <c r="Q26" s="9">
        <v>132281</v>
      </c>
      <c r="R26" s="9">
        <v>139546</v>
      </c>
      <c r="S26" s="9">
        <f>Table4[[#This Row],[Island end]]-Table4[[#This Row],[Island start]]</f>
        <v>7265</v>
      </c>
      <c r="T26" s="9">
        <v>138170</v>
      </c>
      <c r="U26" s="9">
        <v>139546</v>
      </c>
      <c r="V26" s="9">
        <v>-1</v>
      </c>
      <c r="W26" s="50" t="s">
        <v>151</v>
      </c>
    </row>
    <row r="27" spans="1:23">
      <c r="A27" s="384">
        <v>25</v>
      </c>
      <c r="B27" s="313">
        <v>2368752</v>
      </c>
      <c r="C27" s="42">
        <v>2382053</v>
      </c>
      <c r="D27" s="42">
        <v>13301</v>
      </c>
      <c r="E27" s="365">
        <v>8</v>
      </c>
      <c r="F27" s="280">
        <v>2368752</v>
      </c>
      <c r="G27" s="281">
        <v>2382053</v>
      </c>
      <c r="H27" s="281">
        <f>G27-F27</f>
        <v>13301</v>
      </c>
      <c r="I27" s="387" t="s">
        <v>104</v>
      </c>
      <c r="J27" s="255"/>
      <c r="M27" s="256"/>
      <c r="P27" s="5">
        <v>3</v>
      </c>
      <c r="Q27" s="10">
        <v>147006</v>
      </c>
      <c r="R27" s="10">
        <v>154570</v>
      </c>
      <c r="S27" s="10">
        <v>7564</v>
      </c>
      <c r="T27" s="10">
        <v>147006</v>
      </c>
      <c r="U27" s="10">
        <v>148607</v>
      </c>
      <c r="V27" s="10">
        <v>-1</v>
      </c>
      <c r="W27" s="51" t="s">
        <v>152</v>
      </c>
    </row>
    <row r="28" spans="1:23">
      <c r="A28" s="384">
        <v>26</v>
      </c>
      <c r="B28" s="315">
        <v>2832775</v>
      </c>
      <c r="C28" s="40">
        <v>2844453</v>
      </c>
      <c r="D28" s="40">
        <v>11678</v>
      </c>
      <c r="E28" s="353">
        <v>14</v>
      </c>
      <c r="F28" s="267">
        <v>2822342</v>
      </c>
      <c r="G28" s="268">
        <v>2841451</v>
      </c>
      <c r="H28" s="268">
        <v>19109</v>
      </c>
      <c r="I28" s="270" t="s">
        <v>106</v>
      </c>
      <c r="J28" s="255"/>
      <c r="M28" s="256"/>
      <c r="Q28" s="10">
        <v>147006</v>
      </c>
      <c r="R28" s="10">
        <v>154570</v>
      </c>
      <c r="S28" s="10">
        <v>7564</v>
      </c>
      <c r="T28" s="10">
        <v>148650</v>
      </c>
      <c r="U28" s="10">
        <v>150170</v>
      </c>
      <c r="V28" s="10">
        <v>-1</v>
      </c>
      <c r="W28" s="51" t="s">
        <v>153</v>
      </c>
    </row>
    <row r="29" spans="1:23">
      <c r="A29" s="384">
        <v>27</v>
      </c>
      <c r="B29" s="319">
        <v>2981039</v>
      </c>
      <c r="C29" s="41">
        <v>2985828</v>
      </c>
      <c r="D29" s="41">
        <v>4789</v>
      </c>
      <c r="E29" s="354">
        <v>6</v>
      </c>
      <c r="F29" s="742">
        <v>2961323</v>
      </c>
      <c r="G29" s="769">
        <v>2993173</v>
      </c>
      <c r="H29" s="769">
        <f>G29-F29</f>
        <v>31850</v>
      </c>
      <c r="I29" s="771" t="s">
        <v>104</v>
      </c>
      <c r="J29" s="255"/>
      <c r="M29" s="256"/>
      <c r="Q29" s="10">
        <v>147006</v>
      </c>
      <c r="R29" s="10">
        <v>154570</v>
      </c>
      <c r="S29" s="10">
        <v>7564</v>
      </c>
      <c r="T29" s="10">
        <v>150239</v>
      </c>
      <c r="U29" s="10">
        <v>151078</v>
      </c>
      <c r="V29" s="10">
        <v>-1</v>
      </c>
      <c r="W29" s="51" t="s">
        <v>154</v>
      </c>
    </row>
    <row r="30" spans="1:23">
      <c r="A30" s="384">
        <v>28</v>
      </c>
      <c r="B30" s="320">
        <v>2988709</v>
      </c>
      <c r="C30" s="1">
        <v>2993173</v>
      </c>
      <c r="D30" s="1">
        <v>4464</v>
      </c>
      <c r="E30" s="355">
        <v>5</v>
      </c>
      <c r="F30" s="743"/>
      <c r="G30" s="770"/>
      <c r="H30" s="770">
        <f>G30-F30</f>
        <v>0</v>
      </c>
      <c r="I30" s="772"/>
      <c r="J30" s="255"/>
      <c r="M30" s="256"/>
      <c r="Q30" s="10">
        <v>147006</v>
      </c>
      <c r="R30" s="10">
        <v>154570</v>
      </c>
      <c r="S30" s="10">
        <v>7564</v>
      </c>
      <c r="T30" s="10">
        <v>151169</v>
      </c>
      <c r="U30" s="10">
        <v>152041</v>
      </c>
      <c r="V30" s="10">
        <v>-1</v>
      </c>
      <c r="W30" s="51" t="s">
        <v>155</v>
      </c>
    </row>
    <row r="31" spans="1:23" ht="15" thickBot="1">
      <c r="A31" s="394">
        <v>29</v>
      </c>
      <c r="B31" s="395">
        <v>3091994</v>
      </c>
      <c r="C31" s="396">
        <v>3100635</v>
      </c>
      <c r="D31" s="396">
        <v>8641</v>
      </c>
      <c r="E31" s="397">
        <v>11</v>
      </c>
      <c r="F31" s="340">
        <v>3090930</v>
      </c>
      <c r="G31" s="341">
        <v>3100635</v>
      </c>
      <c r="H31" s="341">
        <v>9705</v>
      </c>
      <c r="I31" s="342" t="s">
        <v>106</v>
      </c>
      <c r="J31" s="374"/>
      <c r="K31" s="375"/>
      <c r="L31" s="375"/>
      <c r="M31" s="376"/>
      <c r="Q31" s="10">
        <v>147006</v>
      </c>
      <c r="R31" s="10">
        <v>154570</v>
      </c>
      <c r="S31" s="10">
        <v>7564</v>
      </c>
      <c r="T31" s="10">
        <v>152094</v>
      </c>
      <c r="U31" s="10">
        <v>153443</v>
      </c>
      <c r="V31" s="10">
        <v>-1</v>
      </c>
      <c r="W31" s="51" t="s">
        <v>361</v>
      </c>
    </row>
    <row r="32" spans="1:23" ht="15">
      <c r="A32" s="5"/>
      <c r="B32" s="5"/>
      <c r="C32" s="5"/>
      <c r="D32" s="32">
        <f>SUM(D3:D31)</f>
        <v>369401</v>
      </c>
      <c r="E32" s="6">
        <v>375</v>
      </c>
      <c r="F32" s="335"/>
      <c r="Q32" s="10">
        <v>147006</v>
      </c>
      <c r="R32" s="10">
        <v>154570</v>
      </c>
      <c r="S32" s="10">
        <v>7564</v>
      </c>
      <c r="T32" s="10">
        <v>153467</v>
      </c>
      <c r="U32" s="10">
        <v>154570</v>
      </c>
      <c r="V32" s="10">
        <v>-1</v>
      </c>
      <c r="W32" s="51" t="s">
        <v>156</v>
      </c>
    </row>
    <row r="33" spans="2:23" ht="15" thickBot="1">
      <c r="P33" s="5">
        <v>4</v>
      </c>
      <c r="Q33" s="11">
        <v>155824</v>
      </c>
      <c r="R33" s="11">
        <v>160823</v>
      </c>
      <c r="S33" s="11">
        <v>4999</v>
      </c>
      <c r="T33" s="11">
        <v>155824</v>
      </c>
      <c r="U33" s="11">
        <v>156552</v>
      </c>
      <c r="V33" s="11">
        <v>1</v>
      </c>
      <c r="W33" s="52" t="s">
        <v>157</v>
      </c>
    </row>
    <row r="34" spans="2:23" ht="15" thickBot="1">
      <c r="B34" s="62"/>
      <c r="D34" s="739" t="s">
        <v>370</v>
      </c>
      <c r="E34" s="740"/>
      <c r="F34" s="301">
        <v>3092587</v>
      </c>
      <c r="G34" s="302">
        <v>3099817</v>
      </c>
      <c r="H34" s="302">
        <v>7230</v>
      </c>
      <c r="I34" s="304" t="s">
        <v>132</v>
      </c>
      <c r="Q34" s="11">
        <v>155824</v>
      </c>
      <c r="R34" s="11">
        <v>160823</v>
      </c>
      <c r="S34" s="11">
        <v>4999</v>
      </c>
      <c r="T34" s="11">
        <v>156562</v>
      </c>
      <c r="U34" s="11">
        <v>157155</v>
      </c>
      <c r="V34" s="11">
        <v>-1</v>
      </c>
      <c r="W34" s="52" t="s">
        <v>159</v>
      </c>
    </row>
    <row r="35" spans="2:23">
      <c r="Q35" s="11">
        <v>155824</v>
      </c>
      <c r="R35" s="11">
        <v>160823</v>
      </c>
      <c r="S35" s="11">
        <v>4999</v>
      </c>
      <c r="T35" s="11">
        <v>157238</v>
      </c>
      <c r="U35" s="11">
        <v>157861</v>
      </c>
      <c r="V35" s="11">
        <v>-1</v>
      </c>
      <c r="W35" s="52" t="s">
        <v>157</v>
      </c>
    </row>
    <row r="36" spans="2:23" ht="15" thickBot="1">
      <c r="Q36" s="11">
        <v>155824</v>
      </c>
      <c r="R36" s="11">
        <v>160823</v>
      </c>
      <c r="S36" s="11">
        <v>4999</v>
      </c>
      <c r="T36" s="11">
        <v>158148</v>
      </c>
      <c r="U36" s="11">
        <v>160823</v>
      </c>
      <c r="V36" s="11">
        <v>1</v>
      </c>
      <c r="W36" s="52" t="s">
        <v>160</v>
      </c>
    </row>
    <row r="37" spans="2:23" ht="100.5" thickBot="1">
      <c r="B37" s="616" t="s">
        <v>20</v>
      </c>
      <c r="C37" s="617" t="s">
        <v>21</v>
      </c>
      <c r="D37" s="618" t="s">
        <v>22</v>
      </c>
      <c r="E37" s="616" t="s">
        <v>23</v>
      </c>
      <c r="F37" s="617" t="s">
        <v>24</v>
      </c>
      <c r="G37" s="618" t="s">
        <v>25</v>
      </c>
      <c r="H37" s="616" t="s">
        <v>26</v>
      </c>
      <c r="I37" s="617" t="s">
        <v>27</v>
      </c>
      <c r="J37" s="618" t="s">
        <v>28</v>
      </c>
      <c r="K37" s="616" t="s">
        <v>29</v>
      </c>
      <c r="L37" s="617" t="s">
        <v>30</v>
      </c>
      <c r="M37" s="618" t="s">
        <v>31</v>
      </c>
      <c r="P37" s="5">
        <v>5</v>
      </c>
      <c r="Q37" s="23">
        <v>178540</v>
      </c>
      <c r="R37" s="23">
        <v>182689</v>
      </c>
      <c r="S37" s="23">
        <v>4149</v>
      </c>
      <c r="T37" s="23">
        <v>178540</v>
      </c>
      <c r="U37" s="23">
        <v>178782</v>
      </c>
      <c r="V37" s="23">
        <v>1</v>
      </c>
      <c r="W37" s="53" t="s">
        <v>133</v>
      </c>
    </row>
    <row r="38" spans="2:23" ht="15.75" thickBot="1">
      <c r="B38" s="630">
        <v>11</v>
      </c>
      <c r="C38" s="629">
        <f>SUM(D5:D6,D8,D12,D20,D23,D25:D26,D27,D29:D30)</f>
        <v>173425</v>
      </c>
      <c r="D38" s="629">
        <f>SUM(E5:E6,E8,E12,E20,E23,E25:E26,E27,E29:E30)</f>
        <v>161</v>
      </c>
      <c r="E38" s="630">
        <v>1</v>
      </c>
      <c r="F38" s="629">
        <f>SUM(D11)</f>
        <v>12456</v>
      </c>
      <c r="G38" s="629">
        <f>SUM(E11)</f>
        <v>13</v>
      </c>
      <c r="H38" s="630">
        <v>5</v>
      </c>
      <c r="I38" s="629">
        <f>SUM(L15:L19)</f>
        <v>103083</v>
      </c>
      <c r="J38" s="629">
        <f>SUM(M15:M19)</f>
        <v>97</v>
      </c>
      <c r="K38" s="630">
        <v>7</v>
      </c>
      <c r="L38" s="629">
        <f>SUM(D4,D9:D10,D13:D14,D22,D24)</f>
        <v>59394</v>
      </c>
      <c r="M38" s="631">
        <f>SUM(E4,E9:E10,E13:E14,E22,E24)</f>
        <v>56</v>
      </c>
      <c r="Q38" s="23">
        <v>178540</v>
      </c>
      <c r="R38" s="23">
        <v>182689</v>
      </c>
      <c r="S38" s="23">
        <v>4149</v>
      </c>
      <c r="T38" s="23">
        <v>178779</v>
      </c>
      <c r="U38" s="23">
        <v>179213</v>
      </c>
      <c r="V38" s="23">
        <v>-1</v>
      </c>
      <c r="W38" s="53" t="s">
        <v>134</v>
      </c>
    </row>
    <row r="39" spans="2:23">
      <c r="Q39" s="23">
        <v>178540</v>
      </c>
      <c r="R39" s="23">
        <v>182689</v>
      </c>
      <c r="S39" s="23">
        <v>4149</v>
      </c>
      <c r="T39" s="23">
        <v>179285</v>
      </c>
      <c r="U39" s="23">
        <v>179635</v>
      </c>
      <c r="V39" s="23">
        <v>1</v>
      </c>
      <c r="W39" s="53" t="s">
        <v>135</v>
      </c>
    </row>
    <row r="40" spans="2:23">
      <c r="Q40" s="23">
        <v>178540</v>
      </c>
      <c r="R40" s="23">
        <v>182689</v>
      </c>
      <c r="S40" s="23">
        <v>4149</v>
      </c>
      <c r="T40" s="23">
        <v>179648</v>
      </c>
      <c r="U40" s="23">
        <v>179920</v>
      </c>
      <c r="V40" s="23">
        <v>1</v>
      </c>
      <c r="W40" s="53" t="s">
        <v>136</v>
      </c>
    </row>
    <row r="41" spans="2:23">
      <c r="Q41" s="23">
        <v>178540</v>
      </c>
      <c r="R41" s="23">
        <v>182689</v>
      </c>
      <c r="S41" s="23">
        <v>4149</v>
      </c>
      <c r="T41" s="23">
        <v>179951</v>
      </c>
      <c r="U41" s="23">
        <v>180373</v>
      </c>
      <c r="V41" s="23">
        <v>1</v>
      </c>
      <c r="W41" s="53" t="s">
        <v>137</v>
      </c>
    </row>
    <row r="42" spans="2:23">
      <c r="Q42" s="23">
        <v>178540</v>
      </c>
      <c r="R42" s="23">
        <v>182689</v>
      </c>
      <c r="S42" s="23">
        <v>4149</v>
      </c>
      <c r="T42" s="23">
        <v>180413</v>
      </c>
      <c r="U42" s="23">
        <v>182098</v>
      </c>
      <c r="V42" s="23">
        <v>1</v>
      </c>
      <c r="W42" s="53" t="s">
        <v>138</v>
      </c>
    </row>
    <row r="43" spans="2:23">
      <c r="Q43" s="23">
        <v>178540</v>
      </c>
      <c r="R43" s="23">
        <v>182689</v>
      </c>
      <c r="S43" s="23">
        <v>4149</v>
      </c>
      <c r="T43" s="23">
        <v>182116</v>
      </c>
      <c r="U43" s="23">
        <v>182310</v>
      </c>
      <c r="V43" s="23">
        <v>1</v>
      </c>
      <c r="W43" s="53" t="s">
        <v>139</v>
      </c>
    </row>
    <row r="44" spans="2:23">
      <c r="Q44" s="23">
        <v>178540</v>
      </c>
      <c r="R44" s="23">
        <v>182689</v>
      </c>
      <c r="S44" s="23">
        <v>4149</v>
      </c>
      <c r="T44" s="23">
        <v>182423</v>
      </c>
      <c r="U44" s="23">
        <v>182689</v>
      </c>
      <c r="V44" s="23">
        <v>1</v>
      </c>
      <c r="W44" s="53" t="s">
        <v>140</v>
      </c>
    </row>
    <row r="45" spans="2:23">
      <c r="P45" s="5">
        <v>6</v>
      </c>
      <c r="Q45" s="24">
        <v>260572</v>
      </c>
      <c r="R45" s="24">
        <v>281686</v>
      </c>
      <c r="S45" s="24">
        <v>21114</v>
      </c>
      <c r="T45" s="24">
        <v>260572</v>
      </c>
      <c r="U45" s="24">
        <v>261741</v>
      </c>
      <c r="V45" s="24">
        <v>1</v>
      </c>
      <c r="W45" s="36" t="s">
        <v>161</v>
      </c>
    </row>
    <row r="46" spans="2:23">
      <c r="Q46" s="24">
        <v>260572</v>
      </c>
      <c r="R46" s="24">
        <v>281686</v>
      </c>
      <c r="S46" s="24">
        <v>21114</v>
      </c>
      <c r="T46" s="24">
        <v>261738</v>
      </c>
      <c r="U46" s="24">
        <v>262589</v>
      </c>
      <c r="V46" s="24">
        <v>1</v>
      </c>
      <c r="W46" s="36"/>
    </row>
    <row r="47" spans="2:23">
      <c r="Q47" s="24">
        <v>260572</v>
      </c>
      <c r="R47" s="24">
        <v>281686</v>
      </c>
      <c r="S47" s="24">
        <v>21114</v>
      </c>
      <c r="T47" s="24">
        <v>262726</v>
      </c>
      <c r="U47" s="24">
        <v>262923</v>
      </c>
      <c r="V47" s="24">
        <v>1</v>
      </c>
      <c r="W47" s="36"/>
    </row>
    <row r="48" spans="2:23">
      <c r="Q48" s="24">
        <v>260572</v>
      </c>
      <c r="R48" s="24">
        <v>281686</v>
      </c>
      <c r="S48" s="24">
        <v>21114</v>
      </c>
      <c r="T48" s="24">
        <v>262925</v>
      </c>
      <c r="U48" s="24">
        <v>263701</v>
      </c>
      <c r="V48" s="24">
        <v>1</v>
      </c>
      <c r="W48" s="36"/>
    </row>
    <row r="49" spans="16:23">
      <c r="Q49" s="24">
        <v>260572</v>
      </c>
      <c r="R49" s="24">
        <v>281686</v>
      </c>
      <c r="S49" s="24">
        <v>21114</v>
      </c>
      <c r="T49" s="24">
        <v>263704</v>
      </c>
      <c r="U49" s="24">
        <v>264780</v>
      </c>
      <c r="V49" s="24">
        <v>1</v>
      </c>
      <c r="W49" s="36"/>
    </row>
    <row r="50" spans="16:23">
      <c r="Q50" s="24">
        <v>260572</v>
      </c>
      <c r="R50" s="24">
        <v>281686</v>
      </c>
      <c r="S50" s="24">
        <v>21114</v>
      </c>
      <c r="T50" s="24">
        <v>264849</v>
      </c>
      <c r="U50" s="24">
        <v>265046</v>
      </c>
      <c r="V50" s="24">
        <v>1</v>
      </c>
      <c r="W50" s="36" t="s">
        <v>157</v>
      </c>
    </row>
    <row r="51" spans="16:23">
      <c r="Q51" s="24">
        <v>260572</v>
      </c>
      <c r="R51" s="24">
        <v>281686</v>
      </c>
      <c r="S51" s="24">
        <v>21114</v>
      </c>
      <c r="T51" s="24">
        <v>265043</v>
      </c>
      <c r="U51" s="24">
        <v>266545</v>
      </c>
      <c r="V51" s="24">
        <v>1</v>
      </c>
      <c r="W51" s="36" t="s">
        <v>162</v>
      </c>
    </row>
    <row r="52" spans="16:23">
      <c r="Q52" s="24">
        <v>260572</v>
      </c>
      <c r="R52" s="24">
        <v>281686</v>
      </c>
      <c r="S52" s="24">
        <v>21114</v>
      </c>
      <c r="T52" s="24">
        <v>266542</v>
      </c>
      <c r="U52" s="24">
        <v>268065</v>
      </c>
      <c r="V52" s="24">
        <v>1</v>
      </c>
      <c r="W52" s="36" t="s">
        <v>162</v>
      </c>
    </row>
    <row r="53" spans="16:23">
      <c r="Q53" s="24">
        <v>260572</v>
      </c>
      <c r="R53" s="24">
        <v>281686</v>
      </c>
      <c r="S53" s="24">
        <v>21114</v>
      </c>
      <c r="T53" s="24">
        <v>268062</v>
      </c>
      <c r="U53" s="24">
        <v>269966</v>
      </c>
      <c r="V53" s="24">
        <v>1</v>
      </c>
      <c r="W53" s="36" t="s">
        <v>163</v>
      </c>
    </row>
    <row r="54" spans="16:23">
      <c r="Q54" s="24">
        <v>260572</v>
      </c>
      <c r="R54" s="24">
        <v>281686</v>
      </c>
      <c r="S54" s="24">
        <v>21114</v>
      </c>
      <c r="T54" s="24">
        <v>269963</v>
      </c>
      <c r="U54" s="24">
        <v>271636</v>
      </c>
      <c r="V54" s="24">
        <v>1</v>
      </c>
      <c r="W54" s="36" t="s">
        <v>164</v>
      </c>
    </row>
    <row r="55" spans="16:23">
      <c r="Q55" s="24">
        <v>260572</v>
      </c>
      <c r="R55" s="24">
        <v>281686</v>
      </c>
      <c r="S55" s="24">
        <v>21114</v>
      </c>
      <c r="T55" s="24">
        <v>271636</v>
      </c>
      <c r="U55" s="24">
        <v>272829</v>
      </c>
      <c r="V55" s="24">
        <v>1</v>
      </c>
      <c r="W55" s="36" t="s">
        <v>165</v>
      </c>
    </row>
    <row r="56" spans="16:23">
      <c r="Q56" s="24">
        <v>260572</v>
      </c>
      <c r="R56" s="24">
        <v>281686</v>
      </c>
      <c r="S56" s="24">
        <v>21114</v>
      </c>
      <c r="T56" s="24">
        <v>272822</v>
      </c>
      <c r="U56" s="24">
        <v>275809</v>
      </c>
      <c r="V56" s="24">
        <v>1</v>
      </c>
      <c r="W56" s="36" t="s">
        <v>166</v>
      </c>
    </row>
    <row r="57" spans="16:23">
      <c r="Q57" s="24">
        <v>260572</v>
      </c>
      <c r="R57" s="24">
        <v>281686</v>
      </c>
      <c r="S57" s="24">
        <v>21114</v>
      </c>
      <c r="T57" s="24">
        <v>276001</v>
      </c>
      <c r="U57" s="24">
        <v>276315</v>
      </c>
      <c r="V57" s="24">
        <v>-1</v>
      </c>
      <c r="W57" s="36"/>
    </row>
    <row r="58" spans="16:23">
      <c r="Q58" s="24">
        <v>260572</v>
      </c>
      <c r="R58" s="24">
        <v>281686</v>
      </c>
      <c r="S58" s="24">
        <v>21114</v>
      </c>
      <c r="T58" s="24">
        <v>276318</v>
      </c>
      <c r="U58" s="24">
        <v>278027</v>
      </c>
      <c r="V58" s="24">
        <v>1</v>
      </c>
      <c r="W58" s="36" t="s">
        <v>167</v>
      </c>
    </row>
    <row r="59" spans="16:23">
      <c r="Q59" s="24">
        <v>260572</v>
      </c>
      <c r="R59" s="24">
        <v>281686</v>
      </c>
      <c r="S59" s="24">
        <v>21114</v>
      </c>
      <c r="T59" s="24">
        <v>278130</v>
      </c>
      <c r="U59" s="24">
        <v>279956</v>
      </c>
      <c r="V59" s="24">
        <v>1</v>
      </c>
      <c r="W59" s="36" t="s">
        <v>168</v>
      </c>
    </row>
    <row r="60" spans="16:23">
      <c r="Q60" s="24">
        <v>260572</v>
      </c>
      <c r="R60" s="24">
        <v>281686</v>
      </c>
      <c r="S60" s="24">
        <v>21114</v>
      </c>
      <c r="T60" s="24">
        <v>279953</v>
      </c>
      <c r="U60" s="24">
        <v>281686</v>
      </c>
      <c r="V60" s="24">
        <v>1</v>
      </c>
      <c r="W60" s="36" t="s">
        <v>169</v>
      </c>
    </row>
    <row r="61" spans="16:23">
      <c r="P61" s="5">
        <v>7</v>
      </c>
      <c r="Q61" s="42">
        <v>445250</v>
      </c>
      <c r="R61" s="42">
        <v>454883</v>
      </c>
      <c r="S61" s="42">
        <v>9633</v>
      </c>
      <c r="T61" s="42">
        <v>445250</v>
      </c>
      <c r="U61" s="42">
        <v>445555</v>
      </c>
      <c r="V61" s="42">
        <v>1</v>
      </c>
      <c r="W61" s="66"/>
    </row>
    <row r="62" spans="16:23">
      <c r="Q62" s="42">
        <v>445250</v>
      </c>
      <c r="R62" s="42">
        <v>454883</v>
      </c>
      <c r="S62" s="42">
        <v>9633</v>
      </c>
      <c r="T62" s="42">
        <v>445698</v>
      </c>
      <c r="U62" s="42">
        <v>447971</v>
      </c>
      <c r="V62" s="42">
        <v>1</v>
      </c>
      <c r="W62" s="66" t="s">
        <v>170</v>
      </c>
    </row>
    <row r="63" spans="16:23">
      <c r="Q63" s="42">
        <v>445250</v>
      </c>
      <c r="R63" s="42">
        <v>454883</v>
      </c>
      <c r="S63" s="42">
        <v>9633</v>
      </c>
      <c r="T63" s="42">
        <v>447979</v>
      </c>
      <c r="U63" s="42">
        <v>448677</v>
      </c>
      <c r="V63" s="42">
        <v>-1</v>
      </c>
      <c r="W63" s="66" t="s">
        <v>157</v>
      </c>
    </row>
    <row r="64" spans="16:23">
      <c r="Q64" s="42">
        <v>445250</v>
      </c>
      <c r="R64" s="42">
        <v>454883</v>
      </c>
      <c r="S64" s="42">
        <v>9633</v>
      </c>
      <c r="T64" s="42">
        <v>448914</v>
      </c>
      <c r="U64" s="42">
        <v>449480</v>
      </c>
      <c r="V64" s="42">
        <v>1</v>
      </c>
      <c r="W64" s="66" t="s">
        <v>171</v>
      </c>
    </row>
    <row r="65" spans="16:23">
      <c r="Q65" s="42">
        <v>445250</v>
      </c>
      <c r="R65" s="42">
        <v>454883</v>
      </c>
      <c r="S65" s="42">
        <v>9633</v>
      </c>
      <c r="T65" s="42">
        <v>449477</v>
      </c>
      <c r="U65" s="42">
        <v>450070</v>
      </c>
      <c r="V65" s="42">
        <v>1</v>
      </c>
      <c r="W65" s="66" t="s">
        <v>172</v>
      </c>
    </row>
    <row r="66" spans="16:23">
      <c r="Q66" s="42">
        <v>445250</v>
      </c>
      <c r="R66" s="42">
        <v>454883</v>
      </c>
      <c r="S66" s="42">
        <v>9633</v>
      </c>
      <c r="T66" s="42">
        <v>450083</v>
      </c>
      <c r="U66" s="42">
        <v>450814</v>
      </c>
      <c r="V66" s="42">
        <v>1</v>
      </c>
      <c r="W66" s="66" t="s">
        <v>173</v>
      </c>
    </row>
    <row r="67" spans="16:23">
      <c r="Q67" s="42">
        <v>445250</v>
      </c>
      <c r="R67" s="42">
        <v>454883</v>
      </c>
      <c r="S67" s="42">
        <v>9633</v>
      </c>
      <c r="T67" s="42">
        <v>450796</v>
      </c>
      <c r="U67" s="42">
        <v>451401</v>
      </c>
      <c r="V67" s="42">
        <v>1</v>
      </c>
      <c r="W67" s="66" t="s">
        <v>157</v>
      </c>
    </row>
    <row r="68" spans="16:23">
      <c r="Q68" s="42">
        <v>445250</v>
      </c>
      <c r="R68" s="42">
        <v>454883</v>
      </c>
      <c r="S68" s="42">
        <v>9633</v>
      </c>
      <c r="T68" s="42">
        <v>451434</v>
      </c>
      <c r="U68" s="42">
        <v>451940</v>
      </c>
      <c r="V68" s="42">
        <v>1</v>
      </c>
      <c r="W68" s="66" t="s">
        <v>174</v>
      </c>
    </row>
    <row r="69" spans="16:23">
      <c r="Q69" s="42">
        <v>445250</v>
      </c>
      <c r="R69" s="42">
        <v>454883</v>
      </c>
      <c r="S69" s="42">
        <v>9633</v>
      </c>
      <c r="T69" s="42">
        <v>451945</v>
      </c>
      <c r="U69" s="42">
        <v>454134</v>
      </c>
      <c r="V69" s="42">
        <v>1</v>
      </c>
      <c r="W69" s="66" t="s">
        <v>175</v>
      </c>
    </row>
    <row r="70" spans="16:23">
      <c r="Q70" s="42">
        <v>445250</v>
      </c>
      <c r="R70" s="42">
        <v>454883</v>
      </c>
      <c r="S70" s="42">
        <v>9633</v>
      </c>
      <c r="T70" s="42">
        <v>454134</v>
      </c>
      <c r="U70" s="42">
        <v>454883</v>
      </c>
      <c r="V70" s="42">
        <v>1</v>
      </c>
      <c r="W70" s="66" t="s">
        <v>176</v>
      </c>
    </row>
    <row r="71" spans="16:23">
      <c r="P71" s="5">
        <v>8</v>
      </c>
      <c r="Q71" s="40">
        <v>460848</v>
      </c>
      <c r="R71" s="40">
        <v>467566</v>
      </c>
      <c r="S71" s="40">
        <v>6718</v>
      </c>
      <c r="T71" s="40">
        <v>460848</v>
      </c>
      <c r="U71" s="40">
        <v>461258</v>
      </c>
      <c r="V71" s="40">
        <v>1</v>
      </c>
      <c r="W71" s="67" t="s">
        <v>177</v>
      </c>
    </row>
    <row r="72" spans="16:23">
      <c r="Q72" s="40">
        <v>460848</v>
      </c>
      <c r="R72" s="40">
        <v>467566</v>
      </c>
      <c r="S72" s="40">
        <v>6718</v>
      </c>
      <c r="T72" s="40">
        <v>461255</v>
      </c>
      <c r="U72" s="40">
        <v>461944</v>
      </c>
      <c r="V72" s="40">
        <v>1</v>
      </c>
      <c r="W72" s="67" t="s">
        <v>178</v>
      </c>
    </row>
    <row r="73" spans="16:23">
      <c r="Q73" s="40">
        <v>460848</v>
      </c>
      <c r="R73" s="40">
        <v>467566</v>
      </c>
      <c r="S73" s="40">
        <v>6718</v>
      </c>
      <c r="T73" s="40">
        <v>461941</v>
      </c>
      <c r="U73" s="40">
        <v>462852</v>
      </c>
      <c r="V73" s="40">
        <v>1</v>
      </c>
      <c r="W73" s="67" t="s">
        <v>179</v>
      </c>
    </row>
    <row r="74" spans="16:23">
      <c r="Q74" s="40">
        <v>460848</v>
      </c>
      <c r="R74" s="40">
        <v>467566</v>
      </c>
      <c r="S74" s="40">
        <v>6718</v>
      </c>
      <c r="T74" s="40">
        <v>462842</v>
      </c>
      <c r="U74" s="40">
        <v>464245</v>
      </c>
      <c r="V74" s="40">
        <v>1</v>
      </c>
      <c r="W74" s="67" t="s">
        <v>180</v>
      </c>
    </row>
    <row r="75" spans="16:23">
      <c r="Q75" s="40">
        <v>460848</v>
      </c>
      <c r="R75" s="40">
        <v>467566</v>
      </c>
      <c r="S75" s="40">
        <v>6718</v>
      </c>
      <c r="T75" s="40">
        <v>464226</v>
      </c>
      <c r="U75" s="40">
        <v>464678</v>
      </c>
      <c r="V75" s="40">
        <v>1</v>
      </c>
      <c r="W75" s="67" t="s">
        <v>181</v>
      </c>
    </row>
    <row r="76" spans="16:23">
      <c r="Q76" s="40">
        <v>460848</v>
      </c>
      <c r="R76" s="40">
        <v>467566</v>
      </c>
      <c r="S76" s="40">
        <v>6718</v>
      </c>
      <c r="T76" s="40">
        <v>464678</v>
      </c>
      <c r="U76" s="40">
        <v>467566</v>
      </c>
      <c r="V76" s="40">
        <v>1</v>
      </c>
      <c r="W76" s="67" t="s">
        <v>182</v>
      </c>
    </row>
    <row r="77" spans="16:23">
      <c r="P77" s="5">
        <v>9</v>
      </c>
      <c r="Q77" s="41">
        <v>473152</v>
      </c>
      <c r="R77" s="41">
        <v>485608</v>
      </c>
      <c r="S77" s="41">
        <v>12456</v>
      </c>
      <c r="T77" s="41">
        <v>473152</v>
      </c>
      <c r="U77" s="41">
        <v>473508</v>
      </c>
      <c r="V77" s="41">
        <v>-1</v>
      </c>
      <c r="W77" s="68" t="s">
        <v>183</v>
      </c>
    </row>
    <row r="78" spans="16:23">
      <c r="Q78" s="41">
        <v>473152</v>
      </c>
      <c r="R78" s="41">
        <v>485608</v>
      </c>
      <c r="S78" s="41">
        <v>12456</v>
      </c>
      <c r="T78" s="41">
        <v>473535</v>
      </c>
      <c r="U78" s="41">
        <v>473969</v>
      </c>
      <c r="V78" s="41">
        <v>-1</v>
      </c>
      <c r="W78" s="68" t="s">
        <v>157</v>
      </c>
    </row>
    <row r="79" spans="16:23">
      <c r="Q79" s="41">
        <v>473152</v>
      </c>
      <c r="R79" s="41">
        <v>485608</v>
      </c>
      <c r="S79" s="41">
        <v>12456</v>
      </c>
      <c r="T79" s="41">
        <v>473962</v>
      </c>
      <c r="U79" s="41">
        <v>474222</v>
      </c>
      <c r="V79" s="41">
        <v>-1</v>
      </c>
      <c r="W79" s="68"/>
    </row>
    <row r="80" spans="16:23">
      <c r="Q80" s="41">
        <v>473152</v>
      </c>
      <c r="R80" s="41">
        <v>485608</v>
      </c>
      <c r="S80" s="41">
        <v>12456</v>
      </c>
      <c r="T80" s="41">
        <v>474331</v>
      </c>
      <c r="U80" s="41">
        <v>474750</v>
      </c>
      <c r="V80" s="41">
        <v>-1</v>
      </c>
      <c r="W80" s="68"/>
    </row>
    <row r="81" spans="16:23">
      <c r="Q81" s="41">
        <v>473152</v>
      </c>
      <c r="R81" s="41">
        <v>485608</v>
      </c>
      <c r="S81" s="41">
        <v>12456</v>
      </c>
      <c r="T81" s="41">
        <v>474842</v>
      </c>
      <c r="U81" s="41">
        <v>475441</v>
      </c>
      <c r="V81" s="41">
        <v>1</v>
      </c>
      <c r="W81" s="68"/>
    </row>
    <row r="82" spans="16:23">
      <c r="Q82" s="41">
        <v>473152</v>
      </c>
      <c r="R82" s="41">
        <v>485608</v>
      </c>
      <c r="S82" s="41">
        <v>12456</v>
      </c>
      <c r="T82" s="41">
        <v>475626</v>
      </c>
      <c r="U82" s="41">
        <v>477470</v>
      </c>
      <c r="V82" s="41">
        <v>1</v>
      </c>
      <c r="W82" s="68" t="s">
        <v>184</v>
      </c>
    </row>
    <row r="83" spans="16:23">
      <c r="Q83" s="41">
        <v>473152</v>
      </c>
      <c r="R83" s="41">
        <v>485608</v>
      </c>
      <c r="S83" s="41">
        <v>12456</v>
      </c>
      <c r="T83" s="41">
        <v>477501</v>
      </c>
      <c r="U83" s="41">
        <v>478046</v>
      </c>
      <c r="V83" s="41">
        <v>-1</v>
      </c>
      <c r="W83" s="68" t="s">
        <v>185</v>
      </c>
    </row>
    <row r="84" spans="16:23">
      <c r="Q84" s="41">
        <v>473152</v>
      </c>
      <c r="R84" s="41">
        <v>485608</v>
      </c>
      <c r="S84" s="41">
        <v>12456</v>
      </c>
      <c r="T84" s="41">
        <v>478138</v>
      </c>
      <c r="U84" s="41">
        <v>480255</v>
      </c>
      <c r="V84" s="41">
        <v>-1</v>
      </c>
      <c r="W84" s="68" t="s">
        <v>186</v>
      </c>
    </row>
    <row r="85" spans="16:23">
      <c r="Q85" s="41">
        <v>473152</v>
      </c>
      <c r="R85" s="41">
        <v>485608</v>
      </c>
      <c r="S85" s="41">
        <v>12456</v>
      </c>
      <c r="T85" s="41">
        <v>480252</v>
      </c>
      <c r="U85" s="41">
        <v>480950</v>
      </c>
      <c r="V85" s="41">
        <v>-1</v>
      </c>
      <c r="W85" s="68" t="s">
        <v>157</v>
      </c>
    </row>
    <row r="86" spans="16:23">
      <c r="Q86" s="41">
        <v>473152</v>
      </c>
      <c r="R86" s="41">
        <v>485608</v>
      </c>
      <c r="S86" s="41">
        <v>12456</v>
      </c>
      <c r="T86" s="41">
        <v>480950</v>
      </c>
      <c r="U86" s="41">
        <v>482527</v>
      </c>
      <c r="V86" s="41">
        <v>-1</v>
      </c>
      <c r="W86" s="68" t="s">
        <v>157</v>
      </c>
    </row>
    <row r="87" spans="16:23">
      <c r="Q87" s="41">
        <v>473152</v>
      </c>
      <c r="R87" s="41">
        <v>485608</v>
      </c>
      <c r="S87" s="41">
        <v>12456</v>
      </c>
      <c r="T87" s="41">
        <v>482524</v>
      </c>
      <c r="U87" s="41">
        <v>483978</v>
      </c>
      <c r="V87" s="41">
        <v>-1</v>
      </c>
      <c r="W87" s="68" t="s">
        <v>187</v>
      </c>
    </row>
    <row r="88" spans="16:23">
      <c r="Q88" s="41">
        <v>473152</v>
      </c>
      <c r="R88" s="41">
        <v>485608</v>
      </c>
      <c r="S88" s="41">
        <v>12456</v>
      </c>
      <c r="T88" s="41">
        <v>483978</v>
      </c>
      <c r="U88" s="41">
        <v>484646</v>
      </c>
      <c r="V88" s="41">
        <v>-1</v>
      </c>
      <c r="W88" s="68" t="s">
        <v>188</v>
      </c>
    </row>
    <row r="89" spans="16:23">
      <c r="Q89" s="41">
        <v>473152</v>
      </c>
      <c r="R89" s="41">
        <v>485608</v>
      </c>
      <c r="S89" s="41">
        <v>12456</v>
      </c>
      <c r="T89" s="41">
        <v>484646</v>
      </c>
      <c r="U89" s="41">
        <v>485608</v>
      </c>
      <c r="V89" s="41">
        <v>-1</v>
      </c>
      <c r="W89" s="68" t="s">
        <v>189</v>
      </c>
    </row>
    <row r="90" spans="16:23">
      <c r="P90" s="5">
        <v>10</v>
      </c>
      <c r="Q90" s="1">
        <v>663137</v>
      </c>
      <c r="R90" s="1">
        <v>696494</v>
      </c>
      <c r="S90" s="1">
        <v>33357</v>
      </c>
      <c r="T90" s="1">
        <v>663137</v>
      </c>
      <c r="U90" s="1">
        <v>663931</v>
      </c>
      <c r="V90" s="1">
        <v>1</v>
      </c>
      <c r="W90" s="37" t="s">
        <v>190</v>
      </c>
    </row>
    <row r="91" spans="16:23">
      <c r="Q91" s="1">
        <v>663137</v>
      </c>
      <c r="R91" s="1">
        <v>696494</v>
      </c>
      <c r="S91" s="1">
        <v>33357</v>
      </c>
      <c r="T91" s="1">
        <v>663949</v>
      </c>
      <c r="U91" s="1">
        <v>665082</v>
      </c>
      <c r="V91" s="1">
        <v>1</v>
      </c>
      <c r="W91" s="37" t="s">
        <v>191</v>
      </c>
    </row>
    <row r="92" spans="16:23">
      <c r="Q92" s="1">
        <v>663137</v>
      </c>
      <c r="R92" s="1">
        <v>696494</v>
      </c>
      <c r="S92" s="1">
        <v>33357</v>
      </c>
      <c r="T92" s="1">
        <v>665072</v>
      </c>
      <c r="U92" s="1">
        <v>665416</v>
      </c>
      <c r="V92" s="1">
        <v>1</v>
      </c>
      <c r="W92" s="37"/>
    </row>
    <row r="93" spans="16:23">
      <c r="Q93" s="1">
        <v>663137</v>
      </c>
      <c r="R93" s="1">
        <v>696494</v>
      </c>
      <c r="S93" s="1">
        <v>33357</v>
      </c>
      <c r="T93" s="1">
        <v>665409</v>
      </c>
      <c r="U93" s="1">
        <v>666842</v>
      </c>
      <c r="V93" s="1">
        <v>1</v>
      </c>
      <c r="W93" s="37" t="s">
        <v>192</v>
      </c>
    </row>
    <row r="94" spans="16:23">
      <c r="Q94" s="1">
        <v>663137</v>
      </c>
      <c r="R94" s="1">
        <v>696494</v>
      </c>
      <c r="S94" s="1">
        <v>33357</v>
      </c>
      <c r="T94" s="1">
        <v>666835</v>
      </c>
      <c r="U94" s="1">
        <v>667977</v>
      </c>
      <c r="V94" s="1">
        <v>1</v>
      </c>
      <c r="W94" s="37" t="s">
        <v>193</v>
      </c>
    </row>
    <row r="95" spans="16:23">
      <c r="Q95" s="1">
        <v>663137</v>
      </c>
      <c r="R95" s="1">
        <v>696494</v>
      </c>
      <c r="S95" s="1">
        <v>33357</v>
      </c>
      <c r="T95" s="1">
        <v>668014</v>
      </c>
      <c r="U95" s="1">
        <v>668370</v>
      </c>
      <c r="V95" s="1">
        <v>1</v>
      </c>
      <c r="W95" s="37" t="s">
        <v>194</v>
      </c>
    </row>
    <row r="96" spans="16:23">
      <c r="Q96" s="1">
        <v>663137</v>
      </c>
      <c r="R96" s="1">
        <v>696494</v>
      </c>
      <c r="S96" s="1">
        <v>33357</v>
      </c>
      <c r="T96" s="1">
        <v>668419</v>
      </c>
      <c r="U96" s="1">
        <v>668592</v>
      </c>
      <c r="V96" s="1">
        <v>-1</v>
      </c>
      <c r="W96" s="37"/>
    </row>
    <row r="97" spans="17:23">
      <c r="Q97" s="1">
        <v>663137</v>
      </c>
      <c r="R97" s="1">
        <v>696494</v>
      </c>
      <c r="S97" s="1">
        <v>33357</v>
      </c>
      <c r="T97" s="1">
        <v>668642</v>
      </c>
      <c r="U97" s="1">
        <v>668941</v>
      </c>
      <c r="V97" s="1">
        <v>1</v>
      </c>
      <c r="W97" s="37"/>
    </row>
    <row r="98" spans="17:23">
      <c r="Q98" s="1">
        <v>663137</v>
      </c>
      <c r="R98" s="1">
        <v>696494</v>
      </c>
      <c r="S98" s="1">
        <v>33357</v>
      </c>
      <c r="T98" s="1">
        <v>668951</v>
      </c>
      <c r="U98" s="1">
        <v>669148</v>
      </c>
      <c r="V98" s="1">
        <v>1</v>
      </c>
      <c r="W98" s="37"/>
    </row>
    <row r="99" spans="17:23">
      <c r="Q99" s="1">
        <v>663137</v>
      </c>
      <c r="R99" s="1">
        <v>696494</v>
      </c>
      <c r="S99" s="1">
        <v>33357</v>
      </c>
      <c r="T99" s="1">
        <v>669192</v>
      </c>
      <c r="U99" s="1">
        <v>669671</v>
      </c>
      <c r="V99" s="1">
        <v>1</v>
      </c>
      <c r="W99" s="37" t="s">
        <v>195</v>
      </c>
    </row>
    <row r="100" spans="17:23">
      <c r="Q100" s="1">
        <v>663137</v>
      </c>
      <c r="R100" s="1">
        <v>696494</v>
      </c>
      <c r="S100" s="1">
        <v>33357</v>
      </c>
      <c r="T100" s="1">
        <v>669692</v>
      </c>
      <c r="U100" s="1">
        <v>669871</v>
      </c>
      <c r="V100" s="1">
        <v>1</v>
      </c>
      <c r="W100" s="37" t="s">
        <v>141</v>
      </c>
    </row>
    <row r="101" spans="17:23">
      <c r="Q101" s="1">
        <v>663137</v>
      </c>
      <c r="R101" s="1">
        <v>696494</v>
      </c>
      <c r="S101" s="1">
        <v>33357</v>
      </c>
      <c r="T101" s="1">
        <v>669841</v>
      </c>
      <c r="U101" s="1">
        <v>670194</v>
      </c>
      <c r="V101" s="1">
        <v>1</v>
      </c>
      <c r="W101" s="37" t="s">
        <v>195</v>
      </c>
    </row>
    <row r="102" spans="17:23">
      <c r="Q102" s="1">
        <v>663137</v>
      </c>
      <c r="R102" s="1">
        <v>696494</v>
      </c>
      <c r="S102" s="1">
        <v>33357</v>
      </c>
      <c r="T102" s="1">
        <v>670580</v>
      </c>
      <c r="U102" s="1">
        <v>671908</v>
      </c>
      <c r="V102" s="1">
        <v>-1</v>
      </c>
      <c r="W102" s="37" t="s">
        <v>196</v>
      </c>
    </row>
    <row r="103" spans="17:23">
      <c r="Q103" s="1">
        <v>663137</v>
      </c>
      <c r="R103" s="1">
        <v>696494</v>
      </c>
      <c r="S103" s="1">
        <v>33357</v>
      </c>
      <c r="T103" s="1">
        <v>671919</v>
      </c>
      <c r="U103" s="1">
        <v>673022</v>
      </c>
      <c r="V103" s="1">
        <v>-1</v>
      </c>
      <c r="W103" s="37" t="s">
        <v>197</v>
      </c>
    </row>
    <row r="104" spans="17:23">
      <c r="Q104" s="1">
        <v>663137</v>
      </c>
      <c r="R104" s="1">
        <v>696494</v>
      </c>
      <c r="S104" s="1">
        <v>33357</v>
      </c>
      <c r="T104" s="1">
        <v>673019</v>
      </c>
      <c r="U104" s="1">
        <v>673792</v>
      </c>
      <c r="V104" s="1">
        <v>-1</v>
      </c>
      <c r="W104" s="37" t="s">
        <v>198</v>
      </c>
    </row>
    <row r="105" spans="17:23">
      <c r="Q105" s="1">
        <v>663137</v>
      </c>
      <c r="R105" s="1">
        <v>696494</v>
      </c>
      <c r="S105" s="1">
        <v>33357</v>
      </c>
      <c r="T105" s="1">
        <v>674159</v>
      </c>
      <c r="U105" s="1">
        <v>675268</v>
      </c>
      <c r="V105" s="1">
        <v>1</v>
      </c>
      <c r="W105" s="37" t="s">
        <v>199</v>
      </c>
    </row>
    <row r="106" spans="17:23">
      <c r="Q106" s="1">
        <v>663137</v>
      </c>
      <c r="R106" s="1">
        <v>696494</v>
      </c>
      <c r="S106" s="1">
        <v>33357</v>
      </c>
      <c r="T106" s="1">
        <v>675268</v>
      </c>
      <c r="U106" s="1">
        <v>677118</v>
      </c>
      <c r="V106" s="1">
        <v>1</v>
      </c>
      <c r="W106" s="37" t="s">
        <v>200</v>
      </c>
    </row>
    <row r="107" spans="17:23">
      <c r="Q107" s="1">
        <v>663137</v>
      </c>
      <c r="R107" s="1">
        <v>696494</v>
      </c>
      <c r="S107" s="1">
        <v>33357</v>
      </c>
      <c r="T107" s="1">
        <v>677105</v>
      </c>
      <c r="U107" s="1">
        <v>678232</v>
      </c>
      <c r="V107" s="1">
        <v>1</v>
      </c>
      <c r="W107" s="37" t="s">
        <v>157</v>
      </c>
    </row>
    <row r="108" spans="17:23">
      <c r="Q108" s="1">
        <v>663137</v>
      </c>
      <c r="R108" s="1">
        <v>696494</v>
      </c>
      <c r="S108" s="1">
        <v>33357</v>
      </c>
      <c r="T108" s="1">
        <v>678306</v>
      </c>
      <c r="U108" s="1">
        <v>679211</v>
      </c>
      <c r="V108" s="1">
        <v>1</v>
      </c>
      <c r="W108" s="37" t="s">
        <v>201</v>
      </c>
    </row>
    <row r="109" spans="17:23">
      <c r="Q109" s="1">
        <v>663137</v>
      </c>
      <c r="R109" s="1">
        <v>696494</v>
      </c>
      <c r="S109" s="1">
        <v>33357</v>
      </c>
      <c r="T109" s="1">
        <v>679247</v>
      </c>
      <c r="U109" s="1">
        <v>680128</v>
      </c>
      <c r="V109" s="1">
        <v>1</v>
      </c>
      <c r="W109" s="37"/>
    </row>
    <row r="110" spans="17:23">
      <c r="Q110" s="1">
        <v>663137</v>
      </c>
      <c r="R110" s="1">
        <v>696494</v>
      </c>
      <c r="S110" s="1">
        <v>33357</v>
      </c>
      <c r="T110" s="1">
        <v>680266</v>
      </c>
      <c r="U110" s="1">
        <v>683910</v>
      </c>
      <c r="V110" s="1">
        <v>1</v>
      </c>
      <c r="W110" s="37" t="s">
        <v>202</v>
      </c>
    </row>
    <row r="111" spans="17:23">
      <c r="Q111" s="1">
        <v>663137</v>
      </c>
      <c r="R111" s="1">
        <v>696494</v>
      </c>
      <c r="S111" s="1">
        <v>33357</v>
      </c>
      <c r="T111" s="1">
        <v>683926</v>
      </c>
      <c r="U111" s="1">
        <v>684933</v>
      </c>
      <c r="V111" s="1">
        <v>-1</v>
      </c>
      <c r="W111" s="37" t="s">
        <v>157</v>
      </c>
    </row>
    <row r="112" spans="17:23">
      <c r="Q112" s="1">
        <v>663137</v>
      </c>
      <c r="R112" s="1">
        <v>696494</v>
      </c>
      <c r="S112" s="1">
        <v>33357</v>
      </c>
      <c r="T112" s="1">
        <v>685046</v>
      </c>
      <c r="U112" s="1">
        <v>685903</v>
      </c>
      <c r="V112" s="1">
        <v>-1</v>
      </c>
      <c r="W112" s="37" t="s">
        <v>203</v>
      </c>
    </row>
    <row r="113" spans="16:23">
      <c r="Q113" s="1">
        <v>663137</v>
      </c>
      <c r="R113" s="1">
        <v>696494</v>
      </c>
      <c r="S113" s="1">
        <v>33357</v>
      </c>
      <c r="T113" s="1">
        <v>686032</v>
      </c>
      <c r="U113" s="1">
        <v>687900</v>
      </c>
      <c r="V113" s="1">
        <v>-1</v>
      </c>
      <c r="W113" s="37" t="s">
        <v>204</v>
      </c>
    </row>
    <row r="114" spans="16:23">
      <c r="Q114" s="1">
        <v>663137</v>
      </c>
      <c r="R114" s="1">
        <v>696494</v>
      </c>
      <c r="S114" s="1">
        <v>33357</v>
      </c>
      <c r="T114" s="1">
        <v>687905</v>
      </c>
      <c r="U114" s="1">
        <v>688867</v>
      </c>
      <c r="V114" s="1">
        <v>-1</v>
      </c>
      <c r="W114" s="37" t="s">
        <v>205</v>
      </c>
    </row>
    <row r="115" spans="16:23">
      <c r="Q115" s="1">
        <v>663137</v>
      </c>
      <c r="R115" s="1">
        <v>696494</v>
      </c>
      <c r="S115" s="1">
        <v>33357</v>
      </c>
      <c r="T115" s="1">
        <v>689135</v>
      </c>
      <c r="U115" s="1">
        <v>689446</v>
      </c>
      <c r="V115" s="1">
        <v>1</v>
      </c>
      <c r="W115" s="37"/>
    </row>
    <row r="116" spans="16:23">
      <c r="Q116" s="1">
        <v>663137</v>
      </c>
      <c r="R116" s="1">
        <v>696494</v>
      </c>
      <c r="S116" s="1">
        <v>33357</v>
      </c>
      <c r="T116" s="1">
        <v>689451</v>
      </c>
      <c r="U116" s="1">
        <v>689726</v>
      </c>
      <c r="V116" s="1">
        <v>1</v>
      </c>
      <c r="W116" s="37" t="s">
        <v>157</v>
      </c>
    </row>
    <row r="117" spans="16:23">
      <c r="Q117" s="1">
        <v>663137</v>
      </c>
      <c r="R117" s="1">
        <v>696494</v>
      </c>
      <c r="S117" s="1">
        <v>33357</v>
      </c>
      <c r="T117" s="1">
        <v>689771</v>
      </c>
      <c r="U117" s="1">
        <v>691432</v>
      </c>
      <c r="V117" s="1">
        <v>-1</v>
      </c>
      <c r="W117" s="37" t="s">
        <v>206</v>
      </c>
    </row>
    <row r="118" spans="16:23">
      <c r="Q118" s="1">
        <v>663137</v>
      </c>
      <c r="R118" s="1">
        <v>696494</v>
      </c>
      <c r="S118" s="1">
        <v>33357</v>
      </c>
      <c r="T118" s="1">
        <v>691446</v>
      </c>
      <c r="U118" s="1">
        <v>693236</v>
      </c>
      <c r="V118" s="1">
        <v>-1</v>
      </c>
      <c r="W118" s="37" t="s">
        <v>207</v>
      </c>
    </row>
    <row r="119" spans="16:23">
      <c r="Q119" s="1">
        <v>663137</v>
      </c>
      <c r="R119" s="1">
        <v>696494</v>
      </c>
      <c r="S119" s="1">
        <v>33357</v>
      </c>
      <c r="T119" s="1">
        <v>693236</v>
      </c>
      <c r="U119" s="1">
        <v>693769</v>
      </c>
      <c r="V119" s="1">
        <v>-1</v>
      </c>
      <c r="W119" s="37"/>
    </row>
    <row r="120" spans="16:23">
      <c r="Q120" s="1">
        <v>663137</v>
      </c>
      <c r="R120" s="1">
        <v>696494</v>
      </c>
      <c r="S120" s="1">
        <v>33357</v>
      </c>
      <c r="T120" s="1">
        <v>693794</v>
      </c>
      <c r="U120" s="1">
        <v>694012</v>
      </c>
      <c r="V120" s="1">
        <v>1</v>
      </c>
      <c r="W120" s="37"/>
    </row>
    <row r="121" spans="16:23">
      <c r="Q121" s="1">
        <v>663137</v>
      </c>
      <c r="R121" s="1">
        <v>696494</v>
      </c>
      <c r="S121" s="1">
        <v>33357</v>
      </c>
      <c r="T121" s="1">
        <v>694330</v>
      </c>
      <c r="U121" s="1">
        <v>694974</v>
      </c>
      <c r="V121" s="1">
        <v>-1</v>
      </c>
      <c r="W121" s="37" t="s">
        <v>208</v>
      </c>
    </row>
    <row r="122" spans="16:23">
      <c r="Q122" s="1">
        <v>663137</v>
      </c>
      <c r="R122" s="1">
        <v>696494</v>
      </c>
      <c r="S122" s="1">
        <v>33357</v>
      </c>
      <c r="T122" s="1">
        <v>694980</v>
      </c>
      <c r="U122" s="1">
        <v>696023</v>
      </c>
      <c r="V122" s="1">
        <v>-1</v>
      </c>
      <c r="W122" s="37" t="s">
        <v>209</v>
      </c>
    </row>
    <row r="123" spans="16:23">
      <c r="Q123" s="1">
        <v>663137</v>
      </c>
      <c r="R123" s="1">
        <v>696494</v>
      </c>
      <c r="S123" s="1">
        <v>33357</v>
      </c>
      <c r="T123" s="1">
        <v>696117</v>
      </c>
      <c r="U123" s="1">
        <v>696494</v>
      </c>
      <c r="V123" s="1">
        <v>-1</v>
      </c>
      <c r="W123" s="37" t="s">
        <v>210</v>
      </c>
    </row>
    <row r="124" spans="16:23">
      <c r="P124" s="5">
        <v>11</v>
      </c>
      <c r="Q124" s="9">
        <v>778337</v>
      </c>
      <c r="R124" s="9">
        <v>792610</v>
      </c>
      <c r="S124" s="9">
        <f>R124-Q124</f>
        <v>14273</v>
      </c>
      <c r="T124" s="9">
        <v>778337</v>
      </c>
      <c r="U124" s="9">
        <v>780265</v>
      </c>
      <c r="V124" s="9">
        <v>1</v>
      </c>
      <c r="W124" s="50" t="s">
        <v>157</v>
      </c>
    </row>
    <row r="125" spans="16:23">
      <c r="Q125" s="9">
        <v>778337</v>
      </c>
      <c r="R125" s="9">
        <v>792610</v>
      </c>
      <c r="S125" s="9">
        <f t="shared" ref="S125:S135" si="3">R125-Q125</f>
        <v>14273</v>
      </c>
      <c r="T125" s="9">
        <v>780317</v>
      </c>
      <c r="U125" s="9">
        <v>781141</v>
      </c>
      <c r="V125" s="9">
        <v>1</v>
      </c>
      <c r="W125" s="50" t="s">
        <v>157</v>
      </c>
    </row>
    <row r="126" spans="16:23">
      <c r="Q126" s="9">
        <v>778337</v>
      </c>
      <c r="R126" s="9">
        <v>792610</v>
      </c>
      <c r="S126" s="9">
        <f t="shared" si="3"/>
        <v>14273</v>
      </c>
      <c r="T126" s="9">
        <v>781278</v>
      </c>
      <c r="U126" s="9">
        <v>781634</v>
      </c>
      <c r="V126" s="9">
        <v>-1</v>
      </c>
      <c r="W126" s="50"/>
    </row>
    <row r="127" spans="16:23">
      <c r="Q127" s="9">
        <v>778337</v>
      </c>
      <c r="R127" s="9">
        <v>792610</v>
      </c>
      <c r="S127" s="9">
        <f t="shared" si="3"/>
        <v>14273</v>
      </c>
      <c r="T127" s="9">
        <v>781961</v>
      </c>
      <c r="U127" s="9">
        <v>782575</v>
      </c>
      <c r="V127" s="9">
        <v>-1</v>
      </c>
      <c r="W127" s="50" t="s">
        <v>157</v>
      </c>
    </row>
    <row r="128" spans="16:23">
      <c r="Q128" s="9">
        <v>778337</v>
      </c>
      <c r="R128" s="9">
        <v>792610</v>
      </c>
      <c r="S128" s="9">
        <f t="shared" si="3"/>
        <v>14273</v>
      </c>
      <c r="T128" s="9">
        <v>782776</v>
      </c>
      <c r="U128" s="9">
        <v>783264</v>
      </c>
      <c r="V128" s="9">
        <v>1</v>
      </c>
      <c r="W128" s="50"/>
    </row>
    <row r="129" spans="16:23">
      <c r="Q129" s="9">
        <v>778337</v>
      </c>
      <c r="R129" s="9">
        <v>792610</v>
      </c>
      <c r="S129" s="9">
        <f t="shared" si="3"/>
        <v>14273</v>
      </c>
      <c r="T129" s="9">
        <v>783399</v>
      </c>
      <c r="U129" s="9">
        <v>784397</v>
      </c>
      <c r="V129" s="9">
        <v>-1</v>
      </c>
      <c r="W129" s="50" t="s">
        <v>211</v>
      </c>
    </row>
    <row r="130" spans="16:23">
      <c r="Q130" s="9">
        <v>778337</v>
      </c>
      <c r="R130" s="9">
        <v>792610</v>
      </c>
      <c r="S130" s="9">
        <f t="shared" si="3"/>
        <v>14273</v>
      </c>
      <c r="T130" s="9">
        <v>784663</v>
      </c>
      <c r="U130" s="9">
        <v>785238</v>
      </c>
      <c r="V130" s="9">
        <v>1</v>
      </c>
      <c r="W130" s="50" t="s">
        <v>212</v>
      </c>
    </row>
    <row r="131" spans="16:23">
      <c r="Q131" s="9">
        <v>778337</v>
      </c>
      <c r="R131" s="9">
        <v>792610</v>
      </c>
      <c r="S131" s="9">
        <f t="shared" si="3"/>
        <v>14273</v>
      </c>
      <c r="T131" s="9">
        <v>785273</v>
      </c>
      <c r="U131" s="9">
        <v>786922</v>
      </c>
      <c r="V131" s="9">
        <v>1</v>
      </c>
      <c r="W131" s="50" t="s">
        <v>213</v>
      </c>
    </row>
    <row r="132" spans="16:23">
      <c r="Q132" s="9">
        <v>778337</v>
      </c>
      <c r="R132" s="9">
        <v>792610</v>
      </c>
      <c r="S132" s="9">
        <f t="shared" si="3"/>
        <v>14273</v>
      </c>
      <c r="T132" s="9">
        <v>787161</v>
      </c>
      <c r="U132" s="9">
        <v>787631</v>
      </c>
      <c r="V132" s="9">
        <v>1</v>
      </c>
      <c r="W132" s="50" t="s">
        <v>214</v>
      </c>
    </row>
    <row r="133" spans="16:23">
      <c r="Q133" s="9">
        <v>778337</v>
      </c>
      <c r="R133" s="9">
        <v>792610</v>
      </c>
      <c r="S133" s="9">
        <f t="shared" si="3"/>
        <v>14273</v>
      </c>
      <c r="T133" s="9">
        <v>787628</v>
      </c>
      <c r="U133" s="9">
        <v>789112</v>
      </c>
      <c r="V133" s="9">
        <v>1</v>
      </c>
      <c r="W133" s="50" t="s">
        <v>215</v>
      </c>
    </row>
    <row r="134" spans="16:23">
      <c r="Q134" s="9">
        <v>778337</v>
      </c>
      <c r="R134" s="9">
        <v>792610</v>
      </c>
      <c r="S134" s="9">
        <f t="shared" si="3"/>
        <v>14273</v>
      </c>
      <c r="T134" s="9">
        <v>789169</v>
      </c>
      <c r="U134" s="9">
        <v>792183</v>
      </c>
      <c r="V134" s="9">
        <v>1</v>
      </c>
      <c r="W134" s="50" t="s">
        <v>216</v>
      </c>
    </row>
    <row r="135" spans="16:23">
      <c r="Q135" s="9">
        <v>778337</v>
      </c>
      <c r="R135" s="9">
        <v>792610</v>
      </c>
      <c r="S135" s="9">
        <f t="shared" si="3"/>
        <v>14273</v>
      </c>
      <c r="T135" s="9">
        <v>792200</v>
      </c>
      <c r="U135" s="9">
        <v>792610</v>
      </c>
      <c r="V135" s="9">
        <v>1</v>
      </c>
      <c r="W135" s="50" t="s">
        <v>217</v>
      </c>
    </row>
    <row r="136" spans="16:23">
      <c r="P136" s="5">
        <v>12</v>
      </c>
      <c r="Q136" s="10">
        <v>1160733</v>
      </c>
      <c r="R136" s="10">
        <v>1170704</v>
      </c>
      <c r="S136" s="10">
        <v>9971</v>
      </c>
      <c r="T136" s="10">
        <v>1160733</v>
      </c>
      <c r="U136" s="10">
        <v>1161482</v>
      </c>
      <c r="V136" s="10">
        <v>1</v>
      </c>
      <c r="W136" s="51" t="s">
        <v>256</v>
      </c>
    </row>
    <row r="137" spans="16:23">
      <c r="Q137" s="10">
        <v>1160733</v>
      </c>
      <c r="R137" s="10">
        <v>1170704</v>
      </c>
      <c r="S137" s="10">
        <v>9971</v>
      </c>
      <c r="T137" s="10">
        <v>1161601</v>
      </c>
      <c r="U137" s="10">
        <v>1161813</v>
      </c>
      <c r="V137" s="10">
        <v>1</v>
      </c>
      <c r="W137" s="51" t="s">
        <v>255</v>
      </c>
    </row>
    <row r="138" spans="16:23">
      <c r="Q138" s="10">
        <v>1160733</v>
      </c>
      <c r="R138" s="10">
        <v>1170704</v>
      </c>
      <c r="S138" s="10">
        <v>9971</v>
      </c>
      <c r="T138" s="10">
        <v>1161855</v>
      </c>
      <c r="U138" s="10">
        <v>1162730</v>
      </c>
      <c r="V138" s="10">
        <v>1</v>
      </c>
      <c r="W138" s="51" t="s">
        <v>254</v>
      </c>
    </row>
    <row r="139" spans="16:23">
      <c r="Q139" s="10">
        <v>1160733</v>
      </c>
      <c r="R139" s="10">
        <v>1170704</v>
      </c>
      <c r="S139" s="10">
        <v>9971</v>
      </c>
      <c r="T139" s="10">
        <v>1162714</v>
      </c>
      <c r="U139" s="10">
        <v>1162971</v>
      </c>
      <c r="V139" s="10">
        <v>1</v>
      </c>
      <c r="W139" s="51" t="s">
        <v>253</v>
      </c>
    </row>
    <row r="140" spans="16:23">
      <c r="Q140" s="10">
        <v>1160733</v>
      </c>
      <c r="R140" s="10">
        <v>1170704</v>
      </c>
      <c r="S140" s="10">
        <v>9971</v>
      </c>
      <c r="T140" s="10">
        <v>1162964</v>
      </c>
      <c r="U140" s="10">
        <v>1164607</v>
      </c>
      <c r="V140" s="10">
        <v>1</v>
      </c>
      <c r="W140" s="51" t="s">
        <v>252</v>
      </c>
    </row>
    <row r="141" spans="16:23">
      <c r="Q141" s="10">
        <v>1160733</v>
      </c>
      <c r="R141" s="10">
        <v>1170704</v>
      </c>
      <c r="S141" s="10">
        <v>9971</v>
      </c>
      <c r="T141" s="10">
        <v>1164623</v>
      </c>
      <c r="U141" s="10">
        <v>1165183</v>
      </c>
      <c r="V141" s="10">
        <v>1</v>
      </c>
      <c r="W141" s="51" t="s">
        <v>251</v>
      </c>
    </row>
    <row r="142" spans="16:23">
      <c r="Q142" s="10">
        <v>1160733</v>
      </c>
      <c r="R142" s="10">
        <v>1170704</v>
      </c>
      <c r="S142" s="10">
        <v>9971</v>
      </c>
      <c r="T142" s="10">
        <v>1165187</v>
      </c>
      <c r="U142" s="10">
        <v>1166416</v>
      </c>
      <c r="V142" s="10">
        <v>1</v>
      </c>
      <c r="W142" s="51" t="s">
        <v>250</v>
      </c>
    </row>
    <row r="143" spans="16:23">
      <c r="Q143" s="10">
        <v>1160733</v>
      </c>
      <c r="R143" s="10">
        <v>1170704</v>
      </c>
      <c r="S143" s="10">
        <v>9971</v>
      </c>
      <c r="T143" s="10">
        <v>1166595</v>
      </c>
      <c r="U143" s="10">
        <v>1167371</v>
      </c>
      <c r="V143" s="10">
        <v>1</v>
      </c>
      <c r="W143" s="51" t="s">
        <v>249</v>
      </c>
    </row>
    <row r="144" spans="16:23">
      <c r="Q144" s="10">
        <v>1160733</v>
      </c>
      <c r="R144" s="10">
        <v>1170704</v>
      </c>
      <c r="S144" s="10">
        <v>9971</v>
      </c>
      <c r="T144" s="10">
        <v>1167368</v>
      </c>
      <c r="U144" s="10">
        <v>1167895</v>
      </c>
      <c r="V144" s="10">
        <v>1</v>
      </c>
      <c r="W144" s="51" t="s">
        <v>248</v>
      </c>
    </row>
    <row r="145" spans="16:23">
      <c r="Q145" s="10">
        <v>1160733</v>
      </c>
      <c r="R145" s="10">
        <v>1170704</v>
      </c>
      <c r="S145" s="10">
        <v>9971</v>
      </c>
      <c r="T145" s="10">
        <v>1167964</v>
      </c>
      <c r="U145" s="10">
        <v>1168416</v>
      </c>
      <c r="V145" s="10">
        <v>1</v>
      </c>
      <c r="W145" s="51" t="s">
        <v>247</v>
      </c>
    </row>
    <row r="146" spans="16:23">
      <c r="Q146" s="10">
        <v>1160733</v>
      </c>
      <c r="R146" s="10">
        <v>1170704</v>
      </c>
      <c r="S146" s="10">
        <v>9971</v>
      </c>
      <c r="T146" s="10">
        <v>1168692</v>
      </c>
      <c r="U146" s="10">
        <v>1170704</v>
      </c>
      <c r="V146" s="10">
        <v>1</v>
      </c>
      <c r="W146" s="51" t="s">
        <v>246</v>
      </c>
    </row>
    <row r="147" spans="16:23">
      <c r="P147" s="5">
        <v>13</v>
      </c>
      <c r="Q147" s="11">
        <v>1196242</v>
      </c>
      <c r="R147" s="11">
        <v>1207284</v>
      </c>
      <c r="S147" s="63">
        <f>R147-Q147</f>
        <v>11042</v>
      </c>
      <c r="T147" s="11">
        <v>1196242</v>
      </c>
      <c r="U147" s="11">
        <v>1196418</v>
      </c>
      <c r="V147" s="11">
        <v>-1</v>
      </c>
      <c r="W147" s="52"/>
    </row>
    <row r="148" spans="16:23">
      <c r="Q148" s="11">
        <v>1196242</v>
      </c>
      <c r="R148" s="11">
        <v>1207284</v>
      </c>
      <c r="S148" s="63">
        <f t="shared" ref="S148:S156" si="4">R148-Q148</f>
        <v>11042</v>
      </c>
      <c r="T148" s="11">
        <v>1196408</v>
      </c>
      <c r="U148" s="11">
        <v>1196650</v>
      </c>
      <c r="V148" s="11">
        <v>-1</v>
      </c>
      <c r="W148" s="52"/>
    </row>
    <row r="149" spans="16:23">
      <c r="Q149" s="11">
        <v>1196242</v>
      </c>
      <c r="R149" s="11">
        <v>1207284</v>
      </c>
      <c r="S149" s="63">
        <f t="shared" si="4"/>
        <v>11042</v>
      </c>
      <c r="T149" s="11">
        <v>1196647</v>
      </c>
      <c r="U149" s="11">
        <v>1196886</v>
      </c>
      <c r="V149" s="11">
        <v>-1</v>
      </c>
      <c r="W149" s="52"/>
    </row>
    <row r="150" spans="16:23">
      <c r="Q150" s="11">
        <v>1196242</v>
      </c>
      <c r="R150" s="11">
        <v>1207284</v>
      </c>
      <c r="S150" s="63">
        <f t="shared" si="4"/>
        <v>11042</v>
      </c>
      <c r="T150" s="11">
        <v>1196879</v>
      </c>
      <c r="U150" s="11">
        <v>1198315</v>
      </c>
      <c r="V150" s="11">
        <v>-1</v>
      </c>
      <c r="W150" s="52" t="s">
        <v>257</v>
      </c>
    </row>
    <row r="151" spans="16:23">
      <c r="Q151" s="11">
        <v>1196242</v>
      </c>
      <c r="R151" s="11">
        <v>1207284</v>
      </c>
      <c r="S151" s="63">
        <f t="shared" si="4"/>
        <v>11042</v>
      </c>
      <c r="T151" s="11">
        <v>1198312</v>
      </c>
      <c r="U151" s="11">
        <v>1198818</v>
      </c>
      <c r="V151" s="11">
        <v>-1</v>
      </c>
      <c r="W151" s="52" t="s">
        <v>258</v>
      </c>
    </row>
    <row r="152" spans="16:23">
      <c r="Q152" s="11">
        <v>1196242</v>
      </c>
      <c r="R152" s="11">
        <v>1207284</v>
      </c>
      <c r="S152" s="63">
        <f t="shared" si="4"/>
        <v>11042</v>
      </c>
      <c r="T152" s="11">
        <v>1198815</v>
      </c>
      <c r="U152" s="11">
        <v>1199147</v>
      </c>
      <c r="V152" s="11">
        <v>-1</v>
      </c>
      <c r="W152" s="52"/>
    </row>
    <row r="153" spans="16:23">
      <c r="Q153" s="11">
        <v>1196242</v>
      </c>
      <c r="R153" s="11">
        <v>1207284</v>
      </c>
      <c r="S153" s="63">
        <f t="shared" si="4"/>
        <v>11042</v>
      </c>
      <c r="T153" s="11">
        <v>1199238</v>
      </c>
      <c r="U153" s="11">
        <v>1201406</v>
      </c>
      <c r="V153" s="11">
        <v>-1</v>
      </c>
      <c r="W153" s="52" t="s">
        <v>259</v>
      </c>
    </row>
    <row r="154" spans="16:23">
      <c r="Q154" s="11">
        <v>1196242</v>
      </c>
      <c r="R154" s="11">
        <v>1207284</v>
      </c>
      <c r="S154" s="63">
        <f t="shared" si="4"/>
        <v>11042</v>
      </c>
      <c r="T154" s="11">
        <v>1201403</v>
      </c>
      <c r="U154" s="11">
        <v>1201771</v>
      </c>
      <c r="V154" s="11">
        <v>-1</v>
      </c>
      <c r="W154" s="52"/>
    </row>
    <row r="155" spans="16:23">
      <c r="Q155" s="11">
        <v>1196242</v>
      </c>
      <c r="R155" s="11">
        <v>1207284</v>
      </c>
      <c r="S155" s="63">
        <f t="shared" si="4"/>
        <v>11042</v>
      </c>
      <c r="T155" s="11">
        <v>1201761</v>
      </c>
      <c r="U155" s="11">
        <v>1201976</v>
      </c>
      <c r="V155" s="11">
        <v>-1</v>
      </c>
      <c r="W155" s="52"/>
    </row>
    <row r="156" spans="16:23">
      <c r="Q156" s="11">
        <v>1196242</v>
      </c>
      <c r="R156" s="11">
        <v>1207284</v>
      </c>
      <c r="S156" s="63">
        <f t="shared" si="4"/>
        <v>11042</v>
      </c>
      <c r="T156" s="11">
        <v>1202156</v>
      </c>
      <c r="U156" s="11">
        <v>1202425</v>
      </c>
      <c r="V156" s="11">
        <v>-1</v>
      </c>
      <c r="W156" s="52"/>
    </row>
    <row r="157" spans="16:23">
      <c r="Q157" s="11">
        <v>1196242</v>
      </c>
      <c r="R157" s="11">
        <v>1207284</v>
      </c>
      <c r="S157" s="63">
        <f t="shared" ref="S157:S163" si="5">R157-Q157</f>
        <v>11042</v>
      </c>
      <c r="T157" s="11">
        <v>1202434</v>
      </c>
      <c r="U157" s="11">
        <v>1203018</v>
      </c>
      <c r="V157" s="11">
        <v>-1</v>
      </c>
      <c r="W157" s="52" t="s">
        <v>272</v>
      </c>
    </row>
    <row r="158" spans="16:23">
      <c r="Q158" s="11">
        <v>1196242</v>
      </c>
      <c r="R158" s="11">
        <v>1207284</v>
      </c>
      <c r="S158" s="63">
        <f t="shared" si="5"/>
        <v>11042</v>
      </c>
      <c r="T158" s="11">
        <v>1203029</v>
      </c>
      <c r="U158" s="11">
        <v>1203232</v>
      </c>
      <c r="V158" s="11">
        <v>-1</v>
      </c>
      <c r="W158" s="52"/>
    </row>
    <row r="159" spans="16:23">
      <c r="Q159" s="11">
        <v>1196242</v>
      </c>
      <c r="R159" s="11">
        <v>1207284</v>
      </c>
      <c r="S159" s="63">
        <f t="shared" si="5"/>
        <v>11042</v>
      </c>
      <c r="T159" s="11">
        <v>1203229</v>
      </c>
      <c r="U159" s="11">
        <v>1204557</v>
      </c>
      <c r="V159" s="11">
        <v>-1</v>
      </c>
      <c r="W159" s="52" t="s">
        <v>272</v>
      </c>
    </row>
    <row r="160" spans="16:23">
      <c r="Q160" s="11">
        <v>1196242</v>
      </c>
      <c r="R160" s="11">
        <v>1207284</v>
      </c>
      <c r="S160" s="63">
        <f t="shared" si="5"/>
        <v>11042</v>
      </c>
      <c r="T160" s="11">
        <v>1204550</v>
      </c>
      <c r="U160" s="11">
        <v>1205866</v>
      </c>
      <c r="V160" s="11">
        <v>-1</v>
      </c>
      <c r="W160" s="52" t="s">
        <v>157</v>
      </c>
    </row>
    <row r="161" spans="16:23">
      <c r="Q161" s="11">
        <v>1196242</v>
      </c>
      <c r="R161" s="11">
        <v>1207284</v>
      </c>
      <c r="S161" s="63">
        <f t="shared" si="5"/>
        <v>11042</v>
      </c>
      <c r="T161" s="11">
        <v>1205869</v>
      </c>
      <c r="U161" s="11">
        <v>1206354</v>
      </c>
      <c r="V161" s="11">
        <v>-1</v>
      </c>
      <c r="W161" s="52"/>
    </row>
    <row r="162" spans="16:23">
      <c r="Q162" s="11">
        <v>1196242</v>
      </c>
      <c r="R162" s="11">
        <v>1207284</v>
      </c>
      <c r="S162" s="63">
        <f t="shared" si="5"/>
        <v>11042</v>
      </c>
      <c r="T162" s="11">
        <v>1206392</v>
      </c>
      <c r="U162" s="11">
        <v>1207144</v>
      </c>
      <c r="V162" s="11">
        <v>-1</v>
      </c>
      <c r="W162" s="52"/>
    </row>
    <row r="163" spans="16:23">
      <c r="Q163" s="11">
        <v>1196242</v>
      </c>
      <c r="R163" s="11">
        <v>1207284</v>
      </c>
      <c r="S163" s="63">
        <f t="shared" si="5"/>
        <v>11042</v>
      </c>
      <c r="T163" s="11">
        <v>1207141</v>
      </c>
      <c r="U163" s="11">
        <v>1207284</v>
      </c>
      <c r="V163" s="11">
        <v>-1</v>
      </c>
      <c r="W163" s="52"/>
    </row>
    <row r="164" spans="16:23">
      <c r="P164" s="5">
        <v>14</v>
      </c>
      <c r="Q164" s="23">
        <v>1215019</v>
      </c>
      <c r="R164" s="23">
        <v>1247246</v>
      </c>
      <c r="S164" s="58">
        <f>R164-Q164</f>
        <v>32227</v>
      </c>
      <c r="T164" s="23">
        <v>1215019</v>
      </c>
      <c r="U164" s="23">
        <v>1216680</v>
      </c>
      <c r="V164" s="23">
        <v>1</v>
      </c>
      <c r="W164" s="53" t="s">
        <v>260</v>
      </c>
    </row>
    <row r="165" spans="16:23">
      <c r="Q165" s="23">
        <v>1215019</v>
      </c>
      <c r="R165" s="23">
        <v>1247246</v>
      </c>
      <c r="S165" s="58">
        <f t="shared" ref="S165:S193" si="6">R165-Q165</f>
        <v>32227</v>
      </c>
      <c r="T165" s="23">
        <v>1216693</v>
      </c>
      <c r="U165" s="23">
        <v>1217010</v>
      </c>
      <c r="V165" s="23">
        <v>1</v>
      </c>
      <c r="W165" s="53"/>
    </row>
    <row r="166" spans="16:23">
      <c r="Q166" s="23">
        <v>1215019</v>
      </c>
      <c r="R166" s="23">
        <v>1247246</v>
      </c>
      <c r="S166" s="58">
        <f t="shared" si="6"/>
        <v>32227</v>
      </c>
      <c r="T166" s="23">
        <v>1217019</v>
      </c>
      <c r="U166" s="23">
        <v>1217429</v>
      </c>
      <c r="V166" s="23">
        <v>1</v>
      </c>
      <c r="W166" s="53" t="s">
        <v>157</v>
      </c>
    </row>
    <row r="167" spans="16:23">
      <c r="Q167" s="23">
        <v>1215019</v>
      </c>
      <c r="R167" s="23">
        <v>1247246</v>
      </c>
      <c r="S167" s="58">
        <f t="shared" si="6"/>
        <v>32227</v>
      </c>
      <c r="T167" s="23">
        <v>1217389</v>
      </c>
      <c r="U167" s="23">
        <v>1218075</v>
      </c>
      <c r="V167" s="23">
        <v>1</v>
      </c>
      <c r="W167" s="53"/>
    </row>
    <row r="168" spans="16:23">
      <c r="Q168" s="23">
        <v>1215019</v>
      </c>
      <c r="R168" s="23">
        <v>1247246</v>
      </c>
      <c r="S168" s="58">
        <f t="shared" si="6"/>
        <v>32227</v>
      </c>
      <c r="T168" s="23">
        <v>1218082</v>
      </c>
      <c r="U168" s="23">
        <v>1219149</v>
      </c>
      <c r="V168" s="23">
        <v>1</v>
      </c>
      <c r="W168" s="53" t="s">
        <v>261</v>
      </c>
    </row>
    <row r="169" spans="16:23">
      <c r="Q169" s="23">
        <v>1215019</v>
      </c>
      <c r="R169" s="23">
        <v>1247246</v>
      </c>
      <c r="S169" s="58">
        <f t="shared" si="6"/>
        <v>32227</v>
      </c>
      <c r="T169" s="23">
        <v>1219161</v>
      </c>
      <c r="U169" s="23">
        <v>1219598</v>
      </c>
      <c r="V169" s="23">
        <v>1</v>
      </c>
      <c r="W169" s="53"/>
    </row>
    <row r="170" spans="16:23">
      <c r="Q170" s="23">
        <v>1215019</v>
      </c>
      <c r="R170" s="23">
        <v>1247246</v>
      </c>
      <c r="S170" s="58">
        <f t="shared" si="6"/>
        <v>32227</v>
      </c>
      <c r="T170" s="23">
        <v>1219609</v>
      </c>
      <c r="U170" s="23">
        <v>1219800</v>
      </c>
      <c r="V170" s="23">
        <v>1</v>
      </c>
      <c r="W170" s="53"/>
    </row>
    <row r="171" spans="16:23">
      <c r="Q171" s="23">
        <v>1215019</v>
      </c>
      <c r="R171" s="23">
        <v>1247246</v>
      </c>
      <c r="S171" s="58">
        <f t="shared" si="6"/>
        <v>32227</v>
      </c>
      <c r="T171" s="23">
        <v>1219879</v>
      </c>
      <c r="U171" s="23">
        <v>1220520</v>
      </c>
      <c r="V171" s="23">
        <v>1</v>
      </c>
      <c r="W171" s="53"/>
    </row>
    <row r="172" spans="16:23">
      <c r="Q172" s="23">
        <v>1215019</v>
      </c>
      <c r="R172" s="23">
        <v>1247246</v>
      </c>
      <c r="S172" s="58">
        <f t="shared" si="6"/>
        <v>32227</v>
      </c>
      <c r="T172" s="23">
        <v>1220520</v>
      </c>
      <c r="U172" s="23">
        <v>1222568</v>
      </c>
      <c r="V172" s="23">
        <v>1</v>
      </c>
      <c r="W172" s="53" t="s">
        <v>262</v>
      </c>
    </row>
    <row r="173" spans="16:23">
      <c r="Q173" s="23">
        <v>1215019</v>
      </c>
      <c r="R173" s="23">
        <v>1247246</v>
      </c>
      <c r="S173" s="58">
        <f t="shared" si="6"/>
        <v>32227</v>
      </c>
      <c r="T173" s="23">
        <v>1222577</v>
      </c>
      <c r="U173" s="23">
        <v>1223260</v>
      </c>
      <c r="V173" s="23">
        <v>1</v>
      </c>
      <c r="W173" s="53"/>
    </row>
    <row r="174" spans="16:23">
      <c r="Q174" s="23">
        <v>1215019</v>
      </c>
      <c r="R174" s="23">
        <v>1247246</v>
      </c>
      <c r="S174" s="58">
        <f t="shared" si="6"/>
        <v>32227</v>
      </c>
      <c r="T174" s="23">
        <v>1223273</v>
      </c>
      <c r="U174" s="23">
        <v>1225486</v>
      </c>
      <c r="V174" s="23">
        <v>1</v>
      </c>
      <c r="W174" s="53" t="s">
        <v>157</v>
      </c>
    </row>
    <row r="175" spans="16:23">
      <c r="Q175" s="23">
        <v>1215019</v>
      </c>
      <c r="R175" s="23">
        <v>1247246</v>
      </c>
      <c r="S175" s="58">
        <f t="shared" si="6"/>
        <v>32227</v>
      </c>
      <c r="T175" s="23">
        <v>1225483</v>
      </c>
      <c r="U175" s="23">
        <v>1232352</v>
      </c>
      <c r="V175" s="23">
        <v>1</v>
      </c>
      <c r="W175" s="53" t="s">
        <v>157</v>
      </c>
    </row>
    <row r="176" spans="16:23">
      <c r="Q176" s="23">
        <v>1215019</v>
      </c>
      <c r="R176" s="23">
        <v>1247246</v>
      </c>
      <c r="S176" s="58">
        <f t="shared" si="6"/>
        <v>32227</v>
      </c>
      <c r="T176" s="23">
        <v>1232410</v>
      </c>
      <c r="U176" s="23">
        <v>1233810</v>
      </c>
      <c r="V176" s="23">
        <v>1</v>
      </c>
      <c r="W176" s="53" t="s">
        <v>157</v>
      </c>
    </row>
    <row r="177" spans="17:23">
      <c r="Q177" s="23">
        <v>1215019</v>
      </c>
      <c r="R177" s="23">
        <v>1247246</v>
      </c>
      <c r="S177" s="58">
        <f t="shared" si="6"/>
        <v>32227</v>
      </c>
      <c r="T177" s="23">
        <v>1233827</v>
      </c>
      <c r="U177" s="23">
        <v>1234984</v>
      </c>
      <c r="V177" s="23">
        <v>1</v>
      </c>
      <c r="W177" s="53" t="s">
        <v>263</v>
      </c>
    </row>
    <row r="178" spans="17:23">
      <c r="Q178" s="23">
        <v>1215019</v>
      </c>
      <c r="R178" s="23">
        <v>1247246</v>
      </c>
      <c r="S178" s="58">
        <f t="shared" si="6"/>
        <v>32227</v>
      </c>
      <c r="T178" s="23">
        <v>1235013</v>
      </c>
      <c r="U178" s="23">
        <v>1235387</v>
      </c>
      <c r="V178" s="23">
        <v>1</v>
      </c>
      <c r="W178" s="53"/>
    </row>
    <row r="179" spans="17:23">
      <c r="Q179" s="23">
        <v>1215019</v>
      </c>
      <c r="R179" s="23">
        <v>1247246</v>
      </c>
      <c r="S179" s="58">
        <f t="shared" si="6"/>
        <v>32227</v>
      </c>
      <c r="T179" s="23">
        <v>1235675</v>
      </c>
      <c r="U179" s="23">
        <v>1236676</v>
      </c>
      <c r="V179" s="23">
        <v>1</v>
      </c>
      <c r="W179" s="53"/>
    </row>
    <row r="180" spans="17:23">
      <c r="Q180" s="23">
        <v>1215019</v>
      </c>
      <c r="R180" s="23">
        <v>1247246</v>
      </c>
      <c r="S180" s="58">
        <f t="shared" si="6"/>
        <v>32227</v>
      </c>
      <c r="T180" s="23">
        <v>1236899</v>
      </c>
      <c r="U180" s="23">
        <v>1237198</v>
      </c>
      <c r="V180" s="23">
        <v>1</v>
      </c>
      <c r="W180" s="53"/>
    </row>
    <row r="181" spans="17:23">
      <c r="Q181" s="23">
        <v>1215019</v>
      </c>
      <c r="R181" s="23">
        <v>1247246</v>
      </c>
      <c r="S181" s="58">
        <f t="shared" si="6"/>
        <v>32227</v>
      </c>
      <c r="T181" s="23">
        <v>1237195</v>
      </c>
      <c r="U181" s="23">
        <v>1237674</v>
      </c>
      <c r="V181" s="23">
        <v>1</v>
      </c>
      <c r="W181" s="53" t="s">
        <v>264</v>
      </c>
    </row>
    <row r="182" spans="17:23">
      <c r="Q182" s="23">
        <v>1215019</v>
      </c>
      <c r="R182" s="23">
        <v>1247246</v>
      </c>
      <c r="S182" s="58">
        <f t="shared" si="6"/>
        <v>32227</v>
      </c>
      <c r="T182" s="23">
        <v>1237674</v>
      </c>
      <c r="U182" s="23">
        <v>1238288</v>
      </c>
      <c r="V182" s="23">
        <v>1</v>
      </c>
      <c r="W182" s="53"/>
    </row>
    <row r="183" spans="17:23">
      <c r="Q183" s="23">
        <v>1215019</v>
      </c>
      <c r="R183" s="23">
        <v>1247246</v>
      </c>
      <c r="S183" s="58">
        <f t="shared" si="6"/>
        <v>32227</v>
      </c>
      <c r="T183" s="23">
        <v>1238619</v>
      </c>
      <c r="U183" s="23">
        <v>1239509</v>
      </c>
      <c r="V183" s="23">
        <v>-1</v>
      </c>
      <c r="W183" s="53" t="s">
        <v>265</v>
      </c>
    </row>
    <row r="184" spans="17:23">
      <c r="Q184" s="23">
        <v>1215019</v>
      </c>
      <c r="R184" s="23">
        <v>1247246</v>
      </c>
      <c r="S184" s="58">
        <f t="shared" si="6"/>
        <v>32227</v>
      </c>
      <c r="T184" s="23">
        <v>1239506</v>
      </c>
      <c r="U184" s="23">
        <v>1239955</v>
      </c>
      <c r="V184" s="23">
        <v>-1</v>
      </c>
      <c r="W184" s="53"/>
    </row>
    <row r="185" spans="17:23">
      <c r="Q185" s="23">
        <v>1215019</v>
      </c>
      <c r="R185" s="23">
        <v>1247246</v>
      </c>
      <c r="S185" s="58">
        <f t="shared" si="6"/>
        <v>32227</v>
      </c>
      <c r="T185" s="23">
        <v>1240033</v>
      </c>
      <c r="U185" s="23">
        <v>1240815</v>
      </c>
      <c r="V185" s="23">
        <v>-1</v>
      </c>
      <c r="W185" s="53" t="s">
        <v>266</v>
      </c>
    </row>
    <row r="186" spans="17:23">
      <c r="Q186" s="23">
        <v>1215019</v>
      </c>
      <c r="R186" s="23">
        <v>1247246</v>
      </c>
      <c r="S186" s="58">
        <f t="shared" si="6"/>
        <v>32227</v>
      </c>
      <c r="T186" s="23">
        <v>1240842</v>
      </c>
      <c r="U186" s="23">
        <v>1241366</v>
      </c>
      <c r="V186" s="23">
        <v>-1</v>
      </c>
      <c r="W186" s="53" t="s">
        <v>267</v>
      </c>
    </row>
    <row r="187" spans="17:23">
      <c r="Q187" s="23">
        <v>1215019</v>
      </c>
      <c r="R187" s="23">
        <v>1247246</v>
      </c>
      <c r="S187" s="58">
        <f t="shared" si="6"/>
        <v>32227</v>
      </c>
      <c r="T187" s="23">
        <v>1241363</v>
      </c>
      <c r="U187" s="23">
        <v>1242619</v>
      </c>
      <c r="V187" s="23">
        <v>-1</v>
      </c>
      <c r="W187" s="53" t="s">
        <v>268</v>
      </c>
    </row>
    <row r="188" spans="17:23">
      <c r="Q188" s="23">
        <v>1215019</v>
      </c>
      <c r="R188" s="23">
        <v>1247246</v>
      </c>
      <c r="S188" s="58">
        <f t="shared" si="6"/>
        <v>32227</v>
      </c>
      <c r="T188" s="23">
        <v>1242616</v>
      </c>
      <c r="U188" s="23">
        <v>1243131</v>
      </c>
      <c r="V188" s="23">
        <v>-1</v>
      </c>
      <c r="W188" s="53"/>
    </row>
    <row r="189" spans="17:23">
      <c r="Q189" s="23">
        <v>1215019</v>
      </c>
      <c r="R189" s="23">
        <v>1247246</v>
      </c>
      <c r="S189" s="58">
        <f t="shared" si="6"/>
        <v>32227</v>
      </c>
      <c r="T189" s="23">
        <v>1243133</v>
      </c>
      <c r="U189" s="23">
        <v>1244347</v>
      </c>
      <c r="V189" s="23">
        <v>-1</v>
      </c>
      <c r="W189" s="53" t="s">
        <v>269</v>
      </c>
    </row>
    <row r="190" spans="17:23">
      <c r="Q190" s="23">
        <v>1215019</v>
      </c>
      <c r="R190" s="23">
        <v>1247246</v>
      </c>
      <c r="S190" s="58">
        <f t="shared" si="6"/>
        <v>32227</v>
      </c>
      <c r="T190" s="23">
        <v>1244344</v>
      </c>
      <c r="U190" s="23">
        <v>1245105</v>
      </c>
      <c r="V190" s="23">
        <v>-1</v>
      </c>
      <c r="W190" s="53" t="s">
        <v>270</v>
      </c>
    </row>
    <row r="191" spans="17:23">
      <c r="Q191" s="23">
        <v>1215019</v>
      </c>
      <c r="R191" s="23">
        <v>1247246</v>
      </c>
      <c r="S191" s="58">
        <f t="shared" si="6"/>
        <v>32227</v>
      </c>
      <c r="T191" s="23">
        <v>1245165</v>
      </c>
      <c r="U191" s="23">
        <v>1246451</v>
      </c>
      <c r="V191" s="23">
        <v>-1</v>
      </c>
      <c r="W191" s="53" t="s">
        <v>271</v>
      </c>
    </row>
    <row r="192" spans="17:23">
      <c r="Q192" s="23">
        <v>1215019</v>
      </c>
      <c r="R192" s="23">
        <v>1247246</v>
      </c>
      <c r="S192" s="58">
        <f t="shared" si="6"/>
        <v>32227</v>
      </c>
      <c r="T192" s="23">
        <v>1246457</v>
      </c>
      <c r="U192" s="23">
        <v>1246582</v>
      </c>
      <c r="V192" s="23">
        <v>1</v>
      </c>
      <c r="W192" s="53"/>
    </row>
    <row r="193" spans="16:23">
      <c r="Q193" s="23">
        <v>1215019</v>
      </c>
      <c r="R193" s="23">
        <v>1247246</v>
      </c>
      <c r="S193" s="58">
        <f t="shared" si="6"/>
        <v>32227</v>
      </c>
      <c r="T193" s="23">
        <v>1246641</v>
      </c>
      <c r="U193" s="23">
        <v>1247246</v>
      </c>
      <c r="V193" s="23">
        <v>1</v>
      </c>
      <c r="W193" s="53" t="s">
        <v>220</v>
      </c>
    </row>
    <row r="194" spans="16:23">
      <c r="P194" s="5">
        <v>15</v>
      </c>
      <c r="Q194" s="24">
        <v>1343597</v>
      </c>
      <c r="R194" s="24">
        <v>1350123</v>
      </c>
      <c r="S194" s="24">
        <f>Table4[[#This Row],[Island end]]-Table4[[#This Row],[Island start]]</f>
        <v>6526</v>
      </c>
      <c r="T194" s="24">
        <v>1343597</v>
      </c>
      <c r="U194" s="24">
        <v>1343830</v>
      </c>
      <c r="V194" s="24">
        <v>-1</v>
      </c>
      <c r="W194" s="36"/>
    </row>
    <row r="195" spans="16:23">
      <c r="Q195" s="24">
        <v>1343597</v>
      </c>
      <c r="R195" s="24">
        <v>1350123</v>
      </c>
      <c r="S195" s="24">
        <f>Table4[[#This Row],[Island end]]-Table4[[#This Row],[Island start]]</f>
        <v>6526</v>
      </c>
      <c r="T195" s="24">
        <v>1343827</v>
      </c>
      <c r="U195" s="24">
        <v>1344084</v>
      </c>
      <c r="V195" s="24">
        <v>-1</v>
      </c>
      <c r="W195" s="36"/>
    </row>
    <row r="196" spans="16:23">
      <c r="Q196" s="24">
        <v>1343597</v>
      </c>
      <c r="R196" s="24">
        <v>1350123</v>
      </c>
      <c r="S196" s="24">
        <f>Table4[[#This Row],[Island end]]-Table4[[#This Row],[Island start]]</f>
        <v>6526</v>
      </c>
      <c r="T196" s="24">
        <v>1344081</v>
      </c>
      <c r="U196" s="24">
        <v>1345475</v>
      </c>
      <c r="V196" s="24">
        <v>-1</v>
      </c>
      <c r="W196" s="36" t="s">
        <v>257</v>
      </c>
    </row>
    <row r="197" spans="16:23">
      <c r="Q197" s="24">
        <v>1343597</v>
      </c>
      <c r="R197" s="24">
        <v>1350123</v>
      </c>
      <c r="S197" s="24">
        <f>Table4[[#This Row],[Island end]]-Table4[[#This Row],[Island start]]</f>
        <v>6526</v>
      </c>
      <c r="T197" s="24">
        <v>1345472</v>
      </c>
      <c r="U197" s="24">
        <v>1345735</v>
      </c>
      <c r="V197" s="24">
        <v>-1</v>
      </c>
      <c r="W197" s="36"/>
    </row>
    <row r="198" spans="16:23">
      <c r="Q198" s="24">
        <v>1343597</v>
      </c>
      <c r="R198" s="24">
        <v>1350123</v>
      </c>
      <c r="S198" s="24">
        <f>Table4[[#This Row],[Island end]]-Table4[[#This Row],[Island start]]</f>
        <v>6526</v>
      </c>
      <c r="T198" s="24">
        <v>1345732</v>
      </c>
      <c r="U198" s="24">
        <v>1346232</v>
      </c>
      <c r="V198" s="24">
        <v>-1</v>
      </c>
      <c r="W198" s="36" t="s">
        <v>258</v>
      </c>
    </row>
    <row r="199" spans="16:23">
      <c r="Q199" s="24">
        <v>1343597</v>
      </c>
      <c r="R199" s="24">
        <v>1350123</v>
      </c>
      <c r="S199" s="24">
        <f>Table4[[#This Row],[Island end]]-Table4[[#This Row],[Island start]]</f>
        <v>6526</v>
      </c>
      <c r="T199" s="24">
        <v>1346229</v>
      </c>
      <c r="U199" s="24">
        <v>1346582</v>
      </c>
      <c r="V199" s="24">
        <v>-1</v>
      </c>
      <c r="W199" s="36" t="s">
        <v>272</v>
      </c>
    </row>
    <row r="200" spans="16:23">
      <c r="Q200" s="24">
        <v>1343597</v>
      </c>
      <c r="R200" s="24">
        <v>1350123</v>
      </c>
      <c r="S200" s="24">
        <f>Table4[[#This Row],[Island end]]-Table4[[#This Row],[Island start]]</f>
        <v>6526</v>
      </c>
      <c r="T200" s="24">
        <v>1346585</v>
      </c>
      <c r="U200" s="24">
        <v>1348675</v>
      </c>
      <c r="V200" s="24">
        <v>-1</v>
      </c>
      <c r="W200" s="36" t="s">
        <v>259</v>
      </c>
    </row>
    <row r="201" spans="16:23">
      <c r="Q201" s="24">
        <v>1343597</v>
      </c>
      <c r="R201" s="24">
        <v>1350123</v>
      </c>
      <c r="S201" s="24">
        <f>Table4[[#This Row],[Island end]]-Table4[[#This Row],[Island start]]</f>
        <v>6526</v>
      </c>
      <c r="T201" s="24">
        <v>1348672</v>
      </c>
      <c r="U201" s="24">
        <v>1349022</v>
      </c>
      <c r="V201" s="24">
        <v>-1</v>
      </c>
      <c r="W201" s="36"/>
    </row>
    <row r="202" spans="16:23">
      <c r="Q202" s="24">
        <v>1343597</v>
      </c>
      <c r="R202" s="24">
        <v>1350123</v>
      </c>
      <c r="S202" s="24">
        <f>Table4[[#This Row],[Island end]]-Table4[[#This Row],[Island start]]</f>
        <v>6526</v>
      </c>
      <c r="T202" s="24">
        <v>1349218</v>
      </c>
      <c r="U202" s="24">
        <v>1350123</v>
      </c>
      <c r="V202" s="24">
        <v>-1</v>
      </c>
      <c r="W202" s="36" t="s">
        <v>273</v>
      </c>
    </row>
    <row r="203" spans="16:23">
      <c r="P203" s="5">
        <v>16</v>
      </c>
      <c r="Q203" s="42">
        <v>1350887</v>
      </c>
      <c r="R203" s="42">
        <v>1361383</v>
      </c>
      <c r="S203" s="42">
        <v>10496</v>
      </c>
      <c r="T203" s="42">
        <v>1350887</v>
      </c>
      <c r="U203" s="42">
        <v>1351135</v>
      </c>
      <c r="V203" s="42">
        <v>-1</v>
      </c>
      <c r="W203" s="66"/>
    </row>
    <row r="204" spans="16:23">
      <c r="Q204" s="42">
        <v>1350887</v>
      </c>
      <c r="R204" s="42">
        <v>1361383</v>
      </c>
      <c r="S204" s="42">
        <v>10496</v>
      </c>
      <c r="T204" s="42">
        <v>1351132</v>
      </c>
      <c r="U204" s="42">
        <v>1352487</v>
      </c>
      <c r="V204" s="42">
        <v>-1</v>
      </c>
      <c r="W204" s="66" t="s">
        <v>272</v>
      </c>
    </row>
    <row r="205" spans="16:23">
      <c r="Q205" s="42">
        <v>1350887</v>
      </c>
      <c r="R205" s="42">
        <v>1361383</v>
      </c>
      <c r="S205" s="42">
        <v>10496</v>
      </c>
      <c r="T205" s="42">
        <v>1352484</v>
      </c>
      <c r="U205" s="42">
        <v>1353140</v>
      </c>
      <c r="V205" s="42">
        <v>-1</v>
      </c>
      <c r="W205" s="66" t="s">
        <v>157</v>
      </c>
    </row>
    <row r="206" spans="16:23">
      <c r="Q206" s="42">
        <v>1350887</v>
      </c>
      <c r="R206" s="42">
        <v>1361383</v>
      </c>
      <c r="S206" s="42">
        <v>10496</v>
      </c>
      <c r="T206" s="42">
        <v>1353137</v>
      </c>
      <c r="U206" s="42">
        <v>1353583</v>
      </c>
      <c r="V206" s="42">
        <v>-1</v>
      </c>
      <c r="W206" s="66"/>
    </row>
    <row r="207" spans="16:23">
      <c r="Q207" s="42">
        <v>1350887</v>
      </c>
      <c r="R207" s="42">
        <v>1361383</v>
      </c>
      <c r="S207" s="42">
        <v>10496</v>
      </c>
      <c r="T207" s="42">
        <v>1353586</v>
      </c>
      <c r="U207" s="42">
        <v>1354008</v>
      </c>
      <c r="V207" s="42">
        <v>-1</v>
      </c>
      <c r="W207" s="66"/>
    </row>
    <row r="208" spans="16:23">
      <c r="Q208" s="42">
        <v>1350887</v>
      </c>
      <c r="R208" s="42">
        <v>1361383</v>
      </c>
      <c r="S208" s="42">
        <v>10496</v>
      </c>
      <c r="T208" s="42">
        <v>1354019</v>
      </c>
      <c r="U208" s="42">
        <v>1354177</v>
      </c>
      <c r="V208" s="42">
        <v>-1</v>
      </c>
      <c r="W208" s="66"/>
    </row>
    <row r="209" spans="16:23">
      <c r="Q209" s="42">
        <v>1350887</v>
      </c>
      <c r="R209" s="42">
        <v>1361383</v>
      </c>
      <c r="S209" s="42">
        <v>10496</v>
      </c>
      <c r="T209" s="42">
        <v>1354189</v>
      </c>
      <c r="U209" s="42">
        <v>1354917</v>
      </c>
      <c r="V209" s="42">
        <v>-1</v>
      </c>
      <c r="W209" s="66"/>
    </row>
    <row r="210" spans="16:23">
      <c r="Q210" s="42">
        <v>1350887</v>
      </c>
      <c r="R210" s="42">
        <v>1361383</v>
      </c>
      <c r="S210" s="42">
        <v>10496</v>
      </c>
      <c r="T210" s="42">
        <v>1355084</v>
      </c>
      <c r="U210" s="42">
        <v>1355485</v>
      </c>
      <c r="V210" s="42">
        <v>-1</v>
      </c>
      <c r="W210" s="66" t="s">
        <v>157</v>
      </c>
    </row>
    <row r="211" spans="16:23">
      <c r="Q211" s="42">
        <v>1350887</v>
      </c>
      <c r="R211" s="42">
        <v>1361383</v>
      </c>
      <c r="S211" s="42">
        <v>10496</v>
      </c>
      <c r="T211" s="42">
        <v>1355487</v>
      </c>
      <c r="U211" s="42">
        <v>1355729</v>
      </c>
      <c r="V211" s="42">
        <v>-1</v>
      </c>
      <c r="W211" s="66"/>
    </row>
    <row r="212" spans="16:23">
      <c r="Q212" s="42">
        <v>1350887</v>
      </c>
      <c r="R212" s="42">
        <v>1361383</v>
      </c>
      <c r="S212" s="42">
        <v>10496</v>
      </c>
      <c r="T212" s="42">
        <v>1355798</v>
      </c>
      <c r="U212" s="42">
        <v>1356211</v>
      </c>
      <c r="V212" s="42">
        <v>-1</v>
      </c>
      <c r="W212" s="66"/>
    </row>
    <row r="213" spans="16:23">
      <c r="Q213" s="42">
        <v>1350887</v>
      </c>
      <c r="R213" s="42">
        <v>1361383</v>
      </c>
      <c r="S213" s="42">
        <v>10496</v>
      </c>
      <c r="T213" s="42">
        <v>1356304</v>
      </c>
      <c r="U213" s="42">
        <v>1356540</v>
      </c>
      <c r="V213" s="42">
        <v>1</v>
      </c>
      <c r="W213" s="66"/>
    </row>
    <row r="214" spans="16:23">
      <c r="Q214" s="42">
        <v>1350887</v>
      </c>
      <c r="R214" s="42">
        <v>1361383</v>
      </c>
      <c r="S214" s="42">
        <v>10496</v>
      </c>
      <c r="T214" s="42">
        <v>1356537</v>
      </c>
      <c r="U214" s="42">
        <v>1358783</v>
      </c>
      <c r="V214" s="42">
        <v>1</v>
      </c>
      <c r="W214" s="66" t="s">
        <v>274</v>
      </c>
    </row>
    <row r="215" spans="16:23">
      <c r="Q215" s="42">
        <v>1350887</v>
      </c>
      <c r="R215" s="42">
        <v>1361383</v>
      </c>
      <c r="S215" s="42">
        <v>10496</v>
      </c>
      <c r="T215" s="42">
        <v>1359090</v>
      </c>
      <c r="U215" s="42">
        <v>1359365</v>
      </c>
      <c r="V215" s="42">
        <v>1</v>
      </c>
      <c r="W215" s="66"/>
    </row>
    <row r="216" spans="16:23">
      <c r="Q216" s="42">
        <v>1350887</v>
      </c>
      <c r="R216" s="42">
        <v>1361383</v>
      </c>
      <c r="S216" s="42">
        <v>10496</v>
      </c>
      <c r="T216" s="42">
        <v>1359394</v>
      </c>
      <c r="U216" s="42">
        <v>1359825</v>
      </c>
      <c r="V216" s="42">
        <v>1</v>
      </c>
      <c r="W216" s="66"/>
    </row>
    <row r="217" spans="16:23">
      <c r="Q217" s="42">
        <v>1350887</v>
      </c>
      <c r="R217" s="42">
        <v>1361383</v>
      </c>
      <c r="S217" s="42">
        <v>10496</v>
      </c>
      <c r="T217" s="42">
        <v>1359812</v>
      </c>
      <c r="U217" s="42">
        <v>1361383</v>
      </c>
      <c r="V217" s="42">
        <v>1</v>
      </c>
      <c r="W217" s="66" t="s">
        <v>275</v>
      </c>
    </row>
    <row r="218" spans="16:23">
      <c r="P218" s="5">
        <v>17</v>
      </c>
      <c r="Q218" s="40">
        <v>1373020</v>
      </c>
      <c r="R218" s="40">
        <v>1384615</v>
      </c>
      <c r="S218" s="40">
        <f>Table4[[#This Row],[Island end]]-Table4[[#This Row],[Island start]]</f>
        <v>11595</v>
      </c>
      <c r="T218" s="40">
        <v>1373020</v>
      </c>
      <c r="U218" s="40">
        <v>1379574</v>
      </c>
      <c r="V218" s="40">
        <v>1</v>
      </c>
      <c r="W218" s="67" t="s">
        <v>157</v>
      </c>
    </row>
    <row r="219" spans="16:23">
      <c r="Q219" s="40">
        <v>1373020</v>
      </c>
      <c r="R219" s="40">
        <v>1384615</v>
      </c>
      <c r="S219" s="40">
        <f>Table4[[#This Row],[Island end]]-Table4[[#This Row],[Island start]]</f>
        <v>11595</v>
      </c>
      <c r="T219" s="40">
        <v>1379639</v>
      </c>
      <c r="U219" s="40">
        <v>1381579</v>
      </c>
      <c r="V219" s="40">
        <v>1</v>
      </c>
      <c r="W219" s="67" t="s">
        <v>276</v>
      </c>
    </row>
    <row r="220" spans="16:23">
      <c r="Q220" s="40">
        <v>1373020</v>
      </c>
      <c r="R220" s="40">
        <v>1384615</v>
      </c>
      <c r="S220" s="40">
        <f>Table4[[#This Row],[Island end]]-Table4[[#This Row],[Island start]]</f>
        <v>11595</v>
      </c>
      <c r="T220" s="40">
        <v>1381579</v>
      </c>
      <c r="U220" s="40">
        <v>1382898</v>
      </c>
      <c r="V220" s="40">
        <v>1</v>
      </c>
      <c r="W220" s="67" t="s">
        <v>277</v>
      </c>
    </row>
    <row r="221" spans="16:23">
      <c r="Q221" s="40">
        <v>1373020</v>
      </c>
      <c r="R221" s="40">
        <v>1384615</v>
      </c>
      <c r="S221" s="40">
        <f>Table4[[#This Row],[Island end]]-Table4[[#This Row],[Island start]]</f>
        <v>11595</v>
      </c>
      <c r="T221" s="40">
        <v>1382895</v>
      </c>
      <c r="U221" s="40">
        <v>1383314</v>
      </c>
      <c r="V221" s="40">
        <v>1</v>
      </c>
      <c r="W221" s="67" t="s">
        <v>157</v>
      </c>
    </row>
    <row r="222" spans="16:23">
      <c r="Q222" s="40">
        <v>1373020</v>
      </c>
      <c r="R222" s="40">
        <v>1384615</v>
      </c>
      <c r="S222" s="40">
        <f>Table4[[#This Row],[Island end]]-Table4[[#This Row],[Island start]]</f>
        <v>11595</v>
      </c>
      <c r="T222" s="40">
        <v>1383324</v>
      </c>
      <c r="U222" s="40">
        <v>1383620</v>
      </c>
      <c r="V222" s="40">
        <v>1</v>
      </c>
      <c r="W222" s="67"/>
    </row>
    <row r="223" spans="16:23">
      <c r="Q223" s="40">
        <v>1373020</v>
      </c>
      <c r="R223" s="40">
        <v>1384615</v>
      </c>
      <c r="S223" s="40">
        <f>Table4[[#This Row],[Island end]]-Table4[[#This Row],[Island start]]</f>
        <v>11595</v>
      </c>
      <c r="T223" s="40">
        <v>1383617</v>
      </c>
      <c r="U223" s="40">
        <v>1383907</v>
      </c>
      <c r="V223" s="40">
        <v>1</v>
      </c>
      <c r="W223" s="67"/>
    </row>
    <row r="224" spans="16:23">
      <c r="Q224" s="40">
        <v>1373020</v>
      </c>
      <c r="R224" s="40">
        <v>1384615</v>
      </c>
      <c r="S224" s="40">
        <f>Table4[[#This Row],[Island end]]-Table4[[#This Row],[Island start]]</f>
        <v>11595</v>
      </c>
      <c r="T224" s="40">
        <v>1383945</v>
      </c>
      <c r="U224" s="40">
        <v>1384370</v>
      </c>
      <c r="V224" s="40">
        <v>1</v>
      </c>
      <c r="W224" s="67" t="s">
        <v>157</v>
      </c>
    </row>
    <row r="225" spans="16:23">
      <c r="Q225" s="40">
        <v>1373020</v>
      </c>
      <c r="R225" s="40">
        <v>1384615</v>
      </c>
      <c r="S225" s="40">
        <f>Table4[[#This Row],[Island end]]-Table4[[#This Row],[Island start]]</f>
        <v>11595</v>
      </c>
      <c r="T225" s="40">
        <v>1384367</v>
      </c>
      <c r="U225" s="40">
        <v>1384615</v>
      </c>
      <c r="V225" s="40">
        <v>1</v>
      </c>
      <c r="W225" s="67"/>
    </row>
    <row r="226" spans="16:23">
      <c r="P226" s="5">
        <v>18</v>
      </c>
      <c r="Q226" s="41">
        <v>1437038</v>
      </c>
      <c r="R226" s="41">
        <v>1502039</v>
      </c>
      <c r="S226" s="41">
        <v>65001</v>
      </c>
      <c r="T226" s="41">
        <v>1437038</v>
      </c>
      <c r="U226" s="41">
        <v>1437820</v>
      </c>
      <c r="V226" s="41">
        <v>1</v>
      </c>
      <c r="W226" s="68" t="s">
        <v>278</v>
      </c>
    </row>
    <row r="227" spans="16:23">
      <c r="Q227" s="41">
        <v>1437038</v>
      </c>
      <c r="R227" s="41">
        <v>1502039</v>
      </c>
      <c r="S227" s="41">
        <v>65001</v>
      </c>
      <c r="T227" s="41">
        <v>1437901</v>
      </c>
      <c r="U227" s="41">
        <v>1438497</v>
      </c>
      <c r="V227" s="41">
        <v>1</v>
      </c>
      <c r="W227" s="68" t="s">
        <v>157</v>
      </c>
    </row>
    <row r="228" spans="16:23">
      <c r="Q228" s="41">
        <v>1437038</v>
      </c>
      <c r="R228" s="41">
        <v>1502039</v>
      </c>
      <c r="S228" s="41">
        <v>65001</v>
      </c>
      <c r="T228" s="41">
        <v>1438490</v>
      </c>
      <c r="U228" s="41">
        <v>1439512</v>
      </c>
      <c r="V228" s="41">
        <v>1</v>
      </c>
      <c r="W228" s="68" t="s">
        <v>157</v>
      </c>
    </row>
    <row r="229" spans="16:23">
      <c r="Q229" s="41">
        <v>1437038</v>
      </c>
      <c r="R229" s="41">
        <v>1502039</v>
      </c>
      <c r="S229" s="41">
        <v>65001</v>
      </c>
      <c r="T229" s="41">
        <v>1439984</v>
      </c>
      <c r="U229" s="41">
        <v>1440283</v>
      </c>
      <c r="V229" s="41">
        <v>1</v>
      </c>
      <c r="W229" s="68" t="s">
        <v>141</v>
      </c>
    </row>
    <row r="230" spans="16:23">
      <c r="Q230" s="41">
        <v>1437038</v>
      </c>
      <c r="R230" s="41">
        <v>1502039</v>
      </c>
      <c r="S230" s="41">
        <v>65001</v>
      </c>
      <c r="T230" s="41">
        <v>1440336</v>
      </c>
      <c r="U230" s="41">
        <v>1442912</v>
      </c>
      <c r="V230" s="41">
        <v>1</v>
      </c>
      <c r="W230" s="68" t="s">
        <v>157</v>
      </c>
    </row>
    <row r="231" spans="16:23">
      <c r="Q231" s="41">
        <v>1437038</v>
      </c>
      <c r="R231" s="41">
        <v>1502039</v>
      </c>
      <c r="S231" s="41">
        <v>65001</v>
      </c>
      <c r="T231" s="41">
        <v>1442917</v>
      </c>
      <c r="U231" s="41">
        <v>1444146</v>
      </c>
      <c r="V231" s="41">
        <v>1</v>
      </c>
      <c r="W231" s="68" t="s">
        <v>279</v>
      </c>
    </row>
    <row r="232" spans="16:23">
      <c r="Q232" s="41">
        <v>1437038</v>
      </c>
      <c r="R232" s="41">
        <v>1502039</v>
      </c>
      <c r="S232" s="41">
        <v>65001</v>
      </c>
      <c r="T232" s="41">
        <v>1444158</v>
      </c>
      <c r="U232" s="41">
        <v>1447403</v>
      </c>
      <c r="V232" s="41">
        <v>1</v>
      </c>
      <c r="W232" s="68" t="s">
        <v>280</v>
      </c>
    </row>
    <row r="233" spans="16:23">
      <c r="Q233" s="41">
        <v>1437038</v>
      </c>
      <c r="R233" s="41">
        <v>1502039</v>
      </c>
      <c r="S233" s="41">
        <v>65001</v>
      </c>
      <c r="T233" s="41">
        <v>1447440</v>
      </c>
      <c r="U233" s="41">
        <v>1447691</v>
      </c>
      <c r="V233" s="41">
        <v>-1</v>
      </c>
      <c r="W233" s="68"/>
    </row>
    <row r="234" spans="16:23">
      <c r="Q234" s="41">
        <v>1437038</v>
      </c>
      <c r="R234" s="41">
        <v>1502039</v>
      </c>
      <c r="S234" s="41">
        <v>65001</v>
      </c>
      <c r="T234" s="41">
        <v>1447721</v>
      </c>
      <c r="U234" s="41">
        <v>1448140</v>
      </c>
      <c r="V234" s="41">
        <v>1</v>
      </c>
      <c r="W234" s="68"/>
    </row>
    <row r="235" spans="16:23">
      <c r="Q235" s="41">
        <v>1437038</v>
      </c>
      <c r="R235" s="41">
        <v>1502039</v>
      </c>
      <c r="S235" s="41">
        <v>65001</v>
      </c>
      <c r="T235" s="41">
        <v>1448137</v>
      </c>
      <c r="U235" s="41">
        <v>1449255</v>
      </c>
      <c r="V235" s="41">
        <v>1</v>
      </c>
      <c r="W235" s="68" t="s">
        <v>141</v>
      </c>
    </row>
    <row r="236" spans="16:23">
      <c r="Q236" s="41">
        <v>1437038</v>
      </c>
      <c r="R236" s="41">
        <v>1502039</v>
      </c>
      <c r="S236" s="41">
        <v>65001</v>
      </c>
      <c r="T236" s="41">
        <v>1449655</v>
      </c>
      <c r="U236" s="41">
        <v>1449975</v>
      </c>
      <c r="V236" s="41">
        <v>-1</v>
      </c>
      <c r="W236" s="68"/>
    </row>
    <row r="237" spans="16:23">
      <c r="Q237" s="41">
        <v>1437038</v>
      </c>
      <c r="R237" s="41">
        <v>1502039</v>
      </c>
      <c r="S237" s="41">
        <v>65001</v>
      </c>
      <c r="T237" s="41">
        <v>1449994</v>
      </c>
      <c r="U237" s="41">
        <v>1450134</v>
      </c>
      <c r="V237" s="41">
        <v>1</v>
      </c>
      <c r="W237" s="68"/>
    </row>
    <row r="238" spans="16:23">
      <c r="Q238" s="41">
        <v>1437038</v>
      </c>
      <c r="R238" s="41">
        <v>1502039</v>
      </c>
      <c r="S238" s="41">
        <v>65001</v>
      </c>
      <c r="T238" s="41">
        <v>1450141</v>
      </c>
      <c r="U238" s="41">
        <v>1450842</v>
      </c>
      <c r="V238" s="41">
        <v>-1</v>
      </c>
      <c r="W238" s="68" t="s">
        <v>157</v>
      </c>
    </row>
    <row r="239" spans="16:23">
      <c r="Q239" s="41">
        <v>1437038</v>
      </c>
      <c r="R239" s="41">
        <v>1502039</v>
      </c>
      <c r="S239" s="41">
        <v>65001</v>
      </c>
      <c r="T239" s="41">
        <v>1450858</v>
      </c>
      <c r="U239" s="41">
        <v>1451592</v>
      </c>
      <c r="V239" s="41">
        <v>-1</v>
      </c>
      <c r="W239" s="68" t="s">
        <v>157</v>
      </c>
    </row>
    <row r="240" spans="16:23">
      <c r="Q240" s="41">
        <v>1437038</v>
      </c>
      <c r="R240" s="41">
        <v>1502039</v>
      </c>
      <c r="S240" s="41">
        <v>65001</v>
      </c>
      <c r="T240" s="41">
        <v>1451620</v>
      </c>
      <c r="U240" s="41">
        <v>1454736</v>
      </c>
      <c r="V240" s="41">
        <v>-1</v>
      </c>
      <c r="W240" s="68" t="s">
        <v>166</v>
      </c>
    </row>
    <row r="241" spans="17:23">
      <c r="Q241" s="41">
        <v>1437038</v>
      </c>
      <c r="R241" s="41">
        <v>1502039</v>
      </c>
      <c r="S241" s="41">
        <v>65001</v>
      </c>
      <c r="T241" s="41">
        <v>1454749</v>
      </c>
      <c r="U241" s="41">
        <v>1455633</v>
      </c>
      <c r="V241" s="41">
        <v>-1</v>
      </c>
      <c r="W241" s="68" t="s">
        <v>157</v>
      </c>
    </row>
    <row r="242" spans="17:23">
      <c r="Q242" s="41">
        <v>1437038</v>
      </c>
      <c r="R242" s="41">
        <v>1502039</v>
      </c>
      <c r="S242" s="41">
        <v>65001</v>
      </c>
      <c r="T242" s="41">
        <v>1455630</v>
      </c>
      <c r="U242" s="41">
        <v>1456583</v>
      </c>
      <c r="V242" s="41">
        <v>-1</v>
      </c>
      <c r="W242" s="68" t="s">
        <v>157</v>
      </c>
    </row>
    <row r="243" spans="17:23">
      <c r="Q243" s="41">
        <v>1437038</v>
      </c>
      <c r="R243" s="41">
        <v>1502039</v>
      </c>
      <c r="S243" s="41">
        <v>65001</v>
      </c>
      <c r="T243" s="41">
        <v>1456580</v>
      </c>
      <c r="U243" s="41">
        <v>1457776</v>
      </c>
      <c r="V243" s="41">
        <v>-1</v>
      </c>
      <c r="W243" s="68" t="s">
        <v>165</v>
      </c>
    </row>
    <row r="244" spans="17:23">
      <c r="Q244" s="41">
        <v>1437038</v>
      </c>
      <c r="R244" s="41">
        <v>1502039</v>
      </c>
      <c r="S244" s="41">
        <v>65001</v>
      </c>
      <c r="T244" s="41">
        <v>1457776</v>
      </c>
      <c r="U244" s="41">
        <v>1459587</v>
      </c>
      <c r="V244" s="41">
        <v>-1</v>
      </c>
      <c r="W244" s="68" t="s">
        <v>162</v>
      </c>
    </row>
    <row r="245" spans="17:23">
      <c r="Q245" s="41">
        <v>1437038</v>
      </c>
      <c r="R245" s="41">
        <v>1502039</v>
      </c>
      <c r="S245" s="41">
        <v>65001</v>
      </c>
      <c r="T245" s="41">
        <v>1459635</v>
      </c>
      <c r="U245" s="41">
        <v>1459802</v>
      </c>
      <c r="V245" s="41">
        <v>-1</v>
      </c>
      <c r="W245" s="68"/>
    </row>
    <row r="246" spans="17:23">
      <c r="Q246" s="41">
        <v>1437038</v>
      </c>
      <c r="R246" s="41">
        <v>1502039</v>
      </c>
      <c r="S246" s="41">
        <v>65001</v>
      </c>
      <c r="T246" s="41">
        <v>1459965</v>
      </c>
      <c r="U246" s="41">
        <v>1460156</v>
      </c>
      <c r="V246" s="41">
        <v>1</v>
      </c>
      <c r="W246" s="68"/>
    </row>
    <row r="247" spans="17:23">
      <c r="Q247" s="41">
        <v>1437038</v>
      </c>
      <c r="R247" s="41">
        <v>1502039</v>
      </c>
      <c r="S247" s="41">
        <v>65001</v>
      </c>
      <c r="T247" s="41">
        <v>1460145</v>
      </c>
      <c r="U247" s="41">
        <v>1460402</v>
      </c>
      <c r="V247" s="41">
        <v>-1</v>
      </c>
      <c r="W247" s="68"/>
    </row>
    <row r="248" spans="17:23">
      <c r="Q248" s="41">
        <v>1437038</v>
      </c>
      <c r="R248" s="41">
        <v>1502039</v>
      </c>
      <c r="S248" s="41">
        <v>65001</v>
      </c>
      <c r="T248" s="41">
        <v>1460548</v>
      </c>
      <c r="U248" s="41">
        <v>1460724</v>
      </c>
      <c r="V248" s="41">
        <v>-1</v>
      </c>
      <c r="W248" s="68"/>
    </row>
    <row r="249" spans="17:23">
      <c r="Q249" s="41">
        <v>1437038</v>
      </c>
      <c r="R249" s="41">
        <v>1502039</v>
      </c>
      <c r="S249" s="41">
        <v>65001</v>
      </c>
      <c r="T249" s="41">
        <v>1460937</v>
      </c>
      <c r="U249" s="41">
        <v>1461350</v>
      </c>
      <c r="V249" s="41">
        <v>-1</v>
      </c>
      <c r="W249" s="68" t="s">
        <v>353</v>
      </c>
    </row>
    <row r="250" spans="17:23">
      <c r="Q250" s="41">
        <v>1437038</v>
      </c>
      <c r="R250" s="41">
        <v>1502039</v>
      </c>
      <c r="S250" s="41">
        <v>65001</v>
      </c>
      <c r="T250" s="41">
        <v>1461404</v>
      </c>
      <c r="U250" s="41">
        <v>1462294</v>
      </c>
      <c r="V250" s="41">
        <v>1</v>
      </c>
      <c r="W250" s="68" t="s">
        <v>243</v>
      </c>
    </row>
    <row r="251" spans="17:23">
      <c r="Q251" s="41">
        <v>1437038</v>
      </c>
      <c r="R251" s="41">
        <v>1502039</v>
      </c>
      <c r="S251" s="41">
        <v>65001</v>
      </c>
      <c r="T251" s="41">
        <v>1462683</v>
      </c>
      <c r="U251" s="41">
        <v>1463219</v>
      </c>
      <c r="V251" s="41">
        <v>1</v>
      </c>
      <c r="W251" s="68"/>
    </row>
    <row r="252" spans="17:23">
      <c r="Q252" s="41">
        <v>1437038</v>
      </c>
      <c r="R252" s="41">
        <v>1502039</v>
      </c>
      <c r="S252" s="41">
        <v>65001</v>
      </c>
      <c r="T252" s="41">
        <v>1463219</v>
      </c>
      <c r="U252" s="41">
        <v>1464391</v>
      </c>
      <c r="V252" s="41">
        <v>1</v>
      </c>
      <c r="W252" s="68" t="s">
        <v>157</v>
      </c>
    </row>
    <row r="253" spans="17:23">
      <c r="Q253" s="41">
        <v>1437038</v>
      </c>
      <c r="R253" s="41">
        <v>1502039</v>
      </c>
      <c r="S253" s="41">
        <v>65001</v>
      </c>
      <c r="T253" s="41">
        <v>1464604</v>
      </c>
      <c r="U253" s="41">
        <v>1465704</v>
      </c>
      <c r="V253" s="41">
        <v>1</v>
      </c>
      <c r="W253" s="68" t="s">
        <v>157</v>
      </c>
    </row>
    <row r="254" spans="17:23">
      <c r="Q254" s="41">
        <v>1437038</v>
      </c>
      <c r="R254" s="41">
        <v>1502039</v>
      </c>
      <c r="S254" s="41">
        <v>65001</v>
      </c>
      <c r="T254" s="41">
        <v>1465747</v>
      </c>
      <c r="U254" s="41">
        <v>1467021</v>
      </c>
      <c r="V254" s="41">
        <v>-1</v>
      </c>
      <c r="W254" s="68"/>
    </row>
    <row r="255" spans="17:23">
      <c r="Q255" s="41">
        <v>1437038</v>
      </c>
      <c r="R255" s="41">
        <v>1502039</v>
      </c>
      <c r="S255" s="41">
        <v>65001</v>
      </c>
      <c r="T255" s="41">
        <v>1467091</v>
      </c>
      <c r="U255" s="41">
        <v>1468926</v>
      </c>
      <c r="V255" s="41">
        <v>-1</v>
      </c>
      <c r="W255" s="68" t="s">
        <v>242</v>
      </c>
    </row>
    <row r="256" spans="17:23">
      <c r="Q256" s="41">
        <v>1437038</v>
      </c>
      <c r="R256" s="41">
        <v>1502039</v>
      </c>
      <c r="S256" s="41">
        <v>65001</v>
      </c>
      <c r="T256" s="41">
        <v>1469103</v>
      </c>
      <c r="U256" s="41">
        <v>1469699</v>
      </c>
      <c r="V256" s="41">
        <v>-1</v>
      </c>
      <c r="W256" s="68" t="s">
        <v>241</v>
      </c>
    </row>
    <row r="257" spans="17:23">
      <c r="Q257" s="41">
        <v>1437038</v>
      </c>
      <c r="R257" s="41">
        <v>1502039</v>
      </c>
      <c r="S257" s="41">
        <v>65001</v>
      </c>
      <c r="T257" s="41">
        <v>1469696</v>
      </c>
      <c r="U257" s="41">
        <v>1470859</v>
      </c>
      <c r="V257" s="41">
        <v>-1</v>
      </c>
      <c r="W257" s="68" t="s">
        <v>240</v>
      </c>
    </row>
    <row r="258" spans="17:23">
      <c r="Q258" s="41">
        <v>1437038</v>
      </c>
      <c r="R258" s="41">
        <v>1502039</v>
      </c>
      <c r="S258" s="41">
        <v>65001</v>
      </c>
      <c r="T258" s="41">
        <v>1470863</v>
      </c>
      <c r="U258" s="41">
        <v>1471480</v>
      </c>
      <c r="V258" s="41">
        <v>-1</v>
      </c>
      <c r="W258" s="68" t="s">
        <v>157</v>
      </c>
    </row>
    <row r="259" spans="17:23">
      <c r="Q259" s="41">
        <v>1437038</v>
      </c>
      <c r="R259" s="41">
        <v>1502039</v>
      </c>
      <c r="S259" s="41">
        <v>65001</v>
      </c>
      <c r="T259" s="41">
        <v>1471490</v>
      </c>
      <c r="U259" s="41">
        <v>1472698</v>
      </c>
      <c r="V259" s="41">
        <v>-1</v>
      </c>
      <c r="W259" s="68"/>
    </row>
    <row r="260" spans="17:23">
      <c r="Q260" s="41">
        <v>1437038</v>
      </c>
      <c r="R260" s="41">
        <v>1502039</v>
      </c>
      <c r="S260" s="41">
        <v>65001</v>
      </c>
      <c r="T260" s="41">
        <v>1472699</v>
      </c>
      <c r="U260" s="41">
        <v>1473829</v>
      </c>
      <c r="V260" s="41">
        <v>-1</v>
      </c>
      <c r="W260" s="68" t="s">
        <v>239</v>
      </c>
    </row>
    <row r="261" spans="17:23">
      <c r="Q261" s="41">
        <v>1437038</v>
      </c>
      <c r="R261" s="41">
        <v>1502039</v>
      </c>
      <c r="S261" s="41">
        <v>65001</v>
      </c>
      <c r="T261" s="41">
        <v>1473854</v>
      </c>
      <c r="U261" s="41">
        <v>1474987</v>
      </c>
      <c r="V261" s="41">
        <v>-1</v>
      </c>
      <c r="W261" s="68" t="s">
        <v>238</v>
      </c>
    </row>
    <row r="262" spans="17:23">
      <c r="Q262" s="41">
        <v>1437038</v>
      </c>
      <c r="R262" s="41">
        <v>1502039</v>
      </c>
      <c r="S262" s="41">
        <v>65001</v>
      </c>
      <c r="T262" s="41">
        <v>1474991</v>
      </c>
      <c r="U262" s="41">
        <v>1476037</v>
      </c>
      <c r="V262" s="41">
        <v>-1</v>
      </c>
      <c r="W262" s="68" t="s">
        <v>237</v>
      </c>
    </row>
    <row r="263" spans="17:23">
      <c r="Q263" s="41">
        <v>1437038</v>
      </c>
      <c r="R263" s="41">
        <v>1502039</v>
      </c>
      <c r="S263" s="41">
        <v>65001</v>
      </c>
      <c r="T263" s="41">
        <v>1476030</v>
      </c>
      <c r="U263" s="41">
        <v>1477250</v>
      </c>
      <c r="V263" s="41">
        <v>-1</v>
      </c>
      <c r="W263" s="68" t="s">
        <v>157</v>
      </c>
    </row>
    <row r="264" spans="17:23">
      <c r="Q264" s="41">
        <v>1437038</v>
      </c>
      <c r="R264" s="41">
        <v>1502039</v>
      </c>
      <c r="S264" s="41">
        <v>65001</v>
      </c>
      <c r="T264" s="41">
        <v>1477250</v>
      </c>
      <c r="U264" s="41">
        <v>1478293</v>
      </c>
      <c r="V264" s="41">
        <v>-1</v>
      </c>
      <c r="W264" s="68"/>
    </row>
    <row r="265" spans="17:23">
      <c r="Q265" s="41">
        <v>1437038</v>
      </c>
      <c r="R265" s="41">
        <v>1502039</v>
      </c>
      <c r="S265" s="41">
        <v>65001</v>
      </c>
      <c r="T265" s="41">
        <v>1478478</v>
      </c>
      <c r="U265" s="41">
        <v>1479485</v>
      </c>
      <c r="V265" s="41">
        <v>-1</v>
      </c>
      <c r="W265" s="68" t="s">
        <v>236</v>
      </c>
    </row>
    <row r="266" spans="17:23">
      <c r="Q266" s="41">
        <v>1437038</v>
      </c>
      <c r="R266" s="41">
        <v>1502039</v>
      </c>
      <c r="S266" s="41">
        <v>65001</v>
      </c>
      <c r="T266" s="41">
        <v>1479676</v>
      </c>
      <c r="U266" s="41">
        <v>1480890</v>
      </c>
      <c r="V266" s="41">
        <v>-1</v>
      </c>
      <c r="W266" s="68" t="s">
        <v>235</v>
      </c>
    </row>
    <row r="267" spans="17:23">
      <c r="Q267" s="41">
        <v>1437038</v>
      </c>
      <c r="R267" s="41">
        <v>1502039</v>
      </c>
      <c r="S267" s="41">
        <v>65001</v>
      </c>
      <c r="T267" s="41">
        <v>1481625</v>
      </c>
      <c r="U267" s="41">
        <v>1482107</v>
      </c>
      <c r="V267" s="41">
        <v>-1</v>
      </c>
      <c r="W267" s="68"/>
    </row>
    <row r="268" spans="17:23">
      <c r="Q268" s="41">
        <v>1437038</v>
      </c>
      <c r="R268" s="41">
        <v>1502039</v>
      </c>
      <c r="S268" s="41">
        <v>65001</v>
      </c>
      <c r="T268" s="41">
        <v>1482568</v>
      </c>
      <c r="U268" s="41">
        <v>1482906</v>
      </c>
      <c r="V268" s="41">
        <v>-1</v>
      </c>
      <c r="W268" s="68" t="s">
        <v>234</v>
      </c>
    </row>
    <row r="269" spans="17:23">
      <c r="Q269" s="41">
        <v>1437038</v>
      </c>
      <c r="R269" s="41">
        <v>1502039</v>
      </c>
      <c r="S269" s="41">
        <v>65001</v>
      </c>
      <c r="T269" s="41">
        <v>1483052</v>
      </c>
      <c r="U269" s="41">
        <v>1485298</v>
      </c>
      <c r="V269" s="41">
        <v>-1</v>
      </c>
      <c r="W269" s="68" t="s">
        <v>157</v>
      </c>
    </row>
    <row r="270" spans="17:23">
      <c r="Q270" s="41">
        <v>1437038</v>
      </c>
      <c r="R270" s="41">
        <v>1502039</v>
      </c>
      <c r="S270" s="41">
        <v>65001</v>
      </c>
      <c r="T270" s="41">
        <v>1485553</v>
      </c>
      <c r="U270" s="41">
        <v>1485906</v>
      </c>
      <c r="V270" s="41">
        <v>-1</v>
      </c>
      <c r="W270" s="68"/>
    </row>
    <row r="271" spans="17:23">
      <c r="Q271" s="41">
        <v>1437038</v>
      </c>
      <c r="R271" s="41">
        <v>1502039</v>
      </c>
      <c r="S271" s="41">
        <v>65001</v>
      </c>
      <c r="T271" s="41">
        <v>1486064</v>
      </c>
      <c r="U271" s="41">
        <v>1486570</v>
      </c>
      <c r="V271" s="41">
        <v>-1</v>
      </c>
      <c r="W271" s="68" t="s">
        <v>157</v>
      </c>
    </row>
    <row r="272" spans="17:23">
      <c r="Q272" s="41">
        <v>1437038</v>
      </c>
      <c r="R272" s="41">
        <v>1502039</v>
      </c>
      <c r="S272" s="41">
        <v>65001</v>
      </c>
      <c r="T272" s="41">
        <v>1486574</v>
      </c>
      <c r="U272" s="41">
        <v>1486768</v>
      </c>
      <c r="V272" s="41">
        <v>-1</v>
      </c>
      <c r="W272" s="68"/>
    </row>
    <row r="273" spans="16:23">
      <c r="Q273" s="41">
        <v>1437038</v>
      </c>
      <c r="R273" s="41">
        <v>1502039</v>
      </c>
      <c r="S273" s="41">
        <v>65001</v>
      </c>
      <c r="T273" s="41">
        <v>1486772</v>
      </c>
      <c r="U273" s="41">
        <v>1487344</v>
      </c>
      <c r="V273" s="41">
        <v>-1</v>
      </c>
      <c r="W273" s="68"/>
    </row>
    <row r="274" spans="16:23">
      <c r="Q274" s="41">
        <v>1437038</v>
      </c>
      <c r="R274" s="41">
        <v>1502039</v>
      </c>
      <c r="S274" s="41">
        <v>65001</v>
      </c>
      <c r="T274" s="41">
        <v>1487543</v>
      </c>
      <c r="U274" s="41">
        <v>1489027</v>
      </c>
      <c r="V274" s="41">
        <v>-1</v>
      </c>
      <c r="W274" s="68" t="s">
        <v>233</v>
      </c>
    </row>
    <row r="275" spans="16:23">
      <c r="Q275" s="41">
        <v>1437038</v>
      </c>
      <c r="R275" s="41">
        <v>1502039</v>
      </c>
      <c r="S275" s="41">
        <v>65001</v>
      </c>
      <c r="T275" s="41">
        <v>1489460</v>
      </c>
      <c r="U275" s="41">
        <v>1490350</v>
      </c>
      <c r="V275" s="41">
        <v>1</v>
      </c>
      <c r="W275" s="68" t="s">
        <v>157</v>
      </c>
    </row>
    <row r="276" spans="16:23">
      <c r="Q276" s="41">
        <v>1437038</v>
      </c>
      <c r="R276" s="41">
        <v>1502039</v>
      </c>
      <c r="S276" s="41">
        <v>65001</v>
      </c>
      <c r="T276" s="41">
        <v>1490358</v>
      </c>
      <c r="U276" s="41">
        <v>1491293</v>
      </c>
      <c r="V276" s="41">
        <v>1</v>
      </c>
      <c r="W276" s="68" t="s">
        <v>157</v>
      </c>
    </row>
    <row r="277" spans="16:23">
      <c r="Q277" s="41">
        <v>1437038</v>
      </c>
      <c r="R277" s="41">
        <v>1502039</v>
      </c>
      <c r="S277" s="41">
        <v>65001</v>
      </c>
      <c r="T277" s="41">
        <v>1491303</v>
      </c>
      <c r="U277" s="41">
        <v>1492325</v>
      </c>
      <c r="V277" s="41">
        <v>1</v>
      </c>
      <c r="W277" s="68" t="s">
        <v>157</v>
      </c>
    </row>
    <row r="278" spans="16:23">
      <c r="Q278" s="41">
        <v>1437038</v>
      </c>
      <c r="R278" s="41">
        <v>1502039</v>
      </c>
      <c r="S278" s="41">
        <v>65001</v>
      </c>
      <c r="T278" s="41">
        <v>1492434</v>
      </c>
      <c r="U278" s="41">
        <v>1495796</v>
      </c>
      <c r="V278" s="41">
        <v>-1</v>
      </c>
      <c r="W278" s="68" t="s">
        <v>232</v>
      </c>
    </row>
    <row r="279" spans="16:23">
      <c r="Q279" s="41">
        <v>1437038</v>
      </c>
      <c r="R279" s="41">
        <v>1502039</v>
      </c>
      <c r="S279" s="41">
        <v>65001</v>
      </c>
      <c r="T279" s="41">
        <v>1495841</v>
      </c>
      <c r="U279" s="41">
        <v>1497187</v>
      </c>
      <c r="V279" s="41">
        <v>-1</v>
      </c>
      <c r="W279" s="68" t="s">
        <v>231</v>
      </c>
    </row>
    <row r="280" spans="16:23">
      <c r="Q280" s="41">
        <v>1437038</v>
      </c>
      <c r="R280" s="41">
        <v>1502039</v>
      </c>
      <c r="S280" s="41">
        <v>65001</v>
      </c>
      <c r="T280" s="41">
        <v>1497368</v>
      </c>
      <c r="U280" s="41">
        <v>1498582</v>
      </c>
      <c r="V280" s="41">
        <v>1</v>
      </c>
      <c r="W280" s="68" t="s">
        <v>151</v>
      </c>
    </row>
    <row r="281" spans="16:23">
      <c r="Q281" s="41">
        <v>1437038</v>
      </c>
      <c r="R281" s="41">
        <v>1502039</v>
      </c>
      <c r="S281" s="41">
        <v>65001</v>
      </c>
      <c r="T281" s="41">
        <v>1498563</v>
      </c>
      <c r="U281" s="41">
        <v>1499861</v>
      </c>
      <c r="V281" s="41">
        <v>-1</v>
      </c>
      <c r="W281" s="68" t="s">
        <v>230</v>
      </c>
    </row>
    <row r="282" spans="16:23">
      <c r="Q282" s="41">
        <v>1437038</v>
      </c>
      <c r="R282" s="41">
        <v>1502039</v>
      </c>
      <c r="S282" s="41">
        <v>65001</v>
      </c>
      <c r="T282" s="41">
        <v>1500161</v>
      </c>
      <c r="U282" s="41">
        <v>1500427</v>
      </c>
      <c r="V282" s="41">
        <v>1</v>
      </c>
      <c r="W282" s="68" t="s">
        <v>157</v>
      </c>
    </row>
    <row r="283" spans="16:23">
      <c r="Q283" s="41">
        <v>1437038</v>
      </c>
      <c r="R283" s="41">
        <v>1502039</v>
      </c>
      <c r="S283" s="41">
        <v>65001</v>
      </c>
      <c r="T283" s="41">
        <v>1500587</v>
      </c>
      <c r="U283" s="41">
        <v>1501429</v>
      </c>
      <c r="V283" s="41">
        <v>-1</v>
      </c>
      <c r="W283" s="68" t="s">
        <v>229</v>
      </c>
    </row>
    <row r="284" spans="16:23">
      <c r="Q284" s="41">
        <v>1437038</v>
      </c>
      <c r="R284" s="41">
        <v>1502039</v>
      </c>
      <c r="S284" s="41">
        <v>65001</v>
      </c>
      <c r="T284" s="41">
        <v>1501692</v>
      </c>
      <c r="U284" s="41">
        <v>1502039</v>
      </c>
      <c r="V284" s="41">
        <v>-1</v>
      </c>
      <c r="W284" s="68" t="s">
        <v>228</v>
      </c>
    </row>
    <row r="285" spans="16:23">
      <c r="P285" s="5">
        <v>19</v>
      </c>
      <c r="Q285" s="1">
        <v>1692179</v>
      </c>
      <c r="R285" s="1">
        <v>1707828</v>
      </c>
      <c r="S285" s="1">
        <f>Table4[[#This Row],[Island end]]-Table4[[#This Row],[Island start]]</f>
        <v>15649</v>
      </c>
      <c r="T285" s="1">
        <v>1692179</v>
      </c>
      <c r="U285" s="1">
        <v>1692400</v>
      </c>
      <c r="V285" s="1">
        <v>-1</v>
      </c>
      <c r="W285" s="37" t="s">
        <v>354</v>
      </c>
    </row>
    <row r="286" spans="16:23">
      <c r="Q286" s="1">
        <v>1692179</v>
      </c>
      <c r="R286" s="1">
        <v>1707828</v>
      </c>
      <c r="S286" s="1">
        <f>Table4[[#This Row],[Island end]]-Table4[[#This Row],[Island start]]</f>
        <v>15649</v>
      </c>
      <c r="T286" s="1">
        <v>1692394</v>
      </c>
      <c r="U286" s="1">
        <v>1692771</v>
      </c>
      <c r="V286" s="1">
        <v>-1</v>
      </c>
      <c r="W286" s="37" t="s">
        <v>355</v>
      </c>
    </row>
    <row r="287" spans="16:23">
      <c r="Q287" s="1">
        <v>1692179</v>
      </c>
      <c r="R287" s="1">
        <v>1707828</v>
      </c>
      <c r="S287" s="1">
        <f>Table4[[#This Row],[Island end]]-Table4[[#This Row],[Island start]]</f>
        <v>15649</v>
      </c>
      <c r="T287" s="1">
        <v>1692802</v>
      </c>
      <c r="U287" s="1">
        <v>1692936</v>
      </c>
      <c r="V287" s="1">
        <v>-1</v>
      </c>
      <c r="W287" s="37" t="s">
        <v>356</v>
      </c>
    </row>
    <row r="288" spans="16:23">
      <c r="Q288" s="1">
        <v>1692179</v>
      </c>
      <c r="R288" s="1">
        <v>1707828</v>
      </c>
      <c r="S288" s="1">
        <f>Table4[[#This Row],[Island end]]-Table4[[#This Row],[Island start]]</f>
        <v>15649</v>
      </c>
      <c r="T288" s="1">
        <v>1693108</v>
      </c>
      <c r="U288" s="1">
        <v>1694535</v>
      </c>
      <c r="V288" s="1">
        <v>1</v>
      </c>
      <c r="W288" s="37" t="s">
        <v>227</v>
      </c>
    </row>
    <row r="289" spans="16:23">
      <c r="Q289" s="1">
        <v>1692179</v>
      </c>
      <c r="R289" s="1">
        <v>1707828</v>
      </c>
      <c r="S289" s="1">
        <f>Table4[[#This Row],[Island end]]-Table4[[#This Row],[Island start]]</f>
        <v>15649</v>
      </c>
      <c r="T289" s="1">
        <v>1694541</v>
      </c>
      <c r="U289" s="1">
        <v>1695650</v>
      </c>
      <c r="V289" s="1">
        <v>1</v>
      </c>
      <c r="W289" s="37" t="s">
        <v>226</v>
      </c>
    </row>
    <row r="290" spans="16:23">
      <c r="Q290" s="1">
        <v>1692179</v>
      </c>
      <c r="R290" s="1">
        <v>1707828</v>
      </c>
      <c r="S290" s="1">
        <f>Table4[[#This Row],[Island end]]-Table4[[#This Row],[Island start]]</f>
        <v>15649</v>
      </c>
      <c r="T290" s="1">
        <v>1695689</v>
      </c>
      <c r="U290" s="1">
        <v>1698142</v>
      </c>
      <c r="V290" s="1">
        <v>1</v>
      </c>
      <c r="W290" s="37" t="s">
        <v>225</v>
      </c>
    </row>
    <row r="291" spans="16:23">
      <c r="Q291" s="1">
        <v>1692179</v>
      </c>
      <c r="R291" s="1">
        <v>1707828</v>
      </c>
      <c r="S291" s="1">
        <f>Table4[[#This Row],[Island end]]-Table4[[#This Row],[Island start]]</f>
        <v>15649</v>
      </c>
      <c r="T291" s="1">
        <v>1698328</v>
      </c>
      <c r="U291" s="1">
        <v>1700142</v>
      </c>
      <c r="V291" s="1">
        <v>1</v>
      </c>
      <c r="W291" s="37" t="s">
        <v>224</v>
      </c>
    </row>
    <row r="292" spans="16:23">
      <c r="Q292" s="1">
        <v>1692179</v>
      </c>
      <c r="R292" s="1">
        <v>1707828</v>
      </c>
      <c r="S292" s="1">
        <f>Table4[[#This Row],[Island end]]-Table4[[#This Row],[Island start]]</f>
        <v>15649</v>
      </c>
      <c r="T292" s="1">
        <v>1700472</v>
      </c>
      <c r="U292" s="1">
        <v>1701353</v>
      </c>
      <c r="V292" s="1">
        <v>1</v>
      </c>
      <c r="W292" s="37" t="s">
        <v>157</v>
      </c>
    </row>
    <row r="293" spans="16:23">
      <c r="Q293" s="1">
        <v>1692179</v>
      </c>
      <c r="R293" s="1">
        <v>1707828</v>
      </c>
      <c r="S293" s="1">
        <f>Table4[[#This Row],[Island end]]-Table4[[#This Row],[Island start]]</f>
        <v>15649</v>
      </c>
      <c r="T293" s="1">
        <v>1701519</v>
      </c>
      <c r="U293" s="1">
        <v>1702394</v>
      </c>
      <c r="V293" s="1">
        <v>-1</v>
      </c>
      <c r="W293" s="37" t="s">
        <v>141</v>
      </c>
    </row>
    <row r="294" spans="16:23">
      <c r="Q294" s="1">
        <v>1692179</v>
      </c>
      <c r="R294" s="1">
        <v>1707828</v>
      </c>
      <c r="S294" s="1">
        <f>Table4[[#This Row],[Island end]]-Table4[[#This Row],[Island start]]</f>
        <v>15649</v>
      </c>
      <c r="T294" s="1">
        <v>1702391</v>
      </c>
      <c r="U294" s="1">
        <v>1702681</v>
      </c>
      <c r="V294" s="1">
        <v>-1</v>
      </c>
      <c r="W294" s="37" t="s">
        <v>141</v>
      </c>
    </row>
    <row r="295" spans="16:23">
      <c r="Q295" s="1">
        <v>1692179</v>
      </c>
      <c r="R295" s="1">
        <v>1707828</v>
      </c>
      <c r="S295" s="1">
        <f>Table4[[#This Row],[Island end]]-Table4[[#This Row],[Island start]]</f>
        <v>15649</v>
      </c>
      <c r="T295" s="1">
        <v>1702765</v>
      </c>
      <c r="U295" s="1">
        <v>1703307</v>
      </c>
      <c r="V295" s="1">
        <v>-1</v>
      </c>
      <c r="W295" s="37" t="s">
        <v>223</v>
      </c>
    </row>
    <row r="296" spans="16:23">
      <c r="Q296" s="1">
        <v>1692179</v>
      </c>
      <c r="R296" s="1">
        <v>1707828</v>
      </c>
      <c r="S296" s="1">
        <f>Table4[[#This Row],[Island end]]-Table4[[#This Row],[Island start]]</f>
        <v>15649</v>
      </c>
      <c r="T296" s="1">
        <v>1703570</v>
      </c>
      <c r="U296" s="1">
        <v>1704040</v>
      </c>
      <c r="V296" s="1">
        <v>-1</v>
      </c>
      <c r="W296" s="37" t="s">
        <v>157</v>
      </c>
    </row>
    <row r="297" spans="16:23">
      <c r="Q297" s="1">
        <v>1692179</v>
      </c>
      <c r="R297" s="1">
        <v>1707828</v>
      </c>
      <c r="S297" s="1">
        <f>Table4[[#This Row],[Island end]]-Table4[[#This Row],[Island start]]</f>
        <v>15649</v>
      </c>
      <c r="T297" s="1">
        <v>1704257</v>
      </c>
      <c r="U297" s="1">
        <v>1704886</v>
      </c>
      <c r="V297" s="1">
        <v>1</v>
      </c>
      <c r="W297" s="37" t="s">
        <v>222</v>
      </c>
    </row>
    <row r="298" spans="16:23">
      <c r="Q298" s="1">
        <v>1692179</v>
      </c>
      <c r="R298" s="1">
        <v>1707828</v>
      </c>
      <c r="S298" s="1">
        <f>Table4[[#This Row],[Island end]]-Table4[[#This Row],[Island start]]</f>
        <v>15649</v>
      </c>
      <c r="T298" s="1">
        <v>1705552</v>
      </c>
      <c r="U298" s="1">
        <v>1706112</v>
      </c>
      <c r="V298" s="1">
        <v>-1</v>
      </c>
      <c r="W298" s="37" t="s">
        <v>221</v>
      </c>
    </row>
    <row r="299" spans="16:23">
      <c r="Q299" s="1">
        <v>1692179</v>
      </c>
      <c r="R299" s="1">
        <v>1707828</v>
      </c>
      <c r="S299" s="1">
        <f>Table4[[#This Row],[Island end]]-Table4[[#This Row],[Island start]]</f>
        <v>15649</v>
      </c>
      <c r="T299" s="1">
        <v>1706614</v>
      </c>
      <c r="U299" s="1">
        <v>1707285</v>
      </c>
      <c r="V299" s="1">
        <v>-1</v>
      </c>
      <c r="W299" s="37" t="s">
        <v>220</v>
      </c>
    </row>
    <row r="300" spans="16:23">
      <c r="Q300" s="1">
        <v>1692179</v>
      </c>
      <c r="R300" s="1">
        <v>1707828</v>
      </c>
      <c r="S300" s="1">
        <f>Table4[[#This Row],[Island end]]-Table4[[#This Row],[Island start]]</f>
        <v>15649</v>
      </c>
      <c r="T300" s="1">
        <v>1707391</v>
      </c>
      <c r="U300" s="1">
        <v>1707828</v>
      </c>
      <c r="V300" s="1">
        <v>1</v>
      </c>
      <c r="W300" s="37" t="s">
        <v>219</v>
      </c>
    </row>
    <row r="301" spans="16:23">
      <c r="P301" s="5">
        <v>20</v>
      </c>
      <c r="Q301" s="9">
        <v>1830791</v>
      </c>
      <c r="R301" s="9">
        <v>1836356</v>
      </c>
      <c r="S301" s="9">
        <f>Table4[[#This Row],[Island end]]-Table4[[#This Row],[Island start]]</f>
        <v>5565</v>
      </c>
      <c r="T301" s="9">
        <v>1830791</v>
      </c>
      <c r="U301" s="9">
        <v>1832224</v>
      </c>
      <c r="V301" s="9">
        <v>-1</v>
      </c>
      <c r="W301" s="50" t="s">
        <v>283</v>
      </c>
    </row>
    <row r="302" spans="16:23">
      <c r="Q302" s="9">
        <v>1830791</v>
      </c>
      <c r="R302" s="9">
        <v>1836356</v>
      </c>
      <c r="S302" s="9">
        <f>Table4[[#This Row],[Island end]]-Table4[[#This Row],[Island start]]</f>
        <v>5565</v>
      </c>
      <c r="T302" s="9">
        <v>1832221</v>
      </c>
      <c r="U302" s="9">
        <v>1833252</v>
      </c>
      <c r="V302" s="9">
        <v>-1</v>
      </c>
      <c r="W302" s="50" t="s">
        <v>282</v>
      </c>
    </row>
    <row r="303" spans="16:23">
      <c r="Q303" s="9">
        <v>1830791</v>
      </c>
      <c r="R303" s="9">
        <v>1836356</v>
      </c>
      <c r="S303" s="9">
        <f>Table4[[#This Row],[Island end]]-Table4[[#This Row],[Island start]]</f>
        <v>5565</v>
      </c>
      <c r="T303" s="9">
        <v>1833249</v>
      </c>
      <c r="U303" s="9">
        <v>1833974</v>
      </c>
      <c r="V303" s="9">
        <v>-1</v>
      </c>
      <c r="W303" s="50"/>
    </row>
    <row r="304" spans="16:23">
      <c r="Q304" s="9">
        <v>1830791</v>
      </c>
      <c r="R304" s="9">
        <v>1836356</v>
      </c>
      <c r="S304" s="9">
        <f>Table4[[#This Row],[Island end]]-Table4[[#This Row],[Island start]]</f>
        <v>5565</v>
      </c>
      <c r="T304" s="9">
        <v>1833971</v>
      </c>
      <c r="U304" s="9">
        <v>1834690</v>
      </c>
      <c r="V304" s="9">
        <v>-1</v>
      </c>
      <c r="W304" s="50"/>
    </row>
    <row r="305" spans="16:23">
      <c r="Q305" s="9">
        <v>1830791</v>
      </c>
      <c r="R305" s="9">
        <v>1836356</v>
      </c>
      <c r="S305" s="9">
        <f>Table4[[#This Row],[Island end]]-Table4[[#This Row],[Island start]]</f>
        <v>5565</v>
      </c>
      <c r="T305" s="9">
        <v>1834692</v>
      </c>
      <c r="U305" s="9">
        <v>1835996</v>
      </c>
      <c r="V305" s="9">
        <v>-1</v>
      </c>
      <c r="W305" s="50" t="s">
        <v>157</v>
      </c>
    </row>
    <row r="306" spans="16:23">
      <c r="Q306" s="9">
        <v>1830791</v>
      </c>
      <c r="R306" s="9">
        <v>1836356</v>
      </c>
      <c r="S306" s="9">
        <f>Table4[[#This Row],[Island end]]-Table4[[#This Row],[Island start]]</f>
        <v>5565</v>
      </c>
      <c r="T306" s="9">
        <v>1835997</v>
      </c>
      <c r="U306" s="9">
        <v>1836356</v>
      </c>
      <c r="V306" s="9">
        <v>-1</v>
      </c>
      <c r="W306" s="50" t="s">
        <v>281</v>
      </c>
    </row>
    <row r="307" spans="16:23">
      <c r="P307" s="5">
        <v>21</v>
      </c>
      <c r="Q307" s="10">
        <v>2103560</v>
      </c>
      <c r="R307" s="10">
        <v>2111551</v>
      </c>
      <c r="S307" s="10">
        <v>7991</v>
      </c>
      <c r="T307" s="10">
        <v>2103560</v>
      </c>
      <c r="U307" s="10">
        <v>2104069</v>
      </c>
      <c r="V307" s="10">
        <v>-1</v>
      </c>
      <c r="W307" s="51" t="s">
        <v>157</v>
      </c>
    </row>
    <row r="308" spans="16:23">
      <c r="Q308" s="10">
        <v>2103560</v>
      </c>
      <c r="R308" s="10">
        <v>2111551</v>
      </c>
      <c r="S308" s="10">
        <v>7991</v>
      </c>
      <c r="T308" s="10">
        <v>2104171</v>
      </c>
      <c r="U308" s="10">
        <v>2104416</v>
      </c>
      <c r="V308" s="10">
        <v>-1</v>
      </c>
      <c r="W308" s="51"/>
    </row>
    <row r="309" spans="16:23">
      <c r="Q309" s="10">
        <v>2103560</v>
      </c>
      <c r="R309" s="10">
        <v>2111551</v>
      </c>
      <c r="S309" s="10">
        <v>7991</v>
      </c>
      <c r="T309" s="10">
        <v>2104422</v>
      </c>
      <c r="U309" s="10">
        <v>2104550</v>
      </c>
      <c r="V309" s="10">
        <v>-1</v>
      </c>
      <c r="W309" s="51"/>
    </row>
    <row r="310" spans="16:23">
      <c r="Q310" s="10">
        <v>2103560</v>
      </c>
      <c r="R310" s="10">
        <v>2111551</v>
      </c>
      <c r="S310" s="10">
        <v>7991</v>
      </c>
      <c r="T310" s="10">
        <v>2104651</v>
      </c>
      <c r="U310" s="10">
        <v>2104932</v>
      </c>
      <c r="V310" s="10">
        <v>-1</v>
      </c>
      <c r="W310" s="51"/>
    </row>
    <row r="311" spans="16:23">
      <c r="Q311" s="10">
        <v>2103560</v>
      </c>
      <c r="R311" s="10">
        <v>2111551</v>
      </c>
      <c r="S311" s="10">
        <v>7991</v>
      </c>
      <c r="T311" s="10">
        <v>2105078</v>
      </c>
      <c r="U311" s="10">
        <v>2107756</v>
      </c>
      <c r="V311" s="10">
        <v>-1</v>
      </c>
      <c r="W311" s="51" t="s">
        <v>284</v>
      </c>
    </row>
    <row r="312" spans="16:23">
      <c r="Q312" s="10">
        <v>2103560</v>
      </c>
      <c r="R312" s="10">
        <v>2111551</v>
      </c>
      <c r="S312" s="10">
        <v>7991</v>
      </c>
      <c r="T312" s="10">
        <v>2107753</v>
      </c>
      <c r="U312" s="10">
        <v>2108058</v>
      </c>
      <c r="V312" s="10">
        <v>-1</v>
      </c>
      <c r="W312" s="51"/>
    </row>
    <row r="313" spans="16:23">
      <c r="Q313" s="10">
        <v>2103560</v>
      </c>
      <c r="R313" s="10">
        <v>2111551</v>
      </c>
      <c r="S313" s="10">
        <v>7991</v>
      </c>
      <c r="T313" s="10">
        <v>2108055</v>
      </c>
      <c r="U313" s="10">
        <v>2108276</v>
      </c>
      <c r="V313" s="10">
        <v>-1</v>
      </c>
      <c r="W313" s="51"/>
    </row>
    <row r="314" spans="16:23">
      <c r="Q314" s="10">
        <v>2103560</v>
      </c>
      <c r="R314" s="10">
        <v>2111551</v>
      </c>
      <c r="S314" s="10">
        <v>7991</v>
      </c>
      <c r="T314" s="10">
        <v>2108428</v>
      </c>
      <c r="U314" s="10">
        <v>2108931</v>
      </c>
      <c r="V314" s="10">
        <v>-1</v>
      </c>
      <c r="W314" s="51"/>
    </row>
    <row r="315" spans="16:23">
      <c r="Q315" s="10">
        <v>2103560</v>
      </c>
      <c r="R315" s="10">
        <v>2111551</v>
      </c>
      <c r="S315" s="10">
        <v>7991</v>
      </c>
      <c r="T315" s="10">
        <v>2108928</v>
      </c>
      <c r="U315" s="10">
        <v>2110160</v>
      </c>
      <c r="V315" s="10">
        <v>-1</v>
      </c>
      <c r="W315" s="51" t="s">
        <v>161</v>
      </c>
    </row>
    <row r="316" spans="16:23">
      <c r="Q316" s="10">
        <v>2103560</v>
      </c>
      <c r="R316" s="10">
        <v>2111551</v>
      </c>
      <c r="S316" s="10">
        <v>7991</v>
      </c>
      <c r="T316" s="10">
        <v>2110538</v>
      </c>
      <c r="U316" s="10">
        <v>2111551</v>
      </c>
      <c r="V316" s="10">
        <v>1</v>
      </c>
      <c r="W316" s="51"/>
    </row>
    <row r="317" spans="16:23">
      <c r="P317" s="5">
        <v>22</v>
      </c>
      <c r="Q317" s="11">
        <v>2153930</v>
      </c>
      <c r="R317" s="11">
        <v>2159899</v>
      </c>
      <c r="S317" s="11">
        <v>5969</v>
      </c>
      <c r="T317" s="11">
        <v>2153930</v>
      </c>
      <c r="U317" s="11">
        <v>2157766</v>
      </c>
      <c r="V317" s="11">
        <v>-1</v>
      </c>
      <c r="W317" s="52" t="s">
        <v>157</v>
      </c>
    </row>
    <row r="318" spans="16:23">
      <c r="Q318" s="11">
        <v>2153930</v>
      </c>
      <c r="R318" s="11">
        <v>2159899</v>
      </c>
      <c r="S318" s="11">
        <v>5969</v>
      </c>
      <c r="T318" s="11">
        <v>2157830</v>
      </c>
      <c r="U318" s="11">
        <v>2158660</v>
      </c>
      <c r="V318" s="11">
        <v>-1</v>
      </c>
      <c r="W318" s="52" t="s">
        <v>157</v>
      </c>
    </row>
    <row r="319" spans="16:23">
      <c r="Q319" s="11">
        <v>2153930</v>
      </c>
      <c r="R319" s="11">
        <v>2159899</v>
      </c>
      <c r="S319" s="11">
        <v>5969</v>
      </c>
      <c r="T319" s="11">
        <v>2158660</v>
      </c>
      <c r="U319" s="11">
        <v>2159496</v>
      </c>
      <c r="V319" s="11">
        <v>-1</v>
      </c>
      <c r="W319" s="52" t="s">
        <v>157</v>
      </c>
    </row>
    <row r="320" spans="16:23">
      <c r="Q320" s="11">
        <v>2153930</v>
      </c>
      <c r="R320" s="11">
        <v>2159899</v>
      </c>
      <c r="S320" s="11">
        <v>5969</v>
      </c>
      <c r="T320" s="11">
        <v>2159720</v>
      </c>
      <c r="U320" s="11">
        <v>2159899</v>
      </c>
      <c r="V320" s="11">
        <v>1</v>
      </c>
      <c r="W320" s="52"/>
    </row>
    <row r="321" spans="16:23">
      <c r="P321" s="5">
        <v>23</v>
      </c>
      <c r="Q321" s="23">
        <v>2189226</v>
      </c>
      <c r="R321" s="23">
        <v>2193429</v>
      </c>
      <c r="S321" s="23">
        <v>4203</v>
      </c>
      <c r="T321" s="23">
        <v>2189226</v>
      </c>
      <c r="U321" s="23">
        <v>2189462</v>
      </c>
      <c r="V321" s="23">
        <v>1</v>
      </c>
      <c r="W321" s="53"/>
    </row>
    <row r="322" spans="16:23">
      <c r="Q322" s="23">
        <v>2189226</v>
      </c>
      <c r="R322" s="23">
        <v>2193429</v>
      </c>
      <c r="S322" s="23">
        <v>4203</v>
      </c>
      <c r="T322" s="23">
        <v>2189532</v>
      </c>
      <c r="U322" s="23">
        <v>2190017</v>
      </c>
      <c r="V322" s="23">
        <v>-1</v>
      </c>
      <c r="W322" s="53" t="s">
        <v>358</v>
      </c>
    </row>
    <row r="323" spans="16:23">
      <c r="Q323" s="23">
        <v>2189226</v>
      </c>
      <c r="R323" s="23">
        <v>2193429</v>
      </c>
      <c r="S323" s="23">
        <v>4203</v>
      </c>
      <c r="T323" s="23">
        <v>2190098</v>
      </c>
      <c r="U323" s="23">
        <v>2190679</v>
      </c>
      <c r="V323" s="23">
        <v>-1</v>
      </c>
      <c r="W323" s="53" t="s">
        <v>304</v>
      </c>
    </row>
    <row r="324" spans="16:23">
      <c r="Q324" s="23">
        <v>2189226</v>
      </c>
      <c r="R324" s="23">
        <v>2193429</v>
      </c>
      <c r="S324" s="23">
        <v>4203</v>
      </c>
      <c r="T324" s="23">
        <v>2190835</v>
      </c>
      <c r="U324" s="23">
        <v>2191074</v>
      </c>
      <c r="V324" s="23">
        <v>-1</v>
      </c>
      <c r="W324" s="53"/>
    </row>
    <row r="325" spans="16:23">
      <c r="Q325" s="23">
        <v>2189226</v>
      </c>
      <c r="R325" s="23">
        <v>2193429</v>
      </c>
      <c r="S325" s="23">
        <v>4203</v>
      </c>
      <c r="T325" s="23">
        <v>2191085</v>
      </c>
      <c r="U325" s="23">
        <v>2191558</v>
      </c>
      <c r="V325" s="23">
        <v>-1</v>
      </c>
      <c r="W325" s="53" t="s">
        <v>157</v>
      </c>
    </row>
    <row r="326" spans="16:23">
      <c r="Q326" s="23">
        <v>2189226</v>
      </c>
      <c r="R326" s="23">
        <v>2193429</v>
      </c>
      <c r="S326" s="23">
        <v>4203</v>
      </c>
      <c r="T326" s="23">
        <v>2191569</v>
      </c>
      <c r="U326" s="23">
        <v>2192069</v>
      </c>
      <c r="V326" s="23">
        <v>-1</v>
      </c>
      <c r="W326" s="53" t="s">
        <v>309</v>
      </c>
    </row>
    <row r="327" spans="16:23">
      <c r="Q327" s="23">
        <v>2189226</v>
      </c>
      <c r="R327" s="23">
        <v>2193429</v>
      </c>
      <c r="S327" s="23">
        <v>4203</v>
      </c>
      <c r="T327" s="23">
        <v>2192455</v>
      </c>
      <c r="U327" s="23">
        <v>2192667</v>
      </c>
      <c r="V327" s="23">
        <v>-1</v>
      </c>
      <c r="W327" s="53"/>
    </row>
    <row r="328" spans="16:23">
      <c r="Q328" s="23">
        <v>2189226</v>
      </c>
      <c r="R328" s="23">
        <v>2193429</v>
      </c>
      <c r="S328" s="23">
        <v>4203</v>
      </c>
      <c r="T328" s="23">
        <v>2192755</v>
      </c>
      <c r="U328" s="23">
        <v>2193429</v>
      </c>
      <c r="V328" s="23">
        <v>-1</v>
      </c>
      <c r="W328" s="53" t="s">
        <v>359</v>
      </c>
    </row>
    <row r="329" spans="16:23">
      <c r="P329" s="5">
        <v>24</v>
      </c>
      <c r="Q329" s="24">
        <v>2196819</v>
      </c>
      <c r="R329" s="24">
        <v>2203461</v>
      </c>
      <c r="S329" s="24">
        <v>6642</v>
      </c>
      <c r="T329" s="24">
        <v>2196819</v>
      </c>
      <c r="U329" s="24">
        <v>2198645</v>
      </c>
      <c r="V329" s="24">
        <v>-1</v>
      </c>
      <c r="W329" s="36" t="s">
        <v>289</v>
      </c>
    </row>
    <row r="330" spans="16:23">
      <c r="Q330" s="24">
        <v>2196819</v>
      </c>
      <c r="R330" s="24">
        <v>2203461</v>
      </c>
      <c r="S330" s="24">
        <v>6642</v>
      </c>
      <c r="T330" s="24">
        <v>2198696</v>
      </c>
      <c r="U330" s="24">
        <v>2201128</v>
      </c>
      <c r="V330" s="24">
        <v>-1</v>
      </c>
      <c r="W330" s="36" t="s">
        <v>288</v>
      </c>
    </row>
    <row r="331" spans="16:23">
      <c r="Q331" s="24">
        <v>2196819</v>
      </c>
      <c r="R331" s="24">
        <v>2203461</v>
      </c>
      <c r="S331" s="24">
        <v>6642</v>
      </c>
      <c r="T331" s="24">
        <v>2201472</v>
      </c>
      <c r="U331" s="24">
        <v>2201972</v>
      </c>
      <c r="V331" s="24">
        <v>-1</v>
      </c>
      <c r="W331" s="36" t="s">
        <v>287</v>
      </c>
    </row>
    <row r="332" spans="16:23">
      <c r="Q332" s="24">
        <v>2196819</v>
      </c>
      <c r="R332" s="24">
        <v>2203461</v>
      </c>
      <c r="S332" s="24">
        <v>6642</v>
      </c>
      <c r="T332" s="24">
        <v>2201975</v>
      </c>
      <c r="U332" s="24">
        <v>2202832</v>
      </c>
      <c r="V332" s="24">
        <v>-1</v>
      </c>
      <c r="W332" s="36" t="s">
        <v>286</v>
      </c>
    </row>
    <row r="333" spans="16:23">
      <c r="Q333" s="24">
        <v>2196819</v>
      </c>
      <c r="R333" s="24">
        <v>2203461</v>
      </c>
      <c r="S333" s="24">
        <v>6642</v>
      </c>
      <c r="T333" s="24">
        <v>2202829</v>
      </c>
      <c r="U333" s="24">
        <v>2203461</v>
      </c>
      <c r="V333" s="24">
        <v>-1</v>
      </c>
      <c r="W333" s="36" t="s">
        <v>285</v>
      </c>
    </row>
    <row r="334" spans="16:23">
      <c r="P334" s="5">
        <v>25</v>
      </c>
      <c r="Q334" s="42">
        <v>2368752</v>
      </c>
      <c r="R334" s="42">
        <v>2382053</v>
      </c>
      <c r="S334" s="42">
        <v>13301</v>
      </c>
      <c r="T334" s="42">
        <v>2368752</v>
      </c>
      <c r="U334" s="42">
        <v>2369606</v>
      </c>
      <c r="V334" s="42">
        <v>-1</v>
      </c>
      <c r="W334" s="66" t="s">
        <v>294</v>
      </c>
    </row>
    <row r="335" spans="16:23">
      <c r="Q335" s="42">
        <v>2368752</v>
      </c>
      <c r="R335" s="42">
        <v>2382053</v>
      </c>
      <c r="S335" s="42">
        <v>13301</v>
      </c>
      <c r="T335" s="42">
        <v>2369617</v>
      </c>
      <c r="U335" s="42">
        <v>2370993</v>
      </c>
      <c r="V335" s="42">
        <v>-1</v>
      </c>
      <c r="W335" s="66" t="s">
        <v>293</v>
      </c>
    </row>
    <row r="336" spans="16:23">
      <c r="Q336" s="42">
        <v>2368752</v>
      </c>
      <c r="R336" s="42">
        <v>2382053</v>
      </c>
      <c r="S336" s="42">
        <v>13301</v>
      </c>
      <c r="T336" s="42">
        <v>2370981</v>
      </c>
      <c r="U336" s="42">
        <v>2372546</v>
      </c>
      <c r="V336" s="42">
        <v>-1</v>
      </c>
      <c r="W336" s="66" t="s">
        <v>292</v>
      </c>
    </row>
    <row r="337" spans="16:23">
      <c r="Q337" s="42">
        <v>2368752</v>
      </c>
      <c r="R337" s="42">
        <v>2382053</v>
      </c>
      <c r="S337" s="42">
        <v>13301</v>
      </c>
      <c r="T337" s="42">
        <v>2372543</v>
      </c>
      <c r="U337" s="42">
        <v>2373553</v>
      </c>
      <c r="V337" s="42">
        <v>-1</v>
      </c>
      <c r="W337" s="66" t="s">
        <v>157</v>
      </c>
    </row>
    <row r="338" spans="16:23">
      <c r="Q338" s="42">
        <v>2368752</v>
      </c>
      <c r="R338" s="42">
        <v>2382053</v>
      </c>
      <c r="S338" s="42">
        <v>13301</v>
      </c>
      <c r="T338" s="42">
        <v>2373550</v>
      </c>
      <c r="U338" s="42">
        <v>2374836</v>
      </c>
      <c r="V338" s="42">
        <v>-1</v>
      </c>
      <c r="W338" s="66" t="s">
        <v>157</v>
      </c>
    </row>
    <row r="339" spans="16:23">
      <c r="Q339" s="42">
        <v>2368752</v>
      </c>
      <c r="R339" s="42">
        <v>2382053</v>
      </c>
      <c r="S339" s="42">
        <v>13301</v>
      </c>
      <c r="T339" s="42">
        <v>2374925</v>
      </c>
      <c r="U339" s="42">
        <v>2375461</v>
      </c>
      <c r="V339" s="42">
        <v>-1</v>
      </c>
      <c r="W339" s="66" t="s">
        <v>291</v>
      </c>
    </row>
    <row r="340" spans="16:23">
      <c r="Q340" s="42">
        <v>2368752</v>
      </c>
      <c r="R340" s="42">
        <v>2382053</v>
      </c>
      <c r="S340" s="42">
        <v>13301</v>
      </c>
      <c r="T340" s="42">
        <v>2375480</v>
      </c>
      <c r="U340" s="42">
        <v>2379259</v>
      </c>
      <c r="V340" s="42">
        <v>-1</v>
      </c>
      <c r="W340" s="66" t="s">
        <v>157</v>
      </c>
    </row>
    <row r="341" spans="16:23">
      <c r="Q341" s="42">
        <v>2368752</v>
      </c>
      <c r="R341" s="42">
        <v>2382053</v>
      </c>
      <c r="S341" s="42">
        <v>13301</v>
      </c>
      <c r="T341" s="42">
        <v>2379252</v>
      </c>
      <c r="U341" s="42">
        <v>2382053</v>
      </c>
      <c r="V341" s="42">
        <v>-1</v>
      </c>
      <c r="W341" s="66" t="s">
        <v>290</v>
      </c>
    </row>
    <row r="342" spans="16:23">
      <c r="P342" s="5">
        <v>26</v>
      </c>
      <c r="Q342" s="40">
        <v>2832775</v>
      </c>
      <c r="R342" s="40">
        <v>2844453</v>
      </c>
      <c r="S342" s="40">
        <v>11678</v>
      </c>
      <c r="T342" s="40">
        <v>2832775</v>
      </c>
      <c r="U342" s="40">
        <v>2834094</v>
      </c>
      <c r="V342" s="40">
        <v>1</v>
      </c>
      <c r="W342" s="67" t="s">
        <v>295</v>
      </c>
    </row>
    <row r="343" spans="16:23">
      <c r="Q343" s="40">
        <v>2832775</v>
      </c>
      <c r="R343" s="40">
        <v>2844453</v>
      </c>
      <c r="S343" s="40">
        <v>11678</v>
      </c>
      <c r="T343" s="40">
        <v>2834129</v>
      </c>
      <c r="U343" s="40">
        <v>2834272</v>
      </c>
      <c r="V343" s="40">
        <v>-1</v>
      </c>
      <c r="W343" s="67" t="s">
        <v>142</v>
      </c>
    </row>
    <row r="344" spans="16:23">
      <c r="Q344" s="40">
        <v>2832775</v>
      </c>
      <c r="R344" s="40">
        <v>2844453</v>
      </c>
      <c r="S344" s="40">
        <v>11678</v>
      </c>
      <c r="T344" s="40">
        <v>2834365</v>
      </c>
      <c r="U344" s="40">
        <v>2836011</v>
      </c>
      <c r="V344" s="40">
        <v>-1</v>
      </c>
      <c r="W344" s="67" t="s">
        <v>296</v>
      </c>
    </row>
    <row r="345" spans="16:23">
      <c r="Q345" s="40">
        <v>2832775</v>
      </c>
      <c r="R345" s="40">
        <v>2844453</v>
      </c>
      <c r="S345" s="40">
        <v>11678</v>
      </c>
      <c r="T345" s="40">
        <v>2836049</v>
      </c>
      <c r="U345" s="40">
        <v>2836336</v>
      </c>
      <c r="V345" s="40">
        <v>-1</v>
      </c>
      <c r="W345" s="67" t="s">
        <v>297</v>
      </c>
    </row>
    <row r="346" spans="16:23">
      <c r="Q346" s="40">
        <v>2832775</v>
      </c>
      <c r="R346" s="40">
        <v>2844453</v>
      </c>
      <c r="S346" s="40">
        <v>11678</v>
      </c>
      <c r="T346" s="40">
        <v>2836546</v>
      </c>
      <c r="U346" s="40">
        <v>2836977</v>
      </c>
      <c r="V346" s="40">
        <v>1</v>
      </c>
      <c r="W346" s="67"/>
    </row>
    <row r="347" spans="16:23">
      <c r="Q347" s="40">
        <v>2832775</v>
      </c>
      <c r="R347" s="40">
        <v>2844453</v>
      </c>
      <c r="S347" s="40">
        <v>11678</v>
      </c>
      <c r="T347" s="40">
        <v>2837252</v>
      </c>
      <c r="U347" s="40">
        <v>2837797</v>
      </c>
      <c r="V347" s="40">
        <v>-1</v>
      </c>
      <c r="W347" s="67" t="s">
        <v>157</v>
      </c>
    </row>
    <row r="348" spans="16:23">
      <c r="Q348" s="40">
        <v>2832775</v>
      </c>
      <c r="R348" s="40">
        <v>2844453</v>
      </c>
      <c r="S348" s="40">
        <v>11678</v>
      </c>
      <c r="T348" s="40">
        <v>2838245</v>
      </c>
      <c r="U348" s="40">
        <v>2839258</v>
      </c>
      <c r="V348" s="40">
        <v>-1</v>
      </c>
      <c r="W348" s="67" t="s">
        <v>298</v>
      </c>
    </row>
    <row r="349" spans="16:23">
      <c r="Q349" s="40">
        <v>2832775</v>
      </c>
      <c r="R349" s="40">
        <v>2844453</v>
      </c>
      <c r="S349" s="40">
        <v>11678</v>
      </c>
      <c r="T349" s="40">
        <v>2839251</v>
      </c>
      <c r="U349" s="40">
        <v>2840228</v>
      </c>
      <c r="V349" s="40">
        <v>-1</v>
      </c>
      <c r="W349" s="67" t="s">
        <v>299</v>
      </c>
    </row>
    <row r="350" spans="16:23">
      <c r="Q350" s="40">
        <v>2832775</v>
      </c>
      <c r="R350" s="40">
        <v>2844453</v>
      </c>
      <c r="S350" s="40">
        <v>11678</v>
      </c>
      <c r="T350" s="40">
        <v>2840225</v>
      </c>
      <c r="U350" s="40">
        <v>2841451</v>
      </c>
      <c r="V350" s="40">
        <v>-1</v>
      </c>
      <c r="W350" s="67" t="s">
        <v>300</v>
      </c>
    </row>
    <row r="351" spans="16:23">
      <c r="Q351" s="40">
        <v>2832775</v>
      </c>
      <c r="R351" s="40">
        <v>2844453</v>
      </c>
      <c r="S351" s="40">
        <v>11678</v>
      </c>
      <c r="T351" s="40">
        <v>2841474</v>
      </c>
      <c r="U351" s="40">
        <v>2841638</v>
      </c>
      <c r="V351" s="40">
        <v>1</v>
      </c>
      <c r="W351" s="67"/>
    </row>
    <row r="352" spans="16:23">
      <c r="Q352" s="40">
        <v>2832775</v>
      </c>
      <c r="R352" s="40">
        <v>2844453</v>
      </c>
      <c r="S352" s="40">
        <v>11678</v>
      </c>
      <c r="T352" s="40">
        <v>2841704</v>
      </c>
      <c r="U352" s="40">
        <v>2841949</v>
      </c>
      <c r="V352" s="40">
        <v>1</v>
      </c>
      <c r="W352" s="67" t="s">
        <v>301</v>
      </c>
    </row>
    <row r="353" spans="16:23">
      <c r="Q353" s="40">
        <v>2832775</v>
      </c>
      <c r="R353" s="40">
        <v>2844453</v>
      </c>
      <c r="S353" s="40">
        <v>11678</v>
      </c>
      <c r="T353" s="40">
        <v>2841946</v>
      </c>
      <c r="U353" s="40">
        <v>2842209</v>
      </c>
      <c r="V353" s="40">
        <v>1</v>
      </c>
      <c r="W353" s="67" t="s">
        <v>302</v>
      </c>
    </row>
    <row r="354" spans="16:23">
      <c r="Q354" s="40">
        <v>2832775</v>
      </c>
      <c r="R354" s="40">
        <v>2844453</v>
      </c>
      <c r="S354" s="40">
        <v>11678</v>
      </c>
      <c r="T354" s="40">
        <v>2842840</v>
      </c>
      <c r="U354" s="40">
        <v>2843748</v>
      </c>
      <c r="V354" s="40">
        <v>-1</v>
      </c>
      <c r="W354" s="67" t="s">
        <v>303</v>
      </c>
    </row>
    <row r="355" spans="16:23">
      <c r="Q355" s="40">
        <v>2832775</v>
      </c>
      <c r="R355" s="40">
        <v>2844453</v>
      </c>
      <c r="S355" s="40">
        <v>11678</v>
      </c>
      <c r="T355" s="40">
        <v>2844340</v>
      </c>
      <c r="U355" s="40">
        <v>2844453</v>
      </c>
      <c r="V355" s="40">
        <v>1</v>
      </c>
      <c r="W355" s="67"/>
    </row>
    <row r="356" spans="16:23">
      <c r="P356" s="5">
        <v>27</v>
      </c>
      <c r="Q356" s="41">
        <v>2981039</v>
      </c>
      <c r="R356" s="41">
        <v>2985828</v>
      </c>
      <c r="S356" s="41">
        <v>4789</v>
      </c>
      <c r="T356" s="41">
        <v>2981039</v>
      </c>
      <c r="U356" s="41">
        <v>2981884</v>
      </c>
      <c r="V356" s="41">
        <v>1</v>
      </c>
      <c r="W356" s="68" t="s">
        <v>309</v>
      </c>
    </row>
    <row r="357" spans="16:23">
      <c r="Q357" s="41">
        <v>2981039</v>
      </c>
      <c r="R357" s="41">
        <v>2985828</v>
      </c>
      <c r="S357" s="41">
        <v>4789</v>
      </c>
      <c r="T357" s="41">
        <v>2981868</v>
      </c>
      <c r="U357" s="41">
        <v>2983820</v>
      </c>
      <c r="V357" s="41">
        <v>-1</v>
      </c>
      <c r="W357" s="68" t="s">
        <v>308</v>
      </c>
    </row>
    <row r="358" spans="16:23">
      <c r="Q358" s="41">
        <v>2981039</v>
      </c>
      <c r="R358" s="41">
        <v>2985828</v>
      </c>
      <c r="S358" s="41">
        <v>4789</v>
      </c>
      <c r="T358" s="41">
        <v>2984155</v>
      </c>
      <c r="U358" s="41">
        <v>2984571</v>
      </c>
      <c r="V358" s="41">
        <v>1</v>
      </c>
      <c r="W358" s="68" t="s">
        <v>307</v>
      </c>
    </row>
    <row r="359" spans="16:23">
      <c r="Q359" s="41">
        <v>2981039</v>
      </c>
      <c r="R359" s="41">
        <v>2985828</v>
      </c>
      <c r="S359" s="41">
        <v>4789</v>
      </c>
      <c r="T359" s="41">
        <v>2984573</v>
      </c>
      <c r="U359" s="41">
        <v>2984938</v>
      </c>
      <c r="V359" s="41">
        <v>1</v>
      </c>
      <c r="W359" s="68"/>
    </row>
    <row r="360" spans="16:23">
      <c r="Q360" s="41">
        <v>2981039</v>
      </c>
      <c r="R360" s="41">
        <v>2985828</v>
      </c>
      <c r="S360" s="41">
        <v>4789</v>
      </c>
      <c r="T360" s="41">
        <v>2985059</v>
      </c>
      <c r="U360" s="41">
        <v>2985466</v>
      </c>
      <c r="V360" s="41">
        <v>-1</v>
      </c>
      <c r="W360" s="68"/>
    </row>
    <row r="361" spans="16:23">
      <c r="Q361" s="41">
        <v>2981039</v>
      </c>
      <c r="R361" s="41">
        <v>2985828</v>
      </c>
      <c r="S361" s="41">
        <v>4789</v>
      </c>
      <c r="T361" s="41">
        <v>2985472</v>
      </c>
      <c r="U361" s="41">
        <v>2985828</v>
      </c>
      <c r="V361" s="41">
        <v>-1</v>
      </c>
      <c r="W361" s="68"/>
    </row>
    <row r="362" spans="16:23">
      <c r="P362" s="5">
        <v>28</v>
      </c>
      <c r="Q362" s="1">
        <v>2988709</v>
      </c>
      <c r="R362" s="1">
        <v>2993173</v>
      </c>
      <c r="S362" s="1">
        <v>4464</v>
      </c>
      <c r="T362" s="1">
        <v>2988709</v>
      </c>
      <c r="U362" s="1">
        <v>2989305</v>
      </c>
      <c r="V362" s="1">
        <v>1</v>
      </c>
      <c r="W362" s="37" t="s">
        <v>306</v>
      </c>
    </row>
    <row r="363" spans="16:23">
      <c r="Q363" s="1">
        <v>2988709</v>
      </c>
      <c r="R363" s="1">
        <v>2993173</v>
      </c>
      <c r="S363" s="1">
        <v>4464</v>
      </c>
      <c r="T363" s="1">
        <v>2989333</v>
      </c>
      <c r="U363" s="1">
        <v>2991282</v>
      </c>
      <c r="V363" s="1">
        <v>1</v>
      </c>
      <c r="W363" s="37" t="s">
        <v>305</v>
      </c>
    </row>
    <row r="364" spans="16:23">
      <c r="Q364" s="1">
        <v>2988709</v>
      </c>
      <c r="R364" s="1">
        <v>2993173</v>
      </c>
      <c r="S364" s="1">
        <v>4464</v>
      </c>
      <c r="T364" s="1">
        <v>2991393</v>
      </c>
      <c r="U364" s="1">
        <v>2991878</v>
      </c>
      <c r="V364" s="1">
        <v>-1</v>
      </c>
      <c r="W364" s="37" t="s">
        <v>157</v>
      </c>
    </row>
    <row r="365" spans="16:23">
      <c r="Q365" s="1">
        <v>2988709</v>
      </c>
      <c r="R365" s="1">
        <v>2993173</v>
      </c>
      <c r="S365" s="1">
        <v>4464</v>
      </c>
      <c r="T365" s="1">
        <v>2991926</v>
      </c>
      <c r="U365" s="1">
        <v>2992537</v>
      </c>
      <c r="V365" s="1">
        <v>-1</v>
      </c>
      <c r="W365" s="37" t="s">
        <v>304</v>
      </c>
    </row>
    <row r="366" spans="16:23">
      <c r="Q366" s="1">
        <v>2988709</v>
      </c>
      <c r="R366" s="1">
        <v>2993173</v>
      </c>
      <c r="S366" s="1">
        <v>4464</v>
      </c>
      <c r="T366" s="1">
        <v>2992706</v>
      </c>
      <c r="U366" s="1">
        <v>2993173</v>
      </c>
      <c r="V366" s="1">
        <v>-1</v>
      </c>
      <c r="W366" s="37" t="s">
        <v>157</v>
      </c>
    </row>
    <row r="367" spans="16:23">
      <c r="P367" s="5">
        <v>29</v>
      </c>
      <c r="Q367" s="9">
        <v>3091994</v>
      </c>
      <c r="R367" s="9">
        <v>3100635</v>
      </c>
      <c r="S367" s="9">
        <v>8641</v>
      </c>
      <c r="T367" s="9">
        <v>3091994</v>
      </c>
      <c r="U367" s="9">
        <v>3092209</v>
      </c>
      <c r="V367" s="9">
        <v>-1</v>
      </c>
      <c r="W367" s="50"/>
    </row>
    <row r="368" spans="16:23">
      <c r="Q368" s="9">
        <v>3091994</v>
      </c>
      <c r="R368" s="9">
        <v>3100635</v>
      </c>
      <c r="S368" s="9">
        <v>8641</v>
      </c>
      <c r="T368" s="9">
        <v>3092250</v>
      </c>
      <c r="U368" s="9">
        <v>3092471</v>
      </c>
      <c r="V368" s="9">
        <v>1</v>
      </c>
      <c r="W368" s="50"/>
    </row>
    <row r="369" spans="17:23">
      <c r="Q369" s="9">
        <v>3091994</v>
      </c>
      <c r="R369" s="9">
        <v>3100635</v>
      </c>
      <c r="S369" s="9">
        <v>8641</v>
      </c>
      <c r="T369" s="9">
        <v>3092587</v>
      </c>
      <c r="U369" s="9">
        <v>3093420</v>
      </c>
      <c r="V369" s="9">
        <v>-1</v>
      </c>
      <c r="W369" s="50" t="s">
        <v>311</v>
      </c>
    </row>
    <row r="370" spans="17:23">
      <c r="Q370" s="9">
        <v>3091994</v>
      </c>
      <c r="R370" s="9">
        <v>3100635</v>
      </c>
      <c r="S370" s="9">
        <v>8641</v>
      </c>
      <c r="T370" s="9">
        <v>3093420</v>
      </c>
      <c r="U370" s="9">
        <v>3093947</v>
      </c>
      <c r="V370" s="9">
        <v>-1</v>
      </c>
      <c r="W370" s="50" t="s">
        <v>141</v>
      </c>
    </row>
    <row r="371" spans="17:23">
      <c r="Q371" s="9">
        <v>3091994</v>
      </c>
      <c r="R371" s="9">
        <v>3100635</v>
      </c>
      <c r="S371" s="9">
        <v>8641</v>
      </c>
      <c r="T371" s="9">
        <v>3094089</v>
      </c>
      <c r="U371" s="9">
        <v>3095375</v>
      </c>
      <c r="V371" s="9">
        <v>1</v>
      </c>
      <c r="W371" s="50" t="s">
        <v>312</v>
      </c>
    </row>
    <row r="372" spans="17:23">
      <c r="Q372" s="9">
        <v>3091994</v>
      </c>
      <c r="R372" s="9">
        <v>3100635</v>
      </c>
      <c r="S372" s="9">
        <v>8641</v>
      </c>
      <c r="T372" s="9">
        <v>3095479</v>
      </c>
      <c r="U372" s="9">
        <v>3096006</v>
      </c>
      <c r="V372" s="9">
        <v>1</v>
      </c>
      <c r="W372" s="50" t="s">
        <v>142</v>
      </c>
    </row>
    <row r="373" spans="17:23">
      <c r="Q373" s="9">
        <v>3091994</v>
      </c>
      <c r="R373" s="9">
        <v>3100635</v>
      </c>
      <c r="S373" s="9">
        <v>8641</v>
      </c>
      <c r="T373" s="9">
        <v>3096039</v>
      </c>
      <c r="U373" s="9">
        <v>3096968</v>
      </c>
      <c r="V373" s="9">
        <v>1</v>
      </c>
      <c r="W373" s="50" t="s">
        <v>311</v>
      </c>
    </row>
    <row r="374" spans="17:23">
      <c r="Q374" s="9">
        <v>3091994</v>
      </c>
      <c r="R374" s="9">
        <v>3100635</v>
      </c>
      <c r="S374" s="9">
        <v>8641</v>
      </c>
      <c r="T374" s="9">
        <v>3097770</v>
      </c>
      <c r="U374" s="9">
        <v>3098093</v>
      </c>
      <c r="V374" s="9">
        <v>-1</v>
      </c>
      <c r="W374" s="50" t="s">
        <v>313</v>
      </c>
    </row>
    <row r="375" spans="17:23">
      <c r="Q375" s="9">
        <v>3091994</v>
      </c>
      <c r="R375" s="9">
        <v>3100635</v>
      </c>
      <c r="S375" s="9">
        <v>8641</v>
      </c>
      <c r="T375" s="9">
        <v>3098409</v>
      </c>
      <c r="U375" s="9">
        <v>3099437</v>
      </c>
      <c r="V375" s="9">
        <v>1</v>
      </c>
      <c r="W375" s="50" t="s">
        <v>157</v>
      </c>
    </row>
    <row r="376" spans="17:23">
      <c r="Q376" s="9">
        <v>3091994</v>
      </c>
      <c r="R376" s="9">
        <v>3100635</v>
      </c>
      <c r="S376" s="9">
        <v>8641</v>
      </c>
      <c r="T376" s="9">
        <v>3099503</v>
      </c>
      <c r="U376" s="9">
        <v>3099817</v>
      </c>
      <c r="V376" s="9">
        <v>1</v>
      </c>
      <c r="W376" s="50" t="s">
        <v>142</v>
      </c>
    </row>
    <row r="377" spans="17:23">
      <c r="Q377" s="9">
        <v>3091994</v>
      </c>
      <c r="R377" s="9">
        <v>3100635</v>
      </c>
      <c r="S377" s="9">
        <v>8641</v>
      </c>
      <c r="T377" s="9">
        <v>3099814</v>
      </c>
      <c r="U377" s="9">
        <v>3100635</v>
      </c>
      <c r="V377" s="9">
        <v>1</v>
      </c>
      <c r="W377" s="50" t="s">
        <v>141</v>
      </c>
    </row>
  </sheetData>
  <mergeCells count="33">
    <mergeCell ref="B1:E1"/>
    <mergeCell ref="F1:I1"/>
    <mergeCell ref="J1:M1"/>
    <mergeCell ref="F5:F6"/>
    <mergeCell ref="G5:G6"/>
    <mergeCell ref="H5:H6"/>
    <mergeCell ref="I5:I6"/>
    <mergeCell ref="J17:J19"/>
    <mergeCell ref="K17:K19"/>
    <mergeCell ref="L17:L19"/>
    <mergeCell ref="M17:M19"/>
    <mergeCell ref="F15:F16"/>
    <mergeCell ref="G15:G16"/>
    <mergeCell ref="H15:H16"/>
    <mergeCell ref="I15:I16"/>
    <mergeCell ref="J15:J16"/>
    <mergeCell ref="K15:K16"/>
    <mergeCell ref="D34:E34"/>
    <mergeCell ref="P1:R1"/>
    <mergeCell ref="F25:F26"/>
    <mergeCell ref="G25:G26"/>
    <mergeCell ref="H25:H26"/>
    <mergeCell ref="I25:I26"/>
    <mergeCell ref="F29:F30"/>
    <mergeCell ref="G29:G30"/>
    <mergeCell ref="H29:H30"/>
    <mergeCell ref="I29:I30"/>
    <mergeCell ref="L15:L16"/>
    <mergeCell ref="M15:M16"/>
    <mergeCell ref="F17:F19"/>
    <mergeCell ref="G17:G19"/>
    <mergeCell ref="H17:H19"/>
    <mergeCell ref="I17:I19"/>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B41C6-A5FD-431C-8843-186D051882DF}">
  <dimension ref="A1:W414"/>
  <sheetViews>
    <sheetView workbookViewId="0">
      <selection activeCell="J1" sqref="J1:M1"/>
    </sheetView>
  </sheetViews>
  <sheetFormatPr defaultRowHeight="14.25"/>
  <cols>
    <col min="1" max="1" width="16.5" customWidth="1"/>
    <col min="14" max="15" width="3.875" customWidth="1"/>
    <col min="16" max="16" width="9" style="5"/>
    <col min="17" max="17" width="11.375" customWidth="1"/>
    <col min="18" max="18" width="11" customWidth="1"/>
    <col min="20" max="20" width="10.875" customWidth="1"/>
    <col min="21" max="21" width="10.5" customWidth="1"/>
    <col min="23" max="23" width="145.25" bestFit="1" customWidth="1"/>
  </cols>
  <sheetData>
    <row r="1" spans="1:23" ht="71.25" customHeight="1" thickBot="1">
      <c r="A1" s="305" t="s">
        <v>68</v>
      </c>
      <c r="B1" s="762" t="s">
        <v>315</v>
      </c>
      <c r="C1" s="763"/>
      <c r="D1" s="763"/>
      <c r="E1" s="764"/>
      <c r="F1" s="762" t="s">
        <v>129</v>
      </c>
      <c r="G1" s="763"/>
      <c r="H1" s="763"/>
      <c r="I1" s="764"/>
      <c r="J1" s="765" t="s">
        <v>130</v>
      </c>
      <c r="K1" s="766"/>
      <c r="L1" s="766"/>
      <c r="M1" s="767"/>
      <c r="P1" s="768" t="s">
        <v>4</v>
      </c>
      <c r="Q1" s="768"/>
      <c r="R1" s="768"/>
    </row>
    <row r="2" spans="1:23" ht="15" thickBot="1">
      <c r="A2" s="234" t="s">
        <v>131</v>
      </c>
      <c r="B2" s="234" t="s">
        <v>6</v>
      </c>
      <c r="C2" s="235" t="s">
        <v>7</v>
      </c>
      <c r="D2" s="235" t="s">
        <v>8</v>
      </c>
      <c r="E2" s="236" t="s">
        <v>9</v>
      </c>
      <c r="F2" s="398" t="s">
        <v>6</v>
      </c>
      <c r="G2" s="399" t="s">
        <v>7</v>
      </c>
      <c r="H2" s="400" t="s">
        <v>8</v>
      </c>
      <c r="I2" s="401" t="s">
        <v>10</v>
      </c>
      <c r="J2" s="241" t="s">
        <v>6</v>
      </c>
      <c r="K2" s="242" t="s">
        <v>7</v>
      </c>
      <c r="L2" s="242" t="s">
        <v>8</v>
      </c>
      <c r="M2" s="243" t="s">
        <v>9</v>
      </c>
      <c r="P2" s="112" t="s">
        <v>125</v>
      </c>
      <c r="Q2" s="70" t="s">
        <v>126</v>
      </c>
      <c r="R2" s="70" t="s">
        <v>127</v>
      </c>
      <c r="S2" s="70" t="s">
        <v>8</v>
      </c>
      <c r="T2" s="70" t="s">
        <v>368</v>
      </c>
      <c r="U2" s="70" t="s">
        <v>369</v>
      </c>
      <c r="V2" s="70" t="s">
        <v>15</v>
      </c>
      <c r="W2" s="71" t="s">
        <v>16</v>
      </c>
    </row>
    <row r="3" spans="1:23" ht="15">
      <c r="A3" s="244">
        <v>1</v>
      </c>
      <c r="B3" s="382">
        <v>166568</v>
      </c>
      <c r="C3" s="383">
        <v>173208</v>
      </c>
      <c r="D3" s="383">
        <v>6640</v>
      </c>
      <c r="E3" s="402">
        <v>10</v>
      </c>
      <c r="F3" s="345"/>
      <c r="G3" s="251"/>
      <c r="H3" s="403"/>
      <c r="I3" s="404"/>
      <c r="J3" s="310"/>
      <c r="K3" s="251"/>
      <c r="L3" s="251"/>
      <c r="M3" s="252"/>
      <c r="P3" s="5">
        <v>1</v>
      </c>
      <c r="Q3" s="1">
        <v>166568</v>
      </c>
      <c r="R3" s="1">
        <v>173208</v>
      </c>
      <c r="S3" s="1">
        <v>6640</v>
      </c>
      <c r="T3" s="1">
        <v>166568</v>
      </c>
      <c r="U3" s="1">
        <v>166723</v>
      </c>
      <c r="V3" s="1">
        <v>1</v>
      </c>
      <c r="W3" s="37"/>
    </row>
    <row r="4" spans="1:23" ht="15">
      <c r="A4" s="253">
        <v>2</v>
      </c>
      <c r="B4" s="321">
        <v>457791</v>
      </c>
      <c r="C4" s="9">
        <v>463506</v>
      </c>
      <c r="D4" s="9">
        <v>5715</v>
      </c>
      <c r="E4" s="356">
        <v>4</v>
      </c>
      <c r="F4" s="347"/>
      <c r="H4" s="300"/>
      <c r="I4" s="290"/>
      <c r="J4" s="255"/>
      <c r="M4" s="256"/>
      <c r="Q4" s="1">
        <v>166568</v>
      </c>
      <c r="R4" s="1">
        <v>173208</v>
      </c>
      <c r="S4" s="1">
        <v>6640</v>
      </c>
      <c r="T4" s="1">
        <v>166730</v>
      </c>
      <c r="U4" s="1">
        <v>167347</v>
      </c>
      <c r="V4" s="1">
        <v>1</v>
      </c>
      <c r="W4" s="37" t="s">
        <v>371</v>
      </c>
    </row>
    <row r="5" spans="1:23" ht="15">
      <c r="A5" s="253">
        <v>3</v>
      </c>
      <c r="B5" s="322">
        <v>665601</v>
      </c>
      <c r="C5" s="10">
        <v>680617</v>
      </c>
      <c r="D5" s="10">
        <v>15016</v>
      </c>
      <c r="E5" s="357">
        <v>15</v>
      </c>
      <c r="F5" s="347"/>
      <c r="H5" s="300"/>
      <c r="I5" s="290"/>
      <c r="J5" s="255"/>
      <c r="M5" s="256"/>
      <c r="Q5" s="1">
        <v>166568</v>
      </c>
      <c r="R5" s="1">
        <v>173208</v>
      </c>
      <c r="S5" s="1">
        <v>6640</v>
      </c>
      <c r="T5" s="1">
        <v>167357</v>
      </c>
      <c r="U5" s="1">
        <v>167713</v>
      </c>
      <c r="V5" s="1">
        <v>1</v>
      </c>
      <c r="W5" s="37" t="s">
        <v>372</v>
      </c>
    </row>
    <row r="6" spans="1:23">
      <c r="A6" s="253">
        <v>4</v>
      </c>
      <c r="B6" s="323">
        <v>668482</v>
      </c>
      <c r="C6" s="11">
        <v>676403</v>
      </c>
      <c r="D6" s="11">
        <v>7921</v>
      </c>
      <c r="E6" s="359">
        <v>8</v>
      </c>
      <c r="F6" s="255"/>
      <c r="H6" s="300"/>
      <c r="I6" s="290"/>
      <c r="J6" s="255"/>
      <c r="M6" s="256"/>
      <c r="Q6" s="1">
        <v>166568</v>
      </c>
      <c r="R6" s="1">
        <v>173208</v>
      </c>
      <c r="S6" s="1">
        <v>6640</v>
      </c>
      <c r="T6" s="1">
        <v>168278</v>
      </c>
      <c r="U6" s="1">
        <v>169219</v>
      </c>
      <c r="V6" s="1">
        <v>-1</v>
      </c>
      <c r="W6" s="37" t="s">
        <v>373</v>
      </c>
    </row>
    <row r="7" spans="1:23">
      <c r="A7" s="253">
        <v>5</v>
      </c>
      <c r="B7" s="324">
        <v>1277280</v>
      </c>
      <c r="C7" s="23">
        <v>1318185</v>
      </c>
      <c r="D7" s="23">
        <v>40905</v>
      </c>
      <c r="E7" s="369">
        <v>32</v>
      </c>
      <c r="F7" s="255"/>
      <c r="H7" s="300"/>
      <c r="I7" s="290"/>
      <c r="J7" s="370"/>
      <c r="K7" s="3"/>
      <c r="L7" s="3"/>
      <c r="M7" s="290"/>
      <c r="Q7" s="1">
        <v>166568</v>
      </c>
      <c r="R7" s="1">
        <v>173208</v>
      </c>
      <c r="S7" s="1">
        <v>6640</v>
      </c>
      <c r="T7" s="1">
        <v>169876</v>
      </c>
      <c r="U7" s="1">
        <v>170292</v>
      </c>
      <c r="V7" s="1">
        <v>-1</v>
      </c>
      <c r="W7" s="37" t="s">
        <v>157</v>
      </c>
    </row>
    <row r="8" spans="1:23">
      <c r="A8" s="253">
        <v>6</v>
      </c>
      <c r="B8" s="328">
        <v>1531024</v>
      </c>
      <c r="C8" s="24">
        <v>1548328</v>
      </c>
      <c r="D8" s="24">
        <v>17304</v>
      </c>
      <c r="E8" s="361">
        <v>26</v>
      </c>
      <c r="F8" s="272">
        <v>1530511</v>
      </c>
      <c r="G8" s="281">
        <v>1541265</v>
      </c>
      <c r="H8" s="281">
        <f>G8-F8</f>
        <v>10754</v>
      </c>
      <c r="I8" s="282" t="s">
        <v>104</v>
      </c>
      <c r="J8" s="255"/>
      <c r="M8" s="256"/>
      <c r="Q8" s="1">
        <v>166568</v>
      </c>
      <c r="R8" s="1">
        <v>173208</v>
      </c>
      <c r="S8" s="1">
        <v>6640</v>
      </c>
      <c r="T8" s="1">
        <v>171161</v>
      </c>
      <c r="U8" s="1">
        <v>171442</v>
      </c>
      <c r="V8" s="1">
        <v>1</v>
      </c>
      <c r="W8" s="37" t="s">
        <v>157</v>
      </c>
    </row>
    <row r="9" spans="1:23">
      <c r="A9" s="253">
        <v>7</v>
      </c>
      <c r="B9" s="313">
        <v>1552768</v>
      </c>
      <c r="C9" s="42">
        <v>1619405</v>
      </c>
      <c r="D9" s="42">
        <v>66637</v>
      </c>
      <c r="E9" s="365">
        <v>74</v>
      </c>
      <c r="F9" s="405">
        <v>1596287</v>
      </c>
      <c r="G9" s="281">
        <v>1619405</v>
      </c>
      <c r="H9" s="281">
        <f>G9-F9</f>
        <v>23118</v>
      </c>
      <c r="I9" s="282" t="s">
        <v>104</v>
      </c>
      <c r="J9" s="255"/>
      <c r="M9" s="256"/>
      <c r="Q9" s="1">
        <v>166568</v>
      </c>
      <c r="R9" s="1">
        <v>173208</v>
      </c>
      <c r="S9" s="1">
        <v>6640</v>
      </c>
      <c r="T9" s="1">
        <v>171546</v>
      </c>
      <c r="U9" s="1">
        <v>171791</v>
      </c>
      <c r="V9" s="1">
        <v>1</v>
      </c>
      <c r="W9" s="37"/>
    </row>
    <row r="10" spans="1:23">
      <c r="A10" s="253">
        <v>8</v>
      </c>
      <c r="B10" s="315">
        <v>1732620</v>
      </c>
      <c r="C10" s="40">
        <v>1743742</v>
      </c>
      <c r="D10" s="40">
        <v>11122</v>
      </c>
      <c r="E10" s="353">
        <v>13</v>
      </c>
      <c r="F10" s="272">
        <v>1733335</v>
      </c>
      <c r="G10" s="281">
        <v>1746094</v>
      </c>
      <c r="H10" s="281">
        <f>G10-F10</f>
        <v>12759</v>
      </c>
      <c r="I10" s="282" t="s">
        <v>104</v>
      </c>
      <c r="J10" s="255"/>
      <c r="M10" s="256"/>
      <c r="Q10" s="1">
        <v>166568</v>
      </c>
      <c r="R10" s="1">
        <v>173208</v>
      </c>
      <c r="S10" s="1">
        <v>6640</v>
      </c>
      <c r="T10" s="1">
        <v>171875</v>
      </c>
      <c r="U10" s="1">
        <v>172111</v>
      </c>
      <c r="V10" s="1">
        <v>1</v>
      </c>
      <c r="W10" s="37"/>
    </row>
    <row r="11" spans="1:23">
      <c r="A11" s="253">
        <v>9</v>
      </c>
      <c r="B11" s="319">
        <v>2175542</v>
      </c>
      <c r="C11" s="41">
        <v>2180426</v>
      </c>
      <c r="D11" s="41">
        <v>4884</v>
      </c>
      <c r="E11" s="354">
        <v>5</v>
      </c>
      <c r="F11" s="391"/>
      <c r="G11" s="3"/>
      <c r="H11" s="3"/>
      <c r="I11" s="290"/>
      <c r="J11" s="255"/>
      <c r="M11" s="256"/>
      <c r="Q11" s="1">
        <v>166568</v>
      </c>
      <c r="R11" s="1">
        <v>173208</v>
      </c>
      <c r="S11" s="1">
        <v>6640</v>
      </c>
      <c r="T11" s="1">
        <v>172215</v>
      </c>
      <c r="U11" s="1">
        <v>172694</v>
      </c>
      <c r="V11" s="1">
        <v>-1</v>
      </c>
      <c r="W11" s="37" t="s">
        <v>358</v>
      </c>
    </row>
    <row r="12" spans="1:23">
      <c r="A12" s="253">
        <v>10</v>
      </c>
      <c r="B12" s="320">
        <v>2193822</v>
      </c>
      <c r="C12" s="1">
        <v>2216197</v>
      </c>
      <c r="D12" s="1">
        <v>22375</v>
      </c>
      <c r="E12" s="355">
        <v>21</v>
      </c>
      <c r="F12" s="272">
        <v>2194781</v>
      </c>
      <c r="G12" s="281">
        <v>2222401</v>
      </c>
      <c r="H12" s="281">
        <f>G12-F12</f>
        <v>27620</v>
      </c>
      <c r="I12" s="282" t="s">
        <v>104</v>
      </c>
      <c r="J12" s="255"/>
      <c r="M12" s="256"/>
      <c r="Q12" s="1">
        <v>166568</v>
      </c>
      <c r="R12" s="1">
        <v>173208</v>
      </c>
      <c r="S12" s="1">
        <v>6640</v>
      </c>
      <c r="T12" s="1">
        <v>172699</v>
      </c>
      <c r="U12" s="1">
        <v>173208</v>
      </c>
      <c r="V12" s="1">
        <v>-1</v>
      </c>
      <c r="W12" s="37" t="s">
        <v>374</v>
      </c>
    </row>
    <row r="13" spans="1:23">
      <c r="A13" s="253">
        <v>11</v>
      </c>
      <c r="B13" s="321">
        <v>2263069</v>
      </c>
      <c r="C13" s="9">
        <v>2273066</v>
      </c>
      <c r="D13" s="9">
        <v>9997</v>
      </c>
      <c r="E13" s="356">
        <v>11</v>
      </c>
      <c r="F13" s="272">
        <v>2265046</v>
      </c>
      <c r="G13" s="281">
        <v>2273066</v>
      </c>
      <c r="H13" s="281">
        <f>G13-F13</f>
        <v>8020</v>
      </c>
      <c r="I13" s="282" t="s">
        <v>104</v>
      </c>
      <c r="J13" s="255"/>
      <c r="M13" s="256"/>
      <c r="P13" s="5">
        <v>2</v>
      </c>
      <c r="Q13" s="9">
        <v>457791</v>
      </c>
      <c r="R13" s="9">
        <v>463506</v>
      </c>
      <c r="S13" s="9">
        <v>5715</v>
      </c>
      <c r="T13" s="9">
        <v>457791</v>
      </c>
      <c r="U13" s="9">
        <v>459299</v>
      </c>
      <c r="V13" s="9">
        <v>-1</v>
      </c>
      <c r="W13" s="50" t="s">
        <v>375</v>
      </c>
    </row>
    <row r="14" spans="1:23">
      <c r="A14" s="253">
        <v>12</v>
      </c>
      <c r="B14" s="322">
        <v>2489873</v>
      </c>
      <c r="C14" s="10">
        <v>2497174</v>
      </c>
      <c r="D14" s="10">
        <v>7301</v>
      </c>
      <c r="E14" s="357">
        <v>11</v>
      </c>
      <c r="F14" s="272">
        <v>2413414</v>
      </c>
      <c r="G14" s="281">
        <v>2546584</v>
      </c>
      <c r="H14" s="281">
        <f t="shared" ref="H14:H15" si="0">G14-F14</f>
        <v>133170</v>
      </c>
      <c r="I14" s="282" t="s">
        <v>105</v>
      </c>
      <c r="J14" s="255"/>
      <c r="M14" s="256"/>
      <c r="Q14" s="9">
        <v>457791</v>
      </c>
      <c r="R14" s="9">
        <v>463506</v>
      </c>
      <c r="S14" s="9">
        <v>5715</v>
      </c>
      <c r="T14" s="9">
        <v>459426</v>
      </c>
      <c r="U14" s="9">
        <v>460517</v>
      </c>
      <c r="V14" s="9">
        <v>-1</v>
      </c>
      <c r="W14" s="50" t="s">
        <v>157</v>
      </c>
    </row>
    <row r="15" spans="1:23">
      <c r="A15" s="253">
        <v>13</v>
      </c>
      <c r="B15" s="323">
        <v>2590062</v>
      </c>
      <c r="C15" s="11">
        <v>2622748</v>
      </c>
      <c r="D15" s="11">
        <v>32686</v>
      </c>
      <c r="E15" s="359">
        <v>27</v>
      </c>
      <c r="F15" s="272">
        <v>2591837</v>
      </c>
      <c r="G15" s="281">
        <v>2615981</v>
      </c>
      <c r="H15" s="281">
        <f t="shared" si="0"/>
        <v>24144</v>
      </c>
      <c r="I15" s="282" t="s">
        <v>104</v>
      </c>
      <c r="J15" s="255"/>
      <c r="M15" s="256"/>
      <c r="Q15" s="9">
        <v>457791</v>
      </c>
      <c r="R15" s="9">
        <v>463506</v>
      </c>
      <c r="S15" s="9">
        <v>5715</v>
      </c>
      <c r="T15" s="9">
        <v>460589</v>
      </c>
      <c r="U15" s="9">
        <v>462586</v>
      </c>
      <c r="V15" s="9">
        <v>-1</v>
      </c>
      <c r="W15" s="50" t="s">
        <v>376</v>
      </c>
    </row>
    <row r="16" spans="1:23">
      <c r="A16" s="253">
        <v>14</v>
      </c>
      <c r="B16" s="324">
        <v>3083950</v>
      </c>
      <c r="C16" s="23">
        <v>3088043</v>
      </c>
      <c r="D16" s="23">
        <v>4093</v>
      </c>
      <c r="E16" s="369">
        <v>12</v>
      </c>
      <c r="F16" s="255"/>
      <c r="H16" s="300"/>
      <c r="I16" s="290"/>
      <c r="J16" s="255"/>
      <c r="M16" s="256"/>
      <c r="Q16" s="9">
        <v>457791</v>
      </c>
      <c r="R16" s="9">
        <v>463506</v>
      </c>
      <c r="S16" s="9">
        <v>5715</v>
      </c>
      <c r="T16" s="9">
        <v>462583</v>
      </c>
      <c r="U16" s="9">
        <v>463506</v>
      </c>
      <c r="V16" s="9">
        <v>-1</v>
      </c>
      <c r="W16" s="50" t="s">
        <v>377</v>
      </c>
    </row>
    <row r="17" spans="1:23">
      <c r="A17" s="253">
        <v>15</v>
      </c>
      <c r="B17" s="328">
        <v>3213704</v>
      </c>
      <c r="C17" s="24">
        <v>3225123</v>
      </c>
      <c r="D17" s="24">
        <v>11419</v>
      </c>
      <c r="E17" s="361">
        <v>15</v>
      </c>
      <c r="F17" s="272">
        <v>3213928</v>
      </c>
      <c r="G17" s="281">
        <v>3225123</v>
      </c>
      <c r="H17" s="281">
        <f>G17-F17</f>
        <v>11195</v>
      </c>
      <c r="I17" s="282" t="s">
        <v>104</v>
      </c>
      <c r="J17" s="255"/>
      <c r="M17" s="256"/>
      <c r="P17" s="5">
        <v>3</v>
      </c>
      <c r="Q17" s="10">
        <v>665601</v>
      </c>
      <c r="R17" s="10">
        <v>680617</v>
      </c>
      <c r="S17" s="10">
        <v>15016</v>
      </c>
      <c r="T17" s="10">
        <v>665601</v>
      </c>
      <c r="U17" s="10">
        <v>666146</v>
      </c>
      <c r="V17" s="10">
        <v>-1</v>
      </c>
      <c r="W17" s="51" t="s">
        <v>378</v>
      </c>
    </row>
    <row r="18" spans="1:23">
      <c r="A18" s="253">
        <v>16</v>
      </c>
      <c r="B18" s="313">
        <v>3368491</v>
      </c>
      <c r="C18" s="42">
        <v>3383251</v>
      </c>
      <c r="D18" s="42">
        <v>14760</v>
      </c>
      <c r="E18" s="365">
        <v>11</v>
      </c>
      <c r="F18" s="280">
        <v>3365528</v>
      </c>
      <c r="G18" s="281">
        <v>3366236</v>
      </c>
      <c r="H18" s="281">
        <v>708</v>
      </c>
      <c r="I18" s="282" t="s">
        <v>132</v>
      </c>
      <c r="J18" s="406">
        <v>3362717</v>
      </c>
      <c r="K18" s="407">
        <v>3373012</v>
      </c>
      <c r="L18" s="367">
        <v>10295</v>
      </c>
      <c r="M18" s="368">
        <v>13</v>
      </c>
      <c r="Q18" s="10">
        <v>665601</v>
      </c>
      <c r="R18" s="10">
        <v>680617</v>
      </c>
      <c r="S18" s="10">
        <v>15016</v>
      </c>
      <c r="T18" s="10">
        <v>666289</v>
      </c>
      <c r="U18" s="10">
        <v>667224</v>
      </c>
      <c r="V18" s="10">
        <v>1</v>
      </c>
      <c r="W18" s="51" t="s">
        <v>379</v>
      </c>
    </row>
    <row r="19" spans="1:23">
      <c r="A19" s="253">
        <v>17</v>
      </c>
      <c r="B19" s="315">
        <v>3383573</v>
      </c>
      <c r="C19" s="40">
        <v>3389092</v>
      </c>
      <c r="D19" s="40">
        <v>5519</v>
      </c>
      <c r="E19" s="353">
        <v>4</v>
      </c>
      <c r="F19" s="391"/>
      <c r="G19" s="3"/>
      <c r="H19" s="3"/>
      <c r="I19" s="290"/>
      <c r="J19" s="255"/>
      <c r="M19" s="256"/>
      <c r="Q19" s="10">
        <v>665601</v>
      </c>
      <c r="R19" s="10">
        <v>680617</v>
      </c>
      <c r="S19" s="10">
        <v>15016</v>
      </c>
      <c r="T19" s="10">
        <v>667237</v>
      </c>
      <c r="U19" s="10">
        <v>667449</v>
      </c>
      <c r="V19" s="10">
        <v>-1</v>
      </c>
      <c r="W19" s="51" t="s">
        <v>157</v>
      </c>
    </row>
    <row r="20" spans="1:23">
      <c r="A20" s="253">
        <v>18</v>
      </c>
      <c r="B20" s="319">
        <v>3400318</v>
      </c>
      <c r="C20" s="41">
        <v>3410007</v>
      </c>
      <c r="D20" s="41">
        <v>9689</v>
      </c>
      <c r="E20" s="354">
        <v>8</v>
      </c>
      <c r="F20" s="391"/>
      <c r="G20" s="3"/>
      <c r="H20" s="3"/>
      <c r="I20" s="290"/>
      <c r="J20" s="255"/>
      <c r="M20" s="256"/>
      <c r="Q20" s="10">
        <v>665601</v>
      </c>
      <c r="R20" s="10">
        <v>680617</v>
      </c>
      <c r="S20" s="10">
        <v>15016</v>
      </c>
      <c r="T20" s="10">
        <v>667453</v>
      </c>
      <c r="U20" s="10">
        <v>667662</v>
      </c>
      <c r="V20" s="10">
        <v>1</v>
      </c>
      <c r="W20" s="51"/>
    </row>
    <row r="21" spans="1:23" ht="15" thickBot="1">
      <c r="A21" s="291">
        <v>19</v>
      </c>
      <c r="B21" s="408">
        <v>3450658</v>
      </c>
      <c r="C21" s="409">
        <v>3567887</v>
      </c>
      <c r="D21" s="409">
        <v>117229</v>
      </c>
      <c r="E21" s="410">
        <v>105</v>
      </c>
      <c r="F21" s="411">
        <v>3445168</v>
      </c>
      <c r="G21" s="295">
        <v>3479341</v>
      </c>
      <c r="H21" s="295">
        <f>G21-F21</f>
        <v>34173</v>
      </c>
      <c r="I21" s="296" t="s">
        <v>105</v>
      </c>
      <c r="J21" s="374"/>
      <c r="K21" s="375"/>
      <c r="L21" s="375"/>
      <c r="M21" s="376"/>
      <c r="Q21" s="10">
        <v>665601</v>
      </c>
      <c r="R21" s="10">
        <v>680617</v>
      </c>
      <c r="S21" s="10">
        <v>15016</v>
      </c>
      <c r="T21" s="10">
        <v>667679</v>
      </c>
      <c r="U21" s="10">
        <v>668437</v>
      </c>
      <c r="V21" s="10">
        <v>1</v>
      </c>
      <c r="W21" s="51" t="s">
        <v>141</v>
      </c>
    </row>
    <row r="22" spans="1:23" ht="15">
      <c r="A22" s="5"/>
      <c r="B22" s="5"/>
      <c r="C22" s="5"/>
      <c r="D22" s="32">
        <f>SUM(D3:D21)</f>
        <v>411212</v>
      </c>
      <c r="E22" s="32">
        <f>SUM(E3:E21)</f>
        <v>412</v>
      </c>
      <c r="F22" s="335"/>
      <c r="H22" s="300"/>
      <c r="I22" s="3"/>
      <c r="Q22" s="10">
        <v>665601</v>
      </c>
      <c r="R22" s="10">
        <v>680617</v>
      </c>
      <c r="S22" s="10">
        <v>15016</v>
      </c>
      <c r="T22" s="10">
        <v>668482</v>
      </c>
      <c r="U22" s="10">
        <v>668904</v>
      </c>
      <c r="V22" s="10">
        <v>1</v>
      </c>
      <c r="W22" s="51"/>
    </row>
    <row r="23" spans="1:23" ht="15">
      <c r="A23" s="335"/>
      <c r="B23" s="335"/>
      <c r="C23" s="335"/>
      <c r="D23" s="412"/>
      <c r="E23" s="413"/>
      <c r="H23" s="300"/>
      <c r="I23" s="3"/>
      <c r="Q23" s="10">
        <v>665601</v>
      </c>
      <c r="R23" s="10">
        <v>680617</v>
      </c>
      <c r="S23" s="10">
        <v>15016</v>
      </c>
      <c r="T23" s="10">
        <v>668901</v>
      </c>
      <c r="U23" s="10">
        <v>671102</v>
      </c>
      <c r="V23" s="10">
        <v>1</v>
      </c>
      <c r="W23" s="51" t="s">
        <v>380</v>
      </c>
    </row>
    <row r="24" spans="1:23" ht="15" thickBot="1">
      <c r="H24" s="300"/>
      <c r="I24" s="3"/>
      <c r="J24" s="3"/>
      <c r="K24" s="3"/>
      <c r="L24" s="3"/>
      <c r="M24" s="3"/>
      <c r="Q24" s="10">
        <v>665601</v>
      </c>
      <c r="R24" s="10">
        <v>680617</v>
      </c>
      <c r="S24" s="10">
        <v>15016</v>
      </c>
      <c r="T24" s="10">
        <v>671388</v>
      </c>
      <c r="U24" s="10">
        <v>672971</v>
      </c>
      <c r="V24" s="10">
        <v>-1</v>
      </c>
      <c r="W24" s="51" t="s">
        <v>157</v>
      </c>
    </row>
    <row r="25" spans="1:23">
      <c r="B25" s="62"/>
      <c r="F25" s="414">
        <v>1277578</v>
      </c>
      <c r="G25" s="337">
        <v>1318185</v>
      </c>
      <c r="H25" s="337">
        <f>G25-F25</f>
        <v>40607</v>
      </c>
      <c r="I25" s="338" t="s">
        <v>104</v>
      </c>
      <c r="Q25" s="10">
        <v>665601</v>
      </c>
      <c r="R25" s="10">
        <v>680617</v>
      </c>
      <c r="S25" s="10">
        <v>15016</v>
      </c>
      <c r="T25" s="10">
        <v>673182</v>
      </c>
      <c r="U25" s="10">
        <v>673664</v>
      </c>
      <c r="V25" s="10">
        <v>-1</v>
      </c>
      <c r="W25" s="51" t="s">
        <v>222</v>
      </c>
    </row>
    <row r="26" spans="1:23">
      <c r="F26" s="267">
        <v>1604208</v>
      </c>
      <c r="G26" s="268">
        <v>1604822</v>
      </c>
      <c r="H26" s="268">
        <v>614</v>
      </c>
      <c r="I26" s="270" t="s">
        <v>132</v>
      </c>
      <c r="Q26" s="10">
        <v>665601</v>
      </c>
      <c r="R26" s="10">
        <v>680617</v>
      </c>
      <c r="S26" s="10">
        <v>15016</v>
      </c>
      <c r="T26" s="10">
        <v>673968</v>
      </c>
      <c r="U26" s="10">
        <v>674579</v>
      </c>
      <c r="V26" s="10">
        <v>-1</v>
      </c>
      <c r="W26" s="51" t="s">
        <v>157</v>
      </c>
    </row>
    <row r="27" spans="1:23">
      <c r="F27" s="267">
        <v>1833528</v>
      </c>
      <c r="G27" s="268">
        <v>1834493</v>
      </c>
      <c r="H27" s="268">
        <v>965</v>
      </c>
      <c r="I27" s="270" t="s">
        <v>132</v>
      </c>
      <c r="Q27" s="10">
        <v>665601</v>
      </c>
      <c r="R27" s="10">
        <v>680617</v>
      </c>
      <c r="S27" s="10">
        <v>15016</v>
      </c>
      <c r="T27" s="10">
        <v>674634</v>
      </c>
      <c r="U27" s="10">
        <v>674756</v>
      </c>
      <c r="V27" s="10">
        <v>1</v>
      </c>
      <c r="W27" s="51"/>
    </row>
    <row r="28" spans="1:23">
      <c r="F28" s="267">
        <v>3099195</v>
      </c>
      <c r="G28" s="268">
        <v>3103896</v>
      </c>
      <c r="H28" s="268">
        <v>4701</v>
      </c>
      <c r="I28" s="270" t="s">
        <v>105</v>
      </c>
      <c r="Q28" s="10">
        <v>665601</v>
      </c>
      <c r="R28" s="10">
        <v>680617</v>
      </c>
      <c r="S28" s="10">
        <v>15016</v>
      </c>
      <c r="T28" s="10">
        <v>675027</v>
      </c>
      <c r="U28" s="10">
        <v>676001</v>
      </c>
      <c r="V28" s="10">
        <v>-1</v>
      </c>
      <c r="W28" s="51" t="s">
        <v>381</v>
      </c>
    </row>
    <row r="29" spans="1:23">
      <c r="F29" s="267">
        <v>3209366</v>
      </c>
      <c r="G29" s="268">
        <v>3210600</v>
      </c>
      <c r="H29" s="268">
        <v>1234</v>
      </c>
      <c r="I29" s="270" t="s">
        <v>132</v>
      </c>
      <c r="Q29" s="10">
        <v>665601</v>
      </c>
      <c r="R29" s="10">
        <v>680617</v>
      </c>
      <c r="S29" s="10">
        <v>15016</v>
      </c>
      <c r="T29" s="10">
        <v>676011</v>
      </c>
      <c r="U29" s="10">
        <v>676403</v>
      </c>
      <c r="V29" s="10">
        <v>-1</v>
      </c>
      <c r="W29" s="51"/>
    </row>
    <row r="30" spans="1:23">
      <c r="F30" s="267">
        <v>3410042</v>
      </c>
      <c r="G30" s="268">
        <v>3424807</v>
      </c>
      <c r="H30" s="268">
        <v>14765</v>
      </c>
      <c r="I30" s="270" t="s">
        <v>106</v>
      </c>
      <c r="Q30" s="10">
        <v>665601</v>
      </c>
      <c r="R30" s="10">
        <v>680617</v>
      </c>
      <c r="S30" s="10">
        <v>15016</v>
      </c>
      <c r="T30" s="10">
        <v>677023</v>
      </c>
      <c r="U30" s="10">
        <v>679464</v>
      </c>
      <c r="V30" s="10">
        <v>-1</v>
      </c>
      <c r="W30" s="51" t="s">
        <v>225</v>
      </c>
    </row>
    <row r="31" spans="1:23">
      <c r="F31" s="267">
        <v>3434465</v>
      </c>
      <c r="G31" s="268">
        <v>3434578</v>
      </c>
      <c r="H31" s="268">
        <v>113</v>
      </c>
      <c r="I31" s="270" t="s">
        <v>132</v>
      </c>
      <c r="Q31" s="10">
        <v>665601</v>
      </c>
      <c r="R31" s="10">
        <v>680617</v>
      </c>
      <c r="S31" s="10">
        <v>15016</v>
      </c>
      <c r="T31" s="10">
        <v>679505</v>
      </c>
      <c r="U31" s="10">
        <v>680617</v>
      </c>
      <c r="V31" s="10">
        <v>-1</v>
      </c>
      <c r="W31" s="51" t="s">
        <v>226</v>
      </c>
    </row>
    <row r="32" spans="1:23">
      <c r="D32" s="739" t="s">
        <v>382</v>
      </c>
      <c r="E32" s="739"/>
      <c r="F32" s="267">
        <v>3550960</v>
      </c>
      <c r="G32" s="268">
        <v>3552507</v>
      </c>
      <c r="H32" s="268">
        <v>1547</v>
      </c>
      <c r="I32" s="270" t="s">
        <v>132</v>
      </c>
      <c r="P32" s="5">
        <v>4</v>
      </c>
      <c r="Q32" s="11">
        <v>668482</v>
      </c>
      <c r="R32" s="11">
        <v>676403</v>
      </c>
      <c r="S32" s="11">
        <v>7921</v>
      </c>
      <c r="T32" s="11">
        <v>668482</v>
      </c>
      <c r="U32" s="11">
        <v>668904</v>
      </c>
      <c r="V32" s="11">
        <v>1</v>
      </c>
      <c r="W32" s="52"/>
    </row>
    <row r="33" spans="2:23" ht="15" thickBot="1">
      <c r="D33" s="739" t="s">
        <v>382</v>
      </c>
      <c r="E33" s="739"/>
      <c r="F33" s="340">
        <v>3558758</v>
      </c>
      <c r="G33" s="341">
        <v>3566483</v>
      </c>
      <c r="H33" s="341">
        <v>7725</v>
      </c>
      <c r="I33" s="342" t="s">
        <v>132</v>
      </c>
      <c r="Q33" s="11">
        <v>668482</v>
      </c>
      <c r="R33" s="11">
        <v>676403</v>
      </c>
      <c r="S33" s="11">
        <v>7921</v>
      </c>
      <c r="T33" s="11">
        <v>668901</v>
      </c>
      <c r="U33" s="11">
        <v>671102</v>
      </c>
      <c r="V33" s="11">
        <v>1</v>
      </c>
      <c r="W33" s="52" t="s">
        <v>380</v>
      </c>
    </row>
    <row r="34" spans="2:23">
      <c r="Q34" s="11">
        <v>668482</v>
      </c>
      <c r="R34" s="11">
        <v>676403</v>
      </c>
      <c r="S34" s="11">
        <v>7921</v>
      </c>
      <c r="T34" s="11">
        <v>671388</v>
      </c>
      <c r="U34" s="11">
        <v>672971</v>
      </c>
      <c r="V34" s="11">
        <v>-1</v>
      </c>
      <c r="W34" s="52" t="s">
        <v>157</v>
      </c>
    </row>
    <row r="35" spans="2:23" ht="15" thickBot="1">
      <c r="Q35" s="11">
        <v>668482</v>
      </c>
      <c r="R35" s="11">
        <v>676403</v>
      </c>
      <c r="S35" s="11">
        <v>7921</v>
      </c>
      <c r="T35" s="11">
        <v>673182</v>
      </c>
      <c r="U35" s="11">
        <v>673664</v>
      </c>
      <c r="V35" s="11">
        <v>-1</v>
      </c>
      <c r="W35" s="52" t="s">
        <v>222</v>
      </c>
    </row>
    <row r="36" spans="2:23" ht="100.5" thickBot="1">
      <c r="B36" s="616" t="s">
        <v>20</v>
      </c>
      <c r="C36" s="617" t="s">
        <v>21</v>
      </c>
      <c r="D36" s="618" t="s">
        <v>22</v>
      </c>
      <c r="E36" s="616" t="s">
        <v>23</v>
      </c>
      <c r="F36" s="617" t="s">
        <v>24</v>
      </c>
      <c r="G36" s="618" t="s">
        <v>25</v>
      </c>
      <c r="H36" s="616" t="s">
        <v>26</v>
      </c>
      <c r="I36" s="617" t="s">
        <v>27</v>
      </c>
      <c r="J36" s="618" t="s">
        <v>28</v>
      </c>
      <c r="K36" s="616" t="s">
        <v>29</v>
      </c>
      <c r="L36" s="617" t="s">
        <v>30</v>
      </c>
      <c r="M36" s="618" t="s">
        <v>31</v>
      </c>
      <c r="Q36" s="11">
        <v>668482</v>
      </c>
      <c r="R36" s="11">
        <v>676403</v>
      </c>
      <c r="S36" s="11">
        <v>7921</v>
      </c>
      <c r="T36" s="11">
        <v>673968</v>
      </c>
      <c r="U36" s="11">
        <v>674579</v>
      </c>
      <c r="V36" s="11">
        <v>-1</v>
      </c>
      <c r="W36" s="52" t="s">
        <v>157</v>
      </c>
    </row>
    <row r="37" spans="2:23" ht="15.75" thickBot="1">
      <c r="B37" s="620">
        <v>7</v>
      </c>
      <c r="C37" s="621">
        <f>SUM(D8:D10,D12:D13,D15,D17)</f>
        <v>171540</v>
      </c>
      <c r="D37" s="621">
        <f>SUM(E8:E10,E12:E13,E15,E17)</f>
        <v>187</v>
      </c>
      <c r="E37" s="620">
        <v>2</v>
      </c>
      <c r="F37" s="621">
        <f>SUM(D14,D21)</f>
        <v>124530</v>
      </c>
      <c r="G37" s="622">
        <f>SUM(E14,E21)</f>
        <v>116</v>
      </c>
      <c r="H37" s="621">
        <v>1</v>
      </c>
      <c r="I37" s="621">
        <v>10295</v>
      </c>
      <c r="J37" s="621">
        <v>13</v>
      </c>
      <c r="K37" s="620">
        <v>9</v>
      </c>
      <c r="L37" s="621">
        <f>SUM(D3:D7,D11,D16,D19:D20)</f>
        <v>100382</v>
      </c>
      <c r="M37" s="622">
        <f>SUM(E3:E7,E11,E16,E19:E20)</f>
        <v>98</v>
      </c>
      <c r="Q37" s="11">
        <v>668482</v>
      </c>
      <c r="R37" s="11">
        <v>676403</v>
      </c>
      <c r="S37" s="11">
        <v>7921</v>
      </c>
      <c r="T37" s="11">
        <v>674634</v>
      </c>
      <c r="U37" s="11">
        <v>674756</v>
      </c>
      <c r="V37" s="11">
        <v>1</v>
      </c>
      <c r="W37" s="52"/>
    </row>
    <row r="38" spans="2:23">
      <c r="Q38" s="11">
        <v>668482</v>
      </c>
      <c r="R38" s="11">
        <v>676403</v>
      </c>
      <c r="S38" s="11">
        <v>7921</v>
      </c>
      <c r="T38" s="11">
        <v>675027</v>
      </c>
      <c r="U38" s="11">
        <v>676001</v>
      </c>
      <c r="V38" s="11">
        <v>-1</v>
      </c>
      <c r="W38" s="52" t="s">
        <v>381</v>
      </c>
    </row>
    <row r="39" spans="2:23">
      <c r="Q39" s="11">
        <v>668482</v>
      </c>
      <c r="R39" s="11">
        <v>676403</v>
      </c>
      <c r="S39" s="11">
        <v>7921</v>
      </c>
      <c r="T39" s="11">
        <v>676011</v>
      </c>
      <c r="U39" s="11">
        <v>676403</v>
      </c>
      <c r="V39" s="11">
        <v>-1</v>
      </c>
      <c r="W39" s="52"/>
    </row>
    <row r="40" spans="2:23">
      <c r="P40" s="5">
        <v>5</v>
      </c>
      <c r="Q40" s="23">
        <v>1277280</v>
      </c>
      <c r="R40" s="23">
        <v>1318185</v>
      </c>
      <c r="S40" s="23">
        <v>40905</v>
      </c>
      <c r="T40" s="23">
        <v>1277280</v>
      </c>
      <c r="U40" s="23">
        <v>1277564</v>
      </c>
      <c r="V40" s="23">
        <v>-1</v>
      </c>
      <c r="W40" s="53"/>
    </row>
    <row r="41" spans="2:23">
      <c r="Q41" s="23">
        <v>1277280</v>
      </c>
      <c r="R41" s="23">
        <v>1318185</v>
      </c>
      <c r="S41" s="23">
        <v>40905</v>
      </c>
      <c r="T41" s="23">
        <v>1277578</v>
      </c>
      <c r="U41" s="23">
        <v>1278636</v>
      </c>
      <c r="V41" s="23">
        <v>-1</v>
      </c>
      <c r="W41" s="53"/>
    </row>
    <row r="42" spans="2:23">
      <c r="Q42" s="23">
        <v>1277280</v>
      </c>
      <c r="R42" s="23">
        <v>1318185</v>
      </c>
      <c r="S42" s="23">
        <v>40905</v>
      </c>
      <c r="T42" s="23">
        <v>1278629</v>
      </c>
      <c r="U42" s="23">
        <v>1279645</v>
      </c>
      <c r="V42" s="23">
        <v>-1</v>
      </c>
      <c r="W42" s="53" t="s">
        <v>157</v>
      </c>
    </row>
    <row r="43" spans="2:23">
      <c r="Q43" s="23">
        <v>1277280</v>
      </c>
      <c r="R43" s="23">
        <v>1318185</v>
      </c>
      <c r="S43" s="23">
        <v>40905</v>
      </c>
      <c r="T43" s="23">
        <v>1279682</v>
      </c>
      <c r="U43" s="23">
        <v>1280440</v>
      </c>
      <c r="V43" s="23">
        <v>-1</v>
      </c>
      <c r="W43" s="53" t="s">
        <v>266</v>
      </c>
    </row>
    <row r="44" spans="2:23">
      <c r="Q44" s="23">
        <v>1277280</v>
      </c>
      <c r="R44" s="23">
        <v>1318185</v>
      </c>
      <c r="S44" s="23">
        <v>40905</v>
      </c>
      <c r="T44" s="23">
        <v>1280526</v>
      </c>
      <c r="U44" s="23">
        <v>1281344</v>
      </c>
      <c r="V44" s="23">
        <v>-1</v>
      </c>
      <c r="W44" s="53"/>
    </row>
    <row r="45" spans="2:23">
      <c r="Q45" s="23">
        <v>1277280</v>
      </c>
      <c r="R45" s="23">
        <v>1318185</v>
      </c>
      <c r="S45" s="23">
        <v>40905</v>
      </c>
      <c r="T45" s="23">
        <v>1281452</v>
      </c>
      <c r="U45" s="23">
        <v>1282828</v>
      </c>
      <c r="V45" s="23">
        <v>-1</v>
      </c>
      <c r="W45" s="53" t="s">
        <v>383</v>
      </c>
    </row>
    <row r="46" spans="2:23">
      <c r="Q46" s="23">
        <v>1277280</v>
      </c>
      <c r="R46" s="23">
        <v>1318185</v>
      </c>
      <c r="S46" s="23">
        <v>40905</v>
      </c>
      <c r="T46" s="23">
        <v>1282846</v>
      </c>
      <c r="U46" s="23">
        <v>1284567</v>
      </c>
      <c r="V46" s="23">
        <v>-1</v>
      </c>
      <c r="W46" s="53" t="s">
        <v>384</v>
      </c>
    </row>
    <row r="47" spans="2:23">
      <c r="Q47" s="23">
        <v>1277280</v>
      </c>
      <c r="R47" s="23">
        <v>1318185</v>
      </c>
      <c r="S47" s="23">
        <v>40905</v>
      </c>
      <c r="T47" s="23">
        <v>1284716</v>
      </c>
      <c r="U47" s="23">
        <v>1285873</v>
      </c>
      <c r="V47" s="23">
        <v>-1</v>
      </c>
      <c r="W47" s="53" t="s">
        <v>385</v>
      </c>
    </row>
    <row r="48" spans="2:23">
      <c r="Q48" s="23">
        <v>1277280</v>
      </c>
      <c r="R48" s="23">
        <v>1318185</v>
      </c>
      <c r="S48" s="23">
        <v>40905</v>
      </c>
      <c r="T48" s="23">
        <v>1285866</v>
      </c>
      <c r="U48" s="23">
        <v>1286282</v>
      </c>
      <c r="V48" s="23">
        <v>-1</v>
      </c>
      <c r="W48" s="53"/>
    </row>
    <row r="49" spans="17:23">
      <c r="Q49" s="23">
        <v>1277280</v>
      </c>
      <c r="R49" s="23">
        <v>1318185</v>
      </c>
      <c r="S49" s="23">
        <v>40905</v>
      </c>
      <c r="T49" s="23">
        <v>1286410</v>
      </c>
      <c r="U49" s="23">
        <v>1287558</v>
      </c>
      <c r="V49" s="23">
        <v>-1</v>
      </c>
      <c r="W49" s="53" t="s">
        <v>329</v>
      </c>
    </row>
    <row r="50" spans="17:23">
      <c r="Q50" s="23">
        <v>1277280</v>
      </c>
      <c r="R50" s="23">
        <v>1318185</v>
      </c>
      <c r="S50" s="23">
        <v>40905</v>
      </c>
      <c r="T50" s="23">
        <v>1287691</v>
      </c>
      <c r="U50" s="23">
        <v>1288848</v>
      </c>
      <c r="V50" s="23">
        <v>-1</v>
      </c>
      <c r="W50" s="53" t="s">
        <v>386</v>
      </c>
    </row>
    <row r="51" spans="17:23">
      <c r="Q51" s="23">
        <v>1277280</v>
      </c>
      <c r="R51" s="23">
        <v>1318185</v>
      </c>
      <c r="S51" s="23">
        <v>40905</v>
      </c>
      <c r="T51" s="23">
        <v>1289044</v>
      </c>
      <c r="U51" s="23">
        <v>1290858</v>
      </c>
      <c r="V51" s="23">
        <v>-1</v>
      </c>
      <c r="W51" s="53" t="s">
        <v>387</v>
      </c>
    </row>
    <row r="52" spans="17:23">
      <c r="Q52" s="23">
        <v>1277280</v>
      </c>
      <c r="R52" s="23">
        <v>1318185</v>
      </c>
      <c r="S52" s="23">
        <v>40905</v>
      </c>
      <c r="T52" s="23">
        <v>1290869</v>
      </c>
      <c r="U52" s="23">
        <v>1291648</v>
      </c>
      <c r="V52" s="23">
        <v>-1</v>
      </c>
      <c r="W52" s="53" t="s">
        <v>388</v>
      </c>
    </row>
    <row r="53" spans="17:23">
      <c r="Q53" s="23">
        <v>1277280</v>
      </c>
      <c r="R53" s="23">
        <v>1318185</v>
      </c>
      <c r="S53" s="23">
        <v>40905</v>
      </c>
      <c r="T53" s="23">
        <v>1291666</v>
      </c>
      <c r="U53" s="23">
        <v>1293657</v>
      </c>
      <c r="V53" s="23">
        <v>-1</v>
      </c>
      <c r="W53" s="53" t="s">
        <v>389</v>
      </c>
    </row>
    <row r="54" spans="17:23">
      <c r="Q54" s="23">
        <v>1277280</v>
      </c>
      <c r="R54" s="23">
        <v>1318185</v>
      </c>
      <c r="S54" s="23">
        <v>40905</v>
      </c>
      <c r="T54" s="23">
        <v>1293722</v>
      </c>
      <c r="U54" s="23">
        <v>1295161</v>
      </c>
      <c r="V54" s="23">
        <v>-1</v>
      </c>
      <c r="W54" s="53" t="s">
        <v>390</v>
      </c>
    </row>
    <row r="55" spans="17:23">
      <c r="Q55" s="23">
        <v>1277280</v>
      </c>
      <c r="R55" s="23">
        <v>1318185</v>
      </c>
      <c r="S55" s="23">
        <v>40905</v>
      </c>
      <c r="T55" s="23">
        <v>1295219</v>
      </c>
      <c r="U55" s="23">
        <v>1295350</v>
      </c>
      <c r="V55" s="23">
        <v>1</v>
      </c>
      <c r="W55" s="53"/>
    </row>
    <row r="56" spans="17:23">
      <c r="Q56" s="23">
        <v>1277280</v>
      </c>
      <c r="R56" s="23">
        <v>1318185</v>
      </c>
      <c r="S56" s="23">
        <v>40905</v>
      </c>
      <c r="T56" s="23">
        <v>1295387</v>
      </c>
      <c r="U56" s="23">
        <v>1295530</v>
      </c>
      <c r="V56" s="23">
        <v>-1</v>
      </c>
      <c r="W56" s="53"/>
    </row>
    <row r="57" spans="17:23">
      <c r="Q57" s="23">
        <v>1277280</v>
      </c>
      <c r="R57" s="23">
        <v>1318185</v>
      </c>
      <c r="S57" s="23">
        <v>40905</v>
      </c>
      <c r="T57" s="23">
        <v>1295922</v>
      </c>
      <c r="U57" s="23">
        <v>1297079</v>
      </c>
      <c r="V57" s="23">
        <v>-1</v>
      </c>
      <c r="W57" s="53" t="s">
        <v>391</v>
      </c>
    </row>
    <row r="58" spans="17:23">
      <c r="Q58" s="23">
        <v>1277280</v>
      </c>
      <c r="R58" s="23">
        <v>1318185</v>
      </c>
      <c r="S58" s="23">
        <v>40905</v>
      </c>
      <c r="T58" s="23">
        <v>1297089</v>
      </c>
      <c r="U58" s="23">
        <v>1298291</v>
      </c>
      <c r="V58" s="23">
        <v>-1</v>
      </c>
      <c r="W58" s="53" t="s">
        <v>392</v>
      </c>
    </row>
    <row r="59" spans="17:23">
      <c r="Q59" s="23">
        <v>1277280</v>
      </c>
      <c r="R59" s="23">
        <v>1318185</v>
      </c>
      <c r="S59" s="23">
        <v>40905</v>
      </c>
      <c r="T59" s="23">
        <v>1298383</v>
      </c>
      <c r="U59" s="23">
        <v>1299474</v>
      </c>
      <c r="V59" s="23">
        <v>-1</v>
      </c>
      <c r="W59" s="53" t="s">
        <v>393</v>
      </c>
    </row>
    <row r="60" spans="17:23">
      <c r="Q60" s="23">
        <v>1277280</v>
      </c>
      <c r="R60" s="23">
        <v>1318185</v>
      </c>
      <c r="S60" s="23">
        <v>40905</v>
      </c>
      <c r="T60" s="23">
        <v>1299564</v>
      </c>
      <c r="U60" s="23">
        <v>1301666</v>
      </c>
      <c r="V60" s="23">
        <v>-1</v>
      </c>
      <c r="W60" s="53" t="s">
        <v>394</v>
      </c>
    </row>
    <row r="61" spans="17:23">
      <c r="Q61" s="23">
        <v>1277280</v>
      </c>
      <c r="R61" s="23">
        <v>1318185</v>
      </c>
      <c r="S61" s="23">
        <v>40905</v>
      </c>
      <c r="T61" s="23">
        <v>1301730</v>
      </c>
      <c r="U61" s="23">
        <v>1302644</v>
      </c>
      <c r="V61" s="23">
        <v>-1</v>
      </c>
      <c r="W61" s="53" t="s">
        <v>395</v>
      </c>
    </row>
    <row r="62" spans="17:23">
      <c r="Q62" s="23">
        <v>1277280</v>
      </c>
      <c r="R62" s="23">
        <v>1318185</v>
      </c>
      <c r="S62" s="23">
        <v>40905</v>
      </c>
      <c r="T62" s="23">
        <v>1302724</v>
      </c>
      <c r="U62" s="23">
        <v>1303500</v>
      </c>
      <c r="V62" s="23">
        <v>-1</v>
      </c>
      <c r="W62" s="53" t="s">
        <v>388</v>
      </c>
    </row>
    <row r="63" spans="17:23">
      <c r="Q63" s="23">
        <v>1277280</v>
      </c>
      <c r="R63" s="23">
        <v>1318185</v>
      </c>
      <c r="S63" s="23">
        <v>40905</v>
      </c>
      <c r="T63" s="23">
        <v>1303560</v>
      </c>
      <c r="U63" s="23">
        <v>1305104</v>
      </c>
      <c r="V63" s="23">
        <v>-1</v>
      </c>
      <c r="W63" s="53" t="s">
        <v>153</v>
      </c>
    </row>
    <row r="64" spans="17:23">
      <c r="Q64" s="23">
        <v>1277280</v>
      </c>
      <c r="R64" s="23">
        <v>1318185</v>
      </c>
      <c r="S64" s="23">
        <v>40905</v>
      </c>
      <c r="T64" s="23">
        <v>1305120</v>
      </c>
      <c r="U64" s="23">
        <v>1305620</v>
      </c>
      <c r="V64" s="23">
        <v>-1</v>
      </c>
      <c r="W64" s="53" t="s">
        <v>396</v>
      </c>
    </row>
    <row r="65" spans="16:23">
      <c r="Q65" s="23">
        <v>1277280</v>
      </c>
      <c r="R65" s="23">
        <v>1318185</v>
      </c>
      <c r="S65" s="23">
        <v>40905</v>
      </c>
      <c r="T65" s="23">
        <v>1305700</v>
      </c>
      <c r="U65" s="23">
        <v>1307922</v>
      </c>
      <c r="V65" s="23">
        <v>-1</v>
      </c>
      <c r="W65" s="53" t="s">
        <v>397</v>
      </c>
    </row>
    <row r="66" spans="16:23">
      <c r="Q66" s="23">
        <v>1277280</v>
      </c>
      <c r="R66" s="23">
        <v>1318185</v>
      </c>
      <c r="S66" s="23">
        <v>40905</v>
      </c>
      <c r="T66" s="23">
        <v>1307971</v>
      </c>
      <c r="U66" s="23">
        <v>1310142</v>
      </c>
      <c r="V66" s="23">
        <v>-1</v>
      </c>
      <c r="W66" s="53" t="s">
        <v>398</v>
      </c>
    </row>
    <row r="67" spans="16:23">
      <c r="Q67" s="23">
        <v>1277280</v>
      </c>
      <c r="R67" s="23">
        <v>1318185</v>
      </c>
      <c r="S67" s="23">
        <v>40905</v>
      </c>
      <c r="T67" s="23">
        <v>1310561</v>
      </c>
      <c r="U67" s="23">
        <v>1310740</v>
      </c>
      <c r="V67" s="23">
        <v>1</v>
      </c>
      <c r="W67" s="53"/>
    </row>
    <row r="68" spans="16:23">
      <c r="Q68" s="23">
        <v>1277280</v>
      </c>
      <c r="R68" s="23">
        <v>1318185</v>
      </c>
      <c r="S68" s="23">
        <v>40905</v>
      </c>
      <c r="T68" s="23">
        <v>1310759</v>
      </c>
      <c r="U68" s="23">
        <v>1311580</v>
      </c>
      <c r="V68" s="23">
        <v>1</v>
      </c>
      <c r="W68" s="53" t="s">
        <v>266</v>
      </c>
    </row>
    <row r="69" spans="16:23">
      <c r="Q69" s="23">
        <v>1277280</v>
      </c>
      <c r="R69" s="23">
        <v>1318185</v>
      </c>
      <c r="S69" s="23">
        <v>40905</v>
      </c>
      <c r="T69" s="23">
        <v>1311759</v>
      </c>
      <c r="U69" s="23">
        <v>1312820</v>
      </c>
      <c r="V69" s="23">
        <v>1</v>
      </c>
      <c r="W69" s="53" t="s">
        <v>399</v>
      </c>
    </row>
    <row r="70" spans="16:23">
      <c r="Q70" s="23">
        <v>1277280</v>
      </c>
      <c r="R70" s="23">
        <v>1318185</v>
      </c>
      <c r="S70" s="23">
        <v>40905</v>
      </c>
      <c r="T70" s="23">
        <v>1312857</v>
      </c>
      <c r="U70" s="23">
        <v>1315355</v>
      </c>
      <c r="V70" s="23">
        <v>1</v>
      </c>
      <c r="W70" s="53" t="s">
        <v>400</v>
      </c>
    </row>
    <row r="71" spans="16:23">
      <c r="Q71" s="23">
        <v>1277280</v>
      </c>
      <c r="R71" s="23">
        <v>1318185</v>
      </c>
      <c r="S71" s="23">
        <v>40905</v>
      </c>
      <c r="T71" s="23">
        <v>1315405</v>
      </c>
      <c r="U71" s="23">
        <v>1318185</v>
      </c>
      <c r="V71" s="23">
        <v>-1</v>
      </c>
      <c r="W71" s="53" t="s">
        <v>157</v>
      </c>
    </row>
    <row r="72" spans="16:23">
      <c r="P72" s="5">
        <v>6</v>
      </c>
      <c r="Q72" s="24">
        <v>1531024</v>
      </c>
      <c r="R72" s="24">
        <v>1548328</v>
      </c>
      <c r="S72" s="24">
        <f>R72-Q72</f>
        <v>17304</v>
      </c>
      <c r="T72" s="24">
        <v>1531024</v>
      </c>
      <c r="U72" s="24">
        <v>1531470</v>
      </c>
      <c r="V72" s="24">
        <v>1</v>
      </c>
      <c r="W72" s="36"/>
    </row>
    <row r="73" spans="16:23">
      <c r="Q73" s="24">
        <v>1531024</v>
      </c>
      <c r="R73" s="24">
        <v>1548328</v>
      </c>
      <c r="S73" s="24">
        <f t="shared" ref="S73:S97" si="1">R73-Q73</f>
        <v>17304</v>
      </c>
      <c r="T73" s="24">
        <v>1531910</v>
      </c>
      <c r="U73" s="24">
        <v>1532710</v>
      </c>
      <c r="V73" s="24">
        <v>-1</v>
      </c>
      <c r="W73" s="36" t="s">
        <v>141</v>
      </c>
    </row>
    <row r="74" spans="16:23">
      <c r="Q74" s="24">
        <v>1531024</v>
      </c>
      <c r="R74" s="24">
        <v>1548328</v>
      </c>
      <c r="S74" s="24">
        <f t="shared" si="1"/>
        <v>17304</v>
      </c>
      <c r="T74" s="24">
        <v>1532770</v>
      </c>
      <c r="U74" s="24">
        <v>1533714</v>
      </c>
      <c r="V74" s="24">
        <v>-1</v>
      </c>
      <c r="W74" s="36" t="s">
        <v>141</v>
      </c>
    </row>
    <row r="75" spans="16:23">
      <c r="Q75" s="24">
        <v>1531024</v>
      </c>
      <c r="R75" s="24">
        <v>1548328</v>
      </c>
      <c r="S75" s="24">
        <f t="shared" si="1"/>
        <v>17304</v>
      </c>
      <c r="T75" s="24">
        <v>1533808</v>
      </c>
      <c r="U75" s="24">
        <v>1534116</v>
      </c>
      <c r="V75" s="24">
        <v>-1</v>
      </c>
      <c r="W75" s="36" t="s">
        <v>401</v>
      </c>
    </row>
    <row r="76" spans="16:23">
      <c r="Q76" s="24">
        <v>1531024</v>
      </c>
      <c r="R76" s="24">
        <v>1548328</v>
      </c>
      <c r="S76" s="24">
        <f t="shared" si="1"/>
        <v>17304</v>
      </c>
      <c r="T76" s="24">
        <v>1534308</v>
      </c>
      <c r="U76" s="24">
        <v>1534733</v>
      </c>
      <c r="V76" s="24">
        <v>-1</v>
      </c>
      <c r="W76" s="36"/>
    </row>
    <row r="77" spans="16:23">
      <c r="Q77" s="24">
        <v>1531024</v>
      </c>
      <c r="R77" s="24">
        <v>1548328</v>
      </c>
      <c r="S77" s="24">
        <f t="shared" si="1"/>
        <v>17304</v>
      </c>
      <c r="T77" s="24">
        <v>1534730</v>
      </c>
      <c r="U77" s="24">
        <v>1534978</v>
      </c>
      <c r="V77" s="24">
        <v>-1</v>
      </c>
      <c r="W77" s="36"/>
    </row>
    <row r="78" spans="16:23">
      <c r="Q78" s="24">
        <v>1531024</v>
      </c>
      <c r="R78" s="24">
        <v>1548328</v>
      </c>
      <c r="S78" s="24">
        <f t="shared" si="1"/>
        <v>17304</v>
      </c>
      <c r="T78" s="24">
        <v>1535070</v>
      </c>
      <c r="U78" s="24">
        <v>1535183</v>
      </c>
      <c r="V78" s="24">
        <v>-1</v>
      </c>
      <c r="W78" s="36" t="s">
        <v>402</v>
      </c>
    </row>
    <row r="79" spans="16:23">
      <c r="Q79" s="24">
        <v>1531024</v>
      </c>
      <c r="R79" s="24">
        <v>1548328</v>
      </c>
      <c r="S79" s="24">
        <f t="shared" si="1"/>
        <v>17304</v>
      </c>
      <c r="T79" s="24">
        <v>1535273</v>
      </c>
      <c r="U79" s="24">
        <v>1535509</v>
      </c>
      <c r="V79" s="24">
        <v>-1</v>
      </c>
      <c r="W79" s="36" t="s">
        <v>403</v>
      </c>
    </row>
    <row r="80" spans="16:23">
      <c r="Q80" s="24">
        <v>1531024</v>
      </c>
      <c r="R80" s="24">
        <v>1548328</v>
      </c>
      <c r="S80" s="24">
        <f t="shared" si="1"/>
        <v>17304</v>
      </c>
      <c r="T80" s="24">
        <v>1535543</v>
      </c>
      <c r="U80" s="24">
        <v>1536067</v>
      </c>
      <c r="V80" s="24">
        <v>-1</v>
      </c>
      <c r="W80" s="36" t="s">
        <v>161</v>
      </c>
    </row>
    <row r="81" spans="17:23">
      <c r="Q81" s="24">
        <v>1531024</v>
      </c>
      <c r="R81" s="24">
        <v>1548328</v>
      </c>
      <c r="S81" s="24">
        <f t="shared" si="1"/>
        <v>17304</v>
      </c>
      <c r="T81" s="24">
        <v>1536030</v>
      </c>
      <c r="U81" s="24">
        <v>1536569</v>
      </c>
      <c r="V81" s="24">
        <v>-1</v>
      </c>
      <c r="W81" s="36" t="s">
        <v>161</v>
      </c>
    </row>
    <row r="82" spans="17:23">
      <c r="Q82" s="24">
        <v>1531024</v>
      </c>
      <c r="R82" s="24">
        <v>1548328</v>
      </c>
      <c r="S82" s="24">
        <f t="shared" si="1"/>
        <v>17304</v>
      </c>
      <c r="T82" s="24">
        <v>1536891</v>
      </c>
      <c r="U82" s="24">
        <v>1537175</v>
      </c>
      <c r="V82" s="24">
        <v>-1</v>
      </c>
      <c r="W82" s="36"/>
    </row>
    <row r="83" spans="17:23">
      <c r="Q83" s="24">
        <v>1531024</v>
      </c>
      <c r="R83" s="24">
        <v>1548328</v>
      </c>
      <c r="S83" s="24">
        <f t="shared" si="1"/>
        <v>17304</v>
      </c>
      <c r="T83" s="24">
        <v>1537188</v>
      </c>
      <c r="U83" s="24">
        <v>1538054</v>
      </c>
      <c r="V83" s="24">
        <v>-1</v>
      </c>
      <c r="W83" s="36" t="s">
        <v>157</v>
      </c>
    </row>
    <row r="84" spans="17:23">
      <c r="Q84" s="24">
        <v>1531024</v>
      </c>
      <c r="R84" s="24">
        <v>1548328</v>
      </c>
      <c r="S84" s="24">
        <f t="shared" si="1"/>
        <v>17304</v>
      </c>
      <c r="T84" s="24">
        <v>1538125</v>
      </c>
      <c r="U84" s="24">
        <v>1538463</v>
      </c>
      <c r="V84" s="24">
        <v>-1</v>
      </c>
      <c r="W84" s="36" t="s">
        <v>157</v>
      </c>
    </row>
    <row r="85" spans="17:23">
      <c r="Q85" s="24">
        <v>1531024</v>
      </c>
      <c r="R85" s="24">
        <v>1548328</v>
      </c>
      <c r="S85" s="24">
        <f t="shared" si="1"/>
        <v>17304</v>
      </c>
      <c r="T85" s="24">
        <v>1538548</v>
      </c>
      <c r="U85" s="24">
        <v>1538721</v>
      </c>
      <c r="V85" s="24">
        <v>1</v>
      </c>
      <c r="W85" s="36"/>
    </row>
    <row r="86" spans="17:23">
      <c r="Q86" s="24">
        <v>1531024</v>
      </c>
      <c r="R86" s="24">
        <v>1548328</v>
      </c>
      <c r="S86" s="24">
        <f t="shared" si="1"/>
        <v>17304</v>
      </c>
      <c r="T86" s="24">
        <v>1538969</v>
      </c>
      <c r="U86" s="24">
        <v>1539802</v>
      </c>
      <c r="V86" s="24">
        <v>1</v>
      </c>
      <c r="W86" s="36"/>
    </row>
    <row r="87" spans="17:23">
      <c r="Q87" s="24">
        <v>1531024</v>
      </c>
      <c r="R87" s="24">
        <v>1548328</v>
      </c>
      <c r="S87" s="24">
        <f t="shared" si="1"/>
        <v>17304</v>
      </c>
      <c r="T87" s="24">
        <v>1539784</v>
      </c>
      <c r="U87" s="24">
        <v>1540743</v>
      </c>
      <c r="V87" s="24">
        <v>1</v>
      </c>
      <c r="W87" s="36" t="s">
        <v>157</v>
      </c>
    </row>
    <row r="88" spans="17:23">
      <c r="Q88" s="24">
        <v>1531024</v>
      </c>
      <c r="R88" s="24">
        <v>1548328</v>
      </c>
      <c r="S88" s="24">
        <f t="shared" si="1"/>
        <v>17304</v>
      </c>
      <c r="T88" s="24">
        <v>1540891</v>
      </c>
      <c r="U88" s="24">
        <v>1541046</v>
      </c>
      <c r="V88" s="24">
        <v>1</v>
      </c>
      <c r="W88" s="36"/>
    </row>
    <row r="89" spans="17:23">
      <c r="Q89" s="24">
        <v>1531024</v>
      </c>
      <c r="R89" s="24">
        <v>1548328</v>
      </c>
      <c r="S89" s="24">
        <f t="shared" si="1"/>
        <v>17304</v>
      </c>
      <c r="T89" s="24">
        <v>1541086</v>
      </c>
      <c r="U89" s="24">
        <v>1541265</v>
      </c>
      <c r="V89" s="24">
        <v>1</v>
      </c>
      <c r="W89" s="36"/>
    </row>
    <row r="90" spans="17:23">
      <c r="Q90" s="24">
        <v>1531024</v>
      </c>
      <c r="R90" s="24">
        <v>1548328</v>
      </c>
      <c r="S90" s="24">
        <f t="shared" si="1"/>
        <v>17304</v>
      </c>
      <c r="T90" s="24">
        <v>1541836</v>
      </c>
      <c r="U90" s="24">
        <v>1542756</v>
      </c>
      <c r="V90" s="24">
        <v>-1</v>
      </c>
      <c r="W90" s="36" t="s">
        <v>404</v>
      </c>
    </row>
    <row r="91" spans="17:23">
      <c r="Q91" s="24">
        <v>1531024</v>
      </c>
      <c r="R91" s="24">
        <v>1548328</v>
      </c>
      <c r="S91" s="24">
        <f t="shared" si="1"/>
        <v>17304</v>
      </c>
      <c r="T91" s="24">
        <v>1542753</v>
      </c>
      <c r="U91" s="24">
        <v>1543592</v>
      </c>
      <c r="V91" s="24">
        <v>-1</v>
      </c>
      <c r="W91" s="36" t="s">
        <v>405</v>
      </c>
    </row>
    <row r="92" spans="17:23">
      <c r="Q92" s="24">
        <v>1531024</v>
      </c>
      <c r="R92" s="24">
        <v>1548328</v>
      </c>
      <c r="S92" s="24">
        <f t="shared" si="1"/>
        <v>17304</v>
      </c>
      <c r="T92" s="24">
        <v>1543618</v>
      </c>
      <c r="U92" s="24">
        <v>1543845</v>
      </c>
      <c r="V92" s="24">
        <v>-1</v>
      </c>
      <c r="W92" s="36" t="s">
        <v>406</v>
      </c>
    </row>
    <row r="93" spans="17:23">
      <c r="Q93" s="24">
        <v>1531024</v>
      </c>
      <c r="R93" s="24">
        <v>1548328</v>
      </c>
      <c r="S93" s="24">
        <f t="shared" si="1"/>
        <v>17304</v>
      </c>
      <c r="T93" s="24">
        <v>1543842</v>
      </c>
      <c r="U93" s="24">
        <v>1545110</v>
      </c>
      <c r="V93" s="24">
        <v>-1</v>
      </c>
      <c r="W93" s="36" t="s">
        <v>407</v>
      </c>
    </row>
    <row r="94" spans="17:23">
      <c r="Q94" s="24">
        <v>1531024</v>
      </c>
      <c r="R94" s="24">
        <v>1548328</v>
      </c>
      <c r="S94" s="24">
        <f t="shared" si="1"/>
        <v>17304</v>
      </c>
      <c r="T94" s="24">
        <v>1545113</v>
      </c>
      <c r="U94" s="24">
        <v>1546117</v>
      </c>
      <c r="V94" s="24">
        <v>-1</v>
      </c>
      <c r="W94" s="36" t="s">
        <v>408</v>
      </c>
    </row>
    <row r="95" spans="17:23">
      <c r="Q95" s="24">
        <v>1531024</v>
      </c>
      <c r="R95" s="24">
        <v>1548328</v>
      </c>
      <c r="S95" s="24">
        <f t="shared" si="1"/>
        <v>17304</v>
      </c>
      <c r="T95" s="24">
        <v>1546114</v>
      </c>
      <c r="U95" s="24">
        <v>1546818</v>
      </c>
      <c r="V95" s="24">
        <v>-1</v>
      </c>
      <c r="W95" s="36" t="s">
        <v>409</v>
      </c>
    </row>
    <row r="96" spans="17:23">
      <c r="Q96" s="24">
        <v>1531024</v>
      </c>
      <c r="R96" s="24">
        <v>1548328</v>
      </c>
      <c r="S96" s="24">
        <f t="shared" si="1"/>
        <v>17304</v>
      </c>
      <c r="T96" s="24">
        <v>1546836</v>
      </c>
      <c r="U96" s="24">
        <v>1547768</v>
      </c>
      <c r="V96" s="24">
        <v>-1</v>
      </c>
      <c r="W96" s="36" t="s">
        <v>410</v>
      </c>
    </row>
    <row r="97" spans="16:23">
      <c r="Q97" s="24">
        <v>1531024</v>
      </c>
      <c r="R97" s="24">
        <v>1548328</v>
      </c>
      <c r="S97" s="24">
        <f t="shared" si="1"/>
        <v>17304</v>
      </c>
      <c r="T97" s="24">
        <v>1547765</v>
      </c>
      <c r="U97" s="24">
        <v>1548328</v>
      </c>
      <c r="V97" s="24">
        <v>-1</v>
      </c>
      <c r="W97" s="36" t="s">
        <v>411</v>
      </c>
    </row>
    <row r="98" spans="16:23">
      <c r="P98" s="5">
        <v>7</v>
      </c>
      <c r="Q98" s="42">
        <v>1552768</v>
      </c>
      <c r="R98" s="42">
        <v>1619405</v>
      </c>
      <c r="S98" s="42">
        <f>R98-Q98</f>
        <v>66637</v>
      </c>
      <c r="T98" s="42">
        <v>1552768</v>
      </c>
      <c r="U98" s="42">
        <v>1552995</v>
      </c>
      <c r="V98" s="42">
        <v>-1</v>
      </c>
      <c r="W98" s="66" t="s">
        <v>412</v>
      </c>
    </row>
    <row r="99" spans="16:23">
      <c r="Q99" s="42">
        <v>1552768</v>
      </c>
      <c r="R99" s="42">
        <v>1619405</v>
      </c>
      <c r="S99" s="42">
        <f t="shared" ref="S99:S162" si="2">R99-Q99</f>
        <v>66637</v>
      </c>
      <c r="T99" s="42">
        <v>1553009</v>
      </c>
      <c r="U99" s="42">
        <v>1553935</v>
      </c>
      <c r="V99" s="42">
        <v>-1</v>
      </c>
      <c r="W99" s="66" t="s">
        <v>332</v>
      </c>
    </row>
    <row r="100" spans="16:23">
      <c r="Q100" s="42">
        <v>1552768</v>
      </c>
      <c r="R100" s="42">
        <v>1619405</v>
      </c>
      <c r="S100" s="42">
        <f t="shared" si="2"/>
        <v>66637</v>
      </c>
      <c r="T100" s="42">
        <v>1554127</v>
      </c>
      <c r="U100" s="42">
        <v>1556115</v>
      </c>
      <c r="V100" s="42">
        <v>-1</v>
      </c>
      <c r="W100" s="66" t="s">
        <v>413</v>
      </c>
    </row>
    <row r="101" spans="16:23">
      <c r="Q101" s="42">
        <v>1552768</v>
      </c>
      <c r="R101" s="42">
        <v>1619405</v>
      </c>
      <c r="S101" s="42">
        <f t="shared" si="2"/>
        <v>66637</v>
      </c>
      <c r="T101" s="42">
        <v>1556225</v>
      </c>
      <c r="U101" s="42">
        <v>1557199</v>
      </c>
      <c r="V101" s="42">
        <v>-1</v>
      </c>
      <c r="W101" s="66" t="s">
        <v>414</v>
      </c>
    </row>
    <row r="102" spans="16:23">
      <c r="Q102" s="42">
        <v>1552768</v>
      </c>
      <c r="R102" s="42">
        <v>1619405</v>
      </c>
      <c r="S102" s="42">
        <f t="shared" si="2"/>
        <v>66637</v>
      </c>
      <c r="T102" s="42">
        <v>1557192</v>
      </c>
      <c r="U102" s="42">
        <v>1557755</v>
      </c>
      <c r="V102" s="42">
        <v>-1</v>
      </c>
      <c r="W102" s="66" t="s">
        <v>415</v>
      </c>
    </row>
    <row r="103" spans="16:23">
      <c r="Q103" s="42">
        <v>1554127</v>
      </c>
      <c r="R103" s="42">
        <v>1619405</v>
      </c>
      <c r="S103" s="42">
        <f t="shared" si="2"/>
        <v>65278</v>
      </c>
      <c r="T103" s="42">
        <v>1557824</v>
      </c>
      <c r="U103" s="42">
        <v>1558570</v>
      </c>
      <c r="V103" s="42">
        <v>-1</v>
      </c>
      <c r="W103" s="66" t="s">
        <v>416</v>
      </c>
    </row>
    <row r="104" spans="16:23">
      <c r="Q104" s="42">
        <v>1554127</v>
      </c>
      <c r="R104" s="42">
        <v>1619405</v>
      </c>
      <c r="S104" s="42">
        <f t="shared" si="2"/>
        <v>65278</v>
      </c>
      <c r="T104" s="42">
        <v>1558581</v>
      </c>
      <c r="U104" s="42">
        <v>1559024</v>
      </c>
      <c r="V104" s="42">
        <v>-1</v>
      </c>
      <c r="W104" s="66" t="s">
        <v>157</v>
      </c>
    </row>
    <row r="105" spans="16:23">
      <c r="Q105" s="42">
        <v>1554127</v>
      </c>
      <c r="R105" s="42">
        <v>1619405</v>
      </c>
      <c r="S105" s="42">
        <f t="shared" si="2"/>
        <v>65278</v>
      </c>
      <c r="T105" s="42">
        <v>1559132</v>
      </c>
      <c r="U105" s="42">
        <v>1560889</v>
      </c>
      <c r="V105" s="42">
        <v>-1</v>
      </c>
      <c r="W105" s="66" t="s">
        <v>417</v>
      </c>
    </row>
    <row r="106" spans="16:23">
      <c r="Q106" s="42">
        <v>1554127</v>
      </c>
      <c r="R106" s="42">
        <v>1619405</v>
      </c>
      <c r="S106" s="42">
        <f t="shared" si="2"/>
        <v>65278</v>
      </c>
      <c r="T106" s="42">
        <v>1561212</v>
      </c>
      <c r="U106" s="42">
        <v>1561820</v>
      </c>
      <c r="V106" s="42">
        <v>1</v>
      </c>
      <c r="W106" s="66" t="s">
        <v>220</v>
      </c>
    </row>
    <row r="107" spans="16:23">
      <c r="Q107" s="42">
        <v>1554127</v>
      </c>
      <c r="R107" s="42">
        <v>1619405</v>
      </c>
      <c r="S107" s="42">
        <f t="shared" si="2"/>
        <v>65278</v>
      </c>
      <c r="T107" s="42">
        <v>1561889</v>
      </c>
      <c r="U107" s="42">
        <v>1562308</v>
      </c>
      <c r="V107" s="42">
        <v>1</v>
      </c>
      <c r="W107" s="66" t="s">
        <v>157</v>
      </c>
    </row>
    <row r="108" spans="16:23">
      <c r="Q108" s="42">
        <v>1554127</v>
      </c>
      <c r="R108" s="42">
        <v>1619405</v>
      </c>
      <c r="S108" s="42">
        <f t="shared" si="2"/>
        <v>65278</v>
      </c>
      <c r="T108" s="42">
        <v>1562335</v>
      </c>
      <c r="U108" s="42">
        <v>1563375</v>
      </c>
      <c r="V108" s="42">
        <v>1</v>
      </c>
      <c r="W108" s="66" t="s">
        <v>418</v>
      </c>
    </row>
    <row r="109" spans="16:23">
      <c r="Q109" s="42">
        <v>1554127</v>
      </c>
      <c r="R109" s="42">
        <v>1619405</v>
      </c>
      <c r="S109" s="42">
        <f t="shared" si="2"/>
        <v>65278</v>
      </c>
      <c r="T109" s="42">
        <v>1563377</v>
      </c>
      <c r="U109" s="42">
        <v>1565149</v>
      </c>
      <c r="V109" s="42">
        <v>1</v>
      </c>
      <c r="W109" s="66" t="s">
        <v>419</v>
      </c>
    </row>
    <row r="110" spans="16:23">
      <c r="Q110" s="42">
        <v>1554127</v>
      </c>
      <c r="R110" s="42">
        <v>1619405</v>
      </c>
      <c r="S110" s="42">
        <f t="shared" si="2"/>
        <v>65278</v>
      </c>
      <c r="T110" s="42">
        <v>1565146</v>
      </c>
      <c r="U110" s="42">
        <v>1566315</v>
      </c>
      <c r="V110" s="42">
        <v>1</v>
      </c>
      <c r="W110" s="66" t="s">
        <v>420</v>
      </c>
    </row>
    <row r="111" spans="16:23">
      <c r="Q111" s="42">
        <v>1554127</v>
      </c>
      <c r="R111" s="42">
        <v>1619405</v>
      </c>
      <c r="S111" s="42">
        <f t="shared" si="2"/>
        <v>65278</v>
      </c>
      <c r="T111" s="42">
        <v>1566320</v>
      </c>
      <c r="U111" s="42">
        <v>1567438</v>
      </c>
      <c r="V111" s="42">
        <v>1</v>
      </c>
      <c r="W111" s="66" t="s">
        <v>421</v>
      </c>
    </row>
    <row r="112" spans="16:23">
      <c r="Q112" s="42">
        <v>1554127</v>
      </c>
      <c r="R112" s="42">
        <v>1619405</v>
      </c>
      <c r="S112" s="42">
        <f t="shared" si="2"/>
        <v>65278</v>
      </c>
      <c r="T112" s="42">
        <v>1567435</v>
      </c>
      <c r="U112" s="42">
        <v>1569084</v>
      </c>
      <c r="V112" s="42">
        <v>1</v>
      </c>
      <c r="W112" s="66" t="s">
        <v>422</v>
      </c>
    </row>
    <row r="113" spans="17:23">
      <c r="Q113" s="42">
        <v>1554127</v>
      </c>
      <c r="R113" s="42">
        <v>1619405</v>
      </c>
      <c r="S113" s="42">
        <f t="shared" si="2"/>
        <v>65278</v>
      </c>
      <c r="T113" s="42">
        <v>1569081</v>
      </c>
      <c r="U113" s="42">
        <v>1570232</v>
      </c>
      <c r="V113" s="42">
        <v>1</v>
      </c>
      <c r="W113" s="66" t="s">
        <v>148</v>
      </c>
    </row>
    <row r="114" spans="17:23">
      <c r="Q114" s="42">
        <v>1554127</v>
      </c>
      <c r="R114" s="42">
        <v>1619405</v>
      </c>
      <c r="S114" s="42">
        <f t="shared" si="2"/>
        <v>65278</v>
      </c>
      <c r="T114" s="42">
        <v>1570286</v>
      </c>
      <c r="U114" s="42">
        <v>1570495</v>
      </c>
      <c r="V114" s="42">
        <v>1</v>
      </c>
      <c r="W114" s="66" t="s">
        <v>423</v>
      </c>
    </row>
    <row r="115" spans="17:23">
      <c r="Q115" s="42">
        <v>1554127</v>
      </c>
      <c r="R115" s="42">
        <v>1619405</v>
      </c>
      <c r="S115" s="42">
        <f t="shared" si="2"/>
        <v>65278</v>
      </c>
      <c r="T115" s="42">
        <v>1570503</v>
      </c>
      <c r="U115" s="42">
        <v>1571915</v>
      </c>
      <c r="V115" s="42">
        <v>1</v>
      </c>
      <c r="W115" s="66" t="s">
        <v>424</v>
      </c>
    </row>
    <row r="116" spans="17:23">
      <c r="Q116" s="42">
        <v>1554127</v>
      </c>
      <c r="R116" s="42">
        <v>1619405</v>
      </c>
      <c r="S116" s="42">
        <f t="shared" si="2"/>
        <v>65278</v>
      </c>
      <c r="T116" s="42">
        <v>1571912</v>
      </c>
      <c r="U116" s="42">
        <v>1572778</v>
      </c>
      <c r="V116" s="42">
        <v>1</v>
      </c>
      <c r="W116" s="66" t="s">
        <v>425</v>
      </c>
    </row>
    <row r="117" spans="17:23">
      <c r="Q117" s="42">
        <v>1554127</v>
      </c>
      <c r="R117" s="42">
        <v>1619405</v>
      </c>
      <c r="S117" s="42">
        <f t="shared" si="2"/>
        <v>65278</v>
      </c>
      <c r="T117" s="42">
        <v>1572775</v>
      </c>
      <c r="U117" s="42">
        <v>1573815</v>
      </c>
      <c r="V117" s="42">
        <v>1</v>
      </c>
      <c r="W117" s="66" t="s">
        <v>283</v>
      </c>
    </row>
    <row r="118" spans="17:23">
      <c r="Q118" s="42">
        <v>1554127</v>
      </c>
      <c r="R118" s="42">
        <v>1619405</v>
      </c>
      <c r="S118" s="42">
        <f t="shared" si="2"/>
        <v>65278</v>
      </c>
      <c r="T118" s="42">
        <v>1574161</v>
      </c>
      <c r="U118" s="42">
        <v>1574496</v>
      </c>
      <c r="V118" s="42">
        <v>1</v>
      </c>
      <c r="W118" s="66" t="s">
        <v>157</v>
      </c>
    </row>
    <row r="119" spans="17:23">
      <c r="Q119" s="42">
        <v>1554127</v>
      </c>
      <c r="R119" s="42">
        <v>1619405</v>
      </c>
      <c r="S119" s="42">
        <f t="shared" si="2"/>
        <v>65278</v>
      </c>
      <c r="T119" s="42">
        <v>1574040</v>
      </c>
      <c r="U119" s="42">
        <v>1574162</v>
      </c>
      <c r="V119" s="42">
        <v>-1</v>
      </c>
      <c r="W119" s="66"/>
    </row>
    <row r="120" spans="17:23">
      <c r="Q120" s="42">
        <v>1554127</v>
      </c>
      <c r="R120" s="42">
        <v>1619405</v>
      </c>
      <c r="S120" s="42">
        <f t="shared" si="2"/>
        <v>65278</v>
      </c>
      <c r="T120" s="42">
        <v>1574536</v>
      </c>
      <c r="U120" s="42">
        <v>1575744</v>
      </c>
      <c r="V120" s="42">
        <v>1</v>
      </c>
      <c r="W120" s="66" t="s">
        <v>426</v>
      </c>
    </row>
    <row r="121" spans="17:23">
      <c r="Q121" s="42">
        <v>1554127</v>
      </c>
      <c r="R121" s="42">
        <v>1619405</v>
      </c>
      <c r="S121" s="42">
        <f t="shared" si="2"/>
        <v>65278</v>
      </c>
      <c r="T121" s="42">
        <v>1575828</v>
      </c>
      <c r="U121" s="42">
        <v>1578200</v>
      </c>
      <c r="V121" s="42">
        <v>1</v>
      </c>
      <c r="W121" s="66" t="s">
        <v>427</v>
      </c>
    </row>
    <row r="122" spans="17:23">
      <c r="Q122" s="42">
        <v>1554127</v>
      </c>
      <c r="R122" s="42">
        <v>1619405</v>
      </c>
      <c r="S122" s="42">
        <f t="shared" si="2"/>
        <v>65278</v>
      </c>
      <c r="T122" s="42">
        <v>1578407</v>
      </c>
      <c r="U122" s="42">
        <v>1578604</v>
      </c>
      <c r="V122" s="42">
        <v>-1</v>
      </c>
      <c r="W122" s="66" t="s">
        <v>428</v>
      </c>
    </row>
    <row r="123" spans="17:23">
      <c r="Q123" s="42">
        <v>1554127</v>
      </c>
      <c r="R123" s="42">
        <v>1619405</v>
      </c>
      <c r="S123" s="42">
        <f t="shared" si="2"/>
        <v>65278</v>
      </c>
      <c r="T123" s="42">
        <v>1578713</v>
      </c>
      <c r="U123" s="42">
        <v>1579192</v>
      </c>
      <c r="V123" s="42">
        <v>-1</v>
      </c>
      <c r="W123" s="66" t="s">
        <v>429</v>
      </c>
    </row>
    <row r="124" spans="17:23">
      <c r="Q124" s="42">
        <v>1554127</v>
      </c>
      <c r="R124" s="42">
        <v>1619405</v>
      </c>
      <c r="S124" s="42">
        <f t="shared" si="2"/>
        <v>65278</v>
      </c>
      <c r="T124" s="42">
        <v>1579316</v>
      </c>
      <c r="U124" s="42">
        <v>1579777</v>
      </c>
      <c r="V124" s="42">
        <v>-1</v>
      </c>
      <c r="W124" s="66" t="s">
        <v>157</v>
      </c>
    </row>
    <row r="125" spans="17:23">
      <c r="Q125" s="42">
        <v>1554127</v>
      </c>
      <c r="R125" s="42">
        <v>1619405</v>
      </c>
      <c r="S125" s="42">
        <f t="shared" si="2"/>
        <v>65278</v>
      </c>
      <c r="T125" s="42">
        <v>1579774</v>
      </c>
      <c r="U125" s="42">
        <v>1580241</v>
      </c>
      <c r="V125" s="42">
        <v>-1</v>
      </c>
      <c r="W125" s="66" t="s">
        <v>430</v>
      </c>
    </row>
    <row r="126" spans="17:23">
      <c r="Q126" s="42">
        <v>1554127</v>
      </c>
      <c r="R126" s="42">
        <v>1619405</v>
      </c>
      <c r="S126" s="42">
        <f t="shared" si="2"/>
        <v>65278</v>
      </c>
      <c r="T126" s="42">
        <v>1580257</v>
      </c>
      <c r="U126" s="42">
        <v>1580811</v>
      </c>
      <c r="V126" s="42">
        <v>-1</v>
      </c>
      <c r="W126" s="66" t="s">
        <v>431</v>
      </c>
    </row>
    <row r="127" spans="17:23">
      <c r="Q127" s="42">
        <v>1554127</v>
      </c>
      <c r="R127" s="42">
        <v>1619405</v>
      </c>
      <c r="S127" s="42">
        <f t="shared" si="2"/>
        <v>65278</v>
      </c>
      <c r="T127" s="42">
        <v>1581070</v>
      </c>
      <c r="U127" s="42">
        <v>1581480</v>
      </c>
      <c r="V127" s="42">
        <v>1</v>
      </c>
      <c r="W127" s="66" t="s">
        <v>432</v>
      </c>
    </row>
    <row r="128" spans="17:23">
      <c r="Q128" s="42">
        <v>1554127</v>
      </c>
      <c r="R128" s="42">
        <v>1619405</v>
      </c>
      <c r="S128" s="42">
        <f t="shared" si="2"/>
        <v>65278</v>
      </c>
      <c r="T128" s="42">
        <v>1581510</v>
      </c>
      <c r="U128" s="42">
        <v>1581986</v>
      </c>
      <c r="V128" s="42">
        <v>1</v>
      </c>
      <c r="W128" s="66" t="s">
        <v>433</v>
      </c>
    </row>
    <row r="129" spans="17:23">
      <c r="Q129" s="42">
        <v>1554127</v>
      </c>
      <c r="R129" s="42">
        <v>1619405</v>
      </c>
      <c r="S129" s="42">
        <f t="shared" si="2"/>
        <v>65278</v>
      </c>
      <c r="T129" s="42">
        <v>1581997</v>
      </c>
      <c r="U129" s="42">
        <v>1584201</v>
      </c>
      <c r="V129" s="42">
        <v>1</v>
      </c>
      <c r="W129" s="66" t="s">
        <v>434</v>
      </c>
    </row>
    <row r="130" spans="17:23">
      <c r="Q130" s="42">
        <v>1554127</v>
      </c>
      <c r="R130" s="42">
        <v>1619405</v>
      </c>
      <c r="S130" s="42">
        <f t="shared" si="2"/>
        <v>65278</v>
      </c>
      <c r="T130" s="42">
        <v>1584206</v>
      </c>
      <c r="U130" s="42">
        <v>1585159</v>
      </c>
      <c r="V130" s="42">
        <v>1</v>
      </c>
      <c r="W130" s="66" t="s">
        <v>435</v>
      </c>
    </row>
    <row r="131" spans="17:23">
      <c r="Q131" s="42">
        <v>1554127</v>
      </c>
      <c r="R131" s="42">
        <v>1619405</v>
      </c>
      <c r="S131" s="42">
        <f t="shared" si="2"/>
        <v>65278</v>
      </c>
      <c r="T131" s="42">
        <v>1585258</v>
      </c>
      <c r="U131" s="42">
        <v>1585767</v>
      </c>
      <c r="V131" s="42">
        <v>1</v>
      </c>
      <c r="W131" s="66"/>
    </row>
    <row r="132" spans="17:23">
      <c r="Q132" s="42">
        <v>1554127</v>
      </c>
      <c r="R132" s="42">
        <v>1619405</v>
      </c>
      <c r="S132" s="42">
        <f t="shared" si="2"/>
        <v>65278</v>
      </c>
      <c r="T132" s="42">
        <v>1585906</v>
      </c>
      <c r="U132" s="42">
        <v>1586481</v>
      </c>
      <c r="V132" s="42">
        <v>1</v>
      </c>
      <c r="W132" s="66" t="s">
        <v>436</v>
      </c>
    </row>
    <row r="133" spans="17:23">
      <c r="Q133" s="42">
        <v>1554127</v>
      </c>
      <c r="R133" s="42">
        <v>1619405</v>
      </c>
      <c r="S133" s="42">
        <f t="shared" si="2"/>
        <v>65278</v>
      </c>
      <c r="T133" s="42">
        <v>1586578</v>
      </c>
      <c r="U133" s="42">
        <v>1587342</v>
      </c>
      <c r="V133" s="42">
        <v>1</v>
      </c>
      <c r="W133" s="66" t="s">
        <v>437</v>
      </c>
    </row>
    <row r="134" spans="17:23">
      <c r="Q134" s="42">
        <v>1554127</v>
      </c>
      <c r="R134" s="42">
        <v>1619405</v>
      </c>
      <c r="S134" s="42">
        <f t="shared" si="2"/>
        <v>65278</v>
      </c>
      <c r="T134" s="42">
        <v>1587453</v>
      </c>
      <c r="U134" s="42">
        <v>1587683</v>
      </c>
      <c r="V134" s="42">
        <v>1</v>
      </c>
      <c r="W134" s="66" t="s">
        <v>438</v>
      </c>
    </row>
    <row r="135" spans="17:23">
      <c r="Q135" s="42">
        <v>1554127</v>
      </c>
      <c r="R135" s="42">
        <v>1619405</v>
      </c>
      <c r="S135" s="42">
        <f t="shared" si="2"/>
        <v>65278</v>
      </c>
      <c r="T135" s="42">
        <v>1587790</v>
      </c>
      <c r="U135" s="42">
        <v>1589709</v>
      </c>
      <c r="V135" s="42">
        <v>1</v>
      </c>
      <c r="W135" s="66" t="s">
        <v>288</v>
      </c>
    </row>
    <row r="136" spans="17:23">
      <c r="Q136" s="42">
        <v>1554127</v>
      </c>
      <c r="R136" s="42">
        <v>1619405</v>
      </c>
      <c r="S136" s="42">
        <f t="shared" si="2"/>
        <v>65278</v>
      </c>
      <c r="T136" s="42">
        <v>1589706</v>
      </c>
      <c r="U136" s="42">
        <v>1589822</v>
      </c>
      <c r="V136" s="42">
        <v>1</v>
      </c>
      <c r="W136" s="66"/>
    </row>
    <row r="137" spans="17:23">
      <c r="Q137" s="42">
        <v>1554127</v>
      </c>
      <c r="R137" s="42">
        <v>1619405</v>
      </c>
      <c r="S137" s="42">
        <f t="shared" si="2"/>
        <v>65278</v>
      </c>
      <c r="T137" s="42">
        <v>1589904</v>
      </c>
      <c r="U137" s="42">
        <v>1591889</v>
      </c>
      <c r="V137" s="42">
        <v>-1</v>
      </c>
      <c r="W137" s="66" t="s">
        <v>428</v>
      </c>
    </row>
    <row r="138" spans="17:23">
      <c r="Q138" s="42">
        <v>1554127</v>
      </c>
      <c r="R138" s="42">
        <v>1619405</v>
      </c>
      <c r="S138" s="42">
        <f t="shared" si="2"/>
        <v>65278</v>
      </c>
      <c r="T138" s="42">
        <v>1592338</v>
      </c>
      <c r="U138" s="42">
        <v>1592925</v>
      </c>
      <c r="V138" s="42">
        <v>-1</v>
      </c>
      <c r="W138" s="66" t="s">
        <v>439</v>
      </c>
    </row>
    <row r="139" spans="17:23">
      <c r="Q139" s="42">
        <v>1554127</v>
      </c>
      <c r="R139" s="42">
        <v>1619405</v>
      </c>
      <c r="S139" s="42">
        <f t="shared" si="2"/>
        <v>65278</v>
      </c>
      <c r="T139" s="42">
        <v>1592922</v>
      </c>
      <c r="U139" s="42">
        <v>1593467</v>
      </c>
      <c r="V139" s="42">
        <v>-1</v>
      </c>
      <c r="W139" s="66" t="s">
        <v>440</v>
      </c>
    </row>
    <row r="140" spans="17:23">
      <c r="Q140" s="42">
        <v>1554127</v>
      </c>
      <c r="R140" s="42">
        <v>1619405</v>
      </c>
      <c r="S140" s="42">
        <f t="shared" si="2"/>
        <v>65278</v>
      </c>
      <c r="T140" s="42">
        <v>1593464</v>
      </c>
      <c r="U140" s="42">
        <v>1593757</v>
      </c>
      <c r="V140" s="42">
        <v>-1</v>
      </c>
      <c r="W140" s="66" t="s">
        <v>441</v>
      </c>
    </row>
    <row r="141" spans="17:23">
      <c r="Q141" s="42">
        <v>1554127</v>
      </c>
      <c r="R141" s="42">
        <v>1619405</v>
      </c>
      <c r="S141" s="42">
        <f t="shared" si="2"/>
        <v>65278</v>
      </c>
      <c r="T141" s="42">
        <v>1593745</v>
      </c>
      <c r="U141" s="42">
        <v>1594383</v>
      </c>
      <c r="V141" s="42">
        <v>-1</v>
      </c>
      <c r="W141" s="66" t="s">
        <v>442</v>
      </c>
    </row>
    <row r="142" spans="17:23">
      <c r="Q142" s="42">
        <v>1554127</v>
      </c>
      <c r="R142" s="42">
        <v>1619405</v>
      </c>
      <c r="S142" s="42">
        <f t="shared" si="2"/>
        <v>65278</v>
      </c>
      <c r="T142" s="42">
        <v>1594380</v>
      </c>
      <c r="U142" s="42">
        <v>1594622</v>
      </c>
      <c r="V142" s="42">
        <v>-1</v>
      </c>
      <c r="W142" s="66"/>
    </row>
    <row r="143" spans="17:23">
      <c r="Q143" s="42">
        <v>1554127</v>
      </c>
      <c r="R143" s="42">
        <v>1619405</v>
      </c>
      <c r="S143" s="42">
        <f t="shared" si="2"/>
        <v>65278</v>
      </c>
      <c r="T143" s="42">
        <v>1594637</v>
      </c>
      <c r="U143" s="42">
        <v>1595494</v>
      </c>
      <c r="V143" s="42">
        <v>-1</v>
      </c>
      <c r="W143" s="66" t="s">
        <v>443</v>
      </c>
    </row>
    <row r="144" spans="17:23">
      <c r="Q144" s="42">
        <v>1554127</v>
      </c>
      <c r="R144" s="42">
        <v>1619405</v>
      </c>
      <c r="S144" s="42">
        <f t="shared" si="2"/>
        <v>65278</v>
      </c>
      <c r="T144" s="42">
        <v>1595521</v>
      </c>
      <c r="U144" s="42">
        <v>1595817</v>
      </c>
      <c r="V144" s="42">
        <v>-1</v>
      </c>
      <c r="W144" s="66" t="s">
        <v>157</v>
      </c>
    </row>
    <row r="145" spans="17:23">
      <c r="Q145" s="42">
        <v>1554127</v>
      </c>
      <c r="R145" s="42">
        <v>1619405</v>
      </c>
      <c r="S145" s="42">
        <f t="shared" si="2"/>
        <v>65278</v>
      </c>
      <c r="T145" s="42">
        <v>1595886</v>
      </c>
      <c r="U145" s="42">
        <v>1596236</v>
      </c>
      <c r="V145" s="42">
        <v>-1</v>
      </c>
      <c r="W145" s="66" t="s">
        <v>444</v>
      </c>
    </row>
    <row r="146" spans="17:23">
      <c r="Q146" s="42">
        <v>1554127</v>
      </c>
      <c r="R146" s="42">
        <v>1619405</v>
      </c>
      <c r="S146" s="42">
        <f t="shared" si="2"/>
        <v>65278</v>
      </c>
      <c r="T146" s="42">
        <v>1596287</v>
      </c>
      <c r="U146" s="42">
        <v>1596745</v>
      </c>
      <c r="V146" s="42">
        <v>1</v>
      </c>
      <c r="W146" s="66" t="s">
        <v>157</v>
      </c>
    </row>
    <row r="147" spans="17:23">
      <c r="Q147" s="42">
        <v>1554127</v>
      </c>
      <c r="R147" s="42">
        <v>1619405</v>
      </c>
      <c r="S147" s="42">
        <f t="shared" si="2"/>
        <v>65278</v>
      </c>
      <c r="T147" s="42">
        <v>1596802</v>
      </c>
      <c r="U147" s="42">
        <v>1596963</v>
      </c>
      <c r="V147" s="42">
        <v>-1</v>
      </c>
      <c r="W147" s="66" t="s">
        <v>141</v>
      </c>
    </row>
    <row r="148" spans="17:23">
      <c r="Q148" s="42">
        <v>1554127</v>
      </c>
      <c r="R148" s="42">
        <v>1619405</v>
      </c>
      <c r="S148" s="42">
        <f t="shared" si="2"/>
        <v>65278</v>
      </c>
      <c r="T148" s="42">
        <v>1597164</v>
      </c>
      <c r="U148" s="42">
        <v>1597601</v>
      </c>
      <c r="V148" s="42">
        <v>-1</v>
      </c>
      <c r="W148" s="66"/>
    </row>
    <row r="149" spans="17:23">
      <c r="Q149" s="42">
        <v>1554127</v>
      </c>
      <c r="R149" s="42">
        <v>1619405</v>
      </c>
      <c r="S149" s="42">
        <f t="shared" si="2"/>
        <v>65278</v>
      </c>
      <c r="T149" s="42">
        <v>1597963</v>
      </c>
      <c r="U149" s="42">
        <v>1598871</v>
      </c>
      <c r="V149" s="42">
        <v>-1</v>
      </c>
      <c r="W149" s="66" t="s">
        <v>277</v>
      </c>
    </row>
    <row r="150" spans="17:23">
      <c r="Q150" s="42">
        <v>1554127</v>
      </c>
      <c r="R150" s="42">
        <v>1619405</v>
      </c>
      <c r="S150" s="42">
        <f t="shared" si="2"/>
        <v>65278</v>
      </c>
      <c r="T150" s="42">
        <v>1598861</v>
      </c>
      <c r="U150" s="42">
        <v>1599790</v>
      </c>
      <c r="V150" s="42">
        <v>-1</v>
      </c>
      <c r="W150" s="66" t="s">
        <v>157</v>
      </c>
    </row>
    <row r="151" spans="17:23">
      <c r="Q151" s="42">
        <v>1554127</v>
      </c>
      <c r="R151" s="42">
        <v>1619405</v>
      </c>
      <c r="S151" s="42">
        <f t="shared" si="2"/>
        <v>65278</v>
      </c>
      <c r="T151" s="42">
        <v>1600127</v>
      </c>
      <c r="U151" s="42">
        <v>1600240</v>
      </c>
      <c r="V151" s="42">
        <v>1</v>
      </c>
      <c r="W151" s="66"/>
    </row>
    <row r="152" spans="17:23">
      <c r="Q152" s="42">
        <v>1554127</v>
      </c>
      <c r="R152" s="42">
        <v>1619405</v>
      </c>
      <c r="S152" s="42">
        <f t="shared" si="2"/>
        <v>65278</v>
      </c>
      <c r="T152" s="42">
        <v>1600304</v>
      </c>
      <c r="U152" s="42">
        <v>1602022</v>
      </c>
      <c r="V152" s="42">
        <v>1</v>
      </c>
      <c r="W152" s="66" t="s">
        <v>445</v>
      </c>
    </row>
    <row r="153" spans="17:23">
      <c r="Q153" s="42">
        <v>1554127</v>
      </c>
      <c r="R153" s="42">
        <v>1619405</v>
      </c>
      <c r="S153" s="42">
        <f t="shared" si="2"/>
        <v>65278</v>
      </c>
      <c r="T153" s="42">
        <v>1602025</v>
      </c>
      <c r="U153" s="42">
        <v>1602933</v>
      </c>
      <c r="V153" s="42">
        <v>1</v>
      </c>
      <c r="W153" s="66" t="s">
        <v>446</v>
      </c>
    </row>
    <row r="154" spans="17:23">
      <c r="Q154" s="42">
        <v>1554127</v>
      </c>
      <c r="R154" s="42">
        <v>1619405</v>
      </c>
      <c r="S154" s="42">
        <f t="shared" si="2"/>
        <v>65278</v>
      </c>
      <c r="T154" s="42">
        <v>1602930</v>
      </c>
      <c r="U154" s="42">
        <v>1604147</v>
      </c>
      <c r="V154" s="42">
        <v>1</v>
      </c>
      <c r="W154" s="66" t="s">
        <v>447</v>
      </c>
    </row>
    <row r="155" spans="17:23">
      <c r="Q155" s="42">
        <v>1554127</v>
      </c>
      <c r="R155" s="42">
        <v>1619405</v>
      </c>
      <c r="S155" s="42">
        <f t="shared" si="2"/>
        <v>65278</v>
      </c>
      <c r="T155" s="42">
        <v>1604208</v>
      </c>
      <c r="U155" s="42">
        <v>1604822</v>
      </c>
      <c r="V155" s="42">
        <v>1</v>
      </c>
      <c r="W155" s="66" t="s">
        <v>448</v>
      </c>
    </row>
    <row r="156" spans="17:23">
      <c r="Q156" s="42">
        <v>1554127</v>
      </c>
      <c r="R156" s="42">
        <v>1619405</v>
      </c>
      <c r="S156" s="42">
        <f t="shared" si="2"/>
        <v>65278</v>
      </c>
      <c r="T156" s="42">
        <v>1604861</v>
      </c>
      <c r="U156" s="42">
        <v>1605064</v>
      </c>
      <c r="V156" s="42">
        <v>-1</v>
      </c>
      <c r="W156" s="66" t="s">
        <v>449</v>
      </c>
    </row>
    <row r="157" spans="17:23">
      <c r="Q157" s="42">
        <v>1554127</v>
      </c>
      <c r="R157" s="42">
        <v>1619405</v>
      </c>
      <c r="S157" s="42">
        <f t="shared" si="2"/>
        <v>65278</v>
      </c>
      <c r="T157" s="42">
        <v>1605197</v>
      </c>
      <c r="U157" s="42">
        <v>1605433</v>
      </c>
      <c r="V157" s="42">
        <v>-1</v>
      </c>
      <c r="W157" s="66" t="s">
        <v>450</v>
      </c>
    </row>
    <row r="158" spans="17:23">
      <c r="Q158" s="42">
        <v>1554127</v>
      </c>
      <c r="R158" s="42">
        <v>1619405</v>
      </c>
      <c r="S158" s="42">
        <f t="shared" si="2"/>
        <v>65278</v>
      </c>
      <c r="T158" s="42">
        <v>1605430</v>
      </c>
      <c r="U158" s="42">
        <v>1605795</v>
      </c>
      <c r="V158" s="42">
        <v>-1</v>
      </c>
      <c r="W158" s="66" t="s">
        <v>139</v>
      </c>
    </row>
    <row r="159" spans="17:23">
      <c r="Q159" s="42">
        <v>1554127</v>
      </c>
      <c r="R159" s="42">
        <v>1619405</v>
      </c>
      <c r="S159" s="42">
        <f t="shared" si="2"/>
        <v>65278</v>
      </c>
      <c r="T159" s="42">
        <v>1605813</v>
      </c>
      <c r="U159" s="42">
        <v>1607498</v>
      </c>
      <c r="V159" s="42">
        <v>-1</v>
      </c>
      <c r="W159" s="66" t="s">
        <v>138</v>
      </c>
    </row>
    <row r="160" spans="17:23">
      <c r="Q160" s="42">
        <v>1554127</v>
      </c>
      <c r="R160" s="42">
        <v>1619405</v>
      </c>
      <c r="S160" s="42">
        <f t="shared" si="2"/>
        <v>65278</v>
      </c>
      <c r="T160" s="42">
        <v>1607537</v>
      </c>
      <c r="U160" s="42">
        <v>1607962</v>
      </c>
      <c r="V160" s="42">
        <v>-1</v>
      </c>
      <c r="W160" s="66" t="s">
        <v>137</v>
      </c>
    </row>
    <row r="161" spans="16:23">
      <c r="Q161" s="42">
        <v>1554127</v>
      </c>
      <c r="R161" s="42">
        <v>1619405</v>
      </c>
      <c r="S161" s="42">
        <f t="shared" si="2"/>
        <v>65278</v>
      </c>
      <c r="T161" s="42">
        <v>1607990</v>
      </c>
      <c r="U161" s="42">
        <v>1608265</v>
      </c>
      <c r="V161" s="42">
        <v>-1</v>
      </c>
      <c r="W161" s="66" t="s">
        <v>136</v>
      </c>
    </row>
    <row r="162" spans="16:23">
      <c r="Q162" s="42">
        <v>1554127</v>
      </c>
      <c r="R162" s="42">
        <v>1619405</v>
      </c>
      <c r="S162" s="42">
        <f t="shared" si="2"/>
        <v>65278</v>
      </c>
      <c r="T162" s="42">
        <v>1608279</v>
      </c>
      <c r="U162" s="42">
        <v>1608629</v>
      </c>
      <c r="V162" s="42">
        <v>-1</v>
      </c>
      <c r="W162" s="66" t="s">
        <v>135</v>
      </c>
    </row>
    <row r="163" spans="16:23">
      <c r="Q163" s="42">
        <v>1554127</v>
      </c>
      <c r="R163" s="42">
        <v>1619405</v>
      </c>
      <c r="S163" s="42">
        <f t="shared" ref="S163:S171" si="3">R163-Q163</f>
        <v>65278</v>
      </c>
      <c r="T163" s="42">
        <v>1608701</v>
      </c>
      <c r="U163" s="42">
        <v>1609135</v>
      </c>
      <c r="V163" s="42">
        <v>1</v>
      </c>
      <c r="W163" s="66" t="s">
        <v>134</v>
      </c>
    </row>
    <row r="164" spans="16:23">
      <c r="Q164" s="42">
        <v>1554127</v>
      </c>
      <c r="R164" s="42">
        <v>1619405</v>
      </c>
      <c r="S164" s="42">
        <f t="shared" si="3"/>
        <v>65278</v>
      </c>
      <c r="T164" s="42">
        <v>1609325</v>
      </c>
      <c r="U164" s="42">
        <v>1609894</v>
      </c>
      <c r="V164" s="42">
        <v>1</v>
      </c>
      <c r="W164" s="66" t="s">
        <v>448</v>
      </c>
    </row>
    <row r="165" spans="16:23">
      <c r="Q165" s="42">
        <v>1554127</v>
      </c>
      <c r="R165" s="42">
        <v>1619405</v>
      </c>
      <c r="S165" s="42">
        <f t="shared" si="3"/>
        <v>65278</v>
      </c>
      <c r="T165" s="42">
        <v>1609904</v>
      </c>
      <c r="U165" s="42">
        <v>1611646</v>
      </c>
      <c r="V165" s="42">
        <v>1</v>
      </c>
      <c r="W165" s="66" t="s">
        <v>451</v>
      </c>
    </row>
    <row r="166" spans="16:23">
      <c r="Q166" s="42">
        <v>1554127</v>
      </c>
      <c r="R166" s="42">
        <v>1619405</v>
      </c>
      <c r="S166" s="42">
        <f t="shared" si="3"/>
        <v>65278</v>
      </c>
      <c r="T166" s="42">
        <v>1611647</v>
      </c>
      <c r="U166" s="42">
        <v>1612387</v>
      </c>
      <c r="V166" s="42">
        <v>1</v>
      </c>
      <c r="W166" s="66" t="s">
        <v>452</v>
      </c>
    </row>
    <row r="167" spans="16:23">
      <c r="Q167" s="42">
        <v>1554127</v>
      </c>
      <c r="R167" s="42">
        <v>1619405</v>
      </c>
      <c r="S167" s="42">
        <f t="shared" si="3"/>
        <v>65278</v>
      </c>
      <c r="T167" s="42">
        <v>1612445</v>
      </c>
      <c r="U167" s="42">
        <v>1614718</v>
      </c>
      <c r="V167" s="42">
        <v>1</v>
      </c>
      <c r="W167" s="66" t="s">
        <v>453</v>
      </c>
    </row>
    <row r="168" spans="16:23">
      <c r="Q168" s="42">
        <v>1554127</v>
      </c>
      <c r="R168" s="42">
        <v>1619405</v>
      </c>
      <c r="S168" s="42">
        <f t="shared" si="3"/>
        <v>65278</v>
      </c>
      <c r="T168" s="42">
        <v>1614715</v>
      </c>
      <c r="U168" s="42">
        <v>1616559</v>
      </c>
      <c r="V168" s="42">
        <v>1</v>
      </c>
      <c r="W168" s="66" t="s">
        <v>454</v>
      </c>
    </row>
    <row r="169" spans="16:23">
      <c r="Q169" s="42">
        <v>1554127</v>
      </c>
      <c r="R169" s="42">
        <v>1619405</v>
      </c>
      <c r="S169" s="42">
        <f t="shared" si="3"/>
        <v>65278</v>
      </c>
      <c r="T169" s="42">
        <v>1616652</v>
      </c>
      <c r="U169" s="42">
        <v>1616972</v>
      </c>
      <c r="V169" s="42">
        <v>1</v>
      </c>
      <c r="W169" s="66" t="s">
        <v>313</v>
      </c>
    </row>
    <row r="170" spans="16:23">
      <c r="Q170" s="42">
        <v>1554127</v>
      </c>
      <c r="R170" s="42">
        <v>1619405</v>
      </c>
      <c r="S170" s="42">
        <f t="shared" si="3"/>
        <v>65278</v>
      </c>
      <c r="T170" s="42">
        <v>1617089</v>
      </c>
      <c r="U170" s="42">
        <v>1617880</v>
      </c>
      <c r="V170" s="42">
        <v>1</v>
      </c>
      <c r="W170" s="66" t="s">
        <v>455</v>
      </c>
    </row>
    <row r="171" spans="16:23">
      <c r="Q171" s="42">
        <v>1554127</v>
      </c>
      <c r="R171" s="42">
        <v>1619405</v>
      </c>
      <c r="S171" s="42">
        <f t="shared" si="3"/>
        <v>65278</v>
      </c>
      <c r="T171" s="42">
        <v>1618296</v>
      </c>
      <c r="U171" s="42">
        <v>1619405</v>
      </c>
      <c r="V171" s="42">
        <v>-1</v>
      </c>
      <c r="W171" s="66" t="s">
        <v>211</v>
      </c>
    </row>
    <row r="172" spans="16:23">
      <c r="P172" s="5">
        <v>8</v>
      </c>
      <c r="Q172" s="40">
        <v>1732620</v>
      </c>
      <c r="R172" s="40">
        <v>1743742</v>
      </c>
      <c r="S172" s="40">
        <v>11122</v>
      </c>
      <c r="T172" s="40">
        <v>1732620</v>
      </c>
      <c r="U172" s="40">
        <v>1733318</v>
      </c>
      <c r="V172" s="40">
        <v>-1</v>
      </c>
      <c r="W172" s="67"/>
    </row>
    <row r="173" spans="16:23">
      <c r="Q173" s="40">
        <v>1732620</v>
      </c>
      <c r="R173" s="40">
        <v>1743742</v>
      </c>
      <c r="S173" s="40">
        <v>11122</v>
      </c>
      <c r="T173" s="40">
        <v>1733335</v>
      </c>
      <c r="U173" s="40">
        <v>1734300</v>
      </c>
      <c r="V173" s="40">
        <v>-1</v>
      </c>
      <c r="W173" s="67" t="s">
        <v>456</v>
      </c>
    </row>
    <row r="174" spans="16:23">
      <c r="Q174" s="40">
        <v>1732620</v>
      </c>
      <c r="R174" s="40">
        <v>1743742</v>
      </c>
      <c r="S174" s="40">
        <v>11122</v>
      </c>
      <c r="T174" s="40">
        <v>1734402</v>
      </c>
      <c r="U174" s="40">
        <v>1734545</v>
      </c>
      <c r="V174" s="40">
        <v>1</v>
      </c>
      <c r="W174" s="67"/>
    </row>
    <row r="175" spans="16:23">
      <c r="Q175" s="40">
        <v>1732620</v>
      </c>
      <c r="R175" s="40">
        <v>1743742</v>
      </c>
      <c r="S175" s="40">
        <v>11122</v>
      </c>
      <c r="T175" s="40">
        <v>1734861</v>
      </c>
      <c r="U175" s="40">
        <v>1735850</v>
      </c>
      <c r="V175" s="40">
        <v>1</v>
      </c>
      <c r="W175" s="67"/>
    </row>
    <row r="176" spans="16:23">
      <c r="Q176" s="40">
        <v>1732620</v>
      </c>
      <c r="R176" s="40">
        <v>1743742</v>
      </c>
      <c r="S176" s="40">
        <v>11122</v>
      </c>
      <c r="T176" s="40">
        <v>1735933</v>
      </c>
      <c r="U176" s="40">
        <v>1736817</v>
      </c>
      <c r="V176" s="40">
        <v>1</v>
      </c>
      <c r="W176" s="67" t="s">
        <v>457</v>
      </c>
    </row>
    <row r="177" spans="16:23">
      <c r="Q177" s="40">
        <v>1732620</v>
      </c>
      <c r="R177" s="40">
        <v>1743742</v>
      </c>
      <c r="S177" s="40">
        <v>11122</v>
      </c>
      <c r="T177" s="40">
        <v>1736941</v>
      </c>
      <c r="U177" s="40">
        <v>1738086</v>
      </c>
      <c r="V177" s="40">
        <v>1</v>
      </c>
      <c r="W177" s="67"/>
    </row>
    <row r="178" spans="16:23">
      <c r="Q178" s="40">
        <v>1732620</v>
      </c>
      <c r="R178" s="40">
        <v>1743742</v>
      </c>
      <c r="S178" s="40">
        <v>11122</v>
      </c>
      <c r="T178" s="40">
        <v>1738230</v>
      </c>
      <c r="U178" s="40">
        <v>1739453</v>
      </c>
      <c r="V178" s="40">
        <v>1</v>
      </c>
      <c r="W178" s="67" t="s">
        <v>458</v>
      </c>
    </row>
    <row r="179" spans="16:23">
      <c r="Q179" s="40">
        <v>1732620</v>
      </c>
      <c r="R179" s="40">
        <v>1743742</v>
      </c>
      <c r="S179" s="40">
        <v>11122</v>
      </c>
      <c r="T179" s="40">
        <v>1739457</v>
      </c>
      <c r="U179" s="40">
        <v>1739789</v>
      </c>
      <c r="V179" s="40">
        <v>1</v>
      </c>
      <c r="W179" s="67"/>
    </row>
    <row r="180" spans="16:23">
      <c r="Q180" s="40">
        <v>1732620</v>
      </c>
      <c r="R180" s="40">
        <v>1743742</v>
      </c>
      <c r="S180" s="40">
        <v>11122</v>
      </c>
      <c r="T180" s="40">
        <v>1739899</v>
      </c>
      <c r="U180" s="40">
        <v>1740867</v>
      </c>
      <c r="V180" s="40">
        <v>1</v>
      </c>
      <c r="W180" s="67" t="s">
        <v>157</v>
      </c>
    </row>
    <row r="181" spans="16:23">
      <c r="Q181" s="40">
        <v>1732620</v>
      </c>
      <c r="R181" s="40">
        <v>1743742</v>
      </c>
      <c r="S181" s="40">
        <v>11122</v>
      </c>
      <c r="T181" s="40">
        <v>1741022</v>
      </c>
      <c r="U181" s="40">
        <v>1741336</v>
      </c>
      <c r="V181" s="40">
        <v>1</v>
      </c>
      <c r="W181" s="67"/>
    </row>
    <row r="182" spans="16:23">
      <c r="Q182" s="40">
        <v>1732620</v>
      </c>
      <c r="R182" s="40">
        <v>1743742</v>
      </c>
      <c r="S182" s="40">
        <v>11122</v>
      </c>
      <c r="T182" s="40">
        <v>1741333</v>
      </c>
      <c r="U182" s="40">
        <v>1742097</v>
      </c>
      <c r="V182" s="40">
        <v>1</v>
      </c>
      <c r="W182" s="67"/>
    </row>
    <row r="183" spans="16:23">
      <c r="Q183" s="40">
        <v>1732620</v>
      </c>
      <c r="R183" s="40">
        <v>1743742</v>
      </c>
      <c r="S183" s="40">
        <v>11122</v>
      </c>
      <c r="T183" s="40">
        <v>1742097</v>
      </c>
      <c r="U183" s="40">
        <v>1742798</v>
      </c>
      <c r="V183" s="40">
        <v>1</v>
      </c>
      <c r="W183" s="67" t="s">
        <v>459</v>
      </c>
    </row>
    <row r="184" spans="16:23">
      <c r="Q184" s="40">
        <v>1732620</v>
      </c>
      <c r="R184" s="40">
        <v>1743742</v>
      </c>
      <c r="S184" s="40">
        <v>11122</v>
      </c>
      <c r="T184" s="40">
        <v>1742807</v>
      </c>
      <c r="U184" s="40">
        <v>1743742</v>
      </c>
      <c r="V184" s="40">
        <v>1</v>
      </c>
      <c r="W184" s="67"/>
    </row>
    <row r="185" spans="16:23">
      <c r="P185" s="5">
        <v>9</v>
      </c>
      <c r="Q185" s="41">
        <v>2175542</v>
      </c>
      <c r="R185" s="41">
        <v>2180426</v>
      </c>
      <c r="S185" s="41">
        <v>4884</v>
      </c>
      <c r="T185" s="41">
        <v>2175542</v>
      </c>
      <c r="U185" s="41">
        <v>2176333</v>
      </c>
      <c r="V185" s="41">
        <v>1</v>
      </c>
      <c r="W185" s="68" t="s">
        <v>266</v>
      </c>
    </row>
    <row r="186" spans="16:23">
      <c r="Q186" s="41">
        <v>2175542</v>
      </c>
      <c r="R186" s="41">
        <v>2180426</v>
      </c>
      <c r="S186" s="41">
        <v>4884</v>
      </c>
      <c r="T186" s="41">
        <v>2176461</v>
      </c>
      <c r="U186" s="41">
        <v>2177486</v>
      </c>
      <c r="V186" s="41">
        <v>1</v>
      </c>
      <c r="W186" s="68" t="s">
        <v>157</v>
      </c>
    </row>
    <row r="187" spans="16:23">
      <c r="Q187" s="41">
        <v>2175542</v>
      </c>
      <c r="R187" s="41">
        <v>2180426</v>
      </c>
      <c r="S187" s="41">
        <v>4884</v>
      </c>
      <c r="T187" s="41">
        <v>2177614</v>
      </c>
      <c r="U187" s="41">
        <v>2178471</v>
      </c>
      <c r="V187" s="41">
        <v>1</v>
      </c>
      <c r="W187" s="68"/>
    </row>
    <row r="188" spans="16:23">
      <c r="Q188" s="41">
        <v>2175542</v>
      </c>
      <c r="R188" s="41">
        <v>2180426</v>
      </c>
      <c r="S188" s="41">
        <v>4884</v>
      </c>
      <c r="T188" s="41">
        <v>2178531</v>
      </c>
      <c r="U188" s="41">
        <v>2179010</v>
      </c>
      <c r="V188" s="41">
        <v>1</v>
      </c>
      <c r="W188" s="68"/>
    </row>
    <row r="189" spans="16:23">
      <c r="Q189" s="41">
        <v>2175542</v>
      </c>
      <c r="R189" s="41">
        <v>2180426</v>
      </c>
      <c r="S189" s="41">
        <v>4884</v>
      </c>
      <c r="T189" s="41">
        <v>2179125</v>
      </c>
      <c r="U189" s="41">
        <v>2180426</v>
      </c>
      <c r="V189" s="41">
        <v>1</v>
      </c>
      <c r="W189" s="68" t="s">
        <v>460</v>
      </c>
    </row>
    <row r="190" spans="16:23">
      <c r="P190" s="5">
        <v>10</v>
      </c>
      <c r="Q190" s="1">
        <v>2193822</v>
      </c>
      <c r="R190" s="1">
        <v>2216197</v>
      </c>
      <c r="S190" s="1">
        <v>22375</v>
      </c>
      <c r="T190" s="1">
        <v>2193822</v>
      </c>
      <c r="U190" s="1">
        <v>2194766</v>
      </c>
      <c r="V190" s="1">
        <v>1</v>
      </c>
      <c r="W190" s="37" t="s">
        <v>461</v>
      </c>
    </row>
    <row r="191" spans="16:23">
      <c r="Q191" s="1">
        <v>2193822</v>
      </c>
      <c r="R191" s="1">
        <v>2216197</v>
      </c>
      <c r="S191" s="1">
        <v>22375</v>
      </c>
      <c r="T191" s="1">
        <v>2194781</v>
      </c>
      <c r="U191" s="1">
        <v>2195722</v>
      </c>
      <c r="V191" s="1">
        <v>1</v>
      </c>
      <c r="W191" s="37" t="s">
        <v>461</v>
      </c>
    </row>
    <row r="192" spans="16:23">
      <c r="Q192" s="1">
        <v>2193822</v>
      </c>
      <c r="R192" s="1">
        <v>2216197</v>
      </c>
      <c r="S192" s="1">
        <v>22375</v>
      </c>
      <c r="T192" s="1">
        <v>2195737</v>
      </c>
      <c r="U192" s="1">
        <v>2196798</v>
      </c>
      <c r="V192" s="1">
        <v>1</v>
      </c>
      <c r="W192" s="37" t="s">
        <v>462</v>
      </c>
    </row>
    <row r="193" spans="17:23">
      <c r="Q193" s="1">
        <v>2193822</v>
      </c>
      <c r="R193" s="1">
        <v>2216197</v>
      </c>
      <c r="S193" s="1">
        <v>22375</v>
      </c>
      <c r="T193" s="1">
        <v>2196818</v>
      </c>
      <c r="U193" s="1">
        <v>2197822</v>
      </c>
      <c r="V193" s="1">
        <v>1</v>
      </c>
      <c r="W193" s="37" t="s">
        <v>462</v>
      </c>
    </row>
    <row r="194" spans="17:23">
      <c r="Q194" s="1">
        <v>2193822</v>
      </c>
      <c r="R194" s="1">
        <v>2216197</v>
      </c>
      <c r="S194" s="1">
        <v>22375</v>
      </c>
      <c r="T194" s="1">
        <v>2198013</v>
      </c>
      <c r="U194" s="1">
        <v>2198870</v>
      </c>
      <c r="V194" s="1">
        <v>1</v>
      </c>
      <c r="W194" s="37" t="s">
        <v>157</v>
      </c>
    </row>
    <row r="195" spans="17:23">
      <c r="Q195" s="1">
        <v>2193822</v>
      </c>
      <c r="R195" s="1">
        <v>2216197</v>
      </c>
      <c r="S195" s="1">
        <v>22375</v>
      </c>
      <c r="T195" s="1">
        <v>2198898</v>
      </c>
      <c r="U195" s="1">
        <v>2200787</v>
      </c>
      <c r="V195" s="1">
        <v>1</v>
      </c>
      <c r="W195" s="37" t="s">
        <v>463</v>
      </c>
    </row>
    <row r="196" spans="17:23">
      <c r="Q196" s="1">
        <v>2193822</v>
      </c>
      <c r="R196" s="1">
        <v>2216197</v>
      </c>
      <c r="S196" s="1">
        <v>22375</v>
      </c>
      <c r="T196" s="1">
        <v>2200797</v>
      </c>
      <c r="U196" s="1">
        <v>2201681</v>
      </c>
      <c r="V196" s="1">
        <v>1</v>
      </c>
      <c r="W196" s="37" t="s">
        <v>157</v>
      </c>
    </row>
    <row r="197" spans="17:23">
      <c r="Q197" s="1">
        <v>2193822</v>
      </c>
      <c r="R197" s="1">
        <v>2216197</v>
      </c>
      <c r="S197" s="1">
        <v>22375</v>
      </c>
      <c r="T197" s="1">
        <v>2201705</v>
      </c>
      <c r="U197" s="1">
        <v>2202433</v>
      </c>
      <c r="V197" s="1">
        <v>1</v>
      </c>
      <c r="W197" s="37"/>
    </row>
    <row r="198" spans="17:23">
      <c r="Q198" s="1">
        <v>2193822</v>
      </c>
      <c r="R198" s="1">
        <v>2216197</v>
      </c>
      <c r="S198" s="1">
        <v>22375</v>
      </c>
      <c r="T198" s="1">
        <v>2202430</v>
      </c>
      <c r="U198" s="1">
        <v>2203350</v>
      </c>
      <c r="V198" s="1">
        <v>1</v>
      </c>
      <c r="W198" s="37" t="s">
        <v>464</v>
      </c>
    </row>
    <row r="199" spans="17:23">
      <c r="Q199" s="1">
        <v>2193822</v>
      </c>
      <c r="R199" s="1">
        <v>2216197</v>
      </c>
      <c r="S199" s="1">
        <v>22375</v>
      </c>
      <c r="T199" s="1">
        <v>2203347</v>
      </c>
      <c r="U199" s="1">
        <v>2204720</v>
      </c>
      <c r="V199" s="1">
        <v>1</v>
      </c>
      <c r="W199" s="37" t="s">
        <v>157</v>
      </c>
    </row>
    <row r="200" spans="17:23">
      <c r="Q200" s="1">
        <v>2193822</v>
      </c>
      <c r="R200" s="1">
        <v>2216197</v>
      </c>
      <c r="S200" s="1">
        <v>22375</v>
      </c>
      <c r="T200" s="1">
        <v>2204717</v>
      </c>
      <c r="U200" s="1">
        <v>2205379</v>
      </c>
      <c r="V200" s="1">
        <v>1</v>
      </c>
      <c r="W200" s="37" t="s">
        <v>157</v>
      </c>
    </row>
    <row r="201" spans="17:23">
      <c r="Q201" s="1">
        <v>2193822</v>
      </c>
      <c r="R201" s="1">
        <v>2216197</v>
      </c>
      <c r="S201" s="1">
        <v>22375</v>
      </c>
      <c r="T201" s="1">
        <v>2205376</v>
      </c>
      <c r="U201" s="1">
        <v>2206080</v>
      </c>
      <c r="V201" s="1">
        <v>1</v>
      </c>
      <c r="W201" s="37" t="s">
        <v>157</v>
      </c>
    </row>
    <row r="202" spans="17:23">
      <c r="Q202" s="1">
        <v>2193822</v>
      </c>
      <c r="R202" s="1">
        <v>2216197</v>
      </c>
      <c r="S202" s="1">
        <v>22375</v>
      </c>
      <c r="T202" s="1">
        <v>2206182</v>
      </c>
      <c r="U202" s="1">
        <v>2207444</v>
      </c>
      <c r="V202" s="1">
        <v>1</v>
      </c>
      <c r="W202" s="37" t="s">
        <v>157</v>
      </c>
    </row>
    <row r="203" spans="17:23">
      <c r="Q203" s="1">
        <v>2193822</v>
      </c>
      <c r="R203" s="1">
        <v>2216197</v>
      </c>
      <c r="S203" s="1">
        <v>22375</v>
      </c>
      <c r="T203" s="1">
        <v>2207434</v>
      </c>
      <c r="U203" s="1">
        <v>2208588</v>
      </c>
      <c r="V203" s="1">
        <v>1</v>
      </c>
      <c r="W203" s="37" t="s">
        <v>465</v>
      </c>
    </row>
    <row r="204" spans="17:23">
      <c r="Q204" s="1">
        <v>2193822</v>
      </c>
      <c r="R204" s="1">
        <v>2216197</v>
      </c>
      <c r="S204" s="1">
        <v>22375</v>
      </c>
      <c r="T204" s="1">
        <v>2208588</v>
      </c>
      <c r="U204" s="1">
        <v>2209784</v>
      </c>
      <c r="V204" s="1">
        <v>1</v>
      </c>
      <c r="W204" s="37" t="s">
        <v>465</v>
      </c>
    </row>
    <row r="205" spans="17:23">
      <c r="Q205" s="1">
        <v>2193822</v>
      </c>
      <c r="R205" s="1">
        <v>2216197</v>
      </c>
      <c r="S205" s="1">
        <v>22375</v>
      </c>
      <c r="T205" s="1">
        <v>2209784</v>
      </c>
      <c r="U205" s="1">
        <v>2210575</v>
      </c>
      <c r="V205" s="1">
        <v>1</v>
      </c>
      <c r="W205" s="37" t="s">
        <v>466</v>
      </c>
    </row>
    <row r="206" spans="17:23">
      <c r="Q206" s="1">
        <v>2193822</v>
      </c>
      <c r="R206" s="1">
        <v>2216197</v>
      </c>
      <c r="S206" s="1">
        <v>22375</v>
      </c>
      <c r="T206" s="1">
        <v>2210684</v>
      </c>
      <c r="U206" s="1">
        <v>2211511</v>
      </c>
      <c r="V206" s="1">
        <v>1</v>
      </c>
      <c r="W206" s="37"/>
    </row>
    <row r="207" spans="17:23">
      <c r="Q207" s="1">
        <v>2193822</v>
      </c>
      <c r="R207" s="1">
        <v>2216197</v>
      </c>
      <c r="S207" s="1">
        <v>22375</v>
      </c>
      <c r="T207" s="1">
        <v>2211521</v>
      </c>
      <c r="U207" s="1">
        <v>2212858</v>
      </c>
      <c r="V207" s="1">
        <v>1</v>
      </c>
      <c r="W207" s="37" t="s">
        <v>467</v>
      </c>
    </row>
    <row r="208" spans="17:23">
      <c r="Q208" s="1">
        <v>2193822</v>
      </c>
      <c r="R208" s="1">
        <v>2216197</v>
      </c>
      <c r="S208" s="1">
        <v>22375</v>
      </c>
      <c r="T208" s="1">
        <v>2212897</v>
      </c>
      <c r="U208" s="1">
        <v>2213097</v>
      </c>
      <c r="V208" s="1">
        <v>-1</v>
      </c>
      <c r="W208" s="37"/>
    </row>
    <row r="209" spans="16:23">
      <c r="Q209" s="1">
        <v>2193822</v>
      </c>
      <c r="R209" s="1">
        <v>2216197</v>
      </c>
      <c r="S209" s="1">
        <v>22375</v>
      </c>
      <c r="T209" s="1">
        <v>2213227</v>
      </c>
      <c r="U209" s="1">
        <v>2214243</v>
      </c>
      <c r="V209" s="1">
        <v>1</v>
      </c>
      <c r="W209" s="37"/>
    </row>
    <row r="210" spans="16:23">
      <c r="Q210" s="1">
        <v>2193822</v>
      </c>
      <c r="R210" s="1">
        <v>2216197</v>
      </c>
      <c r="S210" s="1">
        <v>22375</v>
      </c>
      <c r="T210" s="1">
        <v>2214356</v>
      </c>
      <c r="U210" s="1">
        <v>2216197</v>
      </c>
      <c r="V210" s="1">
        <v>1</v>
      </c>
      <c r="W210" s="37" t="s">
        <v>463</v>
      </c>
    </row>
    <row r="211" spans="16:23">
      <c r="P211" s="5">
        <v>11</v>
      </c>
      <c r="Q211" s="9">
        <v>2263069</v>
      </c>
      <c r="R211" s="9">
        <v>2273066</v>
      </c>
      <c r="S211" s="9">
        <v>9997</v>
      </c>
      <c r="T211" s="9">
        <v>2263069</v>
      </c>
      <c r="U211" s="9">
        <v>2263212</v>
      </c>
      <c r="V211" s="9">
        <v>1</v>
      </c>
      <c r="W211" s="50"/>
    </row>
    <row r="212" spans="16:23">
      <c r="Q212" s="9">
        <v>2263069</v>
      </c>
      <c r="R212" s="9">
        <v>2273066</v>
      </c>
      <c r="S212" s="9">
        <v>9997</v>
      </c>
      <c r="T212" s="9">
        <v>2263353</v>
      </c>
      <c r="U212" s="9">
        <v>2263943</v>
      </c>
      <c r="V212" s="9">
        <v>-1</v>
      </c>
      <c r="W212" s="50" t="s">
        <v>142</v>
      </c>
    </row>
    <row r="213" spans="16:23">
      <c r="Q213" s="9">
        <v>2263069</v>
      </c>
      <c r="R213" s="9">
        <v>2273066</v>
      </c>
      <c r="S213" s="9">
        <v>9997</v>
      </c>
      <c r="T213" s="9">
        <v>2264125</v>
      </c>
      <c r="U213" s="9">
        <v>2264844</v>
      </c>
      <c r="V213" s="9">
        <v>-1</v>
      </c>
      <c r="W213" s="50" t="s">
        <v>157</v>
      </c>
    </row>
    <row r="214" spans="16:23">
      <c r="Q214" s="9">
        <v>2263069</v>
      </c>
      <c r="R214" s="9">
        <v>2273066</v>
      </c>
      <c r="S214" s="9">
        <v>9997</v>
      </c>
      <c r="T214" s="9">
        <v>2265046</v>
      </c>
      <c r="U214" s="9">
        <v>2266044</v>
      </c>
      <c r="V214" s="9">
        <v>-1</v>
      </c>
      <c r="W214" s="50" t="s">
        <v>157</v>
      </c>
    </row>
    <row r="215" spans="16:23">
      <c r="Q215" s="9">
        <v>2263069</v>
      </c>
      <c r="R215" s="9">
        <v>2273066</v>
      </c>
      <c r="S215" s="9">
        <v>9997</v>
      </c>
      <c r="T215" s="9">
        <v>2266067</v>
      </c>
      <c r="U215" s="9">
        <v>2267323</v>
      </c>
      <c r="V215" s="9">
        <v>-1</v>
      </c>
      <c r="W215" s="50" t="s">
        <v>458</v>
      </c>
    </row>
    <row r="216" spans="16:23">
      <c r="Q216" s="9">
        <v>2263069</v>
      </c>
      <c r="R216" s="9">
        <v>2273066</v>
      </c>
      <c r="S216" s="9">
        <v>9997</v>
      </c>
      <c r="T216" s="9">
        <v>2267358</v>
      </c>
      <c r="U216" s="9">
        <v>2267561</v>
      </c>
      <c r="V216" s="9">
        <v>-1</v>
      </c>
      <c r="W216" s="50"/>
    </row>
    <row r="217" spans="16:23">
      <c r="Q217" s="9">
        <v>2263069</v>
      </c>
      <c r="R217" s="9">
        <v>2273066</v>
      </c>
      <c r="S217" s="9">
        <v>9997</v>
      </c>
      <c r="T217" s="9">
        <v>2267647</v>
      </c>
      <c r="U217" s="9">
        <v>2268624</v>
      </c>
      <c r="V217" s="9">
        <v>-1</v>
      </c>
      <c r="W217" s="50" t="s">
        <v>157</v>
      </c>
    </row>
    <row r="218" spans="16:23">
      <c r="Q218" s="9">
        <v>2263069</v>
      </c>
      <c r="R218" s="9">
        <v>2273066</v>
      </c>
      <c r="S218" s="9">
        <v>9997</v>
      </c>
      <c r="T218" s="9">
        <v>2268663</v>
      </c>
      <c r="U218" s="9">
        <v>2270033</v>
      </c>
      <c r="V218" s="9">
        <v>-1</v>
      </c>
      <c r="W218" s="50" t="s">
        <v>468</v>
      </c>
    </row>
    <row r="219" spans="16:23">
      <c r="Q219" s="9">
        <v>2263069</v>
      </c>
      <c r="R219" s="9">
        <v>2273066</v>
      </c>
      <c r="S219" s="9">
        <v>9997</v>
      </c>
      <c r="T219" s="9">
        <v>2270685</v>
      </c>
      <c r="U219" s="9">
        <v>2271776</v>
      </c>
      <c r="V219" s="9">
        <v>-1</v>
      </c>
      <c r="W219" s="50"/>
    </row>
    <row r="220" spans="16:23">
      <c r="Q220" s="9">
        <v>2263069</v>
      </c>
      <c r="R220" s="9">
        <v>2273066</v>
      </c>
      <c r="S220" s="9">
        <v>9997</v>
      </c>
      <c r="T220" s="9">
        <v>2271810</v>
      </c>
      <c r="U220" s="9">
        <v>2272205</v>
      </c>
      <c r="V220" s="9">
        <v>-1</v>
      </c>
      <c r="W220" s="50" t="s">
        <v>157</v>
      </c>
    </row>
    <row r="221" spans="16:23">
      <c r="Q221" s="9">
        <v>2263069</v>
      </c>
      <c r="R221" s="9">
        <v>2273066</v>
      </c>
      <c r="S221" s="9">
        <v>9997</v>
      </c>
      <c r="T221" s="9">
        <v>2272314</v>
      </c>
      <c r="U221" s="9">
        <v>2273066</v>
      </c>
      <c r="V221" s="9">
        <v>-1</v>
      </c>
      <c r="W221" s="50" t="s">
        <v>469</v>
      </c>
    </row>
    <row r="222" spans="16:23">
      <c r="P222" s="5">
        <v>12</v>
      </c>
      <c r="Q222" s="10">
        <v>2489873</v>
      </c>
      <c r="R222" s="10">
        <v>2497174</v>
      </c>
      <c r="S222" s="10">
        <v>7301</v>
      </c>
      <c r="T222" s="10">
        <v>2489873</v>
      </c>
      <c r="U222" s="10">
        <v>2490919</v>
      </c>
      <c r="V222" s="10">
        <v>-1</v>
      </c>
      <c r="W222" s="51" t="s">
        <v>470</v>
      </c>
    </row>
    <row r="223" spans="16:23">
      <c r="Q223" s="10">
        <v>2489873</v>
      </c>
      <c r="R223" s="10">
        <v>2497174</v>
      </c>
      <c r="S223" s="10">
        <v>7301</v>
      </c>
      <c r="T223" s="10">
        <v>2491061</v>
      </c>
      <c r="U223" s="10">
        <v>2492257</v>
      </c>
      <c r="V223" s="10">
        <v>1</v>
      </c>
      <c r="W223" s="51" t="s">
        <v>471</v>
      </c>
    </row>
    <row r="224" spans="16:23">
      <c r="Q224" s="10">
        <v>2489873</v>
      </c>
      <c r="R224" s="10">
        <v>2497174</v>
      </c>
      <c r="S224" s="10">
        <v>7301</v>
      </c>
      <c r="T224" s="10">
        <v>2492268</v>
      </c>
      <c r="U224" s="10">
        <v>2493704</v>
      </c>
      <c r="V224" s="10">
        <v>-1</v>
      </c>
      <c r="W224" s="51" t="s">
        <v>472</v>
      </c>
    </row>
    <row r="225" spans="16:23">
      <c r="Q225" s="10">
        <v>2489873</v>
      </c>
      <c r="R225" s="10">
        <v>2497174</v>
      </c>
      <c r="S225" s="10">
        <v>7301</v>
      </c>
      <c r="T225" s="10">
        <v>2493708</v>
      </c>
      <c r="U225" s="10">
        <v>2494394</v>
      </c>
      <c r="V225" s="10">
        <v>-1</v>
      </c>
      <c r="W225" s="51" t="s">
        <v>473</v>
      </c>
    </row>
    <row r="226" spans="16:23">
      <c r="Q226" s="10">
        <v>2489873</v>
      </c>
      <c r="R226" s="10">
        <v>2497174</v>
      </c>
      <c r="S226" s="10">
        <v>7301</v>
      </c>
      <c r="T226" s="10">
        <v>2494602</v>
      </c>
      <c r="U226" s="10">
        <v>2495039</v>
      </c>
      <c r="V226" s="10">
        <v>1</v>
      </c>
      <c r="W226" s="51" t="s">
        <v>157</v>
      </c>
    </row>
    <row r="227" spans="16:23">
      <c r="Q227" s="10">
        <v>2489873</v>
      </c>
      <c r="R227" s="10">
        <v>2497174</v>
      </c>
      <c r="S227" s="10">
        <v>7301</v>
      </c>
      <c r="T227" s="10">
        <v>2495057</v>
      </c>
      <c r="U227" s="10">
        <v>2495416</v>
      </c>
      <c r="V227" s="10">
        <v>1</v>
      </c>
      <c r="W227" s="51"/>
    </row>
    <row r="228" spans="16:23">
      <c r="Q228" s="10">
        <v>2489873</v>
      </c>
      <c r="R228" s="10">
        <v>2497174</v>
      </c>
      <c r="S228" s="10">
        <v>7301</v>
      </c>
      <c r="T228" s="10">
        <v>2495422</v>
      </c>
      <c r="U228" s="10">
        <v>2495829</v>
      </c>
      <c r="V228" s="10">
        <v>1</v>
      </c>
      <c r="W228" s="51" t="s">
        <v>157</v>
      </c>
    </row>
    <row r="229" spans="16:23">
      <c r="Q229" s="10">
        <v>2489873</v>
      </c>
      <c r="R229" s="10">
        <v>2497174</v>
      </c>
      <c r="S229" s="10">
        <v>7301</v>
      </c>
      <c r="T229" s="10">
        <v>2496048</v>
      </c>
      <c r="U229" s="10">
        <v>2496179</v>
      </c>
      <c r="V229" s="10">
        <v>-1</v>
      </c>
      <c r="W229" s="51" t="s">
        <v>142</v>
      </c>
    </row>
    <row r="230" spans="16:23">
      <c r="Q230" s="10">
        <v>2489873</v>
      </c>
      <c r="R230" s="10">
        <v>2497174</v>
      </c>
      <c r="S230" s="10">
        <v>7301</v>
      </c>
      <c r="T230" s="10">
        <v>2496347</v>
      </c>
      <c r="U230" s="10">
        <v>2496601</v>
      </c>
      <c r="V230" s="10">
        <v>1</v>
      </c>
      <c r="W230" s="51" t="s">
        <v>474</v>
      </c>
    </row>
    <row r="231" spans="16:23">
      <c r="Q231" s="10">
        <v>2489873</v>
      </c>
      <c r="R231" s="10">
        <v>2497174</v>
      </c>
      <c r="S231" s="10">
        <v>7301</v>
      </c>
      <c r="T231" s="10">
        <v>2496598</v>
      </c>
      <c r="U231" s="10">
        <v>2497026</v>
      </c>
      <c r="V231" s="10">
        <v>1</v>
      </c>
      <c r="W231" s="51" t="s">
        <v>475</v>
      </c>
    </row>
    <row r="232" spans="16:23">
      <c r="Q232" s="10">
        <v>2489873</v>
      </c>
      <c r="R232" s="10">
        <v>2497174</v>
      </c>
      <c r="S232" s="10">
        <v>7301</v>
      </c>
      <c r="T232" s="10">
        <v>2497052</v>
      </c>
      <c r="U232" s="10">
        <v>2497174</v>
      </c>
      <c r="V232" s="10">
        <v>-1</v>
      </c>
      <c r="W232" s="51"/>
    </row>
    <row r="233" spans="16:23">
      <c r="P233" s="5">
        <v>13</v>
      </c>
      <c r="Q233" s="11">
        <v>2590062</v>
      </c>
      <c r="R233" s="11">
        <v>2622748</v>
      </c>
      <c r="S233" s="11">
        <f>R233-Q233</f>
        <v>32686</v>
      </c>
      <c r="T233" s="11">
        <v>2590062</v>
      </c>
      <c r="U233" s="11">
        <v>2590544</v>
      </c>
      <c r="V233" s="11">
        <v>-1</v>
      </c>
      <c r="W233" s="52" t="s">
        <v>476</v>
      </c>
    </row>
    <row r="234" spans="16:23">
      <c r="Q234" s="11">
        <v>2590062</v>
      </c>
      <c r="R234" s="11">
        <v>2622748</v>
      </c>
      <c r="S234" s="11">
        <f t="shared" ref="S234:S259" si="4">R234-Q234</f>
        <v>32686</v>
      </c>
      <c r="T234" s="11">
        <v>2590591</v>
      </c>
      <c r="U234" s="11">
        <v>2591325</v>
      </c>
      <c r="V234" s="11">
        <v>1</v>
      </c>
      <c r="W234" s="52"/>
    </row>
    <row r="235" spans="16:23">
      <c r="Q235" s="11">
        <v>2590062</v>
      </c>
      <c r="R235" s="11">
        <v>2622748</v>
      </c>
      <c r="S235" s="11">
        <f t="shared" si="4"/>
        <v>32686</v>
      </c>
      <c r="T235" s="11">
        <v>2591586</v>
      </c>
      <c r="U235" s="11">
        <v>2591702</v>
      </c>
      <c r="V235" s="11">
        <v>1</v>
      </c>
      <c r="W235" s="52"/>
    </row>
    <row r="236" spans="16:23">
      <c r="Q236" s="11">
        <v>2590062</v>
      </c>
      <c r="R236" s="11">
        <v>2622748</v>
      </c>
      <c r="S236" s="11">
        <f t="shared" si="4"/>
        <v>32686</v>
      </c>
      <c r="T236" s="11">
        <v>2591837</v>
      </c>
      <c r="U236" s="11">
        <v>2592640</v>
      </c>
      <c r="V236" s="11">
        <v>1</v>
      </c>
      <c r="W236" s="52" t="s">
        <v>157</v>
      </c>
    </row>
    <row r="237" spans="16:23">
      <c r="Q237" s="11">
        <v>2590062</v>
      </c>
      <c r="R237" s="11">
        <v>2622748</v>
      </c>
      <c r="S237" s="11">
        <f t="shared" si="4"/>
        <v>32686</v>
      </c>
      <c r="T237" s="11">
        <v>2592914</v>
      </c>
      <c r="U237" s="11">
        <v>2593837</v>
      </c>
      <c r="V237" s="11">
        <v>1</v>
      </c>
      <c r="W237" s="52" t="s">
        <v>157</v>
      </c>
    </row>
    <row r="238" spans="16:23">
      <c r="Q238" s="11">
        <v>2590062</v>
      </c>
      <c r="R238" s="11">
        <v>2622748</v>
      </c>
      <c r="S238" s="11">
        <f t="shared" si="4"/>
        <v>32686</v>
      </c>
      <c r="T238" s="11">
        <v>2593889</v>
      </c>
      <c r="U238" s="11">
        <v>2594536</v>
      </c>
      <c r="V238" s="11">
        <v>1</v>
      </c>
      <c r="W238" s="52" t="s">
        <v>218</v>
      </c>
    </row>
    <row r="239" spans="16:23">
      <c r="Q239" s="11">
        <v>2590062</v>
      </c>
      <c r="R239" s="11">
        <v>2622748</v>
      </c>
      <c r="S239" s="11">
        <f t="shared" si="4"/>
        <v>32686</v>
      </c>
      <c r="T239" s="11">
        <v>2595116</v>
      </c>
      <c r="U239" s="11">
        <v>2595475</v>
      </c>
      <c r="V239" s="11">
        <v>-1</v>
      </c>
      <c r="W239" s="52" t="s">
        <v>157</v>
      </c>
    </row>
    <row r="240" spans="16:23">
      <c r="Q240" s="11">
        <v>2590062</v>
      </c>
      <c r="R240" s="11">
        <v>2622748</v>
      </c>
      <c r="S240" s="11">
        <f t="shared" si="4"/>
        <v>32686</v>
      </c>
      <c r="T240" s="11">
        <v>2595618</v>
      </c>
      <c r="U240" s="11">
        <v>2596676</v>
      </c>
      <c r="V240" s="11">
        <v>-1</v>
      </c>
      <c r="W240" s="52" t="s">
        <v>157</v>
      </c>
    </row>
    <row r="241" spans="17:23">
      <c r="Q241" s="11">
        <v>2590062</v>
      </c>
      <c r="R241" s="11">
        <v>2622748</v>
      </c>
      <c r="S241" s="11">
        <f t="shared" si="4"/>
        <v>32686</v>
      </c>
      <c r="T241" s="11">
        <v>2596889</v>
      </c>
      <c r="U241" s="11">
        <v>2597215</v>
      </c>
      <c r="V241" s="11">
        <v>1</v>
      </c>
      <c r="W241" s="52"/>
    </row>
    <row r="242" spans="17:23">
      <c r="Q242" s="11">
        <v>2590062</v>
      </c>
      <c r="R242" s="11">
        <v>2622748</v>
      </c>
      <c r="S242" s="11">
        <f t="shared" si="4"/>
        <v>32686</v>
      </c>
      <c r="T242" s="11">
        <v>2597359</v>
      </c>
      <c r="U242" s="11">
        <v>2598501</v>
      </c>
      <c r="V242" s="11">
        <v>1</v>
      </c>
      <c r="W242" s="52" t="s">
        <v>157</v>
      </c>
    </row>
    <row r="243" spans="17:23">
      <c r="Q243" s="11">
        <v>2590062</v>
      </c>
      <c r="R243" s="11">
        <v>2622748</v>
      </c>
      <c r="S243" s="11">
        <f t="shared" si="4"/>
        <v>32686</v>
      </c>
      <c r="T243" s="11">
        <v>2598542</v>
      </c>
      <c r="U243" s="11">
        <v>2599723</v>
      </c>
      <c r="V243" s="11">
        <v>-1</v>
      </c>
      <c r="W243" s="52" t="s">
        <v>477</v>
      </c>
    </row>
    <row r="244" spans="17:23">
      <c r="Q244" s="11">
        <v>2590062</v>
      </c>
      <c r="R244" s="11">
        <v>2622748</v>
      </c>
      <c r="S244" s="11">
        <f t="shared" si="4"/>
        <v>32686</v>
      </c>
      <c r="T244" s="11">
        <v>2599730</v>
      </c>
      <c r="U244" s="11">
        <v>2601364</v>
      </c>
      <c r="V244" s="11">
        <v>-1</v>
      </c>
      <c r="W244" s="52" t="s">
        <v>157</v>
      </c>
    </row>
    <row r="245" spans="17:23">
      <c r="Q245" s="11">
        <v>2590062</v>
      </c>
      <c r="R245" s="11">
        <v>2622748</v>
      </c>
      <c r="S245" s="11">
        <f t="shared" si="4"/>
        <v>32686</v>
      </c>
      <c r="T245" s="11">
        <v>2601383</v>
      </c>
      <c r="U245" s="11">
        <v>2603548</v>
      </c>
      <c r="V245" s="11">
        <v>-1</v>
      </c>
      <c r="W245" s="52" t="s">
        <v>478</v>
      </c>
    </row>
    <row r="246" spans="17:23">
      <c r="Q246" s="11">
        <v>2590062</v>
      </c>
      <c r="R246" s="11">
        <v>2622748</v>
      </c>
      <c r="S246" s="11">
        <f t="shared" si="4"/>
        <v>32686</v>
      </c>
      <c r="T246" s="11">
        <v>2603538</v>
      </c>
      <c r="U246" s="11">
        <v>2604398</v>
      </c>
      <c r="V246" s="11">
        <v>-1</v>
      </c>
      <c r="W246" s="52" t="s">
        <v>479</v>
      </c>
    </row>
    <row r="247" spans="17:23">
      <c r="Q247" s="11">
        <v>2590062</v>
      </c>
      <c r="R247" s="11">
        <v>2622748</v>
      </c>
      <c r="S247" s="11">
        <f t="shared" si="4"/>
        <v>32686</v>
      </c>
      <c r="T247" s="11">
        <v>2604547</v>
      </c>
      <c r="U247" s="11">
        <v>2604978</v>
      </c>
      <c r="V247" s="11">
        <v>1</v>
      </c>
      <c r="W247" s="52"/>
    </row>
    <row r="248" spans="17:23">
      <c r="Q248" s="11">
        <v>2590062</v>
      </c>
      <c r="R248" s="11">
        <v>2622748</v>
      </c>
      <c r="S248" s="11">
        <f t="shared" si="4"/>
        <v>32686</v>
      </c>
      <c r="T248" s="11">
        <v>2605390</v>
      </c>
      <c r="U248" s="11">
        <v>2606487</v>
      </c>
      <c r="V248" s="11">
        <v>1</v>
      </c>
      <c r="W248" s="52" t="s">
        <v>157</v>
      </c>
    </row>
    <row r="249" spans="17:23">
      <c r="Q249" s="11">
        <v>2590062</v>
      </c>
      <c r="R249" s="11">
        <v>2622748</v>
      </c>
      <c r="S249" s="11">
        <f t="shared" si="4"/>
        <v>32686</v>
      </c>
      <c r="T249" s="11">
        <v>2606484</v>
      </c>
      <c r="U249" s="11">
        <v>2607476</v>
      </c>
      <c r="V249" s="11">
        <v>1</v>
      </c>
      <c r="W249" s="52" t="s">
        <v>157</v>
      </c>
    </row>
    <row r="250" spans="17:23">
      <c r="Q250" s="11">
        <v>2590062</v>
      </c>
      <c r="R250" s="11">
        <v>2622748</v>
      </c>
      <c r="S250" s="11">
        <f t="shared" si="4"/>
        <v>32686</v>
      </c>
      <c r="T250" s="11">
        <v>2607495</v>
      </c>
      <c r="U250" s="11">
        <v>2608703</v>
      </c>
      <c r="V250" s="11">
        <v>-1</v>
      </c>
      <c r="W250" s="52" t="s">
        <v>157</v>
      </c>
    </row>
    <row r="251" spans="17:23">
      <c r="Q251" s="11">
        <v>2590062</v>
      </c>
      <c r="R251" s="11">
        <v>2622748</v>
      </c>
      <c r="S251" s="11">
        <f t="shared" si="4"/>
        <v>32686</v>
      </c>
      <c r="T251" s="11">
        <v>2609070</v>
      </c>
      <c r="U251" s="11">
        <v>2610500</v>
      </c>
      <c r="V251" s="11">
        <v>1</v>
      </c>
      <c r="W251" s="52" t="s">
        <v>162</v>
      </c>
    </row>
    <row r="252" spans="17:23">
      <c r="Q252" s="11">
        <v>2590062</v>
      </c>
      <c r="R252" s="11">
        <v>2622748</v>
      </c>
      <c r="S252" s="11">
        <f t="shared" si="4"/>
        <v>32686</v>
      </c>
      <c r="T252" s="11">
        <v>2610497</v>
      </c>
      <c r="U252" s="11">
        <v>2611753</v>
      </c>
      <c r="V252" s="11">
        <v>1</v>
      </c>
      <c r="W252" s="52" t="s">
        <v>165</v>
      </c>
    </row>
    <row r="253" spans="17:23">
      <c r="Q253" s="11">
        <v>2590062</v>
      </c>
      <c r="R253" s="11">
        <v>2622748</v>
      </c>
      <c r="S253" s="11">
        <f t="shared" si="4"/>
        <v>32686</v>
      </c>
      <c r="T253" s="11">
        <v>2611755</v>
      </c>
      <c r="U253" s="11">
        <v>2614925</v>
      </c>
      <c r="V253" s="11">
        <v>1</v>
      </c>
      <c r="W253" s="52" t="s">
        <v>166</v>
      </c>
    </row>
    <row r="254" spans="17:23">
      <c r="Q254" s="11">
        <v>2590062</v>
      </c>
      <c r="R254" s="11">
        <v>2622748</v>
      </c>
      <c r="S254" s="11">
        <f t="shared" si="4"/>
        <v>32686</v>
      </c>
      <c r="T254" s="11">
        <v>2614998</v>
      </c>
      <c r="U254" s="11">
        <v>2615981</v>
      </c>
      <c r="V254" s="11">
        <v>-1</v>
      </c>
      <c r="W254" s="52"/>
    </row>
    <row r="255" spans="17:23">
      <c r="Q255" s="11">
        <v>2590062</v>
      </c>
      <c r="R255" s="11">
        <v>2622748</v>
      </c>
      <c r="S255" s="11">
        <f t="shared" si="4"/>
        <v>32686</v>
      </c>
      <c r="T255" s="11">
        <v>2616871</v>
      </c>
      <c r="U255" s="11">
        <v>2618097</v>
      </c>
      <c r="V255" s="11">
        <v>-1</v>
      </c>
      <c r="W255" s="52" t="s">
        <v>480</v>
      </c>
    </row>
    <row r="256" spans="17:23">
      <c r="Q256" s="11">
        <v>2590062</v>
      </c>
      <c r="R256" s="11">
        <v>2622748</v>
      </c>
      <c r="S256" s="11">
        <f t="shared" si="4"/>
        <v>32686</v>
      </c>
      <c r="T256" s="11">
        <v>2618094</v>
      </c>
      <c r="U256" s="11">
        <v>2618963</v>
      </c>
      <c r="V256" s="11">
        <v>-1</v>
      </c>
      <c r="W256" s="52" t="s">
        <v>181</v>
      </c>
    </row>
    <row r="257" spans="16:23">
      <c r="Q257" s="11">
        <v>2590062</v>
      </c>
      <c r="R257" s="11">
        <v>2622748</v>
      </c>
      <c r="S257" s="11">
        <f t="shared" si="4"/>
        <v>32686</v>
      </c>
      <c r="T257" s="11">
        <v>2619131</v>
      </c>
      <c r="U257" s="11">
        <v>2620444</v>
      </c>
      <c r="V257" s="11">
        <v>-1</v>
      </c>
      <c r="W257" s="52" t="s">
        <v>481</v>
      </c>
    </row>
    <row r="258" spans="16:23">
      <c r="Q258" s="11">
        <v>2590062</v>
      </c>
      <c r="R258" s="11">
        <v>2622748</v>
      </c>
      <c r="S258" s="11">
        <f t="shared" si="4"/>
        <v>32686</v>
      </c>
      <c r="T258" s="11">
        <v>2620452</v>
      </c>
      <c r="U258" s="11">
        <v>2621705</v>
      </c>
      <c r="V258" s="11">
        <v>-1</v>
      </c>
      <c r="W258" s="52" t="s">
        <v>482</v>
      </c>
    </row>
    <row r="259" spans="16:23">
      <c r="Q259" s="11">
        <v>2590062</v>
      </c>
      <c r="R259" s="11">
        <v>2622748</v>
      </c>
      <c r="S259" s="11">
        <f t="shared" si="4"/>
        <v>32686</v>
      </c>
      <c r="T259" s="11">
        <v>2621702</v>
      </c>
      <c r="U259" s="11">
        <v>2622748</v>
      </c>
      <c r="V259" s="11">
        <v>-1</v>
      </c>
      <c r="W259" s="52" t="s">
        <v>483</v>
      </c>
    </row>
    <row r="260" spans="16:23">
      <c r="P260" s="5">
        <v>14</v>
      </c>
      <c r="Q260" s="23">
        <v>3083950</v>
      </c>
      <c r="R260" s="23">
        <v>3088043</v>
      </c>
      <c r="S260" s="23">
        <v>4093</v>
      </c>
      <c r="T260" s="23">
        <v>3083950</v>
      </c>
      <c r="U260" s="23">
        <v>3086040</v>
      </c>
      <c r="V260" s="23">
        <v>1</v>
      </c>
      <c r="W260" s="53" t="s">
        <v>484</v>
      </c>
    </row>
    <row r="261" spans="16:23">
      <c r="Q261" s="23">
        <v>3083950</v>
      </c>
      <c r="R261" s="23">
        <v>3088043</v>
      </c>
      <c r="S261" s="23">
        <v>4093</v>
      </c>
      <c r="T261" s="23">
        <v>3086083</v>
      </c>
      <c r="U261" s="23">
        <v>3087039</v>
      </c>
      <c r="V261" s="23">
        <v>1</v>
      </c>
      <c r="W261" s="53" t="s">
        <v>157</v>
      </c>
    </row>
    <row r="262" spans="16:23">
      <c r="Q262" s="23">
        <v>3083950</v>
      </c>
      <c r="R262" s="23">
        <v>3088043</v>
      </c>
      <c r="S262" s="23">
        <v>4093</v>
      </c>
      <c r="T262" s="23">
        <v>3087096</v>
      </c>
      <c r="U262" s="23">
        <v>3088043</v>
      </c>
      <c r="V262" s="23">
        <v>1</v>
      </c>
      <c r="W262" s="53" t="s">
        <v>485</v>
      </c>
    </row>
    <row r="263" spans="16:23">
      <c r="Q263" s="23">
        <v>3095156</v>
      </c>
      <c r="R263" s="23">
        <v>3103896</v>
      </c>
      <c r="S263" s="23">
        <v>8740</v>
      </c>
      <c r="T263" s="23">
        <v>3094393</v>
      </c>
      <c r="U263" s="23">
        <v>3095163</v>
      </c>
      <c r="V263" s="23">
        <v>1</v>
      </c>
      <c r="W263" s="53" t="s">
        <v>486</v>
      </c>
    </row>
    <row r="264" spans="16:23">
      <c r="Q264" s="23">
        <v>3095156</v>
      </c>
      <c r="R264" s="23">
        <v>3103896</v>
      </c>
      <c r="S264" s="23">
        <v>8740</v>
      </c>
      <c r="T264" s="23">
        <v>3095156</v>
      </c>
      <c r="U264" s="23">
        <v>3095608</v>
      </c>
      <c r="V264" s="23">
        <v>1</v>
      </c>
      <c r="W264" s="53" t="s">
        <v>487</v>
      </c>
    </row>
    <row r="265" spans="16:23">
      <c r="Q265" s="23">
        <v>3095156</v>
      </c>
      <c r="R265" s="23">
        <v>3103896</v>
      </c>
      <c r="S265" s="23">
        <v>8740</v>
      </c>
      <c r="T265" s="23">
        <v>3095621</v>
      </c>
      <c r="U265" s="23">
        <v>3096358</v>
      </c>
      <c r="V265" s="23">
        <v>1</v>
      </c>
      <c r="W265" s="53" t="s">
        <v>488</v>
      </c>
    </row>
    <row r="266" spans="16:23">
      <c r="Q266" s="23">
        <v>3095156</v>
      </c>
      <c r="R266" s="23">
        <v>3103896</v>
      </c>
      <c r="S266" s="23">
        <v>8740</v>
      </c>
      <c r="T266" s="23">
        <v>3097414</v>
      </c>
      <c r="U266" s="23">
        <v>3098217</v>
      </c>
      <c r="V266" s="23">
        <v>1</v>
      </c>
      <c r="W266" s="53" t="s">
        <v>489</v>
      </c>
    </row>
    <row r="267" spans="16:23">
      <c r="Q267" s="23">
        <v>3095156</v>
      </c>
      <c r="R267" s="23">
        <v>3103896</v>
      </c>
      <c r="S267" s="23">
        <v>8740</v>
      </c>
      <c r="T267" s="23">
        <v>3099195</v>
      </c>
      <c r="U267" s="23">
        <v>3100430</v>
      </c>
      <c r="V267" s="23">
        <v>1</v>
      </c>
      <c r="W267" s="53" t="s">
        <v>157</v>
      </c>
    </row>
    <row r="268" spans="16:23">
      <c r="Q268" s="23">
        <v>3095156</v>
      </c>
      <c r="R268" s="23">
        <v>3103896</v>
      </c>
      <c r="S268" s="23">
        <v>8740</v>
      </c>
      <c r="T268" s="23">
        <v>3100443</v>
      </c>
      <c r="U268" s="23">
        <v>3100949</v>
      </c>
      <c r="V268" s="23">
        <v>1</v>
      </c>
      <c r="W268" s="53" t="s">
        <v>141</v>
      </c>
    </row>
    <row r="269" spans="16:23">
      <c r="Q269" s="23">
        <v>3095156</v>
      </c>
      <c r="R269" s="23">
        <v>3103896</v>
      </c>
      <c r="S269" s="23">
        <v>8740</v>
      </c>
      <c r="T269" s="23">
        <v>3100983</v>
      </c>
      <c r="U269" s="23">
        <v>3101894</v>
      </c>
      <c r="V269" s="23">
        <v>1</v>
      </c>
      <c r="W269" s="53" t="s">
        <v>142</v>
      </c>
    </row>
    <row r="270" spans="16:23">
      <c r="Q270" s="23">
        <v>3095156</v>
      </c>
      <c r="R270" s="23">
        <v>3103896</v>
      </c>
      <c r="S270" s="23">
        <v>8740</v>
      </c>
      <c r="T270" s="23">
        <v>3101855</v>
      </c>
      <c r="U270" s="23">
        <v>3102730</v>
      </c>
      <c r="V270" s="23">
        <v>-1</v>
      </c>
      <c r="W270" s="53"/>
    </row>
    <row r="271" spans="16:23">
      <c r="Q271" s="23">
        <v>3095156</v>
      </c>
      <c r="R271" s="23">
        <v>3103896</v>
      </c>
      <c r="S271" s="23">
        <v>8740</v>
      </c>
      <c r="T271" s="23">
        <v>3102727</v>
      </c>
      <c r="U271" s="23">
        <v>3103896</v>
      </c>
      <c r="V271" s="23">
        <v>-1</v>
      </c>
      <c r="W271" s="53" t="s">
        <v>161</v>
      </c>
    </row>
    <row r="272" spans="16:23">
      <c r="P272" s="5">
        <v>15</v>
      </c>
      <c r="Q272" s="24">
        <v>3213704</v>
      </c>
      <c r="R272" s="24">
        <v>3225123</v>
      </c>
      <c r="S272" s="24">
        <v>11419</v>
      </c>
      <c r="T272" s="24">
        <v>3213704</v>
      </c>
      <c r="U272" s="24">
        <v>3213826</v>
      </c>
      <c r="V272" s="24">
        <v>-1</v>
      </c>
      <c r="W272" s="36"/>
    </row>
    <row r="273" spans="16:23">
      <c r="Q273" s="24">
        <v>3213704</v>
      </c>
      <c r="R273" s="24">
        <v>3225123</v>
      </c>
      <c r="S273" s="24">
        <v>11419</v>
      </c>
      <c r="T273" s="24">
        <v>3213928</v>
      </c>
      <c r="U273" s="24">
        <v>3214653</v>
      </c>
      <c r="V273" s="24">
        <v>1</v>
      </c>
      <c r="W273" s="36" t="s">
        <v>144</v>
      </c>
    </row>
    <row r="274" spans="16:23">
      <c r="Q274" s="24">
        <v>3213704</v>
      </c>
      <c r="R274" s="24">
        <v>3225123</v>
      </c>
      <c r="S274" s="24">
        <v>11419</v>
      </c>
      <c r="T274" s="24">
        <v>3214790</v>
      </c>
      <c r="U274" s="24">
        <v>3215761</v>
      </c>
      <c r="V274" s="24">
        <v>1</v>
      </c>
      <c r="W274" s="36" t="s">
        <v>157</v>
      </c>
    </row>
    <row r="275" spans="16:23">
      <c r="Q275" s="24">
        <v>3213704</v>
      </c>
      <c r="R275" s="24">
        <v>3225123</v>
      </c>
      <c r="S275" s="24">
        <v>11419</v>
      </c>
      <c r="T275" s="24">
        <v>3215777</v>
      </c>
      <c r="U275" s="24">
        <v>3216703</v>
      </c>
      <c r="V275" s="24">
        <v>1</v>
      </c>
      <c r="W275" s="36" t="s">
        <v>157</v>
      </c>
    </row>
    <row r="276" spans="16:23">
      <c r="Q276" s="24">
        <v>3213704</v>
      </c>
      <c r="R276" s="24">
        <v>3225123</v>
      </c>
      <c r="S276" s="24">
        <v>11419</v>
      </c>
      <c r="T276" s="24">
        <v>3216690</v>
      </c>
      <c r="U276" s="24">
        <v>3217502</v>
      </c>
      <c r="V276" s="24">
        <v>1</v>
      </c>
      <c r="W276" s="36"/>
    </row>
    <row r="277" spans="16:23">
      <c r="Q277" s="24">
        <v>3213704</v>
      </c>
      <c r="R277" s="24">
        <v>3225123</v>
      </c>
      <c r="S277" s="24">
        <v>11419</v>
      </c>
      <c r="T277" s="24">
        <v>3217514</v>
      </c>
      <c r="U277" s="24">
        <v>3218593</v>
      </c>
      <c r="V277" s="24">
        <v>1</v>
      </c>
      <c r="W277" s="36" t="s">
        <v>490</v>
      </c>
    </row>
    <row r="278" spans="16:23">
      <c r="Q278" s="24">
        <v>3213704</v>
      </c>
      <c r="R278" s="24">
        <v>3225123</v>
      </c>
      <c r="S278" s="24">
        <v>11419</v>
      </c>
      <c r="T278" s="24">
        <v>3218609</v>
      </c>
      <c r="U278" s="24">
        <v>3218929</v>
      </c>
      <c r="V278" s="24">
        <v>1</v>
      </c>
      <c r="W278" s="36"/>
    </row>
    <row r="279" spans="16:23">
      <c r="Q279" s="24">
        <v>3213704</v>
      </c>
      <c r="R279" s="24">
        <v>3225123</v>
      </c>
      <c r="S279" s="24">
        <v>11419</v>
      </c>
      <c r="T279" s="24">
        <v>3218932</v>
      </c>
      <c r="U279" s="24">
        <v>3219225</v>
      </c>
      <c r="V279" s="24">
        <v>1</v>
      </c>
      <c r="W279" s="36"/>
    </row>
    <row r="280" spans="16:23">
      <c r="Q280" s="24">
        <v>3213704</v>
      </c>
      <c r="R280" s="24">
        <v>3225123</v>
      </c>
      <c r="S280" s="24">
        <v>11419</v>
      </c>
      <c r="T280" s="24">
        <v>3219231</v>
      </c>
      <c r="U280" s="24">
        <v>3219911</v>
      </c>
      <c r="V280" s="24">
        <v>1</v>
      </c>
      <c r="W280" s="36" t="s">
        <v>491</v>
      </c>
    </row>
    <row r="281" spans="16:23">
      <c r="Q281" s="24">
        <v>3213704</v>
      </c>
      <c r="R281" s="24">
        <v>3225123</v>
      </c>
      <c r="S281" s="24">
        <v>11419</v>
      </c>
      <c r="T281" s="24">
        <v>3219921</v>
      </c>
      <c r="U281" s="24">
        <v>3220556</v>
      </c>
      <c r="V281" s="24">
        <v>1</v>
      </c>
      <c r="W281" s="36" t="s">
        <v>492</v>
      </c>
    </row>
    <row r="282" spans="16:23">
      <c r="Q282" s="24">
        <v>3213704</v>
      </c>
      <c r="R282" s="24">
        <v>3225123</v>
      </c>
      <c r="S282" s="24">
        <v>11419</v>
      </c>
      <c r="T282" s="24">
        <v>3220584</v>
      </c>
      <c r="U282" s="24">
        <v>3221585</v>
      </c>
      <c r="V282" s="24">
        <v>1</v>
      </c>
      <c r="W282" s="36" t="s">
        <v>493</v>
      </c>
    </row>
    <row r="283" spans="16:23">
      <c r="Q283" s="24">
        <v>3213704</v>
      </c>
      <c r="R283" s="24">
        <v>3225123</v>
      </c>
      <c r="S283" s="24">
        <v>11419</v>
      </c>
      <c r="T283" s="24">
        <v>3221694</v>
      </c>
      <c r="U283" s="24">
        <v>3222890</v>
      </c>
      <c r="V283" s="24">
        <v>1</v>
      </c>
      <c r="W283" s="36" t="s">
        <v>494</v>
      </c>
    </row>
    <row r="284" spans="16:23">
      <c r="Q284" s="24">
        <v>3213704</v>
      </c>
      <c r="R284" s="24">
        <v>3225123</v>
      </c>
      <c r="S284" s="24">
        <v>11419</v>
      </c>
      <c r="T284" s="24">
        <v>3222904</v>
      </c>
      <c r="U284" s="24">
        <v>3223827</v>
      </c>
      <c r="V284" s="24">
        <v>1</v>
      </c>
      <c r="W284" s="36" t="s">
        <v>495</v>
      </c>
    </row>
    <row r="285" spans="16:23">
      <c r="Q285" s="24">
        <v>3213704</v>
      </c>
      <c r="R285" s="24">
        <v>3225123</v>
      </c>
      <c r="S285" s="24">
        <v>11419</v>
      </c>
      <c r="T285" s="24">
        <v>3223883</v>
      </c>
      <c r="U285" s="24">
        <v>3224752</v>
      </c>
      <c r="V285" s="24">
        <v>1</v>
      </c>
      <c r="W285" s="36" t="s">
        <v>496</v>
      </c>
    </row>
    <row r="286" spans="16:23">
      <c r="Q286" s="24">
        <v>3213704</v>
      </c>
      <c r="R286" s="24">
        <v>3225123</v>
      </c>
      <c r="S286" s="24">
        <v>11419</v>
      </c>
      <c r="T286" s="24">
        <v>3224824</v>
      </c>
      <c r="U286" s="24">
        <v>3225123</v>
      </c>
      <c r="V286" s="24">
        <v>1</v>
      </c>
      <c r="W286" s="36"/>
    </row>
    <row r="287" spans="16:23">
      <c r="P287" s="5">
        <v>16</v>
      </c>
      <c r="Q287" s="42">
        <v>3368491</v>
      </c>
      <c r="R287" s="42">
        <v>3383251</v>
      </c>
      <c r="S287" s="42">
        <f>R287-Q287</f>
        <v>14760</v>
      </c>
      <c r="T287" s="42">
        <v>3368491</v>
      </c>
      <c r="U287" s="42">
        <v>3368688</v>
      </c>
      <c r="V287" s="42">
        <v>1</v>
      </c>
      <c r="W287" s="66"/>
    </row>
    <row r="288" spans="16:23">
      <c r="Q288" s="42">
        <v>3368491</v>
      </c>
      <c r="R288" s="42">
        <v>3383251</v>
      </c>
      <c r="S288" s="42">
        <f t="shared" ref="S288:S297" si="5">R288-Q288</f>
        <v>14760</v>
      </c>
      <c r="T288" s="42">
        <v>3368690</v>
      </c>
      <c r="U288" s="42">
        <v>3369481</v>
      </c>
      <c r="V288" s="42">
        <v>1</v>
      </c>
      <c r="W288" s="66"/>
    </row>
    <row r="289" spans="16:23">
      <c r="Q289" s="42">
        <v>3368491</v>
      </c>
      <c r="R289" s="42">
        <v>3383251</v>
      </c>
      <c r="S289" s="42">
        <f t="shared" si="5"/>
        <v>14760</v>
      </c>
      <c r="T289" s="42">
        <v>3369468</v>
      </c>
      <c r="U289" s="42">
        <v>3370526</v>
      </c>
      <c r="V289" s="42">
        <v>1</v>
      </c>
      <c r="W289" s="66"/>
    </row>
    <row r="290" spans="16:23">
      <c r="Q290" s="42">
        <v>3368491</v>
      </c>
      <c r="R290" s="42">
        <v>3383251</v>
      </c>
      <c r="S290" s="42">
        <f t="shared" si="5"/>
        <v>14760</v>
      </c>
      <c r="T290" s="42">
        <v>3370594</v>
      </c>
      <c r="U290" s="42">
        <v>3370917</v>
      </c>
      <c r="V290" s="42">
        <v>1</v>
      </c>
      <c r="W290" s="66" t="s">
        <v>157</v>
      </c>
    </row>
    <row r="291" spans="16:23">
      <c r="Q291" s="42">
        <v>3368491</v>
      </c>
      <c r="R291" s="42">
        <v>3383251</v>
      </c>
      <c r="S291" s="42">
        <f t="shared" si="5"/>
        <v>14760</v>
      </c>
      <c r="T291" s="42">
        <v>3370944</v>
      </c>
      <c r="U291" s="42">
        <v>3371936</v>
      </c>
      <c r="V291" s="42">
        <v>1</v>
      </c>
      <c r="W291" s="66" t="s">
        <v>497</v>
      </c>
    </row>
    <row r="292" spans="16:23">
      <c r="Q292" s="42">
        <v>3368491</v>
      </c>
      <c r="R292" s="42">
        <v>3383251</v>
      </c>
      <c r="S292" s="42">
        <f t="shared" si="5"/>
        <v>14760</v>
      </c>
      <c r="T292" s="42">
        <v>3372440</v>
      </c>
      <c r="U292" s="42">
        <v>3373012</v>
      </c>
      <c r="V292" s="42">
        <v>1</v>
      </c>
      <c r="W292" s="66" t="s">
        <v>484</v>
      </c>
    </row>
    <row r="293" spans="16:23">
      <c r="Q293" s="42">
        <v>3368491</v>
      </c>
      <c r="R293" s="42">
        <v>3383251</v>
      </c>
      <c r="S293" s="42">
        <f t="shared" si="5"/>
        <v>14760</v>
      </c>
      <c r="T293" s="42">
        <v>3373031</v>
      </c>
      <c r="U293" s="42">
        <v>3375661</v>
      </c>
      <c r="V293" s="42">
        <v>1</v>
      </c>
      <c r="W293" s="66" t="s">
        <v>498</v>
      </c>
    </row>
    <row r="294" spans="16:23">
      <c r="Q294" s="42">
        <v>3368491</v>
      </c>
      <c r="R294" s="42">
        <v>3383251</v>
      </c>
      <c r="S294" s="42">
        <f t="shared" si="5"/>
        <v>14760</v>
      </c>
      <c r="T294" s="42">
        <v>3375702</v>
      </c>
      <c r="U294" s="42">
        <v>3377417</v>
      </c>
      <c r="V294" s="42">
        <v>1</v>
      </c>
      <c r="W294" s="66" t="s">
        <v>162</v>
      </c>
    </row>
    <row r="295" spans="16:23">
      <c r="Q295" s="42">
        <v>3368491</v>
      </c>
      <c r="R295" s="42">
        <v>3383251</v>
      </c>
      <c r="S295" s="42">
        <f t="shared" si="5"/>
        <v>14760</v>
      </c>
      <c r="T295" s="42">
        <v>3377407</v>
      </c>
      <c r="U295" s="42">
        <v>3378831</v>
      </c>
      <c r="V295" s="42">
        <v>1</v>
      </c>
      <c r="W295" s="66" t="s">
        <v>165</v>
      </c>
    </row>
    <row r="296" spans="16:23">
      <c r="Q296" s="42">
        <v>3368491</v>
      </c>
      <c r="R296" s="42">
        <v>3383251</v>
      </c>
      <c r="S296" s="42">
        <f t="shared" si="5"/>
        <v>14760</v>
      </c>
      <c r="T296" s="42">
        <v>3378828</v>
      </c>
      <c r="U296" s="42">
        <v>3380105</v>
      </c>
      <c r="V296" s="42">
        <v>1</v>
      </c>
      <c r="W296" s="66" t="s">
        <v>157</v>
      </c>
    </row>
    <row r="297" spans="16:23">
      <c r="Q297" s="42">
        <v>3368491</v>
      </c>
      <c r="R297" s="42">
        <v>3383251</v>
      </c>
      <c r="S297" s="42">
        <f t="shared" si="5"/>
        <v>14760</v>
      </c>
      <c r="T297" s="42">
        <v>3380102</v>
      </c>
      <c r="U297" s="42">
        <v>3383251</v>
      </c>
      <c r="V297" s="42">
        <v>1</v>
      </c>
      <c r="W297" s="66" t="s">
        <v>166</v>
      </c>
    </row>
    <row r="298" spans="16:23">
      <c r="P298" s="5">
        <v>17</v>
      </c>
      <c r="Q298" s="40">
        <v>3383573</v>
      </c>
      <c r="R298" s="40">
        <v>3389092</v>
      </c>
      <c r="S298" s="40">
        <v>5519</v>
      </c>
      <c r="T298" s="40">
        <v>3383573</v>
      </c>
      <c r="U298" s="40">
        <v>3383710</v>
      </c>
      <c r="V298" s="40">
        <v>1</v>
      </c>
      <c r="W298" s="67"/>
    </row>
    <row r="299" spans="16:23">
      <c r="Q299" s="40">
        <v>3383573</v>
      </c>
      <c r="R299" s="40">
        <v>3389092</v>
      </c>
      <c r="S299" s="40">
        <v>5519</v>
      </c>
      <c r="T299" s="40">
        <v>3383724</v>
      </c>
      <c r="U299" s="40">
        <v>3385433</v>
      </c>
      <c r="V299" s="40">
        <v>1</v>
      </c>
      <c r="W299" s="67" t="s">
        <v>167</v>
      </c>
    </row>
    <row r="300" spans="16:23">
      <c r="Q300" s="40">
        <v>3383573</v>
      </c>
      <c r="R300" s="40">
        <v>3389092</v>
      </c>
      <c r="S300" s="40">
        <v>5519</v>
      </c>
      <c r="T300" s="40">
        <v>3385536</v>
      </c>
      <c r="U300" s="40">
        <v>3387362</v>
      </c>
      <c r="V300" s="40">
        <v>1</v>
      </c>
      <c r="W300" s="67" t="s">
        <v>168</v>
      </c>
    </row>
    <row r="301" spans="16:23">
      <c r="Q301" s="40">
        <v>3383573</v>
      </c>
      <c r="R301" s="40">
        <v>3389092</v>
      </c>
      <c r="S301" s="40">
        <v>5519</v>
      </c>
      <c r="T301" s="40">
        <v>3387359</v>
      </c>
      <c r="U301" s="40">
        <v>3389092</v>
      </c>
      <c r="V301" s="40">
        <v>1</v>
      </c>
      <c r="W301" s="67" t="s">
        <v>169</v>
      </c>
    </row>
    <row r="302" spans="16:23">
      <c r="P302" s="5">
        <v>18</v>
      </c>
      <c r="Q302" s="41">
        <v>3400318</v>
      </c>
      <c r="R302" s="41">
        <v>3410007</v>
      </c>
      <c r="S302" s="41">
        <v>9689</v>
      </c>
      <c r="T302" s="41">
        <v>3400318</v>
      </c>
      <c r="U302" s="41">
        <v>3401589</v>
      </c>
      <c r="V302" s="41">
        <v>1</v>
      </c>
      <c r="W302" s="68" t="s">
        <v>499</v>
      </c>
    </row>
    <row r="303" spans="16:23">
      <c r="Q303" s="41">
        <v>3400318</v>
      </c>
      <c r="R303" s="41">
        <v>3410007</v>
      </c>
      <c r="S303" s="41">
        <v>9689</v>
      </c>
      <c r="T303" s="41">
        <v>3401591</v>
      </c>
      <c r="U303" s="41">
        <v>3402541</v>
      </c>
      <c r="V303" s="41">
        <v>1</v>
      </c>
      <c r="W303" s="68" t="s">
        <v>500</v>
      </c>
    </row>
    <row r="304" spans="16:23">
      <c r="Q304" s="41">
        <v>3400318</v>
      </c>
      <c r="R304" s="41">
        <v>3410007</v>
      </c>
      <c r="S304" s="41">
        <v>9689</v>
      </c>
      <c r="T304" s="41">
        <v>3402541</v>
      </c>
      <c r="U304" s="41">
        <v>3403527</v>
      </c>
      <c r="V304" s="41">
        <v>1</v>
      </c>
      <c r="W304" s="68" t="s">
        <v>157</v>
      </c>
    </row>
    <row r="305" spans="16:23">
      <c r="Q305" s="41">
        <v>3400318</v>
      </c>
      <c r="R305" s="41">
        <v>3410007</v>
      </c>
      <c r="S305" s="41">
        <v>9689</v>
      </c>
      <c r="T305" s="41">
        <v>3403527</v>
      </c>
      <c r="U305" s="41">
        <v>3404894</v>
      </c>
      <c r="V305" s="41">
        <v>1</v>
      </c>
      <c r="W305" s="68" t="s">
        <v>157</v>
      </c>
    </row>
    <row r="306" spans="16:23">
      <c r="Q306" s="41">
        <v>3400318</v>
      </c>
      <c r="R306" s="41">
        <v>3410007</v>
      </c>
      <c r="S306" s="41">
        <v>9689</v>
      </c>
      <c r="T306" s="41">
        <v>3405245</v>
      </c>
      <c r="U306" s="41">
        <v>3406399</v>
      </c>
      <c r="V306" s="41">
        <v>1</v>
      </c>
      <c r="W306" s="68"/>
    </row>
    <row r="307" spans="16:23">
      <c r="Q307" s="41">
        <v>3400318</v>
      </c>
      <c r="R307" s="41">
        <v>3410007</v>
      </c>
      <c r="S307" s="41">
        <v>9689</v>
      </c>
      <c r="T307" s="41">
        <v>3406648</v>
      </c>
      <c r="U307" s="41">
        <v>3407823</v>
      </c>
      <c r="V307" s="41">
        <v>1</v>
      </c>
      <c r="W307" s="68" t="s">
        <v>157</v>
      </c>
    </row>
    <row r="308" spans="16:23">
      <c r="Q308" s="41">
        <v>3400318</v>
      </c>
      <c r="R308" s="41">
        <v>3410007</v>
      </c>
      <c r="S308" s="41">
        <v>9689</v>
      </c>
      <c r="T308" s="41">
        <v>3408041</v>
      </c>
      <c r="U308" s="41">
        <v>3409216</v>
      </c>
      <c r="V308" s="41">
        <v>1</v>
      </c>
      <c r="W308" s="68" t="s">
        <v>157</v>
      </c>
    </row>
    <row r="309" spans="16:23">
      <c r="Q309" s="41">
        <v>3400318</v>
      </c>
      <c r="R309" s="41">
        <v>3410007</v>
      </c>
      <c r="S309" s="41">
        <v>9689</v>
      </c>
      <c r="T309" s="41">
        <v>3409228</v>
      </c>
      <c r="U309" s="41">
        <v>3410007</v>
      </c>
      <c r="V309" s="41">
        <v>1</v>
      </c>
      <c r="W309" s="68" t="s">
        <v>501</v>
      </c>
    </row>
    <row r="310" spans="16:23">
      <c r="P310" s="5">
        <v>19</v>
      </c>
      <c r="Q310" s="1">
        <v>3450658</v>
      </c>
      <c r="R310" s="1">
        <v>3567887</v>
      </c>
      <c r="S310" s="1">
        <v>117229</v>
      </c>
      <c r="T310" s="1">
        <v>3450658</v>
      </c>
      <c r="U310" s="1">
        <v>3451161</v>
      </c>
      <c r="V310" s="1">
        <v>-1</v>
      </c>
      <c r="W310" s="37" t="s">
        <v>157</v>
      </c>
    </row>
    <row r="311" spans="16:23">
      <c r="Q311" s="1">
        <v>3450658</v>
      </c>
      <c r="R311" s="1">
        <v>3567887</v>
      </c>
      <c r="S311" s="1">
        <v>117229</v>
      </c>
      <c r="T311" s="1">
        <v>3451363</v>
      </c>
      <c r="U311" s="1">
        <v>3452292</v>
      </c>
      <c r="V311" s="1">
        <v>-1</v>
      </c>
      <c r="W311" s="37" t="s">
        <v>157</v>
      </c>
    </row>
    <row r="312" spans="16:23">
      <c r="Q312" s="1">
        <v>3450658</v>
      </c>
      <c r="R312" s="1">
        <v>3567887</v>
      </c>
      <c r="S312" s="1">
        <v>117229</v>
      </c>
      <c r="T312" s="1">
        <v>3452400</v>
      </c>
      <c r="U312" s="1">
        <v>3453821</v>
      </c>
      <c r="V312" s="1">
        <v>-1</v>
      </c>
      <c r="W312" s="37" t="s">
        <v>157</v>
      </c>
    </row>
    <row r="313" spans="16:23">
      <c r="Q313" s="1">
        <v>3450658</v>
      </c>
      <c r="R313" s="1">
        <v>3567887</v>
      </c>
      <c r="S313" s="1">
        <v>117229</v>
      </c>
      <c r="T313" s="1">
        <v>3454021</v>
      </c>
      <c r="U313" s="1">
        <v>3454317</v>
      </c>
      <c r="V313" s="1">
        <v>-1</v>
      </c>
      <c r="W313" s="37" t="s">
        <v>157</v>
      </c>
    </row>
    <row r="314" spans="16:23">
      <c r="Q314" s="1">
        <v>3450658</v>
      </c>
      <c r="R314" s="1">
        <v>3567887</v>
      </c>
      <c r="S314" s="1">
        <v>117229</v>
      </c>
      <c r="T314" s="1">
        <v>3454505</v>
      </c>
      <c r="U314" s="1">
        <v>3457774</v>
      </c>
      <c r="V314" s="1">
        <v>-1</v>
      </c>
      <c r="W314" s="37" t="s">
        <v>502</v>
      </c>
    </row>
    <row r="315" spans="16:23">
      <c r="Q315" s="1">
        <v>3450658</v>
      </c>
      <c r="R315" s="1">
        <v>3567887</v>
      </c>
      <c r="S315" s="1">
        <v>117229</v>
      </c>
      <c r="T315" s="1">
        <v>3457817</v>
      </c>
      <c r="U315" s="1">
        <v>3457966</v>
      </c>
      <c r="V315" s="1">
        <v>1</v>
      </c>
      <c r="W315" s="37"/>
    </row>
    <row r="316" spans="16:23">
      <c r="Q316" s="1">
        <v>3450658</v>
      </c>
      <c r="R316" s="1">
        <v>3567887</v>
      </c>
      <c r="S316" s="1">
        <v>117229</v>
      </c>
      <c r="T316" s="1">
        <v>3457963</v>
      </c>
      <c r="U316" s="1">
        <v>3460869</v>
      </c>
      <c r="V316" s="1">
        <v>1</v>
      </c>
      <c r="W316" s="37" t="s">
        <v>278</v>
      </c>
    </row>
    <row r="317" spans="16:23">
      <c r="Q317" s="1">
        <v>3450658</v>
      </c>
      <c r="R317" s="1">
        <v>3567887</v>
      </c>
      <c r="S317" s="1">
        <v>117229</v>
      </c>
      <c r="T317" s="1">
        <v>3460950</v>
      </c>
      <c r="U317" s="1">
        <v>3461546</v>
      </c>
      <c r="V317" s="1">
        <v>1</v>
      </c>
      <c r="W317" s="37" t="s">
        <v>157</v>
      </c>
    </row>
    <row r="318" spans="16:23">
      <c r="Q318" s="1">
        <v>3450658</v>
      </c>
      <c r="R318" s="1">
        <v>3567887</v>
      </c>
      <c r="S318" s="1">
        <v>117229</v>
      </c>
      <c r="T318" s="1">
        <v>3461539</v>
      </c>
      <c r="U318" s="1">
        <v>3462561</v>
      </c>
      <c r="V318" s="1">
        <v>1</v>
      </c>
      <c r="W318" s="37" t="s">
        <v>157</v>
      </c>
    </row>
    <row r="319" spans="16:23">
      <c r="Q319" s="1">
        <v>3450658</v>
      </c>
      <c r="R319" s="1">
        <v>3567887</v>
      </c>
      <c r="S319" s="1">
        <v>117229</v>
      </c>
      <c r="T319" s="1">
        <v>3462965</v>
      </c>
      <c r="U319" s="1">
        <v>3463162</v>
      </c>
      <c r="V319" s="1">
        <v>-1</v>
      </c>
      <c r="W319" s="37"/>
    </row>
    <row r="320" spans="16:23">
      <c r="Q320" s="1">
        <v>3450658</v>
      </c>
      <c r="R320" s="1">
        <v>3567887</v>
      </c>
      <c r="S320" s="1">
        <v>117229</v>
      </c>
      <c r="T320" s="1">
        <v>3463185</v>
      </c>
      <c r="U320" s="1">
        <v>3463664</v>
      </c>
      <c r="V320" s="1">
        <v>-1</v>
      </c>
      <c r="W320" s="37" t="s">
        <v>503</v>
      </c>
    </row>
    <row r="321" spans="17:23">
      <c r="Q321" s="1">
        <v>3450658</v>
      </c>
      <c r="R321" s="1">
        <v>3567887</v>
      </c>
      <c r="S321" s="1">
        <v>117229</v>
      </c>
      <c r="T321" s="1">
        <v>3463736</v>
      </c>
      <c r="U321" s="1">
        <v>3464542</v>
      </c>
      <c r="V321" s="1">
        <v>-1</v>
      </c>
      <c r="W321" s="37" t="s">
        <v>157</v>
      </c>
    </row>
    <row r="322" spans="17:23">
      <c r="Q322" s="1">
        <v>3450658</v>
      </c>
      <c r="R322" s="1">
        <v>3567887</v>
      </c>
      <c r="S322" s="1">
        <v>117229</v>
      </c>
      <c r="T322" s="1">
        <v>3465197</v>
      </c>
      <c r="U322" s="1">
        <v>3465727</v>
      </c>
      <c r="V322" s="1">
        <v>-1</v>
      </c>
      <c r="W322" s="37" t="s">
        <v>504</v>
      </c>
    </row>
    <row r="323" spans="17:23">
      <c r="Q323" s="1">
        <v>3450658</v>
      </c>
      <c r="R323" s="1">
        <v>3567887</v>
      </c>
      <c r="S323" s="1">
        <v>117229</v>
      </c>
      <c r="T323" s="1">
        <v>3466025</v>
      </c>
      <c r="U323" s="1">
        <v>3466150</v>
      </c>
      <c r="V323" s="1">
        <v>1</v>
      </c>
      <c r="W323" s="37"/>
    </row>
    <row r="324" spans="17:23">
      <c r="Q324" s="1">
        <v>3450658</v>
      </c>
      <c r="R324" s="1">
        <v>3567887</v>
      </c>
      <c r="S324" s="1">
        <v>117229</v>
      </c>
      <c r="T324" s="1">
        <v>3466257</v>
      </c>
      <c r="U324" s="1">
        <v>3469418</v>
      </c>
      <c r="V324" s="1">
        <v>1</v>
      </c>
      <c r="W324" s="37" t="s">
        <v>505</v>
      </c>
    </row>
    <row r="325" spans="17:23">
      <c r="Q325" s="1">
        <v>3450658</v>
      </c>
      <c r="R325" s="1">
        <v>3567887</v>
      </c>
      <c r="S325" s="1">
        <v>117229</v>
      </c>
      <c r="T325" s="1">
        <v>3469415</v>
      </c>
      <c r="U325" s="1">
        <v>3472276</v>
      </c>
      <c r="V325" s="1">
        <v>1</v>
      </c>
      <c r="W325" s="37" t="s">
        <v>157</v>
      </c>
    </row>
    <row r="326" spans="17:23">
      <c r="Q326" s="1">
        <v>3450658</v>
      </c>
      <c r="R326" s="1">
        <v>3567887</v>
      </c>
      <c r="S326" s="1">
        <v>117229</v>
      </c>
      <c r="T326" s="1">
        <v>3472315</v>
      </c>
      <c r="U326" s="1">
        <v>3472809</v>
      </c>
      <c r="V326" s="1">
        <v>1</v>
      </c>
      <c r="W326" s="37" t="s">
        <v>506</v>
      </c>
    </row>
    <row r="327" spans="17:23">
      <c r="Q327" s="1">
        <v>3450658</v>
      </c>
      <c r="R327" s="1">
        <v>3567887</v>
      </c>
      <c r="S327" s="1">
        <v>117229</v>
      </c>
      <c r="T327" s="1">
        <v>3473164</v>
      </c>
      <c r="U327" s="1">
        <v>3473643</v>
      </c>
      <c r="V327" s="1">
        <v>1</v>
      </c>
      <c r="W327" s="37" t="s">
        <v>157</v>
      </c>
    </row>
    <row r="328" spans="17:23">
      <c r="Q328" s="1">
        <v>3450658</v>
      </c>
      <c r="R328" s="1">
        <v>3567887</v>
      </c>
      <c r="S328" s="1">
        <v>117229</v>
      </c>
      <c r="T328" s="1">
        <v>3474290</v>
      </c>
      <c r="U328" s="1">
        <v>3474826</v>
      </c>
      <c r="V328" s="1">
        <v>-1</v>
      </c>
      <c r="W328" s="37" t="s">
        <v>141</v>
      </c>
    </row>
    <row r="329" spans="17:23">
      <c r="Q329" s="1">
        <v>3450658</v>
      </c>
      <c r="R329" s="1">
        <v>3567887</v>
      </c>
      <c r="S329" s="1">
        <v>117229</v>
      </c>
      <c r="T329" s="1">
        <v>3475025</v>
      </c>
      <c r="U329" s="1">
        <v>3475570</v>
      </c>
      <c r="V329" s="1">
        <v>1</v>
      </c>
      <c r="W329" s="37"/>
    </row>
    <row r="330" spans="17:23">
      <c r="Q330" s="1">
        <v>3450658</v>
      </c>
      <c r="R330" s="1">
        <v>3567887</v>
      </c>
      <c r="S330" s="1">
        <v>117229</v>
      </c>
      <c r="T330" s="1">
        <v>3475727</v>
      </c>
      <c r="U330" s="1">
        <v>3476608</v>
      </c>
      <c r="V330" s="1">
        <v>-1</v>
      </c>
      <c r="W330" s="37" t="s">
        <v>507</v>
      </c>
    </row>
    <row r="331" spans="17:23">
      <c r="Q331" s="1">
        <v>3450658</v>
      </c>
      <c r="R331" s="1">
        <v>3567887</v>
      </c>
      <c r="S331" s="1">
        <v>117229</v>
      </c>
      <c r="T331" s="1">
        <v>3476900</v>
      </c>
      <c r="U331" s="1">
        <v>3478639</v>
      </c>
      <c r="V331" s="1">
        <v>1</v>
      </c>
      <c r="W331" s="37" t="s">
        <v>508</v>
      </c>
    </row>
    <row r="332" spans="17:23">
      <c r="Q332" s="1">
        <v>3450658</v>
      </c>
      <c r="R332" s="1">
        <v>3567887</v>
      </c>
      <c r="S332" s="1">
        <v>117229</v>
      </c>
      <c r="T332" s="1">
        <v>3478657</v>
      </c>
      <c r="U332" s="1">
        <v>3479154</v>
      </c>
      <c r="V332" s="1">
        <v>1</v>
      </c>
      <c r="W332" s="37" t="s">
        <v>509</v>
      </c>
    </row>
    <row r="333" spans="17:23">
      <c r="Q333" s="1">
        <v>3450658</v>
      </c>
      <c r="R333" s="1">
        <v>3567887</v>
      </c>
      <c r="S333" s="1">
        <v>117229</v>
      </c>
      <c r="T333" s="1">
        <v>3479197</v>
      </c>
      <c r="U333" s="1">
        <v>3481461</v>
      </c>
      <c r="V333" s="1">
        <v>1</v>
      </c>
      <c r="W333" s="37" t="s">
        <v>510</v>
      </c>
    </row>
    <row r="334" spans="17:23">
      <c r="Q334" s="1">
        <v>3450658</v>
      </c>
      <c r="R334" s="1">
        <v>3567887</v>
      </c>
      <c r="S334" s="1">
        <v>117229</v>
      </c>
      <c r="T334" s="1">
        <v>3481997</v>
      </c>
      <c r="U334" s="1">
        <v>3483310</v>
      </c>
      <c r="V334" s="1">
        <v>1</v>
      </c>
      <c r="W334" s="37" t="s">
        <v>157</v>
      </c>
    </row>
    <row r="335" spans="17:23">
      <c r="Q335" s="1">
        <v>3450658</v>
      </c>
      <c r="R335" s="1">
        <v>3567887</v>
      </c>
      <c r="S335" s="1">
        <v>117229</v>
      </c>
      <c r="T335" s="1">
        <v>3483320</v>
      </c>
      <c r="U335" s="1">
        <v>3484318</v>
      </c>
      <c r="V335" s="1">
        <v>1</v>
      </c>
      <c r="W335" s="37" t="s">
        <v>511</v>
      </c>
    </row>
    <row r="336" spans="17:23">
      <c r="Q336" s="1">
        <v>3450658</v>
      </c>
      <c r="R336" s="1">
        <v>3567887</v>
      </c>
      <c r="S336" s="1">
        <v>117229</v>
      </c>
      <c r="T336" s="1">
        <v>3484405</v>
      </c>
      <c r="U336" s="1">
        <v>3485907</v>
      </c>
      <c r="V336" s="1">
        <v>1</v>
      </c>
      <c r="W336" s="37" t="s">
        <v>157</v>
      </c>
    </row>
    <row r="337" spans="17:23">
      <c r="Q337" s="1">
        <v>3450658</v>
      </c>
      <c r="R337" s="1">
        <v>3567887</v>
      </c>
      <c r="S337" s="1">
        <v>117229</v>
      </c>
      <c r="T337" s="1">
        <v>3486304</v>
      </c>
      <c r="U337" s="1">
        <v>3487272</v>
      </c>
      <c r="V337" s="1">
        <v>-1</v>
      </c>
      <c r="W337" s="37" t="s">
        <v>141</v>
      </c>
    </row>
    <row r="338" spans="17:23">
      <c r="Q338" s="1">
        <v>3450658</v>
      </c>
      <c r="R338" s="1">
        <v>3567887</v>
      </c>
      <c r="S338" s="1">
        <v>117229</v>
      </c>
      <c r="T338" s="1">
        <v>3487374</v>
      </c>
      <c r="U338" s="1">
        <v>3488261</v>
      </c>
      <c r="V338" s="1">
        <v>1</v>
      </c>
      <c r="W338" s="37" t="s">
        <v>157</v>
      </c>
    </row>
    <row r="339" spans="17:23">
      <c r="Q339" s="1">
        <v>3450658</v>
      </c>
      <c r="R339" s="1">
        <v>3567887</v>
      </c>
      <c r="S339" s="1">
        <v>117229</v>
      </c>
      <c r="T339" s="1">
        <v>3488353</v>
      </c>
      <c r="U339" s="1">
        <v>3488610</v>
      </c>
      <c r="V339" s="1">
        <v>-1</v>
      </c>
      <c r="W339" s="37" t="s">
        <v>157</v>
      </c>
    </row>
    <row r="340" spans="17:23">
      <c r="Q340" s="1">
        <v>3450658</v>
      </c>
      <c r="R340" s="1">
        <v>3567887</v>
      </c>
      <c r="S340" s="1">
        <v>117229</v>
      </c>
      <c r="T340" s="1">
        <v>3488860</v>
      </c>
      <c r="U340" s="1">
        <v>3489297</v>
      </c>
      <c r="V340" s="1">
        <v>1</v>
      </c>
      <c r="W340" s="37"/>
    </row>
    <row r="341" spans="17:23">
      <c r="Q341" s="1">
        <v>3450658</v>
      </c>
      <c r="R341" s="1">
        <v>3567887</v>
      </c>
      <c r="S341" s="1">
        <v>117229</v>
      </c>
      <c r="T341" s="1">
        <v>3489419</v>
      </c>
      <c r="U341" s="1">
        <v>3489580</v>
      </c>
      <c r="V341" s="1">
        <v>1</v>
      </c>
      <c r="W341" s="37"/>
    </row>
    <row r="342" spans="17:23">
      <c r="Q342" s="1">
        <v>3450658</v>
      </c>
      <c r="R342" s="1">
        <v>3567887</v>
      </c>
      <c r="S342" s="1">
        <v>117229</v>
      </c>
      <c r="T342" s="1">
        <v>3490412</v>
      </c>
      <c r="U342" s="1">
        <v>3491482</v>
      </c>
      <c r="V342" s="1">
        <v>1</v>
      </c>
      <c r="W342" s="37"/>
    </row>
    <row r="343" spans="17:23">
      <c r="Q343" s="1">
        <v>3450658</v>
      </c>
      <c r="R343" s="1">
        <v>3567887</v>
      </c>
      <c r="S343" s="1">
        <v>117229</v>
      </c>
      <c r="T343" s="1">
        <v>3491594</v>
      </c>
      <c r="U343" s="1">
        <v>3491785</v>
      </c>
      <c r="V343" s="1">
        <v>1</v>
      </c>
      <c r="W343" s="37"/>
    </row>
    <row r="344" spans="17:23">
      <c r="Q344" s="1">
        <v>3450658</v>
      </c>
      <c r="R344" s="1">
        <v>3567887</v>
      </c>
      <c r="S344" s="1">
        <v>117229</v>
      </c>
      <c r="T344" s="1">
        <v>3491913</v>
      </c>
      <c r="U344" s="1">
        <v>3492656</v>
      </c>
      <c r="V344" s="1">
        <v>-1</v>
      </c>
      <c r="W344" s="37"/>
    </row>
    <row r="345" spans="17:23">
      <c r="Q345" s="1">
        <v>3450658</v>
      </c>
      <c r="R345" s="1">
        <v>3567887</v>
      </c>
      <c r="S345" s="1">
        <v>117229</v>
      </c>
      <c r="T345" s="1">
        <v>3492710</v>
      </c>
      <c r="U345" s="1">
        <v>3494551</v>
      </c>
      <c r="V345" s="1">
        <v>-1</v>
      </c>
      <c r="W345" s="37" t="s">
        <v>512</v>
      </c>
    </row>
    <row r="346" spans="17:23">
      <c r="Q346" s="1">
        <v>3450658</v>
      </c>
      <c r="R346" s="1">
        <v>3567887</v>
      </c>
      <c r="S346" s="1">
        <v>117229</v>
      </c>
      <c r="T346" s="1">
        <v>3494562</v>
      </c>
      <c r="U346" s="1">
        <v>3498086</v>
      </c>
      <c r="V346" s="1">
        <v>-1</v>
      </c>
      <c r="W346" s="37" t="s">
        <v>513</v>
      </c>
    </row>
    <row r="347" spans="17:23">
      <c r="Q347" s="1">
        <v>3450658</v>
      </c>
      <c r="R347" s="1">
        <v>3567887</v>
      </c>
      <c r="S347" s="1">
        <v>117229</v>
      </c>
      <c r="T347" s="1">
        <v>3498100</v>
      </c>
      <c r="U347" s="1">
        <v>3499269</v>
      </c>
      <c r="V347" s="1">
        <v>-1</v>
      </c>
      <c r="W347" s="37"/>
    </row>
    <row r="348" spans="17:23">
      <c r="Q348" s="1">
        <v>3450658</v>
      </c>
      <c r="R348" s="1">
        <v>3567887</v>
      </c>
      <c r="S348" s="1">
        <v>117229</v>
      </c>
      <c r="T348" s="1">
        <v>3500377</v>
      </c>
      <c r="U348" s="1">
        <v>3500523</v>
      </c>
      <c r="V348" s="1">
        <v>1</v>
      </c>
      <c r="W348" s="37"/>
    </row>
    <row r="349" spans="17:23">
      <c r="Q349" s="1">
        <v>3450658</v>
      </c>
      <c r="R349" s="1">
        <v>3567887</v>
      </c>
      <c r="S349" s="1">
        <v>117229</v>
      </c>
      <c r="T349" s="1">
        <v>3500558</v>
      </c>
      <c r="U349" s="1">
        <v>3500671</v>
      </c>
      <c r="V349" s="1">
        <v>-1</v>
      </c>
      <c r="W349" s="37"/>
    </row>
    <row r="350" spans="17:23">
      <c r="Q350" s="1">
        <v>3450658</v>
      </c>
      <c r="R350" s="1">
        <v>3567887</v>
      </c>
      <c r="S350" s="1">
        <v>117229</v>
      </c>
      <c r="T350" s="1">
        <v>3501004</v>
      </c>
      <c r="U350" s="1">
        <v>3501366</v>
      </c>
      <c r="V350" s="1">
        <v>1</v>
      </c>
      <c r="W350" s="37" t="s">
        <v>157</v>
      </c>
    </row>
    <row r="351" spans="17:23">
      <c r="Q351" s="1">
        <v>3450658</v>
      </c>
      <c r="R351" s="1">
        <v>3567887</v>
      </c>
      <c r="S351" s="1">
        <v>117229</v>
      </c>
      <c r="T351" s="1">
        <v>3501567</v>
      </c>
      <c r="U351" s="1">
        <v>3501902</v>
      </c>
      <c r="V351" s="1">
        <v>1</v>
      </c>
      <c r="W351" s="37" t="s">
        <v>514</v>
      </c>
    </row>
    <row r="352" spans="17:23">
      <c r="Q352" s="1">
        <v>3450658</v>
      </c>
      <c r="R352" s="1">
        <v>3567887</v>
      </c>
      <c r="S352" s="1">
        <v>117229</v>
      </c>
      <c r="T352" s="1">
        <v>3501899</v>
      </c>
      <c r="U352" s="1">
        <v>3502396</v>
      </c>
      <c r="V352" s="1">
        <v>1</v>
      </c>
      <c r="W352" s="37" t="s">
        <v>515</v>
      </c>
    </row>
    <row r="353" spans="17:23">
      <c r="Q353" s="1">
        <v>3450658</v>
      </c>
      <c r="R353" s="1">
        <v>3567887</v>
      </c>
      <c r="S353" s="1">
        <v>117229</v>
      </c>
      <c r="T353" s="1">
        <v>3502527</v>
      </c>
      <c r="U353" s="1">
        <v>3503597</v>
      </c>
      <c r="V353" s="1">
        <v>1</v>
      </c>
      <c r="W353" s="37" t="s">
        <v>516</v>
      </c>
    </row>
    <row r="354" spans="17:23">
      <c r="Q354" s="1">
        <v>3450658</v>
      </c>
      <c r="R354" s="1">
        <v>3567887</v>
      </c>
      <c r="S354" s="1">
        <v>117229</v>
      </c>
      <c r="T354" s="1">
        <v>3503607</v>
      </c>
      <c r="U354" s="1">
        <v>3504032</v>
      </c>
      <c r="V354" s="1">
        <v>1</v>
      </c>
      <c r="W354" s="37" t="s">
        <v>517</v>
      </c>
    </row>
    <row r="355" spans="17:23">
      <c r="Q355" s="1">
        <v>3450658</v>
      </c>
      <c r="R355" s="1">
        <v>3567887</v>
      </c>
      <c r="S355" s="1">
        <v>117229</v>
      </c>
      <c r="T355" s="1">
        <v>3504029</v>
      </c>
      <c r="U355" s="1">
        <v>3504790</v>
      </c>
      <c r="V355" s="1">
        <v>1</v>
      </c>
      <c r="W355" s="37" t="s">
        <v>518</v>
      </c>
    </row>
    <row r="356" spans="17:23">
      <c r="Q356" s="1">
        <v>3450658</v>
      </c>
      <c r="R356" s="1">
        <v>3567887</v>
      </c>
      <c r="S356" s="1">
        <v>117229</v>
      </c>
      <c r="T356" s="1">
        <v>3504841</v>
      </c>
      <c r="U356" s="1">
        <v>3505197</v>
      </c>
      <c r="V356" s="1">
        <v>-1</v>
      </c>
      <c r="W356" s="37"/>
    </row>
    <row r="357" spans="17:23">
      <c r="Q357" s="1">
        <v>3450658</v>
      </c>
      <c r="R357" s="1">
        <v>3567887</v>
      </c>
      <c r="S357" s="1">
        <v>117229</v>
      </c>
      <c r="T357" s="1">
        <v>3505266</v>
      </c>
      <c r="U357" s="1">
        <v>3506162</v>
      </c>
      <c r="V357" s="1">
        <v>-1</v>
      </c>
      <c r="W357" s="37" t="s">
        <v>519</v>
      </c>
    </row>
    <row r="358" spans="17:23">
      <c r="Q358" s="1">
        <v>3450658</v>
      </c>
      <c r="R358" s="1">
        <v>3567887</v>
      </c>
      <c r="S358" s="1">
        <v>117229</v>
      </c>
      <c r="T358" s="1">
        <v>3506287</v>
      </c>
      <c r="U358" s="1">
        <v>3506415</v>
      </c>
      <c r="V358" s="1">
        <v>-1</v>
      </c>
      <c r="W358" s="37"/>
    </row>
    <row r="359" spans="17:23">
      <c r="Q359" s="1">
        <v>3450658</v>
      </c>
      <c r="R359" s="1">
        <v>3567887</v>
      </c>
      <c r="S359" s="1">
        <v>117229</v>
      </c>
      <c r="T359" s="1">
        <v>3506442</v>
      </c>
      <c r="U359" s="1">
        <v>3507536</v>
      </c>
      <c r="V359" s="1">
        <v>-1</v>
      </c>
      <c r="W359" s="37" t="s">
        <v>520</v>
      </c>
    </row>
    <row r="360" spans="17:23">
      <c r="Q360" s="1">
        <v>3450658</v>
      </c>
      <c r="R360" s="1">
        <v>3567887</v>
      </c>
      <c r="S360" s="1">
        <v>117229</v>
      </c>
      <c r="T360" s="1">
        <v>3507533</v>
      </c>
      <c r="U360" s="1">
        <v>3509212</v>
      </c>
      <c r="V360" s="1">
        <v>-1</v>
      </c>
      <c r="W360" s="37" t="s">
        <v>309</v>
      </c>
    </row>
    <row r="361" spans="17:23">
      <c r="Q361" s="1">
        <v>3450658</v>
      </c>
      <c r="R361" s="1">
        <v>3567887</v>
      </c>
      <c r="S361" s="1">
        <v>117229</v>
      </c>
      <c r="T361" s="1">
        <v>3509591</v>
      </c>
      <c r="U361" s="1">
        <v>3510649</v>
      </c>
      <c r="V361" s="1">
        <v>-1</v>
      </c>
      <c r="W361" s="37" t="s">
        <v>521</v>
      </c>
    </row>
    <row r="362" spans="17:23">
      <c r="Q362" s="1">
        <v>3450658</v>
      </c>
      <c r="R362" s="1">
        <v>3567887</v>
      </c>
      <c r="S362" s="1">
        <v>117229</v>
      </c>
      <c r="T362" s="1">
        <v>3510782</v>
      </c>
      <c r="U362" s="1">
        <v>3510895</v>
      </c>
      <c r="V362" s="1">
        <v>-1</v>
      </c>
      <c r="W362" s="37"/>
    </row>
    <row r="363" spans="17:23">
      <c r="Q363" s="1">
        <v>3450658</v>
      </c>
      <c r="R363" s="1">
        <v>3567887</v>
      </c>
      <c r="S363" s="1">
        <v>117229</v>
      </c>
      <c r="T363" s="1">
        <v>3510953</v>
      </c>
      <c r="U363" s="1">
        <v>3511879</v>
      </c>
      <c r="V363" s="1">
        <v>-1</v>
      </c>
      <c r="W363" s="37" t="s">
        <v>181</v>
      </c>
    </row>
    <row r="364" spans="17:23">
      <c r="Q364" s="1">
        <v>3450658</v>
      </c>
      <c r="R364" s="1">
        <v>3567887</v>
      </c>
      <c r="S364" s="1">
        <v>117229</v>
      </c>
      <c r="T364" s="1">
        <v>3512004</v>
      </c>
      <c r="U364" s="1">
        <v>3512132</v>
      </c>
      <c r="V364" s="1">
        <v>1</v>
      </c>
      <c r="W364" s="37"/>
    </row>
    <row r="365" spans="17:23">
      <c r="Q365" s="1">
        <v>3450658</v>
      </c>
      <c r="R365" s="1">
        <v>3567887</v>
      </c>
      <c r="S365" s="1">
        <v>117229</v>
      </c>
      <c r="T365" s="1">
        <v>3515750</v>
      </c>
      <c r="U365" s="1">
        <v>3515881</v>
      </c>
      <c r="V365" s="1">
        <v>-1</v>
      </c>
      <c r="W365" s="37"/>
    </row>
    <row r="366" spans="17:23">
      <c r="Q366" s="1">
        <v>3450658</v>
      </c>
      <c r="R366" s="1">
        <v>3567887</v>
      </c>
      <c r="S366" s="1">
        <v>117229</v>
      </c>
      <c r="T366" s="1">
        <v>3518574</v>
      </c>
      <c r="U366" s="1">
        <v>3520145</v>
      </c>
      <c r="V366" s="1">
        <v>-1</v>
      </c>
      <c r="W366" s="37" t="s">
        <v>519</v>
      </c>
    </row>
    <row r="367" spans="17:23">
      <c r="Q367" s="1">
        <v>3450658</v>
      </c>
      <c r="R367" s="1">
        <v>3567887</v>
      </c>
      <c r="S367" s="1">
        <v>117229</v>
      </c>
      <c r="T367" s="1">
        <v>3520142</v>
      </c>
      <c r="U367" s="1">
        <v>3521674</v>
      </c>
      <c r="V367" s="1">
        <v>-1</v>
      </c>
      <c r="W367" s="37" t="s">
        <v>522</v>
      </c>
    </row>
    <row r="368" spans="17:23">
      <c r="Q368" s="1">
        <v>3450658</v>
      </c>
      <c r="R368" s="1">
        <v>3567887</v>
      </c>
      <c r="S368" s="1">
        <v>117229</v>
      </c>
      <c r="T368" s="1">
        <v>3521677</v>
      </c>
      <c r="U368" s="1">
        <v>3522978</v>
      </c>
      <c r="V368" s="1">
        <v>-1</v>
      </c>
      <c r="W368" s="37" t="s">
        <v>523</v>
      </c>
    </row>
    <row r="369" spans="17:23">
      <c r="Q369" s="1">
        <v>3450658</v>
      </c>
      <c r="R369" s="1">
        <v>3567887</v>
      </c>
      <c r="S369" s="1">
        <v>117229</v>
      </c>
      <c r="T369" s="1">
        <v>3523580</v>
      </c>
      <c r="U369" s="1">
        <v>3523738</v>
      </c>
      <c r="V369" s="1">
        <v>-1</v>
      </c>
      <c r="W369" s="37"/>
    </row>
    <row r="370" spans="17:23">
      <c r="Q370" s="1">
        <v>3450658</v>
      </c>
      <c r="R370" s="1">
        <v>3567887</v>
      </c>
      <c r="S370" s="1">
        <v>117229</v>
      </c>
      <c r="T370" s="1">
        <v>3524381</v>
      </c>
      <c r="U370" s="1">
        <v>3524584</v>
      </c>
      <c r="V370" s="1">
        <v>-1</v>
      </c>
      <c r="W370" s="37"/>
    </row>
    <row r="371" spans="17:23">
      <c r="Q371" s="1">
        <v>3450658</v>
      </c>
      <c r="R371" s="1">
        <v>3567887</v>
      </c>
      <c r="S371" s="1">
        <v>117229</v>
      </c>
      <c r="T371" s="1">
        <v>3524630</v>
      </c>
      <c r="U371" s="1">
        <v>3526651</v>
      </c>
      <c r="V371" s="1">
        <v>1</v>
      </c>
      <c r="W371" s="37" t="s">
        <v>288</v>
      </c>
    </row>
    <row r="372" spans="17:23">
      <c r="Q372" s="1">
        <v>3450658</v>
      </c>
      <c r="R372" s="1">
        <v>3567887</v>
      </c>
      <c r="S372" s="1">
        <v>117229</v>
      </c>
      <c r="T372" s="1">
        <v>3526676</v>
      </c>
      <c r="U372" s="1">
        <v>3527149</v>
      </c>
      <c r="V372" s="1">
        <v>-1</v>
      </c>
      <c r="W372" s="37" t="s">
        <v>358</v>
      </c>
    </row>
    <row r="373" spans="17:23">
      <c r="Q373" s="1">
        <v>3450658</v>
      </c>
      <c r="R373" s="1">
        <v>3567887</v>
      </c>
      <c r="S373" s="1">
        <v>117229</v>
      </c>
      <c r="T373" s="1">
        <v>3527229</v>
      </c>
      <c r="U373" s="1">
        <v>3527810</v>
      </c>
      <c r="V373" s="1">
        <v>-1</v>
      </c>
      <c r="W373" s="37" t="s">
        <v>304</v>
      </c>
    </row>
    <row r="374" spans="17:23">
      <c r="Q374" s="1">
        <v>3450658</v>
      </c>
      <c r="R374" s="1">
        <v>3567887</v>
      </c>
      <c r="S374" s="1">
        <v>117229</v>
      </c>
      <c r="T374" s="1">
        <v>3527895</v>
      </c>
      <c r="U374" s="1">
        <v>3528323</v>
      </c>
      <c r="V374" s="1">
        <v>-1</v>
      </c>
      <c r="W374" s="37" t="s">
        <v>374</v>
      </c>
    </row>
    <row r="375" spans="17:23">
      <c r="Q375" s="1">
        <v>3450658</v>
      </c>
      <c r="R375" s="1">
        <v>3567887</v>
      </c>
      <c r="S375" s="1">
        <v>117229</v>
      </c>
      <c r="T375" s="1">
        <v>3529727</v>
      </c>
      <c r="U375" s="1">
        <v>3530158</v>
      </c>
      <c r="V375" s="1">
        <v>1</v>
      </c>
      <c r="W375" s="37" t="s">
        <v>134</v>
      </c>
    </row>
    <row r="376" spans="17:23">
      <c r="Q376" s="1">
        <v>3450658</v>
      </c>
      <c r="R376" s="1">
        <v>3567887</v>
      </c>
      <c r="S376" s="1">
        <v>117229</v>
      </c>
      <c r="T376" s="1">
        <v>3530166</v>
      </c>
      <c r="U376" s="1">
        <v>3531224</v>
      </c>
      <c r="V376" s="1">
        <v>1</v>
      </c>
      <c r="W376" s="37" t="s">
        <v>524</v>
      </c>
    </row>
    <row r="377" spans="17:23">
      <c r="Q377" s="1">
        <v>3450658</v>
      </c>
      <c r="R377" s="1">
        <v>3567887</v>
      </c>
      <c r="S377" s="1">
        <v>117229</v>
      </c>
      <c r="T377" s="1">
        <v>3531252</v>
      </c>
      <c r="U377" s="1">
        <v>3532463</v>
      </c>
      <c r="V377" s="1">
        <v>-1</v>
      </c>
      <c r="W377" s="37" t="s">
        <v>525</v>
      </c>
    </row>
    <row r="378" spans="17:23">
      <c r="Q378" s="1">
        <v>3450658</v>
      </c>
      <c r="R378" s="1">
        <v>3567887</v>
      </c>
      <c r="S378" s="1">
        <v>117229</v>
      </c>
      <c r="T378" s="1">
        <v>3532841</v>
      </c>
      <c r="U378" s="1">
        <v>3537289</v>
      </c>
      <c r="V378" s="1">
        <v>-1</v>
      </c>
      <c r="W378" s="37" t="s">
        <v>526</v>
      </c>
    </row>
    <row r="379" spans="17:23">
      <c r="Q379" s="1">
        <v>3450658</v>
      </c>
      <c r="R379" s="1">
        <v>3567887</v>
      </c>
      <c r="S379" s="1">
        <v>117229</v>
      </c>
      <c r="T379" s="1">
        <v>3537461</v>
      </c>
      <c r="U379" s="1">
        <v>3537691</v>
      </c>
      <c r="V379" s="1">
        <v>1</v>
      </c>
      <c r="W379" s="37"/>
    </row>
    <row r="380" spans="17:23">
      <c r="Q380" s="1">
        <v>3450658</v>
      </c>
      <c r="R380" s="1">
        <v>3567887</v>
      </c>
      <c r="S380" s="1">
        <v>117229</v>
      </c>
      <c r="T380" s="1">
        <v>3537710</v>
      </c>
      <c r="U380" s="1">
        <v>3538288</v>
      </c>
      <c r="V380" s="1">
        <v>1</v>
      </c>
      <c r="W380" s="37"/>
    </row>
    <row r="381" spans="17:23">
      <c r="Q381" s="1">
        <v>3450658</v>
      </c>
      <c r="R381" s="1">
        <v>3567887</v>
      </c>
      <c r="S381" s="1">
        <v>117229</v>
      </c>
      <c r="T381" s="1">
        <v>3538365</v>
      </c>
      <c r="U381" s="1">
        <v>3538574</v>
      </c>
      <c r="V381" s="1">
        <v>1</v>
      </c>
      <c r="W381" s="37" t="s">
        <v>527</v>
      </c>
    </row>
    <row r="382" spans="17:23">
      <c r="Q382" s="1">
        <v>3450658</v>
      </c>
      <c r="R382" s="1">
        <v>3567887</v>
      </c>
      <c r="S382" s="1">
        <v>117229</v>
      </c>
      <c r="T382" s="1">
        <v>3538806</v>
      </c>
      <c r="U382" s="1">
        <v>3539045</v>
      </c>
      <c r="V382" s="1">
        <v>-1</v>
      </c>
      <c r="W382" s="37"/>
    </row>
    <row r="383" spans="17:23">
      <c r="Q383" s="1">
        <v>3450658</v>
      </c>
      <c r="R383" s="1">
        <v>3567887</v>
      </c>
      <c r="S383" s="1">
        <v>117229</v>
      </c>
      <c r="T383" s="1">
        <v>3539612</v>
      </c>
      <c r="U383" s="1">
        <v>3539770</v>
      </c>
      <c r="V383" s="1">
        <v>1</v>
      </c>
      <c r="W383" s="37" t="s">
        <v>528</v>
      </c>
    </row>
    <row r="384" spans="17:23">
      <c r="Q384" s="1">
        <v>3450658</v>
      </c>
      <c r="R384" s="1">
        <v>3567887</v>
      </c>
      <c r="S384" s="1">
        <v>117229</v>
      </c>
      <c r="T384" s="1">
        <v>3540121</v>
      </c>
      <c r="U384" s="1">
        <v>3540303</v>
      </c>
      <c r="V384" s="1">
        <v>-1</v>
      </c>
      <c r="W384" s="37" t="s">
        <v>157</v>
      </c>
    </row>
    <row r="385" spans="17:23">
      <c r="Q385" s="1">
        <v>3450658</v>
      </c>
      <c r="R385" s="1">
        <v>3567887</v>
      </c>
      <c r="S385" s="1">
        <v>117229</v>
      </c>
      <c r="T385" s="1">
        <v>3541225</v>
      </c>
      <c r="U385" s="1">
        <v>3541449</v>
      </c>
      <c r="V385" s="1">
        <v>1</v>
      </c>
      <c r="W385" s="37"/>
    </row>
    <row r="386" spans="17:23">
      <c r="Q386" s="1">
        <v>3450658</v>
      </c>
      <c r="R386" s="1">
        <v>3567887</v>
      </c>
      <c r="S386" s="1">
        <v>117229</v>
      </c>
      <c r="T386" s="1">
        <v>3542001</v>
      </c>
      <c r="U386" s="1">
        <v>3542969</v>
      </c>
      <c r="V386" s="1">
        <v>1</v>
      </c>
      <c r="W386" s="37"/>
    </row>
    <row r="387" spans="17:23">
      <c r="Q387" s="1">
        <v>3450658</v>
      </c>
      <c r="R387" s="1">
        <v>3567887</v>
      </c>
      <c r="S387" s="1">
        <v>117229</v>
      </c>
      <c r="T387" s="1">
        <v>3543102</v>
      </c>
      <c r="U387" s="1">
        <v>3543437</v>
      </c>
      <c r="V387" s="1">
        <v>-1</v>
      </c>
      <c r="W387" s="37" t="s">
        <v>141</v>
      </c>
    </row>
    <row r="388" spans="17:23">
      <c r="Q388" s="1">
        <v>3450658</v>
      </c>
      <c r="R388" s="1">
        <v>3567887</v>
      </c>
      <c r="S388" s="1">
        <v>117229</v>
      </c>
      <c r="T388" s="1">
        <v>3543623</v>
      </c>
      <c r="U388" s="1">
        <v>3545569</v>
      </c>
      <c r="V388" s="1">
        <v>-1</v>
      </c>
      <c r="W388" s="37" t="s">
        <v>157</v>
      </c>
    </row>
    <row r="389" spans="17:23">
      <c r="Q389" s="1">
        <v>3450658</v>
      </c>
      <c r="R389" s="1">
        <v>3567887</v>
      </c>
      <c r="S389" s="1">
        <v>117229</v>
      </c>
      <c r="T389" s="1">
        <v>3545693</v>
      </c>
      <c r="U389" s="1">
        <v>3547228</v>
      </c>
      <c r="V389" s="1">
        <v>-1</v>
      </c>
      <c r="W389" s="37" t="s">
        <v>157</v>
      </c>
    </row>
    <row r="390" spans="17:23">
      <c r="Q390" s="1">
        <v>3450658</v>
      </c>
      <c r="R390" s="1">
        <v>3567887</v>
      </c>
      <c r="S390" s="1">
        <v>117229</v>
      </c>
      <c r="T390" s="1">
        <v>3547893</v>
      </c>
      <c r="U390" s="1">
        <v>3547985</v>
      </c>
      <c r="V390" s="1">
        <v>1</v>
      </c>
      <c r="W390" s="37"/>
    </row>
    <row r="391" spans="17:23">
      <c r="Q391" s="1">
        <v>3450658</v>
      </c>
      <c r="R391" s="1">
        <v>3567887</v>
      </c>
      <c r="S391" s="1">
        <v>117229</v>
      </c>
      <c r="T391" s="1">
        <v>3547989</v>
      </c>
      <c r="U391" s="1">
        <v>3548162</v>
      </c>
      <c r="V391" s="1">
        <v>1</v>
      </c>
      <c r="W391" s="37" t="s">
        <v>157</v>
      </c>
    </row>
    <row r="392" spans="17:23">
      <c r="Q392" s="1">
        <v>3450658</v>
      </c>
      <c r="R392" s="1">
        <v>3567887</v>
      </c>
      <c r="S392" s="1">
        <v>117229</v>
      </c>
      <c r="T392" s="1">
        <v>3548146</v>
      </c>
      <c r="U392" s="1">
        <v>3548418</v>
      </c>
      <c r="V392" s="1">
        <v>1</v>
      </c>
      <c r="W392" s="37" t="s">
        <v>529</v>
      </c>
    </row>
    <row r="393" spans="17:23">
      <c r="Q393" s="1">
        <v>3450658</v>
      </c>
      <c r="R393" s="1">
        <v>3567887</v>
      </c>
      <c r="S393" s="1">
        <v>117229</v>
      </c>
      <c r="T393" s="1">
        <v>3548475</v>
      </c>
      <c r="U393" s="1">
        <v>3548606</v>
      </c>
      <c r="V393" s="1">
        <v>-1</v>
      </c>
      <c r="W393" s="37"/>
    </row>
    <row r="394" spans="17:23">
      <c r="Q394" s="1">
        <v>3450658</v>
      </c>
      <c r="R394" s="1">
        <v>3567887</v>
      </c>
      <c r="S394" s="1">
        <v>117229</v>
      </c>
      <c r="T394" s="1">
        <v>3549079</v>
      </c>
      <c r="U394" s="1">
        <v>3549285</v>
      </c>
      <c r="V394" s="1">
        <v>1</v>
      </c>
      <c r="W394" s="37"/>
    </row>
    <row r="395" spans="17:23">
      <c r="Q395" s="1">
        <v>3450658</v>
      </c>
      <c r="R395" s="1">
        <v>3567887</v>
      </c>
      <c r="S395" s="1">
        <v>117229</v>
      </c>
      <c r="T395" s="1">
        <v>3549311</v>
      </c>
      <c r="U395" s="1">
        <v>3549454</v>
      </c>
      <c r="V395" s="1">
        <v>-1</v>
      </c>
      <c r="W395" s="37" t="s">
        <v>530</v>
      </c>
    </row>
    <row r="396" spans="17:23">
      <c r="Q396" s="1">
        <v>3450658</v>
      </c>
      <c r="R396" s="1">
        <v>3567887</v>
      </c>
      <c r="S396" s="1">
        <v>117229</v>
      </c>
      <c r="T396" s="1">
        <v>3549814</v>
      </c>
      <c r="U396" s="1">
        <v>3550068</v>
      </c>
      <c r="V396" s="1">
        <v>1</v>
      </c>
      <c r="W396" s="37"/>
    </row>
    <row r="397" spans="17:23">
      <c r="Q397" s="1">
        <v>3450658</v>
      </c>
      <c r="R397" s="1">
        <v>3567887</v>
      </c>
      <c r="S397" s="1">
        <v>117229</v>
      </c>
      <c r="T397" s="1">
        <v>3550052</v>
      </c>
      <c r="U397" s="1">
        <v>3550381</v>
      </c>
      <c r="V397" s="1">
        <v>1</v>
      </c>
      <c r="W397" s="37"/>
    </row>
    <row r="398" spans="17:23">
      <c r="Q398" s="1">
        <v>3450658</v>
      </c>
      <c r="R398" s="1">
        <v>3567887</v>
      </c>
      <c r="S398" s="1">
        <v>117229</v>
      </c>
      <c r="T398" s="1">
        <v>3550960</v>
      </c>
      <c r="U398" s="1">
        <v>3552507</v>
      </c>
      <c r="V398" s="1">
        <v>-1</v>
      </c>
      <c r="W398" s="37" t="s">
        <v>311</v>
      </c>
    </row>
    <row r="399" spans="17:23">
      <c r="Q399" s="1">
        <v>3450658</v>
      </c>
      <c r="R399" s="1">
        <v>3567887</v>
      </c>
      <c r="S399" s="1">
        <v>117229</v>
      </c>
      <c r="T399" s="1">
        <v>3552651</v>
      </c>
      <c r="U399" s="1">
        <v>3553751</v>
      </c>
      <c r="V399" s="1">
        <v>-1</v>
      </c>
      <c r="W399" s="37" t="s">
        <v>531</v>
      </c>
    </row>
    <row r="400" spans="17:23">
      <c r="Q400" s="1">
        <v>3450658</v>
      </c>
      <c r="R400" s="1">
        <v>3567887</v>
      </c>
      <c r="S400" s="1">
        <v>117229</v>
      </c>
      <c r="T400" s="1">
        <v>3554188</v>
      </c>
      <c r="U400" s="1">
        <v>3555279</v>
      </c>
      <c r="V400" s="1">
        <v>1</v>
      </c>
      <c r="W400" s="37" t="s">
        <v>526</v>
      </c>
    </row>
    <row r="401" spans="17:23">
      <c r="Q401" s="1">
        <v>3450658</v>
      </c>
      <c r="R401" s="1">
        <v>3567887</v>
      </c>
      <c r="S401" s="1">
        <v>117229</v>
      </c>
      <c r="T401" s="1">
        <v>3555411</v>
      </c>
      <c r="U401" s="1">
        <v>3556379</v>
      </c>
      <c r="V401" s="1">
        <v>-1</v>
      </c>
      <c r="W401" s="37" t="s">
        <v>141</v>
      </c>
    </row>
    <row r="402" spans="17:23">
      <c r="Q402" s="1">
        <v>3450658</v>
      </c>
      <c r="R402" s="1">
        <v>3567887</v>
      </c>
      <c r="S402" s="1">
        <v>117229</v>
      </c>
      <c r="T402" s="1">
        <v>3556413</v>
      </c>
      <c r="U402" s="1">
        <v>3557612</v>
      </c>
      <c r="V402" s="1">
        <v>-1</v>
      </c>
      <c r="W402" s="37" t="s">
        <v>141</v>
      </c>
    </row>
    <row r="403" spans="17:23">
      <c r="Q403" s="1">
        <v>3450658</v>
      </c>
      <c r="R403" s="1">
        <v>3567887</v>
      </c>
      <c r="S403" s="1">
        <v>117229</v>
      </c>
      <c r="T403" s="1">
        <v>3557671</v>
      </c>
      <c r="U403" s="1">
        <v>3558801</v>
      </c>
      <c r="V403" s="1">
        <v>1</v>
      </c>
      <c r="W403" s="37" t="s">
        <v>314</v>
      </c>
    </row>
    <row r="404" spans="17:23">
      <c r="Q404" s="1">
        <v>3450658</v>
      </c>
      <c r="R404" s="1">
        <v>3567887</v>
      </c>
      <c r="S404" s="1">
        <v>117229</v>
      </c>
      <c r="T404" s="1">
        <v>3558758</v>
      </c>
      <c r="U404" s="1">
        <v>3559768</v>
      </c>
      <c r="V404" s="1">
        <v>1</v>
      </c>
      <c r="W404" s="37" t="s">
        <v>141</v>
      </c>
    </row>
    <row r="405" spans="17:23">
      <c r="Q405" s="1">
        <v>3450658</v>
      </c>
      <c r="R405" s="1">
        <v>3567887</v>
      </c>
      <c r="S405" s="1">
        <v>117229</v>
      </c>
      <c r="T405" s="1">
        <v>3559811</v>
      </c>
      <c r="U405" s="1">
        <v>3560731</v>
      </c>
      <c r="V405" s="1">
        <v>1</v>
      </c>
      <c r="W405" s="37" t="s">
        <v>141</v>
      </c>
    </row>
    <row r="406" spans="17:23">
      <c r="Q406" s="1">
        <v>3450658</v>
      </c>
      <c r="R406" s="1">
        <v>3567887</v>
      </c>
      <c r="S406" s="1">
        <v>117229</v>
      </c>
      <c r="T406" s="1">
        <v>3560826</v>
      </c>
      <c r="U406" s="1">
        <v>3561884</v>
      </c>
      <c r="V406" s="1">
        <v>1</v>
      </c>
      <c r="W406" s="37" t="s">
        <v>142</v>
      </c>
    </row>
    <row r="407" spans="17:23">
      <c r="Q407" s="1">
        <v>3450658</v>
      </c>
      <c r="R407" s="1">
        <v>3567887</v>
      </c>
      <c r="S407" s="1">
        <v>117229</v>
      </c>
      <c r="T407" s="1">
        <v>3562474</v>
      </c>
      <c r="U407" s="1">
        <v>3562740</v>
      </c>
      <c r="V407" s="1">
        <v>-1</v>
      </c>
      <c r="W407" s="37" t="s">
        <v>140</v>
      </c>
    </row>
    <row r="408" spans="17:23">
      <c r="Q408" s="1">
        <v>3450658</v>
      </c>
      <c r="R408" s="1">
        <v>3567887</v>
      </c>
      <c r="S408" s="1">
        <v>117229</v>
      </c>
      <c r="T408" s="1">
        <v>3562836</v>
      </c>
      <c r="U408" s="1">
        <v>3563774</v>
      </c>
      <c r="V408" s="1">
        <v>1</v>
      </c>
      <c r="W408" s="37" t="s">
        <v>526</v>
      </c>
    </row>
    <row r="409" spans="17:23">
      <c r="Q409" s="1">
        <v>3450658</v>
      </c>
      <c r="R409" s="1">
        <v>3567887</v>
      </c>
      <c r="S409" s="1">
        <v>117229</v>
      </c>
      <c r="T409" s="1">
        <v>3564122</v>
      </c>
      <c r="U409" s="1">
        <v>3564601</v>
      </c>
      <c r="V409" s="1">
        <v>1</v>
      </c>
      <c r="W409" s="37"/>
    </row>
    <row r="410" spans="17:23">
      <c r="Q410" s="1">
        <v>3450658</v>
      </c>
      <c r="R410" s="1">
        <v>3567887</v>
      </c>
      <c r="S410" s="1">
        <v>117229</v>
      </c>
      <c r="T410" s="1">
        <v>3564645</v>
      </c>
      <c r="U410" s="1">
        <v>3565178</v>
      </c>
      <c r="V410" s="1">
        <v>1</v>
      </c>
      <c r="W410" s="37" t="s">
        <v>142</v>
      </c>
    </row>
    <row r="411" spans="17:23">
      <c r="Q411" s="1">
        <v>3450658</v>
      </c>
      <c r="R411" s="1">
        <v>3567887</v>
      </c>
      <c r="S411" s="1">
        <v>117229</v>
      </c>
      <c r="T411" s="1">
        <v>3565175</v>
      </c>
      <c r="U411" s="1">
        <v>3565621</v>
      </c>
      <c r="V411" s="1">
        <v>1</v>
      </c>
      <c r="W411" s="37" t="s">
        <v>141</v>
      </c>
    </row>
    <row r="412" spans="17:23">
      <c r="Q412" s="1">
        <v>3450658</v>
      </c>
      <c r="R412" s="1">
        <v>3567887</v>
      </c>
      <c r="S412" s="1">
        <v>117229</v>
      </c>
      <c r="T412" s="1">
        <v>3565605</v>
      </c>
      <c r="U412" s="1">
        <v>3566483</v>
      </c>
      <c r="V412" s="1">
        <v>1</v>
      </c>
      <c r="W412" s="37" t="s">
        <v>532</v>
      </c>
    </row>
    <row r="413" spans="17:23">
      <c r="Q413" s="1">
        <v>3450658</v>
      </c>
      <c r="R413" s="1">
        <v>3567887</v>
      </c>
      <c r="S413" s="1">
        <v>117229</v>
      </c>
      <c r="T413" s="1">
        <v>3566721</v>
      </c>
      <c r="U413" s="1">
        <v>3566837</v>
      </c>
      <c r="V413" s="1">
        <v>1</v>
      </c>
      <c r="W413" s="37"/>
    </row>
    <row r="414" spans="17:23">
      <c r="Q414" s="1">
        <v>3450658</v>
      </c>
      <c r="R414" s="1">
        <v>3567887</v>
      </c>
      <c r="S414" s="1">
        <v>117229</v>
      </c>
      <c r="T414" s="1">
        <v>3567324</v>
      </c>
      <c r="U414" s="1">
        <v>3567887</v>
      </c>
      <c r="V414" s="1">
        <v>-1</v>
      </c>
      <c r="W414" s="37" t="s">
        <v>157</v>
      </c>
    </row>
  </sheetData>
  <mergeCells count="6">
    <mergeCell ref="D33:E33"/>
    <mergeCell ref="P1:R1"/>
    <mergeCell ref="B1:E1"/>
    <mergeCell ref="F1:I1"/>
    <mergeCell ref="J1:M1"/>
    <mergeCell ref="D32:E32"/>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9076D-B7A0-4706-9F92-CE9F7854323B}">
  <dimension ref="A1:W265"/>
  <sheetViews>
    <sheetView topLeftCell="G239" workbookViewId="0">
      <selection activeCell="J1" sqref="J1:M1"/>
    </sheetView>
  </sheetViews>
  <sheetFormatPr defaultRowHeight="14.25"/>
  <cols>
    <col min="1" max="1" width="12.875" customWidth="1"/>
    <col min="14" max="15" width="4.125" customWidth="1"/>
    <col min="16" max="16" width="9" style="109"/>
    <col min="17" max="17" width="11.375" customWidth="1"/>
    <col min="18" max="18" width="11" customWidth="1"/>
    <col min="20" max="20" width="10.875" customWidth="1"/>
    <col min="21" max="21" width="10.5" customWidth="1"/>
    <col min="23" max="23" width="98.5" bestFit="1" customWidth="1"/>
  </cols>
  <sheetData>
    <row r="1" spans="1:23" ht="71.25" customHeight="1" thickBot="1">
      <c r="A1" s="464" t="s">
        <v>69</v>
      </c>
      <c r="B1" s="784" t="s">
        <v>315</v>
      </c>
      <c r="C1" s="785"/>
      <c r="D1" s="785"/>
      <c r="E1" s="786"/>
      <c r="F1" s="762" t="s">
        <v>129</v>
      </c>
      <c r="G1" s="763"/>
      <c r="H1" s="763"/>
      <c r="I1" s="764"/>
      <c r="J1" s="765" t="s">
        <v>130</v>
      </c>
      <c r="K1" s="766"/>
      <c r="L1" s="766"/>
      <c r="M1" s="767"/>
      <c r="P1" s="768" t="s">
        <v>4</v>
      </c>
      <c r="Q1" s="768"/>
      <c r="R1" s="768"/>
    </row>
    <row r="2" spans="1:23" ht="15" thickBot="1">
      <c r="A2" s="234" t="s">
        <v>131</v>
      </c>
      <c r="B2" s="234" t="s">
        <v>6</v>
      </c>
      <c r="C2" s="235" t="s">
        <v>7</v>
      </c>
      <c r="D2" s="235" t="s">
        <v>8</v>
      </c>
      <c r="E2" s="236" t="s">
        <v>9</v>
      </c>
      <c r="F2" s="238" t="s">
        <v>6</v>
      </c>
      <c r="G2" s="238" t="s">
        <v>7</v>
      </c>
      <c r="H2" s="239" t="s">
        <v>8</v>
      </c>
      <c r="I2" s="240" t="s">
        <v>10</v>
      </c>
      <c r="J2" s="241" t="s">
        <v>6</v>
      </c>
      <c r="K2" s="242" t="s">
        <v>7</v>
      </c>
      <c r="L2" s="242" t="s">
        <v>8</v>
      </c>
      <c r="M2" s="243" t="s">
        <v>9</v>
      </c>
      <c r="P2" s="112" t="s">
        <v>125</v>
      </c>
      <c r="Q2" s="62" t="s">
        <v>126</v>
      </c>
      <c r="R2" s="62" t="s">
        <v>127</v>
      </c>
      <c r="S2" s="62" t="s">
        <v>8</v>
      </c>
      <c r="T2" s="62" t="s">
        <v>368</v>
      </c>
      <c r="U2" s="62" t="s">
        <v>369</v>
      </c>
      <c r="V2" s="62" t="s">
        <v>15</v>
      </c>
      <c r="W2" s="62" t="s">
        <v>16</v>
      </c>
    </row>
    <row r="3" spans="1:23">
      <c r="A3" s="415">
        <v>1</v>
      </c>
      <c r="B3" s="416">
        <v>428280</v>
      </c>
      <c r="C3" s="417">
        <v>482209</v>
      </c>
      <c r="D3" s="417">
        <v>53929</v>
      </c>
      <c r="E3" s="418">
        <v>38</v>
      </c>
      <c r="F3" s="419">
        <v>410739</v>
      </c>
      <c r="G3" s="249">
        <v>452003</v>
      </c>
      <c r="H3" s="249">
        <f>G3-F3</f>
        <v>41264</v>
      </c>
      <c r="I3" s="250" t="s">
        <v>105</v>
      </c>
      <c r="J3" s="310"/>
      <c r="K3" s="251"/>
      <c r="L3" s="251"/>
      <c r="M3" s="252"/>
      <c r="P3" s="109">
        <v>1</v>
      </c>
      <c r="Q3" s="72">
        <v>428280</v>
      </c>
      <c r="R3" s="72">
        <v>482209</v>
      </c>
      <c r="S3" s="72">
        <v>53929</v>
      </c>
      <c r="T3" s="72">
        <v>428280</v>
      </c>
      <c r="U3" s="72">
        <v>428732</v>
      </c>
      <c r="V3" s="72">
        <v>1</v>
      </c>
      <c r="W3" s="77" t="s">
        <v>157</v>
      </c>
    </row>
    <row r="4" spans="1:23">
      <c r="A4" s="420">
        <v>2</v>
      </c>
      <c r="B4" s="421">
        <v>710352</v>
      </c>
      <c r="C4" s="115">
        <v>714944</v>
      </c>
      <c r="D4" s="115">
        <v>4592</v>
      </c>
      <c r="E4" s="422">
        <v>4</v>
      </c>
      <c r="F4" s="280">
        <v>609752</v>
      </c>
      <c r="G4" s="281">
        <v>755063</v>
      </c>
      <c r="H4" s="281">
        <f t="shared" ref="H4:H19" si="0">G4-F4</f>
        <v>145311</v>
      </c>
      <c r="I4" s="282" t="s">
        <v>105</v>
      </c>
      <c r="J4" s="255"/>
      <c r="M4" s="256"/>
      <c r="Q4" s="72">
        <v>428280</v>
      </c>
      <c r="R4" s="72">
        <v>482209</v>
      </c>
      <c r="S4" s="72">
        <v>53929</v>
      </c>
      <c r="T4" s="72">
        <v>429517</v>
      </c>
      <c r="U4" s="72">
        <v>430389</v>
      </c>
      <c r="V4" s="72">
        <v>1</v>
      </c>
      <c r="W4" s="77"/>
    </row>
    <row r="5" spans="1:23">
      <c r="A5" s="420">
        <v>3</v>
      </c>
      <c r="B5" s="423">
        <v>830902</v>
      </c>
      <c r="C5" s="116">
        <v>838737</v>
      </c>
      <c r="D5" s="116">
        <v>7835</v>
      </c>
      <c r="E5" s="424">
        <v>10</v>
      </c>
      <c r="F5" s="782">
        <v>827245</v>
      </c>
      <c r="G5" s="744">
        <v>850369</v>
      </c>
      <c r="H5" s="744">
        <f t="shared" si="0"/>
        <v>23124</v>
      </c>
      <c r="I5" s="746" t="s">
        <v>104</v>
      </c>
      <c r="J5" s="255"/>
      <c r="M5" s="256"/>
      <c r="Q5" s="72">
        <v>428280</v>
      </c>
      <c r="R5" s="72">
        <v>482209</v>
      </c>
      <c r="S5" s="72">
        <v>53929</v>
      </c>
      <c r="T5" s="72">
        <v>430420</v>
      </c>
      <c r="U5" s="72">
        <v>431118</v>
      </c>
      <c r="V5" s="72">
        <v>-1</v>
      </c>
      <c r="W5" s="77" t="s">
        <v>157</v>
      </c>
    </row>
    <row r="6" spans="1:23">
      <c r="A6" s="420">
        <v>4</v>
      </c>
      <c r="B6" s="425">
        <v>841881</v>
      </c>
      <c r="C6" s="117">
        <v>850522</v>
      </c>
      <c r="D6" s="117">
        <v>8641</v>
      </c>
      <c r="E6" s="426">
        <v>11</v>
      </c>
      <c r="F6" s="783"/>
      <c r="G6" s="745"/>
      <c r="H6" s="745"/>
      <c r="I6" s="747"/>
      <c r="J6" s="255"/>
      <c r="M6" s="256"/>
      <c r="Q6" s="72">
        <v>428280</v>
      </c>
      <c r="R6" s="72">
        <v>482209</v>
      </c>
      <c r="S6" s="72">
        <v>53929</v>
      </c>
      <c r="T6" s="72">
        <v>431362</v>
      </c>
      <c r="U6" s="72">
        <v>432153</v>
      </c>
      <c r="V6" s="72">
        <v>1</v>
      </c>
      <c r="W6" s="77" t="s">
        <v>533</v>
      </c>
    </row>
    <row r="7" spans="1:23">
      <c r="A7" s="420">
        <v>5</v>
      </c>
      <c r="B7" s="427">
        <v>1171757</v>
      </c>
      <c r="C7" s="118">
        <v>1200157</v>
      </c>
      <c r="D7" s="118">
        <v>28400</v>
      </c>
      <c r="E7" s="428">
        <v>25</v>
      </c>
      <c r="F7" s="429">
        <v>1175240</v>
      </c>
      <c r="G7" s="281">
        <v>1186598</v>
      </c>
      <c r="H7" s="281">
        <f t="shared" si="0"/>
        <v>11358</v>
      </c>
      <c r="I7" s="430" t="s">
        <v>105</v>
      </c>
      <c r="J7" s="255"/>
      <c r="M7" s="256"/>
      <c r="Q7" s="72">
        <v>428280</v>
      </c>
      <c r="R7" s="72">
        <v>482209</v>
      </c>
      <c r="S7" s="72">
        <v>53929</v>
      </c>
      <c r="T7" s="72">
        <v>432171</v>
      </c>
      <c r="U7" s="72">
        <v>433454</v>
      </c>
      <c r="V7" s="72">
        <v>1</v>
      </c>
      <c r="W7" s="77" t="s">
        <v>141</v>
      </c>
    </row>
    <row r="8" spans="1:23">
      <c r="A8" s="420">
        <v>6</v>
      </c>
      <c r="B8" s="431">
        <v>1426359</v>
      </c>
      <c r="C8" s="119">
        <v>1433167</v>
      </c>
      <c r="D8" s="119">
        <v>6808</v>
      </c>
      <c r="E8" s="432">
        <v>13</v>
      </c>
      <c r="F8" s="433">
        <v>1427886</v>
      </c>
      <c r="G8" s="281">
        <v>1454262</v>
      </c>
      <c r="H8" s="281">
        <f t="shared" si="0"/>
        <v>26376</v>
      </c>
      <c r="I8" s="430" t="s">
        <v>106</v>
      </c>
      <c r="J8" s="255"/>
      <c r="M8" s="256"/>
      <c r="Q8" s="72">
        <v>428280</v>
      </c>
      <c r="R8" s="72">
        <v>482209</v>
      </c>
      <c r="S8" s="72">
        <v>53929</v>
      </c>
      <c r="T8" s="72">
        <v>433583</v>
      </c>
      <c r="U8" s="72">
        <v>434368</v>
      </c>
      <c r="V8" s="72">
        <v>1</v>
      </c>
      <c r="W8" s="77" t="s">
        <v>533</v>
      </c>
    </row>
    <row r="9" spans="1:23">
      <c r="A9" s="420">
        <v>7</v>
      </c>
      <c r="B9" s="434">
        <v>1566142</v>
      </c>
      <c r="C9" s="120">
        <v>1571237</v>
      </c>
      <c r="D9" s="120">
        <v>5095</v>
      </c>
      <c r="E9" s="435">
        <v>5</v>
      </c>
      <c r="F9" s="370"/>
      <c r="G9" s="3"/>
      <c r="H9" s="3"/>
      <c r="I9" s="256"/>
      <c r="J9" s="255"/>
      <c r="M9" s="256"/>
      <c r="Q9" s="72">
        <v>428280</v>
      </c>
      <c r="R9" s="72">
        <v>482209</v>
      </c>
      <c r="S9" s="72">
        <v>53929</v>
      </c>
      <c r="T9" s="72">
        <v>434365</v>
      </c>
      <c r="U9" s="72">
        <v>437073</v>
      </c>
      <c r="V9" s="72">
        <v>1</v>
      </c>
      <c r="W9" s="77" t="s">
        <v>534</v>
      </c>
    </row>
    <row r="10" spans="1:23">
      <c r="A10" s="420">
        <v>8</v>
      </c>
      <c r="B10" s="436">
        <v>2013326</v>
      </c>
      <c r="C10" s="121">
        <v>2019408</v>
      </c>
      <c r="D10" s="121">
        <v>6082</v>
      </c>
      <c r="E10" s="437">
        <v>7</v>
      </c>
      <c r="F10" s="370"/>
      <c r="G10" s="3"/>
      <c r="H10" s="3"/>
      <c r="I10" s="256"/>
      <c r="J10" s="255"/>
      <c r="M10" s="256"/>
      <c r="Q10" s="72">
        <v>428280</v>
      </c>
      <c r="R10" s="72">
        <v>482209</v>
      </c>
      <c r="S10" s="72">
        <v>53929</v>
      </c>
      <c r="T10" s="72">
        <v>437125</v>
      </c>
      <c r="U10" s="72">
        <v>437871</v>
      </c>
      <c r="V10" s="72">
        <v>-1</v>
      </c>
      <c r="W10" s="77"/>
    </row>
    <row r="11" spans="1:23">
      <c r="A11" s="420">
        <v>9</v>
      </c>
      <c r="B11" s="438">
        <v>2154583</v>
      </c>
      <c r="C11" s="122">
        <v>2159931</v>
      </c>
      <c r="D11" s="122">
        <v>5348</v>
      </c>
      <c r="E11" s="439">
        <v>6</v>
      </c>
      <c r="F11" s="370"/>
      <c r="G11" s="3"/>
      <c r="H11" s="3"/>
      <c r="I11" s="256"/>
      <c r="J11" s="255"/>
      <c r="M11" s="256"/>
      <c r="Q11" s="72">
        <v>428280</v>
      </c>
      <c r="R11" s="72">
        <v>482209</v>
      </c>
      <c r="S11" s="72">
        <v>53929</v>
      </c>
      <c r="T11" s="72">
        <v>438521</v>
      </c>
      <c r="U11" s="72">
        <v>439138</v>
      </c>
      <c r="V11" s="72">
        <v>-1</v>
      </c>
      <c r="W11" s="77"/>
    </row>
    <row r="12" spans="1:23">
      <c r="A12" s="420">
        <v>10</v>
      </c>
      <c r="B12" s="440">
        <v>2342229</v>
      </c>
      <c r="C12" s="123">
        <v>2348542</v>
      </c>
      <c r="D12" s="123">
        <v>6313</v>
      </c>
      <c r="E12" s="441">
        <v>7</v>
      </c>
      <c r="F12" s="370"/>
      <c r="G12" s="3"/>
      <c r="H12" s="3"/>
      <c r="I12" s="256"/>
      <c r="J12" s="255"/>
      <c r="M12" s="256"/>
      <c r="Q12" s="72">
        <v>428280</v>
      </c>
      <c r="R12" s="72">
        <v>482209</v>
      </c>
      <c r="S12" s="72">
        <v>53929</v>
      </c>
      <c r="T12" s="72">
        <v>440218</v>
      </c>
      <c r="U12" s="72">
        <v>440352</v>
      </c>
      <c r="V12" s="72">
        <v>1</v>
      </c>
      <c r="W12" s="77"/>
    </row>
    <row r="13" spans="1:23">
      <c r="A13" s="420">
        <v>11</v>
      </c>
      <c r="B13" s="442">
        <v>2492348</v>
      </c>
      <c r="C13" s="124">
        <v>2505310</v>
      </c>
      <c r="D13" s="124">
        <v>12962</v>
      </c>
      <c r="E13" s="443">
        <v>13</v>
      </c>
      <c r="F13" s="370"/>
      <c r="G13" s="3"/>
      <c r="H13" s="3"/>
      <c r="I13" s="256"/>
      <c r="J13" s="255"/>
      <c r="M13" s="256"/>
      <c r="Q13" s="72">
        <v>428280</v>
      </c>
      <c r="R13" s="72">
        <v>482209</v>
      </c>
      <c r="S13" s="72">
        <v>53929</v>
      </c>
      <c r="T13" s="72">
        <v>440489</v>
      </c>
      <c r="U13" s="72">
        <v>441136</v>
      </c>
      <c r="V13" s="72">
        <v>1</v>
      </c>
      <c r="W13" s="77" t="s">
        <v>535</v>
      </c>
    </row>
    <row r="14" spans="1:23">
      <c r="A14" s="420">
        <v>12</v>
      </c>
      <c r="B14" s="444">
        <v>2512946</v>
      </c>
      <c r="C14" s="125">
        <v>2534078</v>
      </c>
      <c r="D14" s="125">
        <v>21132</v>
      </c>
      <c r="E14" s="445">
        <v>19</v>
      </c>
      <c r="F14" s="433">
        <v>2517239</v>
      </c>
      <c r="G14" s="281">
        <v>2526946</v>
      </c>
      <c r="H14" s="281">
        <f t="shared" si="0"/>
        <v>9707</v>
      </c>
      <c r="I14" s="282" t="s">
        <v>104</v>
      </c>
      <c r="J14" s="255"/>
      <c r="M14" s="256"/>
      <c r="Q14" s="72">
        <v>428280</v>
      </c>
      <c r="R14" s="72">
        <v>482209</v>
      </c>
      <c r="S14" s="72">
        <v>53929</v>
      </c>
      <c r="T14" s="72">
        <v>441544</v>
      </c>
      <c r="U14" s="72">
        <v>441693</v>
      </c>
      <c r="V14" s="72">
        <v>1</v>
      </c>
      <c r="W14" s="77"/>
    </row>
    <row r="15" spans="1:23">
      <c r="A15" s="420">
        <v>13</v>
      </c>
      <c r="B15" s="446">
        <v>2603044</v>
      </c>
      <c r="C15" s="126">
        <v>2608830</v>
      </c>
      <c r="D15" s="126">
        <v>5786</v>
      </c>
      <c r="E15" s="447">
        <v>5</v>
      </c>
      <c r="F15" s="370"/>
      <c r="G15" s="3"/>
      <c r="H15" s="3"/>
      <c r="I15" s="256"/>
      <c r="J15" s="255"/>
      <c r="M15" s="256"/>
      <c r="Q15" s="72">
        <v>428280</v>
      </c>
      <c r="R15" s="72">
        <v>482209</v>
      </c>
      <c r="S15" s="72">
        <v>53929</v>
      </c>
      <c r="T15" s="72">
        <v>441690</v>
      </c>
      <c r="U15" s="72">
        <v>443354</v>
      </c>
      <c r="V15" s="72">
        <v>1</v>
      </c>
      <c r="W15" s="77" t="s">
        <v>157</v>
      </c>
    </row>
    <row r="16" spans="1:23">
      <c r="A16" s="420">
        <v>14</v>
      </c>
      <c r="B16" s="448">
        <v>2664804</v>
      </c>
      <c r="C16" s="127">
        <v>2679400</v>
      </c>
      <c r="D16" s="127">
        <v>14596</v>
      </c>
      <c r="E16" s="449">
        <v>15</v>
      </c>
      <c r="F16" s="370"/>
      <c r="G16" s="3"/>
      <c r="H16" s="3"/>
      <c r="I16" s="256"/>
      <c r="J16" s="255"/>
      <c r="M16" s="256"/>
      <c r="Q16" s="72">
        <v>428280</v>
      </c>
      <c r="R16" s="72">
        <v>482209</v>
      </c>
      <c r="S16" s="72">
        <v>53929</v>
      </c>
      <c r="T16" s="72">
        <v>443430</v>
      </c>
      <c r="U16" s="72">
        <v>444713</v>
      </c>
      <c r="V16" s="72">
        <v>-1</v>
      </c>
      <c r="W16" s="77" t="s">
        <v>141</v>
      </c>
    </row>
    <row r="17" spans="1:23">
      <c r="A17" s="420">
        <v>15</v>
      </c>
      <c r="B17" s="450">
        <v>2730543</v>
      </c>
      <c r="C17" s="128">
        <v>2777448</v>
      </c>
      <c r="D17" s="128">
        <v>46905</v>
      </c>
      <c r="E17" s="451">
        <v>51</v>
      </c>
      <c r="F17" s="433">
        <v>2743509</v>
      </c>
      <c r="G17" s="281">
        <v>2762317</v>
      </c>
      <c r="H17" s="281">
        <f t="shared" si="0"/>
        <v>18808</v>
      </c>
      <c r="I17" s="282" t="s">
        <v>104</v>
      </c>
      <c r="J17" s="255"/>
      <c r="M17" s="256"/>
      <c r="Q17" s="72">
        <v>428280</v>
      </c>
      <c r="R17" s="72">
        <v>482209</v>
      </c>
      <c r="S17" s="72">
        <v>53929</v>
      </c>
      <c r="T17" s="72">
        <v>445253</v>
      </c>
      <c r="U17" s="72">
        <v>446023</v>
      </c>
      <c r="V17" s="72">
        <v>-1</v>
      </c>
      <c r="W17" s="77" t="s">
        <v>536</v>
      </c>
    </row>
    <row r="18" spans="1:23">
      <c r="A18" s="420">
        <v>16</v>
      </c>
      <c r="B18" s="452">
        <v>2968774</v>
      </c>
      <c r="C18" s="129">
        <v>2974595</v>
      </c>
      <c r="D18" s="129">
        <v>5821</v>
      </c>
      <c r="E18" s="453">
        <v>6</v>
      </c>
      <c r="F18" s="370"/>
      <c r="G18" s="3"/>
      <c r="H18" s="3"/>
      <c r="I18" s="256"/>
      <c r="J18" s="255"/>
      <c r="M18" s="256"/>
      <c r="Q18" s="72">
        <v>428280</v>
      </c>
      <c r="R18" s="72">
        <v>482209</v>
      </c>
      <c r="S18" s="72">
        <v>53929</v>
      </c>
      <c r="T18" s="72">
        <v>446020</v>
      </c>
      <c r="U18" s="72">
        <v>447519</v>
      </c>
      <c r="V18" s="72">
        <v>-1</v>
      </c>
      <c r="W18" s="77" t="s">
        <v>537</v>
      </c>
    </row>
    <row r="19" spans="1:23">
      <c r="A19" s="420">
        <v>17</v>
      </c>
      <c r="B19" s="454">
        <v>3314752</v>
      </c>
      <c r="C19" s="130">
        <v>3323074</v>
      </c>
      <c r="D19" s="130">
        <v>8322</v>
      </c>
      <c r="E19" s="455">
        <v>12</v>
      </c>
      <c r="F19" s="782">
        <v>3315498</v>
      </c>
      <c r="G19" s="744">
        <v>3330342</v>
      </c>
      <c r="H19" s="744">
        <f t="shared" si="0"/>
        <v>14844</v>
      </c>
      <c r="I19" s="746" t="s">
        <v>104</v>
      </c>
      <c r="J19" s="255"/>
      <c r="M19" s="256"/>
      <c r="Q19" s="72">
        <v>428280</v>
      </c>
      <c r="R19" s="72">
        <v>482209</v>
      </c>
      <c r="S19" s="72">
        <v>53929</v>
      </c>
      <c r="T19" s="72">
        <v>447626</v>
      </c>
      <c r="U19" s="72">
        <v>448909</v>
      </c>
      <c r="V19" s="72">
        <v>-1</v>
      </c>
      <c r="W19" s="77" t="s">
        <v>141</v>
      </c>
    </row>
    <row r="20" spans="1:23">
      <c r="A20" s="420">
        <v>18</v>
      </c>
      <c r="B20" s="456">
        <v>3323760</v>
      </c>
      <c r="C20" s="131">
        <v>3330342</v>
      </c>
      <c r="D20" s="131">
        <v>6582</v>
      </c>
      <c r="E20" s="457">
        <v>12</v>
      </c>
      <c r="F20" s="783"/>
      <c r="G20" s="745"/>
      <c r="H20" s="745"/>
      <c r="I20" s="747"/>
      <c r="J20" s="255"/>
      <c r="M20" s="256"/>
      <c r="Q20" s="72">
        <v>428280</v>
      </c>
      <c r="R20" s="72">
        <v>482209</v>
      </c>
      <c r="S20" s="72">
        <v>53929</v>
      </c>
      <c r="T20" s="72">
        <v>448922</v>
      </c>
      <c r="U20" s="72">
        <v>449200</v>
      </c>
      <c r="V20" s="72">
        <v>-1</v>
      </c>
      <c r="W20" s="77" t="s">
        <v>537</v>
      </c>
    </row>
    <row r="21" spans="1:23" ht="15" thickBot="1">
      <c r="A21" s="458">
        <v>19</v>
      </c>
      <c r="B21" s="459">
        <v>3349026</v>
      </c>
      <c r="C21" s="460">
        <v>3354973</v>
      </c>
      <c r="D21" s="460">
        <v>5947</v>
      </c>
      <c r="E21" s="461">
        <v>4</v>
      </c>
      <c r="F21" s="374"/>
      <c r="G21" s="375"/>
      <c r="H21" s="242"/>
      <c r="I21" s="376"/>
      <c r="J21" s="374"/>
      <c r="K21" s="375"/>
      <c r="L21" s="375"/>
      <c r="M21" s="376"/>
      <c r="Q21" s="72">
        <v>428280</v>
      </c>
      <c r="R21" s="72">
        <v>482209</v>
      </c>
      <c r="S21" s="72">
        <v>53929</v>
      </c>
      <c r="T21" s="72">
        <v>449294</v>
      </c>
      <c r="U21" s="72">
        <v>451285</v>
      </c>
      <c r="V21" s="72">
        <v>-1</v>
      </c>
      <c r="W21" s="77" t="s">
        <v>157</v>
      </c>
    </row>
    <row r="22" spans="1:23">
      <c r="A22" s="5"/>
      <c r="B22" s="5"/>
      <c r="C22" s="5"/>
      <c r="D22" s="32">
        <f>SUM(D3:D21)</f>
        <v>261096</v>
      </c>
      <c r="E22" s="32">
        <f>SUM(E3:E21)</f>
        <v>263</v>
      </c>
      <c r="H22" s="3"/>
      <c r="Q22" s="72">
        <v>428280</v>
      </c>
      <c r="R22" s="72">
        <v>482209</v>
      </c>
      <c r="S22" s="72">
        <v>53929</v>
      </c>
      <c r="T22" s="72">
        <v>451295</v>
      </c>
      <c r="U22" s="72">
        <v>455710</v>
      </c>
      <c r="V22" s="72">
        <v>-1</v>
      </c>
      <c r="W22" s="77" t="s">
        <v>538</v>
      </c>
    </row>
    <row r="23" spans="1:23" ht="15" thickBot="1">
      <c r="H23" s="3"/>
      <c r="Q23" s="72">
        <v>428280</v>
      </c>
      <c r="R23" s="72">
        <v>482209</v>
      </c>
      <c r="S23" s="72">
        <v>53929</v>
      </c>
      <c r="T23" s="72">
        <v>455727</v>
      </c>
      <c r="U23" s="72">
        <v>458573</v>
      </c>
      <c r="V23" s="72">
        <v>-1</v>
      </c>
      <c r="W23" s="77" t="s">
        <v>170</v>
      </c>
    </row>
    <row r="24" spans="1:23" ht="15" thickBot="1">
      <c r="B24" s="62"/>
      <c r="F24" s="336">
        <v>217594</v>
      </c>
      <c r="G24" s="337">
        <v>218544</v>
      </c>
      <c r="H24" s="337">
        <v>950</v>
      </c>
      <c r="I24" s="338" t="s">
        <v>132</v>
      </c>
      <c r="J24" s="462">
        <v>2236442</v>
      </c>
      <c r="K24" s="462">
        <v>2244547</v>
      </c>
      <c r="L24" s="462">
        <v>8105</v>
      </c>
      <c r="M24" s="463">
        <v>10</v>
      </c>
      <c r="Q24" s="72">
        <v>428280</v>
      </c>
      <c r="R24" s="72">
        <v>482209</v>
      </c>
      <c r="S24" s="72">
        <v>53929</v>
      </c>
      <c r="T24" s="72">
        <v>458570</v>
      </c>
      <c r="U24" s="72">
        <v>463891</v>
      </c>
      <c r="V24" s="72">
        <v>-1</v>
      </c>
      <c r="W24" s="77" t="s">
        <v>539</v>
      </c>
    </row>
    <row r="25" spans="1:23" ht="15" thickBot="1">
      <c r="F25" s="340">
        <v>2234513</v>
      </c>
      <c r="G25" s="341">
        <v>2255878</v>
      </c>
      <c r="H25" s="341">
        <v>21365</v>
      </c>
      <c r="I25" s="342" t="s">
        <v>106</v>
      </c>
      <c r="Q25" s="72">
        <v>428280</v>
      </c>
      <c r="R25" s="72">
        <v>482209</v>
      </c>
      <c r="S25" s="72">
        <v>53929</v>
      </c>
      <c r="T25" s="72">
        <v>464270</v>
      </c>
      <c r="U25" s="72">
        <v>466198</v>
      </c>
      <c r="V25" s="72">
        <v>1</v>
      </c>
      <c r="W25" s="77" t="s">
        <v>157</v>
      </c>
    </row>
    <row r="26" spans="1:23">
      <c r="Q26" s="72">
        <v>428280</v>
      </c>
      <c r="R26" s="72">
        <v>482209</v>
      </c>
      <c r="S26" s="72">
        <v>53929</v>
      </c>
      <c r="T26" s="72">
        <v>466361</v>
      </c>
      <c r="U26" s="72">
        <v>467074</v>
      </c>
      <c r="V26" s="72">
        <v>1</v>
      </c>
      <c r="W26" s="77" t="s">
        <v>157</v>
      </c>
    </row>
    <row r="27" spans="1:23" ht="15" thickBot="1">
      <c r="Q27" s="72">
        <v>428280</v>
      </c>
      <c r="R27" s="72">
        <v>482209</v>
      </c>
      <c r="S27" s="72">
        <v>53929</v>
      </c>
      <c r="T27" s="72">
        <v>467207</v>
      </c>
      <c r="U27" s="72">
        <v>467455</v>
      </c>
      <c r="V27" s="72">
        <v>1</v>
      </c>
      <c r="W27" s="77" t="s">
        <v>540</v>
      </c>
    </row>
    <row r="28" spans="1:23" ht="100.5" thickBot="1">
      <c r="B28" s="616" t="s">
        <v>20</v>
      </c>
      <c r="C28" s="617" t="s">
        <v>21</v>
      </c>
      <c r="D28" s="618" t="s">
        <v>22</v>
      </c>
      <c r="E28" s="616" t="s">
        <v>23</v>
      </c>
      <c r="F28" s="617" t="s">
        <v>24</v>
      </c>
      <c r="G28" s="618" t="s">
        <v>25</v>
      </c>
      <c r="H28" s="616" t="s">
        <v>26</v>
      </c>
      <c r="I28" s="617" t="s">
        <v>27</v>
      </c>
      <c r="J28" s="618" t="s">
        <v>28</v>
      </c>
      <c r="K28" s="616" t="s">
        <v>29</v>
      </c>
      <c r="L28" s="617" t="s">
        <v>30</v>
      </c>
      <c r="M28" s="618" t="s">
        <v>31</v>
      </c>
      <c r="Q28" s="72">
        <v>428280</v>
      </c>
      <c r="R28" s="72">
        <v>482209</v>
      </c>
      <c r="S28" s="72">
        <v>53929</v>
      </c>
      <c r="T28" s="72">
        <v>467445</v>
      </c>
      <c r="U28" s="72">
        <v>467726</v>
      </c>
      <c r="V28" s="72">
        <v>1</v>
      </c>
      <c r="W28" s="77" t="s">
        <v>541</v>
      </c>
    </row>
    <row r="29" spans="1:23" ht="15.75" thickBot="1">
      <c r="B29" s="630">
        <v>6</v>
      </c>
      <c r="C29" s="629">
        <f>SUM(D5:D6,D14,D17,D19:D20)</f>
        <v>99417</v>
      </c>
      <c r="D29" s="631">
        <f>SUM(E5:E6,E14,E17,E19:E20)</f>
        <v>115</v>
      </c>
      <c r="E29" s="630">
        <v>3</v>
      </c>
      <c r="F29" s="629">
        <f>SUM(D3:D4,D7)</f>
        <v>86921</v>
      </c>
      <c r="G29" s="629">
        <f>SUM(E3:E4,E7)</f>
        <v>67</v>
      </c>
      <c r="H29" s="630">
        <v>0</v>
      </c>
      <c r="I29" s="629">
        <v>0</v>
      </c>
      <c r="J29" s="631">
        <v>0</v>
      </c>
      <c r="K29" s="630">
        <v>9</v>
      </c>
      <c r="L29" s="629">
        <f>SUM(D9:D13,D15:D16,D18,D21)</f>
        <v>67950</v>
      </c>
      <c r="M29" s="631">
        <f>SUM(E9:E13,E15:E16,E18,E21)</f>
        <v>68</v>
      </c>
      <c r="Q29" s="72">
        <v>428280</v>
      </c>
      <c r="R29" s="72">
        <v>482209</v>
      </c>
      <c r="S29" s="72">
        <v>53929</v>
      </c>
      <c r="T29" s="72">
        <v>468208</v>
      </c>
      <c r="U29" s="72">
        <v>468561</v>
      </c>
      <c r="V29" s="72">
        <v>-1</v>
      </c>
      <c r="W29" s="77"/>
    </row>
    <row r="30" spans="1:23">
      <c r="Q30" s="72">
        <v>428280</v>
      </c>
      <c r="R30" s="72">
        <v>482209</v>
      </c>
      <c r="S30" s="72">
        <v>53929</v>
      </c>
      <c r="T30" s="72">
        <v>468862</v>
      </c>
      <c r="U30" s="72">
        <v>469476</v>
      </c>
      <c r="V30" s="72">
        <v>-1</v>
      </c>
      <c r="W30" s="77"/>
    </row>
    <row r="31" spans="1:23">
      <c r="Q31" s="72">
        <v>428280</v>
      </c>
      <c r="R31" s="72">
        <v>482209</v>
      </c>
      <c r="S31" s="72">
        <v>53929</v>
      </c>
      <c r="T31" s="72">
        <v>469830</v>
      </c>
      <c r="U31" s="72">
        <v>470165</v>
      </c>
      <c r="V31" s="72">
        <v>1</v>
      </c>
      <c r="W31" s="77"/>
    </row>
    <row r="32" spans="1:23">
      <c r="Q32" s="72">
        <v>428280</v>
      </c>
      <c r="R32" s="72">
        <v>482209</v>
      </c>
      <c r="S32" s="72">
        <v>53929</v>
      </c>
      <c r="T32" s="72">
        <v>470300</v>
      </c>
      <c r="U32" s="72">
        <v>471298</v>
      </c>
      <c r="V32" s="72">
        <v>-1</v>
      </c>
      <c r="W32" s="77" t="s">
        <v>211</v>
      </c>
    </row>
    <row r="33" spans="16:23">
      <c r="Q33" s="72">
        <v>428280</v>
      </c>
      <c r="R33" s="72">
        <v>482209</v>
      </c>
      <c r="S33" s="72">
        <v>53929</v>
      </c>
      <c r="T33" s="72">
        <v>471580</v>
      </c>
      <c r="U33" s="72">
        <v>472266</v>
      </c>
      <c r="V33" s="72">
        <v>1</v>
      </c>
      <c r="W33" s="77" t="s">
        <v>212</v>
      </c>
    </row>
    <row r="34" spans="16:23">
      <c r="Q34" s="72">
        <v>428280</v>
      </c>
      <c r="R34" s="72">
        <v>482209</v>
      </c>
      <c r="S34" s="72">
        <v>53929</v>
      </c>
      <c r="T34" s="72">
        <v>472316</v>
      </c>
      <c r="U34" s="72">
        <v>473953</v>
      </c>
      <c r="V34" s="72">
        <v>1</v>
      </c>
      <c r="W34" s="77" t="s">
        <v>213</v>
      </c>
    </row>
    <row r="35" spans="16:23">
      <c r="Q35" s="72">
        <v>428280</v>
      </c>
      <c r="R35" s="72">
        <v>482209</v>
      </c>
      <c r="S35" s="72">
        <v>53929</v>
      </c>
      <c r="T35" s="72">
        <v>474117</v>
      </c>
      <c r="U35" s="72">
        <v>474683</v>
      </c>
      <c r="V35" s="72">
        <v>1</v>
      </c>
      <c r="W35" s="77" t="s">
        <v>214</v>
      </c>
    </row>
    <row r="36" spans="16:23">
      <c r="Q36" s="72">
        <v>428280</v>
      </c>
      <c r="R36" s="72">
        <v>482209</v>
      </c>
      <c r="S36" s="72">
        <v>53929</v>
      </c>
      <c r="T36" s="72">
        <v>474680</v>
      </c>
      <c r="U36" s="72">
        <v>476164</v>
      </c>
      <c r="V36" s="72">
        <v>1</v>
      </c>
      <c r="W36" s="77" t="s">
        <v>215</v>
      </c>
    </row>
    <row r="37" spans="16:23">
      <c r="Q37" s="72">
        <v>428280</v>
      </c>
      <c r="R37" s="72">
        <v>482209</v>
      </c>
      <c r="S37" s="72">
        <v>53929</v>
      </c>
      <c r="T37" s="72">
        <v>476220</v>
      </c>
      <c r="U37" s="72">
        <v>479174</v>
      </c>
      <c r="V37" s="72">
        <v>1</v>
      </c>
      <c r="W37" s="77" t="s">
        <v>216</v>
      </c>
    </row>
    <row r="38" spans="16:23">
      <c r="Q38" s="72">
        <v>428280</v>
      </c>
      <c r="R38" s="72">
        <v>482209</v>
      </c>
      <c r="S38" s="72">
        <v>53929</v>
      </c>
      <c r="T38" s="72">
        <v>479191</v>
      </c>
      <c r="U38" s="72">
        <v>479601</v>
      </c>
      <c r="V38" s="72">
        <v>1</v>
      </c>
      <c r="W38" s="77" t="s">
        <v>217</v>
      </c>
    </row>
    <row r="39" spans="16:23">
      <c r="Q39" s="72">
        <v>428280</v>
      </c>
      <c r="R39" s="72">
        <v>482209</v>
      </c>
      <c r="S39" s="72">
        <v>53929</v>
      </c>
      <c r="T39" s="72">
        <v>479637</v>
      </c>
      <c r="U39" s="72">
        <v>480392</v>
      </c>
      <c r="V39" s="72">
        <v>1</v>
      </c>
      <c r="W39" s="77" t="s">
        <v>328</v>
      </c>
    </row>
    <row r="40" spans="16:23">
      <c r="Q40" s="72">
        <v>428280</v>
      </c>
      <c r="R40" s="72">
        <v>482209</v>
      </c>
      <c r="S40" s="72">
        <v>53929</v>
      </c>
      <c r="T40" s="72">
        <v>480389</v>
      </c>
      <c r="U40" s="72">
        <v>482209</v>
      </c>
      <c r="V40" s="72">
        <v>1</v>
      </c>
      <c r="W40" s="77" t="s">
        <v>327</v>
      </c>
    </row>
    <row r="41" spans="16:23">
      <c r="P41" s="110">
        <v>2</v>
      </c>
      <c r="Q41" s="73">
        <v>710352</v>
      </c>
      <c r="R41" s="73">
        <v>714944</v>
      </c>
      <c r="S41" s="73">
        <v>4592</v>
      </c>
      <c r="T41" s="73">
        <v>710352</v>
      </c>
      <c r="U41" s="73">
        <v>711209</v>
      </c>
      <c r="V41" s="73">
        <v>-1</v>
      </c>
      <c r="W41" s="78" t="s">
        <v>286</v>
      </c>
    </row>
    <row r="42" spans="16:23">
      <c r="P42" s="110"/>
      <c r="Q42" s="73">
        <v>710352</v>
      </c>
      <c r="R42" s="73">
        <v>714944</v>
      </c>
      <c r="S42" s="73">
        <v>4592</v>
      </c>
      <c r="T42" s="73">
        <v>711206</v>
      </c>
      <c r="U42" s="73">
        <v>711838</v>
      </c>
      <c r="V42" s="73">
        <v>-1</v>
      </c>
      <c r="W42" s="78" t="s">
        <v>285</v>
      </c>
    </row>
    <row r="43" spans="16:23">
      <c r="P43" s="110"/>
      <c r="Q43" s="73">
        <v>710352</v>
      </c>
      <c r="R43" s="73">
        <v>714944</v>
      </c>
      <c r="S43" s="73">
        <v>4592</v>
      </c>
      <c r="T43" s="73">
        <v>711875</v>
      </c>
      <c r="U43" s="73">
        <v>712942</v>
      </c>
      <c r="V43" s="73">
        <v>-1</v>
      </c>
      <c r="W43" s="78" t="s">
        <v>521</v>
      </c>
    </row>
    <row r="44" spans="16:23">
      <c r="P44" s="110"/>
      <c r="Q44" s="73">
        <v>710352</v>
      </c>
      <c r="R44" s="73">
        <v>714944</v>
      </c>
      <c r="S44" s="73">
        <v>4592</v>
      </c>
      <c r="T44" s="73">
        <v>713181</v>
      </c>
      <c r="U44" s="73">
        <v>714944</v>
      </c>
      <c r="V44" s="73">
        <v>-1</v>
      </c>
      <c r="W44" s="78" t="s">
        <v>308</v>
      </c>
    </row>
    <row r="45" spans="16:23">
      <c r="P45" s="110">
        <v>3</v>
      </c>
      <c r="Q45" s="74">
        <v>830902</v>
      </c>
      <c r="R45" s="74">
        <v>838737</v>
      </c>
      <c r="S45" s="74">
        <v>7835</v>
      </c>
      <c r="T45" s="74">
        <v>830902</v>
      </c>
      <c r="U45" s="74">
        <v>831483</v>
      </c>
      <c r="V45" s="74">
        <v>-1</v>
      </c>
      <c r="W45" s="79" t="s">
        <v>542</v>
      </c>
    </row>
    <row r="46" spans="16:23">
      <c r="P46" s="110"/>
      <c r="Q46" s="74">
        <v>830902</v>
      </c>
      <c r="R46" s="74">
        <v>838737</v>
      </c>
      <c r="S46" s="74">
        <v>7835</v>
      </c>
      <c r="T46" s="74">
        <v>831816</v>
      </c>
      <c r="U46" s="74">
        <v>832031</v>
      </c>
      <c r="V46" s="74">
        <v>1</v>
      </c>
      <c r="W46" s="79"/>
    </row>
    <row r="47" spans="16:23">
      <c r="P47" s="110"/>
      <c r="Q47" s="74">
        <v>830902</v>
      </c>
      <c r="R47" s="74">
        <v>838737</v>
      </c>
      <c r="S47" s="74">
        <v>7835</v>
      </c>
      <c r="T47" s="74">
        <v>832034</v>
      </c>
      <c r="U47" s="74">
        <v>832180</v>
      </c>
      <c r="V47" s="74">
        <v>1</v>
      </c>
      <c r="W47" s="79"/>
    </row>
    <row r="48" spans="16:23">
      <c r="P48" s="110"/>
      <c r="Q48" s="74">
        <v>830902</v>
      </c>
      <c r="R48" s="74">
        <v>838737</v>
      </c>
      <c r="S48" s="74">
        <v>7835</v>
      </c>
      <c r="T48" s="74">
        <v>832517</v>
      </c>
      <c r="U48" s="74">
        <v>832984</v>
      </c>
      <c r="V48" s="74">
        <v>1</v>
      </c>
      <c r="W48" s="79" t="s">
        <v>157</v>
      </c>
    </row>
    <row r="49" spans="16:23">
      <c r="P49" s="110"/>
      <c r="Q49" s="74">
        <v>830902</v>
      </c>
      <c r="R49" s="74">
        <v>838737</v>
      </c>
      <c r="S49" s="74">
        <v>7835</v>
      </c>
      <c r="T49" s="74">
        <v>833026</v>
      </c>
      <c r="U49" s="74">
        <v>833709</v>
      </c>
      <c r="V49" s="74">
        <v>-1</v>
      </c>
      <c r="W49" s="79" t="s">
        <v>543</v>
      </c>
    </row>
    <row r="50" spans="16:23">
      <c r="P50" s="110"/>
      <c r="Q50" s="74">
        <v>830902</v>
      </c>
      <c r="R50" s="74">
        <v>838737</v>
      </c>
      <c r="S50" s="74">
        <v>7835</v>
      </c>
      <c r="T50" s="74">
        <v>833808</v>
      </c>
      <c r="U50" s="74">
        <v>834365</v>
      </c>
      <c r="V50" s="74">
        <v>-1</v>
      </c>
      <c r="W50" s="79" t="s">
        <v>542</v>
      </c>
    </row>
    <row r="51" spans="16:23">
      <c r="P51" s="110"/>
      <c r="Q51" s="74">
        <v>830902</v>
      </c>
      <c r="R51" s="74">
        <v>838737</v>
      </c>
      <c r="S51" s="74">
        <v>7835</v>
      </c>
      <c r="T51" s="74">
        <v>834492</v>
      </c>
      <c r="U51" s="74">
        <v>835343</v>
      </c>
      <c r="V51" s="74">
        <v>1</v>
      </c>
      <c r="W51" s="79" t="s">
        <v>507</v>
      </c>
    </row>
    <row r="52" spans="16:23">
      <c r="P52" s="110"/>
      <c r="Q52" s="74">
        <v>830902</v>
      </c>
      <c r="R52" s="74">
        <v>838737</v>
      </c>
      <c r="S52" s="74">
        <v>7835</v>
      </c>
      <c r="T52" s="74">
        <v>835435</v>
      </c>
      <c r="U52" s="74">
        <v>836718</v>
      </c>
      <c r="V52" s="74">
        <v>-1</v>
      </c>
      <c r="W52" s="79" t="s">
        <v>141</v>
      </c>
    </row>
    <row r="53" spans="16:23">
      <c r="P53" s="110"/>
      <c r="Q53" s="74">
        <v>830902</v>
      </c>
      <c r="R53" s="74">
        <v>838737</v>
      </c>
      <c r="S53" s="74">
        <v>7835</v>
      </c>
      <c r="T53" s="74">
        <v>836736</v>
      </c>
      <c r="U53" s="74">
        <v>837134</v>
      </c>
      <c r="V53" s="74">
        <v>-1</v>
      </c>
      <c r="W53" s="79" t="s">
        <v>134</v>
      </c>
    </row>
    <row r="54" spans="16:23">
      <c r="P54" s="110"/>
      <c r="Q54" s="74">
        <v>830902</v>
      </c>
      <c r="R54" s="74">
        <v>838737</v>
      </c>
      <c r="S54" s="74">
        <v>7835</v>
      </c>
      <c r="T54" s="74">
        <v>837202</v>
      </c>
      <c r="U54" s="74">
        <v>838737</v>
      </c>
      <c r="V54" s="74">
        <v>1</v>
      </c>
      <c r="W54" s="79" t="s">
        <v>138</v>
      </c>
    </row>
    <row r="55" spans="16:23">
      <c r="P55" s="110">
        <v>4</v>
      </c>
      <c r="Q55" s="75">
        <v>841881</v>
      </c>
      <c r="R55" s="75">
        <v>850522</v>
      </c>
      <c r="S55" s="75">
        <f>Table6[[#This Row],[Island end]]-Table6[[#This Row],[Island start]]</f>
        <v>8641</v>
      </c>
      <c r="T55" s="75">
        <v>841881</v>
      </c>
      <c r="U55" s="75">
        <v>842513</v>
      </c>
      <c r="V55" s="75">
        <v>1</v>
      </c>
      <c r="W55" s="80" t="s">
        <v>285</v>
      </c>
    </row>
    <row r="56" spans="16:23">
      <c r="P56" s="110"/>
      <c r="Q56" s="75">
        <v>841881</v>
      </c>
      <c r="R56" s="75">
        <v>850522</v>
      </c>
      <c r="S56" s="75">
        <f>Table6[[#This Row],[Island end]]-Table6[[#This Row],[Island start]]</f>
        <v>8641</v>
      </c>
      <c r="T56" s="75">
        <v>842510</v>
      </c>
      <c r="U56" s="75">
        <v>843358</v>
      </c>
      <c r="V56" s="75">
        <v>1</v>
      </c>
      <c r="W56" s="80" t="s">
        <v>286</v>
      </c>
    </row>
    <row r="57" spans="16:23">
      <c r="P57" s="110"/>
      <c r="Q57" s="75">
        <v>841881</v>
      </c>
      <c r="R57" s="75">
        <v>850522</v>
      </c>
      <c r="S57" s="75">
        <f>Table6[[#This Row],[Island end]]-Table6[[#This Row],[Island start]]</f>
        <v>8641</v>
      </c>
      <c r="T57" s="75">
        <v>843361</v>
      </c>
      <c r="U57" s="75">
        <v>843861</v>
      </c>
      <c r="V57" s="75">
        <v>1</v>
      </c>
      <c r="W57" s="80" t="s">
        <v>287</v>
      </c>
    </row>
    <row r="58" spans="16:23">
      <c r="P58" s="110"/>
      <c r="Q58" s="75">
        <v>841881</v>
      </c>
      <c r="R58" s="75">
        <v>850522</v>
      </c>
      <c r="S58" s="75">
        <f>Table6[[#This Row],[Island end]]-Table6[[#This Row],[Island start]]</f>
        <v>8641</v>
      </c>
      <c r="T58" s="75">
        <v>843896</v>
      </c>
      <c r="U58" s="75">
        <v>844729</v>
      </c>
      <c r="V58" s="75">
        <v>-1</v>
      </c>
      <c r="W58" s="80" t="s">
        <v>544</v>
      </c>
    </row>
    <row r="59" spans="16:23">
      <c r="P59" s="110"/>
      <c r="Q59" s="75">
        <v>841881</v>
      </c>
      <c r="R59" s="75">
        <v>850522</v>
      </c>
      <c r="S59" s="75">
        <f>Table6[[#This Row],[Island end]]-Table6[[#This Row],[Island start]]</f>
        <v>8641</v>
      </c>
      <c r="T59" s="75">
        <v>845025</v>
      </c>
      <c r="U59" s="75">
        <v>845441</v>
      </c>
      <c r="V59" s="75">
        <v>1</v>
      </c>
      <c r="W59" s="80" t="s">
        <v>307</v>
      </c>
    </row>
    <row r="60" spans="16:23">
      <c r="P60" s="110"/>
      <c r="Q60" s="75">
        <v>841881</v>
      </c>
      <c r="R60" s="75">
        <v>850522</v>
      </c>
      <c r="S60" s="75">
        <f>Table6[[#This Row],[Island end]]-Table6[[#This Row],[Island start]]</f>
        <v>8641</v>
      </c>
      <c r="T60" s="75">
        <v>845490</v>
      </c>
      <c r="U60" s="75">
        <v>847670</v>
      </c>
      <c r="V60" s="75">
        <v>-1</v>
      </c>
      <c r="W60" s="80" t="s">
        <v>288</v>
      </c>
    </row>
    <row r="61" spans="16:23">
      <c r="P61" s="110"/>
      <c r="Q61" s="75">
        <v>841881</v>
      </c>
      <c r="R61" s="75">
        <v>850522</v>
      </c>
      <c r="S61" s="75">
        <f>Table6[[#This Row],[Island end]]-Table6[[#This Row],[Island start]]</f>
        <v>8641</v>
      </c>
      <c r="T61" s="75">
        <v>847966</v>
      </c>
      <c r="U61" s="75">
        <v>848466</v>
      </c>
      <c r="V61" s="75">
        <v>1</v>
      </c>
      <c r="W61" s="80" t="s">
        <v>374</v>
      </c>
    </row>
    <row r="62" spans="16:23">
      <c r="P62" s="110"/>
      <c r="Q62" s="75">
        <v>841881</v>
      </c>
      <c r="R62" s="75">
        <v>850522</v>
      </c>
      <c r="S62" s="75">
        <f>Table6[[#This Row],[Island end]]-Table6[[#This Row],[Island start]]</f>
        <v>8641</v>
      </c>
      <c r="T62" s="75">
        <v>848550</v>
      </c>
      <c r="U62" s="75">
        <v>849038</v>
      </c>
      <c r="V62" s="75">
        <v>1</v>
      </c>
      <c r="W62" s="80" t="s">
        <v>358</v>
      </c>
    </row>
    <row r="63" spans="16:23">
      <c r="P63" s="110"/>
      <c r="Q63" s="75">
        <v>841881</v>
      </c>
      <c r="R63" s="75">
        <v>850522</v>
      </c>
      <c r="S63" s="75">
        <f>Table6[[#This Row],[Island end]]-Table6[[#This Row],[Island start]]</f>
        <v>8641</v>
      </c>
      <c r="T63" s="75">
        <v>849086</v>
      </c>
      <c r="U63" s="75">
        <v>849991</v>
      </c>
      <c r="V63" s="75">
        <v>-1</v>
      </c>
      <c r="W63" s="80" t="s">
        <v>157</v>
      </c>
    </row>
    <row r="64" spans="16:23">
      <c r="P64" s="110"/>
      <c r="Q64" s="75">
        <v>841881</v>
      </c>
      <c r="R64" s="75">
        <v>850522</v>
      </c>
      <c r="S64" s="75">
        <f>Table6[[#This Row],[Island end]]-Table6[[#This Row],[Island start]]</f>
        <v>8641</v>
      </c>
      <c r="T64" s="75">
        <v>849995</v>
      </c>
      <c r="U64" s="75">
        <v>850369</v>
      </c>
      <c r="V64" s="75">
        <v>-1</v>
      </c>
      <c r="W64" s="80"/>
    </row>
    <row r="65" spans="16:23">
      <c r="P65" s="110"/>
      <c r="Q65" s="75">
        <v>841881</v>
      </c>
      <c r="R65" s="75">
        <v>850522</v>
      </c>
      <c r="S65" s="75">
        <f>Table6[[#This Row],[Island end]]-Table6[[#This Row],[Island start]]</f>
        <v>8641</v>
      </c>
      <c r="T65" s="75">
        <v>850379</v>
      </c>
      <c r="U65" s="75">
        <v>850522</v>
      </c>
      <c r="V65" s="75">
        <v>-1</v>
      </c>
      <c r="W65" s="80"/>
    </row>
    <row r="66" spans="16:23">
      <c r="P66" s="110">
        <v>5</v>
      </c>
      <c r="Q66" s="81">
        <v>1171757</v>
      </c>
      <c r="R66" s="81">
        <v>1200157</v>
      </c>
      <c r="S66" s="81">
        <v>28400</v>
      </c>
      <c r="T66" s="81">
        <v>1171757</v>
      </c>
      <c r="U66" s="81">
        <v>1172020</v>
      </c>
      <c r="V66" s="81">
        <v>1</v>
      </c>
      <c r="W66" s="82" t="s">
        <v>545</v>
      </c>
    </row>
    <row r="67" spans="16:23">
      <c r="P67" s="110"/>
      <c r="Q67" s="81">
        <v>1171757</v>
      </c>
      <c r="R67" s="81">
        <v>1200157</v>
      </c>
      <c r="S67" s="81">
        <v>28400</v>
      </c>
      <c r="T67" s="81">
        <v>1172168</v>
      </c>
      <c r="U67" s="81">
        <v>1173109</v>
      </c>
      <c r="V67" s="81">
        <v>-1</v>
      </c>
      <c r="W67" s="82" t="s">
        <v>546</v>
      </c>
    </row>
    <row r="68" spans="16:23">
      <c r="P68" s="110"/>
      <c r="Q68" s="81">
        <v>1171757</v>
      </c>
      <c r="R68" s="81">
        <v>1200157</v>
      </c>
      <c r="S68" s="81">
        <v>28400</v>
      </c>
      <c r="T68" s="81">
        <v>1173241</v>
      </c>
      <c r="U68" s="81">
        <v>1173555</v>
      </c>
      <c r="V68" s="81">
        <v>1</v>
      </c>
      <c r="W68" s="82" t="s">
        <v>157</v>
      </c>
    </row>
    <row r="69" spans="16:23">
      <c r="P69" s="110"/>
      <c r="Q69" s="81">
        <v>1171757</v>
      </c>
      <c r="R69" s="81">
        <v>1200157</v>
      </c>
      <c r="S69" s="81">
        <v>28400</v>
      </c>
      <c r="T69" s="81">
        <v>1173679</v>
      </c>
      <c r="U69" s="81">
        <v>1175022</v>
      </c>
      <c r="V69" s="81">
        <v>-1</v>
      </c>
      <c r="W69" s="82" t="s">
        <v>547</v>
      </c>
    </row>
    <row r="70" spans="16:23">
      <c r="P70" s="110"/>
      <c r="Q70" s="81">
        <v>1171757</v>
      </c>
      <c r="R70" s="81">
        <v>1200157</v>
      </c>
      <c r="S70" s="81">
        <v>28400</v>
      </c>
      <c r="T70" s="81">
        <v>1175339</v>
      </c>
      <c r="U70" s="81">
        <v>1176784</v>
      </c>
      <c r="V70" s="81">
        <v>1</v>
      </c>
      <c r="W70" s="82"/>
    </row>
    <row r="71" spans="16:23">
      <c r="P71" s="110"/>
      <c r="Q71" s="81">
        <v>1171757</v>
      </c>
      <c r="R71" s="81">
        <v>1200157</v>
      </c>
      <c r="S71" s="81">
        <v>28400</v>
      </c>
      <c r="T71" s="81">
        <v>1176814</v>
      </c>
      <c r="U71" s="81">
        <v>1177869</v>
      </c>
      <c r="V71" s="81">
        <v>1</v>
      </c>
      <c r="W71" s="82" t="s">
        <v>157</v>
      </c>
    </row>
    <row r="72" spans="16:23">
      <c r="P72" s="110"/>
      <c r="Q72" s="81">
        <v>1171757</v>
      </c>
      <c r="R72" s="81">
        <v>1200157</v>
      </c>
      <c r="S72" s="81">
        <v>28400</v>
      </c>
      <c r="T72" s="81">
        <v>1177877</v>
      </c>
      <c r="U72" s="81">
        <v>1179859</v>
      </c>
      <c r="V72" s="81">
        <v>-1</v>
      </c>
      <c r="W72" s="82"/>
    </row>
    <row r="73" spans="16:23">
      <c r="P73" s="110"/>
      <c r="Q73" s="81">
        <v>1171757</v>
      </c>
      <c r="R73" s="81">
        <v>1200157</v>
      </c>
      <c r="S73" s="81">
        <v>28400</v>
      </c>
      <c r="T73" s="81">
        <v>1179899</v>
      </c>
      <c r="U73" s="81">
        <v>1180177</v>
      </c>
      <c r="V73" s="81">
        <v>-1</v>
      </c>
      <c r="W73" s="82"/>
    </row>
    <row r="74" spans="16:23">
      <c r="P74" s="110"/>
      <c r="Q74" s="81">
        <v>1171757</v>
      </c>
      <c r="R74" s="81">
        <v>1200157</v>
      </c>
      <c r="S74" s="81">
        <v>28400</v>
      </c>
      <c r="T74" s="81">
        <v>1181113</v>
      </c>
      <c r="U74" s="81">
        <v>1182669</v>
      </c>
      <c r="V74" s="81">
        <v>1</v>
      </c>
      <c r="W74" s="82"/>
    </row>
    <row r="75" spans="16:23">
      <c r="P75" s="110"/>
      <c r="Q75" s="81">
        <v>1171757</v>
      </c>
      <c r="R75" s="81">
        <v>1200157</v>
      </c>
      <c r="S75" s="81">
        <v>28400</v>
      </c>
      <c r="T75" s="81">
        <v>1183453</v>
      </c>
      <c r="U75" s="81">
        <v>1184331</v>
      </c>
      <c r="V75" s="81">
        <v>1</v>
      </c>
      <c r="W75" s="82"/>
    </row>
    <row r="76" spans="16:23">
      <c r="P76" s="110"/>
      <c r="Q76" s="81">
        <v>1171757</v>
      </c>
      <c r="R76" s="81">
        <v>1200157</v>
      </c>
      <c r="S76" s="81">
        <v>28400</v>
      </c>
      <c r="T76" s="81">
        <v>1184484</v>
      </c>
      <c r="U76" s="81">
        <v>1184795</v>
      </c>
      <c r="V76" s="81">
        <v>-1</v>
      </c>
      <c r="W76" s="82"/>
    </row>
    <row r="77" spans="16:23">
      <c r="P77" s="110"/>
      <c r="Q77" s="81">
        <v>1171757</v>
      </c>
      <c r="R77" s="81">
        <v>1200157</v>
      </c>
      <c r="S77" s="81">
        <v>28400</v>
      </c>
      <c r="T77" s="81">
        <v>1186016</v>
      </c>
      <c r="U77" s="81">
        <v>1186381</v>
      </c>
      <c r="V77" s="81">
        <v>1</v>
      </c>
      <c r="W77" s="82"/>
    </row>
    <row r="78" spans="16:23">
      <c r="P78" s="110"/>
      <c r="Q78" s="81">
        <v>1171757</v>
      </c>
      <c r="R78" s="81">
        <v>1200157</v>
      </c>
      <c r="S78" s="81">
        <v>28400</v>
      </c>
      <c r="T78" s="81">
        <v>1186749</v>
      </c>
      <c r="U78" s="81">
        <v>1186973</v>
      </c>
      <c r="V78" s="81">
        <v>1</v>
      </c>
      <c r="W78" s="82" t="s">
        <v>157</v>
      </c>
    </row>
    <row r="79" spans="16:23">
      <c r="P79" s="110"/>
      <c r="Q79" s="81">
        <v>1171757</v>
      </c>
      <c r="R79" s="81">
        <v>1200157</v>
      </c>
      <c r="S79" s="81">
        <v>28400</v>
      </c>
      <c r="T79" s="81">
        <v>1186985</v>
      </c>
      <c r="U79" s="81">
        <v>1189402</v>
      </c>
      <c r="V79" s="81">
        <v>1</v>
      </c>
      <c r="W79" s="82" t="s">
        <v>166</v>
      </c>
    </row>
    <row r="80" spans="16:23">
      <c r="P80" s="110"/>
      <c r="Q80" s="81">
        <v>1171757</v>
      </c>
      <c r="R80" s="81">
        <v>1200157</v>
      </c>
      <c r="S80" s="81">
        <v>28400</v>
      </c>
      <c r="T80" s="81">
        <v>1189418</v>
      </c>
      <c r="U80" s="81">
        <v>1191277</v>
      </c>
      <c r="V80" s="81">
        <v>1</v>
      </c>
      <c r="W80" s="82" t="s">
        <v>162</v>
      </c>
    </row>
    <row r="81" spans="16:23">
      <c r="P81" s="110"/>
      <c r="Q81" s="81">
        <v>1171757</v>
      </c>
      <c r="R81" s="81">
        <v>1200157</v>
      </c>
      <c r="S81" s="81">
        <v>28400</v>
      </c>
      <c r="T81" s="81">
        <v>1191274</v>
      </c>
      <c r="U81" s="81">
        <v>1192428</v>
      </c>
      <c r="V81" s="81">
        <v>1</v>
      </c>
      <c r="W81" s="82" t="s">
        <v>548</v>
      </c>
    </row>
    <row r="82" spans="16:23">
      <c r="P82" s="110"/>
      <c r="Q82" s="81">
        <v>1171757</v>
      </c>
      <c r="R82" s="81">
        <v>1200157</v>
      </c>
      <c r="S82" s="81">
        <v>28400</v>
      </c>
      <c r="T82" s="81">
        <v>1192425</v>
      </c>
      <c r="U82" s="81">
        <v>1193561</v>
      </c>
      <c r="V82" s="81">
        <v>1</v>
      </c>
      <c r="W82" s="82" t="s">
        <v>165</v>
      </c>
    </row>
    <row r="83" spans="16:23">
      <c r="P83" s="110"/>
      <c r="Q83" s="81">
        <v>1171757</v>
      </c>
      <c r="R83" s="81">
        <v>1200157</v>
      </c>
      <c r="S83" s="81">
        <v>28400</v>
      </c>
      <c r="T83" s="81">
        <v>1193575</v>
      </c>
      <c r="U83" s="81">
        <v>1194069</v>
      </c>
      <c r="V83" s="81">
        <v>1</v>
      </c>
      <c r="W83" s="82"/>
    </row>
    <row r="84" spans="16:23">
      <c r="P84" s="110"/>
      <c r="Q84" s="81">
        <v>1171757</v>
      </c>
      <c r="R84" s="81">
        <v>1200157</v>
      </c>
      <c r="S84" s="81">
        <v>28400</v>
      </c>
      <c r="T84" s="81">
        <v>1194066</v>
      </c>
      <c r="U84" s="81">
        <v>1195046</v>
      </c>
      <c r="V84" s="81">
        <v>1</v>
      </c>
      <c r="W84" s="82" t="s">
        <v>157</v>
      </c>
    </row>
    <row r="85" spans="16:23">
      <c r="P85" s="110"/>
      <c r="Q85" s="81">
        <v>1171757</v>
      </c>
      <c r="R85" s="81">
        <v>1200157</v>
      </c>
      <c r="S85" s="81">
        <v>28400</v>
      </c>
      <c r="T85" s="81">
        <v>1195043</v>
      </c>
      <c r="U85" s="81">
        <v>1195756</v>
      </c>
      <c r="V85" s="81">
        <v>1</v>
      </c>
      <c r="W85" s="82"/>
    </row>
    <row r="86" spans="16:23">
      <c r="P86" s="110"/>
      <c r="Q86" s="81">
        <v>1171757</v>
      </c>
      <c r="R86" s="81">
        <v>1200157</v>
      </c>
      <c r="S86" s="81">
        <v>28400</v>
      </c>
      <c r="T86" s="81">
        <v>1195753</v>
      </c>
      <c r="U86" s="81">
        <v>1196346</v>
      </c>
      <c r="V86" s="81">
        <v>1</v>
      </c>
      <c r="W86" s="82" t="s">
        <v>549</v>
      </c>
    </row>
    <row r="87" spans="16:23">
      <c r="P87" s="110"/>
      <c r="Q87" s="81">
        <v>1171757</v>
      </c>
      <c r="R87" s="81">
        <v>1200157</v>
      </c>
      <c r="S87" s="81">
        <v>28400</v>
      </c>
      <c r="T87" s="81">
        <v>1196764</v>
      </c>
      <c r="U87" s="81">
        <v>1198047</v>
      </c>
      <c r="V87" s="81">
        <v>1</v>
      </c>
      <c r="W87" s="82" t="s">
        <v>141</v>
      </c>
    </row>
    <row r="88" spans="16:23">
      <c r="P88" s="110"/>
      <c r="Q88" s="81">
        <v>1171757</v>
      </c>
      <c r="R88" s="81">
        <v>1200157</v>
      </c>
      <c r="S88" s="81">
        <v>28400</v>
      </c>
      <c r="T88" s="81">
        <v>1198051</v>
      </c>
      <c r="U88" s="81">
        <v>1198233</v>
      </c>
      <c r="V88" s="81">
        <v>1</v>
      </c>
      <c r="W88" s="82"/>
    </row>
    <row r="89" spans="16:23">
      <c r="P89" s="110"/>
      <c r="Q89" s="81">
        <v>1171757</v>
      </c>
      <c r="R89" s="81">
        <v>1200157</v>
      </c>
      <c r="S89" s="81">
        <v>28400</v>
      </c>
      <c r="T89" s="81">
        <v>1198260</v>
      </c>
      <c r="U89" s="81">
        <v>1198523</v>
      </c>
      <c r="V89" s="81">
        <v>-1</v>
      </c>
      <c r="W89" s="82"/>
    </row>
    <row r="90" spans="16:23">
      <c r="P90" s="110"/>
      <c r="Q90" s="81">
        <v>1171757</v>
      </c>
      <c r="R90" s="81">
        <v>1200157</v>
      </c>
      <c r="S90" s="81">
        <v>28400</v>
      </c>
      <c r="T90" s="81">
        <v>1198559</v>
      </c>
      <c r="U90" s="81">
        <v>1200157</v>
      </c>
      <c r="V90" s="81">
        <v>1</v>
      </c>
      <c r="W90" s="82" t="s">
        <v>157</v>
      </c>
    </row>
    <row r="91" spans="16:23">
      <c r="P91" s="110">
        <v>6</v>
      </c>
      <c r="Q91" s="83">
        <v>1426359</v>
      </c>
      <c r="R91" s="83">
        <v>1433167</v>
      </c>
      <c r="S91" s="83">
        <v>6808</v>
      </c>
      <c r="T91" s="83">
        <v>1426359</v>
      </c>
      <c r="U91" s="83">
        <v>1426487</v>
      </c>
      <c r="V91" s="83">
        <v>-1</v>
      </c>
      <c r="W91" s="84"/>
    </row>
    <row r="92" spans="16:23">
      <c r="P92" s="110"/>
      <c r="Q92" s="83">
        <v>1426359</v>
      </c>
      <c r="R92" s="83">
        <v>1433167</v>
      </c>
      <c r="S92" s="83">
        <v>6808</v>
      </c>
      <c r="T92" s="83">
        <v>1426886</v>
      </c>
      <c r="U92" s="83">
        <v>1427074</v>
      </c>
      <c r="V92" s="83">
        <v>1</v>
      </c>
      <c r="W92" s="84"/>
    </row>
    <row r="93" spans="16:23">
      <c r="P93" s="110"/>
      <c r="Q93" s="83">
        <v>1426359</v>
      </c>
      <c r="R93" s="83">
        <v>1433167</v>
      </c>
      <c r="S93" s="83">
        <v>6808</v>
      </c>
      <c r="T93" s="83">
        <v>1427136</v>
      </c>
      <c r="U93" s="83">
        <v>1427405</v>
      </c>
      <c r="V93" s="83">
        <v>1</v>
      </c>
      <c r="W93" s="84"/>
    </row>
    <row r="94" spans="16:23">
      <c r="P94" s="110"/>
      <c r="Q94" s="83">
        <v>1426359</v>
      </c>
      <c r="R94" s="83">
        <v>1433167</v>
      </c>
      <c r="S94" s="83">
        <v>6808</v>
      </c>
      <c r="T94" s="83">
        <v>1427886</v>
      </c>
      <c r="U94" s="83">
        <v>1428182</v>
      </c>
      <c r="V94" s="83">
        <v>-1</v>
      </c>
      <c r="W94" s="84"/>
    </row>
    <row r="95" spans="16:23">
      <c r="P95" s="110"/>
      <c r="Q95" s="83">
        <v>1426359</v>
      </c>
      <c r="R95" s="83">
        <v>1433167</v>
      </c>
      <c r="S95" s="83">
        <v>6808</v>
      </c>
      <c r="T95" s="83">
        <v>1428179</v>
      </c>
      <c r="U95" s="83">
        <v>1428400</v>
      </c>
      <c r="V95" s="83">
        <v>-1</v>
      </c>
      <c r="W95" s="84"/>
    </row>
    <row r="96" spans="16:23">
      <c r="P96" s="110"/>
      <c r="Q96" s="83">
        <v>1426359</v>
      </c>
      <c r="R96" s="83">
        <v>1433167</v>
      </c>
      <c r="S96" s="83">
        <v>6808</v>
      </c>
      <c r="T96" s="83">
        <v>1428638</v>
      </c>
      <c r="U96" s="83">
        <v>1429402</v>
      </c>
      <c r="V96" s="83">
        <v>-1</v>
      </c>
      <c r="W96" s="84"/>
    </row>
    <row r="97" spans="16:23">
      <c r="P97" s="110"/>
      <c r="Q97" s="83">
        <v>1426359</v>
      </c>
      <c r="R97" s="83">
        <v>1433167</v>
      </c>
      <c r="S97" s="83">
        <v>6808</v>
      </c>
      <c r="T97" s="83">
        <v>1429399</v>
      </c>
      <c r="U97" s="83">
        <v>1429755</v>
      </c>
      <c r="V97" s="83">
        <v>-1</v>
      </c>
      <c r="W97" s="84"/>
    </row>
    <row r="98" spans="16:23">
      <c r="P98" s="110"/>
      <c r="Q98" s="83">
        <v>1426359</v>
      </c>
      <c r="R98" s="83">
        <v>1433167</v>
      </c>
      <c r="S98" s="83">
        <v>6808</v>
      </c>
      <c r="T98" s="83">
        <v>1429757</v>
      </c>
      <c r="U98" s="83">
        <v>1430002</v>
      </c>
      <c r="V98" s="83">
        <v>-1</v>
      </c>
      <c r="W98" s="84"/>
    </row>
    <row r="99" spans="16:23">
      <c r="P99" s="110"/>
      <c r="Q99" s="83">
        <v>1426359</v>
      </c>
      <c r="R99" s="83">
        <v>1433167</v>
      </c>
      <c r="S99" s="83">
        <v>6808</v>
      </c>
      <c r="T99" s="83">
        <v>1429999</v>
      </c>
      <c r="U99" s="83">
        <v>1430193</v>
      </c>
      <c r="V99" s="83">
        <v>-1</v>
      </c>
      <c r="W99" s="84"/>
    </row>
    <row r="100" spans="16:23">
      <c r="P100" s="110"/>
      <c r="Q100" s="83">
        <v>1426359</v>
      </c>
      <c r="R100" s="83">
        <v>1433167</v>
      </c>
      <c r="S100" s="83">
        <v>6808</v>
      </c>
      <c r="T100" s="83">
        <v>1430216</v>
      </c>
      <c r="U100" s="83">
        <v>1430458</v>
      </c>
      <c r="V100" s="83">
        <v>-1</v>
      </c>
      <c r="W100" s="84"/>
    </row>
    <row r="101" spans="16:23">
      <c r="P101" s="110"/>
      <c r="Q101" s="83">
        <v>1426359</v>
      </c>
      <c r="R101" s="83">
        <v>1433167</v>
      </c>
      <c r="S101" s="83">
        <v>6808</v>
      </c>
      <c r="T101" s="83">
        <v>1430746</v>
      </c>
      <c r="U101" s="83">
        <v>1430997</v>
      </c>
      <c r="V101" s="83">
        <v>-1</v>
      </c>
      <c r="W101" s="84"/>
    </row>
    <row r="102" spans="16:23">
      <c r="P102" s="110"/>
      <c r="Q102" s="83">
        <v>1426359</v>
      </c>
      <c r="R102" s="83">
        <v>1433167</v>
      </c>
      <c r="S102" s="83">
        <v>6808</v>
      </c>
      <c r="T102" s="83">
        <v>1431094</v>
      </c>
      <c r="U102" s="83">
        <v>1431810</v>
      </c>
      <c r="V102" s="83">
        <v>-1</v>
      </c>
      <c r="W102" s="84"/>
    </row>
    <row r="103" spans="16:23">
      <c r="P103" s="110"/>
      <c r="Q103" s="83">
        <v>1426359</v>
      </c>
      <c r="R103" s="83">
        <v>1433167</v>
      </c>
      <c r="S103" s="83">
        <v>6808</v>
      </c>
      <c r="T103" s="83">
        <v>1431908</v>
      </c>
      <c r="U103" s="83">
        <v>1433167</v>
      </c>
      <c r="V103" s="83">
        <v>-1</v>
      </c>
      <c r="W103" s="84" t="s">
        <v>157</v>
      </c>
    </row>
    <row r="104" spans="16:23">
      <c r="P104" s="110">
        <v>7</v>
      </c>
      <c r="Q104" s="85">
        <v>1566142</v>
      </c>
      <c r="R104" s="85">
        <v>1571237</v>
      </c>
      <c r="S104" s="85">
        <f>R104-Q104</f>
        <v>5095</v>
      </c>
      <c r="T104" s="85">
        <v>1566142</v>
      </c>
      <c r="U104" s="85">
        <v>1566924</v>
      </c>
      <c r="V104" s="85">
        <v>-1</v>
      </c>
      <c r="W104" s="89" t="s">
        <v>266</v>
      </c>
    </row>
    <row r="105" spans="16:23">
      <c r="P105" s="110"/>
      <c r="Q105" s="85">
        <v>1566142</v>
      </c>
      <c r="R105" s="85">
        <v>1571237</v>
      </c>
      <c r="S105" s="85">
        <f t="shared" ref="S105:S108" si="1">R105-Q105</f>
        <v>5095</v>
      </c>
      <c r="T105" s="85">
        <v>1566991</v>
      </c>
      <c r="U105" s="85">
        <v>1568598</v>
      </c>
      <c r="V105" s="85">
        <v>-1</v>
      </c>
      <c r="W105" s="89" t="s">
        <v>152</v>
      </c>
    </row>
    <row r="106" spans="16:23">
      <c r="P106" s="110"/>
      <c r="Q106" s="85">
        <v>1566142</v>
      </c>
      <c r="R106" s="85">
        <v>1571237</v>
      </c>
      <c r="S106" s="85">
        <f t="shared" si="1"/>
        <v>5095</v>
      </c>
      <c r="T106" s="85">
        <v>1568618</v>
      </c>
      <c r="U106" s="85">
        <v>1569406</v>
      </c>
      <c r="V106" s="85">
        <v>-1</v>
      </c>
      <c r="W106" s="89" t="s">
        <v>550</v>
      </c>
    </row>
    <row r="107" spans="16:23">
      <c r="P107" s="110"/>
      <c r="Q107" s="85">
        <v>1566142</v>
      </c>
      <c r="R107" s="85">
        <v>1571237</v>
      </c>
      <c r="S107" s="85">
        <f t="shared" si="1"/>
        <v>5095</v>
      </c>
      <c r="T107" s="85">
        <v>1569485</v>
      </c>
      <c r="U107" s="85">
        <v>1570249</v>
      </c>
      <c r="V107" s="85">
        <v>-1</v>
      </c>
      <c r="W107" s="89" t="s">
        <v>266</v>
      </c>
    </row>
    <row r="108" spans="16:23">
      <c r="P108" s="110"/>
      <c r="Q108" s="85">
        <v>1566142</v>
      </c>
      <c r="R108" s="85">
        <v>1571237</v>
      </c>
      <c r="S108" s="85">
        <f t="shared" si="1"/>
        <v>5095</v>
      </c>
      <c r="T108" s="85">
        <v>1570239</v>
      </c>
      <c r="U108" s="85">
        <v>1571237</v>
      </c>
      <c r="V108" s="85">
        <v>-1</v>
      </c>
      <c r="W108" s="89" t="s">
        <v>551</v>
      </c>
    </row>
    <row r="109" spans="16:23">
      <c r="P109" s="110">
        <v>8</v>
      </c>
      <c r="Q109" s="86">
        <v>2013326</v>
      </c>
      <c r="R109" s="86">
        <v>2019408</v>
      </c>
      <c r="S109" s="86">
        <v>6082</v>
      </c>
      <c r="T109" s="86">
        <v>2013326</v>
      </c>
      <c r="U109" s="86">
        <v>2014999</v>
      </c>
      <c r="V109" s="86">
        <v>-1</v>
      </c>
      <c r="W109" s="90" t="s">
        <v>552</v>
      </c>
    </row>
    <row r="110" spans="16:23">
      <c r="P110" s="110"/>
      <c r="Q110" s="86">
        <v>2013326</v>
      </c>
      <c r="R110" s="86">
        <v>2019408</v>
      </c>
      <c r="S110" s="86">
        <v>6082</v>
      </c>
      <c r="T110" s="86">
        <v>2015264</v>
      </c>
      <c r="U110" s="86">
        <v>2015713</v>
      </c>
      <c r="V110" s="86">
        <v>1</v>
      </c>
      <c r="W110" s="90" t="s">
        <v>553</v>
      </c>
    </row>
    <row r="111" spans="16:23">
      <c r="P111" s="110"/>
      <c r="Q111" s="86">
        <v>2013326</v>
      </c>
      <c r="R111" s="86">
        <v>2019408</v>
      </c>
      <c r="S111" s="86">
        <v>6082</v>
      </c>
      <c r="T111" s="86">
        <v>2015726</v>
      </c>
      <c r="U111" s="86">
        <v>2016559</v>
      </c>
      <c r="V111" s="86">
        <v>1</v>
      </c>
      <c r="W111" s="90" t="s">
        <v>554</v>
      </c>
    </row>
    <row r="112" spans="16:23">
      <c r="P112" s="110"/>
      <c r="Q112" s="86">
        <v>2013326</v>
      </c>
      <c r="R112" s="86">
        <v>2019408</v>
      </c>
      <c r="S112" s="86">
        <v>6082</v>
      </c>
      <c r="T112" s="86">
        <v>2016733</v>
      </c>
      <c r="U112" s="86">
        <v>2017056</v>
      </c>
      <c r="V112" s="86">
        <v>1</v>
      </c>
      <c r="W112" s="90" t="s">
        <v>555</v>
      </c>
    </row>
    <row r="113" spans="16:23">
      <c r="P113" s="110"/>
      <c r="Q113" s="86">
        <v>2013326</v>
      </c>
      <c r="R113" s="86">
        <v>2019408</v>
      </c>
      <c r="S113" s="86">
        <v>6082</v>
      </c>
      <c r="T113" s="86">
        <v>2017153</v>
      </c>
      <c r="U113" s="86">
        <v>2017512</v>
      </c>
      <c r="V113" s="86">
        <v>1</v>
      </c>
      <c r="W113" s="90" t="s">
        <v>556</v>
      </c>
    </row>
    <row r="114" spans="16:23">
      <c r="P114" s="110"/>
      <c r="Q114" s="86">
        <v>2013326</v>
      </c>
      <c r="R114" s="86">
        <v>2019408</v>
      </c>
      <c r="S114" s="86">
        <v>6082</v>
      </c>
      <c r="T114" s="86">
        <v>2017526</v>
      </c>
      <c r="U114" s="86">
        <v>2019292</v>
      </c>
      <c r="V114" s="86">
        <v>1</v>
      </c>
      <c r="W114" s="90" t="s">
        <v>557</v>
      </c>
    </row>
    <row r="115" spans="16:23">
      <c r="P115" s="110"/>
      <c r="Q115" s="86">
        <v>2013326</v>
      </c>
      <c r="R115" s="86">
        <v>2019408</v>
      </c>
      <c r="S115" s="86">
        <v>6082</v>
      </c>
      <c r="T115" s="86">
        <v>2019289</v>
      </c>
      <c r="U115" s="86">
        <v>2019408</v>
      </c>
      <c r="V115" s="86">
        <v>1</v>
      </c>
      <c r="W115" s="90" t="s">
        <v>517</v>
      </c>
    </row>
    <row r="116" spans="16:23">
      <c r="P116" s="110">
        <v>9</v>
      </c>
      <c r="Q116" s="87">
        <v>2154583</v>
      </c>
      <c r="R116" s="87">
        <v>2159931</v>
      </c>
      <c r="S116" s="87">
        <v>5348</v>
      </c>
      <c r="T116" s="87">
        <v>2154583</v>
      </c>
      <c r="U116" s="87">
        <v>2155230</v>
      </c>
      <c r="V116" s="87">
        <v>-1</v>
      </c>
      <c r="W116" s="88" t="s">
        <v>558</v>
      </c>
    </row>
    <row r="117" spans="16:23">
      <c r="P117" s="110"/>
      <c r="Q117" s="87">
        <v>2154583</v>
      </c>
      <c r="R117" s="87">
        <v>2159931</v>
      </c>
      <c r="S117" s="87">
        <v>5348</v>
      </c>
      <c r="T117" s="87">
        <v>2155464</v>
      </c>
      <c r="U117" s="87">
        <v>2156132</v>
      </c>
      <c r="V117" s="87">
        <v>-1</v>
      </c>
      <c r="W117" s="88" t="s">
        <v>559</v>
      </c>
    </row>
    <row r="118" spans="16:23">
      <c r="P118" s="110"/>
      <c r="Q118" s="87">
        <v>2154583</v>
      </c>
      <c r="R118" s="87">
        <v>2159931</v>
      </c>
      <c r="S118" s="87">
        <v>5348</v>
      </c>
      <c r="T118" s="87">
        <v>2156248</v>
      </c>
      <c r="U118" s="87">
        <v>2156376</v>
      </c>
      <c r="V118" s="87">
        <v>1</v>
      </c>
      <c r="W118" s="88"/>
    </row>
    <row r="119" spans="16:23">
      <c r="P119" s="110"/>
      <c r="Q119" s="87">
        <v>2154583</v>
      </c>
      <c r="R119" s="87">
        <v>2159931</v>
      </c>
      <c r="S119" s="87">
        <v>5348</v>
      </c>
      <c r="T119" s="87">
        <v>2156771</v>
      </c>
      <c r="U119" s="87">
        <v>2157424</v>
      </c>
      <c r="V119" s="87">
        <v>-1</v>
      </c>
      <c r="W119" s="88"/>
    </row>
    <row r="120" spans="16:23">
      <c r="P120" s="110"/>
      <c r="Q120" s="87">
        <v>2154583</v>
      </c>
      <c r="R120" s="87">
        <v>2159931</v>
      </c>
      <c r="S120" s="87">
        <v>5348</v>
      </c>
      <c r="T120" s="87">
        <v>2158210</v>
      </c>
      <c r="U120" s="87">
        <v>2158662</v>
      </c>
      <c r="V120" s="87">
        <v>-1</v>
      </c>
      <c r="W120" s="88"/>
    </row>
    <row r="121" spans="16:23">
      <c r="P121" s="110"/>
      <c r="Q121" s="87">
        <v>2154583</v>
      </c>
      <c r="R121" s="87">
        <v>2159931</v>
      </c>
      <c r="S121" s="87">
        <v>5348</v>
      </c>
      <c r="T121" s="87">
        <v>2159062</v>
      </c>
      <c r="U121" s="87">
        <v>2159931</v>
      </c>
      <c r="V121" s="87">
        <v>1</v>
      </c>
      <c r="W121" s="88"/>
    </row>
    <row r="122" spans="16:23">
      <c r="P122" s="110">
        <v>10</v>
      </c>
      <c r="Q122" s="91">
        <v>2342229</v>
      </c>
      <c r="R122" s="91">
        <v>2348542</v>
      </c>
      <c r="S122" s="91">
        <v>6313</v>
      </c>
      <c r="T122" s="91">
        <v>2342229</v>
      </c>
      <c r="U122" s="91">
        <v>2342378</v>
      </c>
      <c r="V122" s="91">
        <v>1</v>
      </c>
      <c r="W122" s="92"/>
    </row>
    <row r="123" spans="16:23">
      <c r="P123" s="110"/>
      <c r="Q123" s="91">
        <v>2342229</v>
      </c>
      <c r="R123" s="91">
        <v>2348542</v>
      </c>
      <c r="S123" s="91">
        <v>6313</v>
      </c>
      <c r="T123" s="91">
        <v>2342559</v>
      </c>
      <c r="U123" s="91">
        <v>2344262</v>
      </c>
      <c r="V123" s="91">
        <v>-1</v>
      </c>
      <c r="W123" s="92"/>
    </row>
    <row r="124" spans="16:23">
      <c r="P124" s="110"/>
      <c r="Q124" s="91">
        <v>2342229</v>
      </c>
      <c r="R124" s="91">
        <v>2348542</v>
      </c>
      <c r="S124" s="91">
        <v>6313</v>
      </c>
      <c r="T124" s="91">
        <v>2344262</v>
      </c>
      <c r="U124" s="91">
        <v>2344450</v>
      </c>
      <c r="V124" s="91">
        <v>-1</v>
      </c>
      <c r="W124" s="92"/>
    </row>
    <row r="125" spans="16:23">
      <c r="P125" s="110"/>
      <c r="Q125" s="91">
        <v>2342229</v>
      </c>
      <c r="R125" s="91">
        <v>2348542</v>
      </c>
      <c r="S125" s="91">
        <v>6313</v>
      </c>
      <c r="T125" s="91">
        <v>2344646</v>
      </c>
      <c r="U125" s="91">
        <v>2345236</v>
      </c>
      <c r="V125" s="91">
        <v>-1</v>
      </c>
      <c r="W125" s="92"/>
    </row>
    <row r="126" spans="16:23">
      <c r="P126" s="110"/>
      <c r="Q126" s="91">
        <v>2342229</v>
      </c>
      <c r="R126" s="91">
        <v>2348542</v>
      </c>
      <c r="S126" s="91">
        <v>6313</v>
      </c>
      <c r="T126" s="91">
        <v>2345240</v>
      </c>
      <c r="U126" s="91">
        <v>2346523</v>
      </c>
      <c r="V126" s="91">
        <v>-1</v>
      </c>
      <c r="W126" s="92" t="s">
        <v>141</v>
      </c>
    </row>
    <row r="127" spans="16:23">
      <c r="P127" s="110"/>
      <c r="Q127" s="91">
        <v>2342229</v>
      </c>
      <c r="R127" s="91">
        <v>2348542</v>
      </c>
      <c r="S127" s="91">
        <v>6313</v>
      </c>
      <c r="T127" s="91">
        <v>2347009</v>
      </c>
      <c r="U127" s="91">
        <v>2347566</v>
      </c>
      <c r="V127" s="91">
        <v>-1</v>
      </c>
      <c r="W127" s="92"/>
    </row>
    <row r="128" spans="16:23">
      <c r="P128" s="110"/>
      <c r="Q128" s="91">
        <v>2342229</v>
      </c>
      <c r="R128" s="91">
        <v>2348542</v>
      </c>
      <c r="S128" s="91">
        <v>6313</v>
      </c>
      <c r="T128" s="91">
        <v>2347616</v>
      </c>
      <c r="U128" s="91">
        <v>2348542</v>
      </c>
      <c r="V128" s="91">
        <v>1</v>
      </c>
      <c r="W128" s="92"/>
    </row>
    <row r="129" spans="16:23">
      <c r="P129" s="110">
        <v>11</v>
      </c>
      <c r="Q129" s="93">
        <v>2492348</v>
      </c>
      <c r="R129" s="93">
        <v>2505310</v>
      </c>
      <c r="S129" s="93">
        <v>12962</v>
      </c>
      <c r="T129" s="93">
        <v>2492348</v>
      </c>
      <c r="U129" s="93">
        <v>2493019</v>
      </c>
      <c r="V129" s="93">
        <v>1</v>
      </c>
      <c r="W129" s="94" t="s">
        <v>220</v>
      </c>
    </row>
    <row r="130" spans="16:23">
      <c r="P130" s="110"/>
      <c r="Q130" s="93">
        <v>2492348</v>
      </c>
      <c r="R130" s="93">
        <v>2505310</v>
      </c>
      <c r="S130" s="93">
        <v>12962</v>
      </c>
      <c r="T130" s="93">
        <v>2493092</v>
      </c>
      <c r="U130" s="93">
        <v>2493721</v>
      </c>
      <c r="V130" s="93">
        <v>1</v>
      </c>
      <c r="W130" s="94" t="s">
        <v>560</v>
      </c>
    </row>
    <row r="131" spans="16:23">
      <c r="P131" s="110"/>
      <c r="Q131" s="93">
        <v>2492348</v>
      </c>
      <c r="R131" s="93">
        <v>2505310</v>
      </c>
      <c r="S131" s="93">
        <v>12962</v>
      </c>
      <c r="T131" s="93">
        <v>2493841</v>
      </c>
      <c r="U131" s="93">
        <v>2494350</v>
      </c>
      <c r="V131" s="93">
        <v>1</v>
      </c>
      <c r="W131" s="94" t="s">
        <v>157</v>
      </c>
    </row>
    <row r="132" spans="16:23">
      <c r="P132" s="110"/>
      <c r="Q132" s="93">
        <v>2492348</v>
      </c>
      <c r="R132" s="93">
        <v>2505310</v>
      </c>
      <c r="S132" s="93">
        <v>12962</v>
      </c>
      <c r="T132" s="93">
        <v>2494432</v>
      </c>
      <c r="U132" s="93">
        <v>2495040</v>
      </c>
      <c r="V132" s="93">
        <v>-1</v>
      </c>
      <c r="W132" s="94" t="s">
        <v>561</v>
      </c>
    </row>
    <row r="133" spans="16:23">
      <c r="P133" s="110"/>
      <c r="Q133" s="93">
        <v>2492348</v>
      </c>
      <c r="R133" s="93">
        <v>2505310</v>
      </c>
      <c r="S133" s="93">
        <v>12962</v>
      </c>
      <c r="T133" s="93">
        <v>2495078</v>
      </c>
      <c r="U133" s="93">
        <v>2495353</v>
      </c>
      <c r="V133" s="93">
        <v>-1</v>
      </c>
      <c r="W133" s="94"/>
    </row>
    <row r="134" spans="16:23">
      <c r="P134" s="110"/>
      <c r="Q134" s="93">
        <v>2492348</v>
      </c>
      <c r="R134" s="93">
        <v>2505310</v>
      </c>
      <c r="S134" s="93">
        <v>12962</v>
      </c>
      <c r="T134" s="93">
        <v>2495505</v>
      </c>
      <c r="U134" s="93">
        <v>2496788</v>
      </c>
      <c r="V134" s="93">
        <v>-1</v>
      </c>
      <c r="W134" s="94" t="s">
        <v>141</v>
      </c>
    </row>
    <row r="135" spans="16:23">
      <c r="P135" s="110"/>
      <c r="Q135" s="93">
        <v>2492348</v>
      </c>
      <c r="R135" s="93">
        <v>2505310</v>
      </c>
      <c r="S135" s="93">
        <v>12962</v>
      </c>
      <c r="T135" s="93">
        <v>2497235</v>
      </c>
      <c r="U135" s="93">
        <v>2499406</v>
      </c>
      <c r="V135" s="93">
        <v>1</v>
      </c>
      <c r="W135" s="94" t="s">
        <v>510</v>
      </c>
    </row>
    <row r="136" spans="16:23">
      <c r="P136" s="110"/>
      <c r="Q136" s="93">
        <v>2492348</v>
      </c>
      <c r="R136" s="93">
        <v>2505310</v>
      </c>
      <c r="S136" s="93">
        <v>12962</v>
      </c>
      <c r="T136" s="93">
        <v>2499478</v>
      </c>
      <c r="U136" s="93">
        <v>2500089</v>
      </c>
      <c r="V136" s="93">
        <v>-1</v>
      </c>
      <c r="W136" s="94" t="s">
        <v>562</v>
      </c>
    </row>
    <row r="137" spans="16:23">
      <c r="P137" s="110"/>
      <c r="Q137" s="93">
        <v>2492348</v>
      </c>
      <c r="R137" s="93">
        <v>2505310</v>
      </c>
      <c r="S137" s="93">
        <v>12962</v>
      </c>
      <c r="T137" s="93">
        <v>2500106</v>
      </c>
      <c r="U137" s="93">
        <v>2500228</v>
      </c>
      <c r="V137" s="93">
        <v>-1</v>
      </c>
      <c r="W137" s="94"/>
    </row>
    <row r="138" spans="16:23">
      <c r="P138" s="110"/>
      <c r="Q138" s="93">
        <v>2492348</v>
      </c>
      <c r="R138" s="93">
        <v>2505310</v>
      </c>
      <c r="S138" s="93">
        <v>12962</v>
      </c>
      <c r="T138" s="93">
        <v>2500285</v>
      </c>
      <c r="U138" s="93">
        <v>2500434</v>
      </c>
      <c r="V138" s="93">
        <v>-1</v>
      </c>
      <c r="W138" s="94"/>
    </row>
    <row r="139" spans="16:23">
      <c r="P139" s="110"/>
      <c r="Q139" s="93">
        <v>2492348</v>
      </c>
      <c r="R139" s="93">
        <v>2505310</v>
      </c>
      <c r="S139" s="93">
        <v>12962</v>
      </c>
      <c r="T139" s="93">
        <v>2500509</v>
      </c>
      <c r="U139" s="93">
        <v>2501567</v>
      </c>
      <c r="V139" s="93">
        <v>-1</v>
      </c>
      <c r="W139" s="94" t="s">
        <v>563</v>
      </c>
    </row>
    <row r="140" spans="16:23">
      <c r="P140" s="110"/>
      <c r="Q140" s="93">
        <v>2492348</v>
      </c>
      <c r="R140" s="93">
        <v>2505310</v>
      </c>
      <c r="S140" s="93">
        <v>12962</v>
      </c>
      <c r="T140" s="93">
        <v>2501709</v>
      </c>
      <c r="U140" s="93">
        <v>2504162</v>
      </c>
      <c r="V140" s="93">
        <v>-1</v>
      </c>
      <c r="W140" s="94" t="s">
        <v>225</v>
      </c>
    </row>
    <row r="141" spans="16:23">
      <c r="P141" s="110"/>
      <c r="Q141" s="93">
        <v>2492348</v>
      </c>
      <c r="R141" s="93">
        <v>2505310</v>
      </c>
      <c r="S141" s="93">
        <v>12962</v>
      </c>
      <c r="T141" s="93">
        <v>2504201</v>
      </c>
      <c r="U141" s="93">
        <v>2505310</v>
      </c>
      <c r="V141" s="93">
        <v>-1</v>
      </c>
      <c r="W141" s="94" t="s">
        <v>226</v>
      </c>
    </row>
    <row r="142" spans="16:23">
      <c r="P142" s="110">
        <v>12</v>
      </c>
      <c r="Q142" s="95">
        <v>2512946</v>
      </c>
      <c r="R142" s="95">
        <v>2534078</v>
      </c>
      <c r="S142" s="95">
        <v>21132</v>
      </c>
      <c r="T142" s="95">
        <v>2512946</v>
      </c>
      <c r="U142" s="95">
        <v>2513998</v>
      </c>
      <c r="V142" s="95">
        <v>-1</v>
      </c>
      <c r="W142" s="96" t="s">
        <v>563</v>
      </c>
    </row>
    <row r="143" spans="16:23">
      <c r="P143" s="110"/>
      <c r="Q143" s="95">
        <v>2512946</v>
      </c>
      <c r="R143" s="95">
        <v>2534078</v>
      </c>
      <c r="S143" s="95">
        <v>21132</v>
      </c>
      <c r="T143" s="95">
        <v>2514057</v>
      </c>
      <c r="U143" s="95">
        <v>2517239</v>
      </c>
      <c r="V143" s="95">
        <v>-1</v>
      </c>
      <c r="W143" s="96" t="s">
        <v>166</v>
      </c>
    </row>
    <row r="144" spans="16:23">
      <c r="P144" s="110"/>
      <c r="Q144" s="95">
        <v>2512946</v>
      </c>
      <c r="R144" s="95">
        <v>2534078</v>
      </c>
      <c r="S144" s="95">
        <v>21132</v>
      </c>
      <c r="T144" s="95">
        <v>2517239</v>
      </c>
      <c r="U144" s="95">
        <v>2518504</v>
      </c>
      <c r="V144" s="95">
        <v>-1</v>
      </c>
      <c r="W144" s="96" t="s">
        <v>157</v>
      </c>
    </row>
    <row r="145" spans="16:23">
      <c r="P145" s="110"/>
      <c r="Q145" s="95">
        <v>2512946</v>
      </c>
      <c r="R145" s="95">
        <v>2534078</v>
      </c>
      <c r="S145" s="95">
        <v>21132</v>
      </c>
      <c r="T145" s="95">
        <v>2518762</v>
      </c>
      <c r="U145" s="95">
        <v>2520045</v>
      </c>
      <c r="V145" s="95">
        <v>-1</v>
      </c>
      <c r="W145" s="96" t="s">
        <v>141</v>
      </c>
    </row>
    <row r="146" spans="16:23">
      <c r="P146" s="110"/>
      <c r="Q146" s="95">
        <v>2512946</v>
      </c>
      <c r="R146" s="95">
        <v>2534078</v>
      </c>
      <c r="S146" s="95">
        <v>21132</v>
      </c>
      <c r="T146" s="95">
        <v>2520063</v>
      </c>
      <c r="U146" s="95">
        <v>2520917</v>
      </c>
      <c r="V146" s="95">
        <v>-1</v>
      </c>
      <c r="W146" s="96" t="s">
        <v>157</v>
      </c>
    </row>
    <row r="147" spans="16:23">
      <c r="P147" s="110"/>
      <c r="Q147" s="95">
        <v>2512946</v>
      </c>
      <c r="R147" s="95">
        <v>2534078</v>
      </c>
      <c r="S147" s="95">
        <v>21132</v>
      </c>
      <c r="T147" s="95">
        <v>2520914</v>
      </c>
      <c r="U147" s="95">
        <v>2521216</v>
      </c>
      <c r="V147" s="95">
        <v>-1</v>
      </c>
      <c r="W147" s="96" t="s">
        <v>157</v>
      </c>
    </row>
    <row r="148" spans="16:23">
      <c r="P148" s="110"/>
      <c r="Q148" s="95">
        <v>2512946</v>
      </c>
      <c r="R148" s="95">
        <v>2534078</v>
      </c>
      <c r="S148" s="95">
        <v>21132</v>
      </c>
      <c r="T148" s="95">
        <v>2521188</v>
      </c>
      <c r="U148" s="95">
        <v>2522471</v>
      </c>
      <c r="V148" s="95">
        <v>-1</v>
      </c>
      <c r="W148" s="96" t="s">
        <v>141</v>
      </c>
    </row>
    <row r="149" spans="16:23">
      <c r="P149" s="110"/>
      <c r="Q149" s="95">
        <v>2512946</v>
      </c>
      <c r="R149" s="95">
        <v>2534078</v>
      </c>
      <c r="S149" s="95">
        <v>21132</v>
      </c>
      <c r="T149" s="95">
        <v>2522484</v>
      </c>
      <c r="U149" s="95">
        <v>2523047</v>
      </c>
      <c r="V149" s="95">
        <v>-1</v>
      </c>
      <c r="W149" s="96" t="s">
        <v>157</v>
      </c>
    </row>
    <row r="150" spans="16:23">
      <c r="P150" s="110"/>
      <c r="Q150" s="95">
        <v>2512946</v>
      </c>
      <c r="R150" s="95">
        <v>2534078</v>
      </c>
      <c r="S150" s="95">
        <v>21132</v>
      </c>
      <c r="T150" s="95">
        <v>2523044</v>
      </c>
      <c r="U150" s="95">
        <v>2524588</v>
      </c>
      <c r="V150" s="95">
        <v>-1</v>
      </c>
      <c r="W150" s="96" t="s">
        <v>165</v>
      </c>
    </row>
    <row r="151" spans="16:23">
      <c r="P151" s="110"/>
      <c r="Q151" s="95">
        <v>2512946</v>
      </c>
      <c r="R151" s="95">
        <v>2534078</v>
      </c>
      <c r="S151" s="95">
        <v>21132</v>
      </c>
      <c r="T151" s="95">
        <v>2524600</v>
      </c>
      <c r="U151" s="95">
        <v>2525013</v>
      </c>
      <c r="V151" s="95">
        <v>-1</v>
      </c>
      <c r="W151" s="96" t="s">
        <v>564</v>
      </c>
    </row>
    <row r="152" spans="16:23">
      <c r="P152" s="110"/>
      <c r="Q152" s="95">
        <v>2512946</v>
      </c>
      <c r="R152" s="95">
        <v>2534078</v>
      </c>
      <c r="S152" s="95">
        <v>21132</v>
      </c>
      <c r="T152" s="95">
        <v>2525027</v>
      </c>
      <c r="U152" s="95">
        <v>2526589</v>
      </c>
      <c r="V152" s="95">
        <v>-1</v>
      </c>
      <c r="W152" s="96" t="s">
        <v>162</v>
      </c>
    </row>
    <row r="153" spans="16:23">
      <c r="P153" s="110"/>
      <c r="Q153" s="95">
        <v>2512946</v>
      </c>
      <c r="R153" s="95">
        <v>2534078</v>
      </c>
      <c r="S153" s="95">
        <v>21132</v>
      </c>
      <c r="T153" s="95">
        <v>2526650</v>
      </c>
      <c r="U153" s="95">
        <v>2526946</v>
      </c>
      <c r="V153" s="95">
        <v>-1</v>
      </c>
      <c r="W153" s="96"/>
    </row>
    <row r="154" spans="16:23">
      <c r="P154" s="110"/>
      <c r="Q154" s="95">
        <v>2512946</v>
      </c>
      <c r="R154" s="95">
        <v>2534078</v>
      </c>
      <c r="S154" s="95">
        <v>21132</v>
      </c>
      <c r="T154" s="95">
        <v>2527081</v>
      </c>
      <c r="U154" s="95">
        <v>2527944</v>
      </c>
      <c r="V154" s="95">
        <v>-1</v>
      </c>
      <c r="W154" s="96" t="s">
        <v>161</v>
      </c>
    </row>
    <row r="155" spans="16:23">
      <c r="P155" s="110"/>
      <c r="Q155" s="95">
        <v>2512946</v>
      </c>
      <c r="R155" s="95">
        <v>2534078</v>
      </c>
      <c r="S155" s="95">
        <v>21132</v>
      </c>
      <c r="T155" s="95">
        <v>2528515</v>
      </c>
      <c r="U155" s="95">
        <v>2529684</v>
      </c>
      <c r="V155" s="95">
        <v>-1</v>
      </c>
      <c r="W155" s="96" t="s">
        <v>157</v>
      </c>
    </row>
    <row r="156" spans="16:23">
      <c r="P156" s="110"/>
      <c r="Q156" s="95">
        <v>2512946</v>
      </c>
      <c r="R156" s="95">
        <v>2534078</v>
      </c>
      <c r="S156" s="95">
        <v>21132</v>
      </c>
      <c r="T156" s="95">
        <v>2530101</v>
      </c>
      <c r="U156" s="95">
        <v>2531018</v>
      </c>
      <c r="V156" s="95">
        <v>1</v>
      </c>
      <c r="W156" s="96" t="s">
        <v>565</v>
      </c>
    </row>
    <row r="157" spans="16:23">
      <c r="P157" s="110"/>
      <c r="Q157" s="95">
        <v>2512946</v>
      </c>
      <c r="R157" s="95">
        <v>2534078</v>
      </c>
      <c r="S157" s="95">
        <v>21132</v>
      </c>
      <c r="T157" s="95">
        <v>2531422</v>
      </c>
      <c r="U157" s="95">
        <v>2531739</v>
      </c>
      <c r="V157" s="95">
        <v>1</v>
      </c>
      <c r="W157" s="96" t="s">
        <v>565</v>
      </c>
    </row>
    <row r="158" spans="16:23">
      <c r="P158" s="110"/>
      <c r="Q158" s="95">
        <v>2512946</v>
      </c>
      <c r="R158" s="95">
        <v>2534078</v>
      </c>
      <c r="S158" s="95">
        <v>21132</v>
      </c>
      <c r="T158" s="95">
        <v>2531840</v>
      </c>
      <c r="U158" s="95">
        <v>2532586</v>
      </c>
      <c r="V158" s="95">
        <v>1</v>
      </c>
      <c r="W158" s="96" t="s">
        <v>258</v>
      </c>
    </row>
    <row r="159" spans="16:23">
      <c r="P159" s="110"/>
      <c r="Q159" s="95">
        <v>2512946</v>
      </c>
      <c r="R159" s="95">
        <v>2534078</v>
      </c>
      <c r="S159" s="95">
        <v>21132</v>
      </c>
      <c r="T159" s="95">
        <v>2532616</v>
      </c>
      <c r="U159" s="95">
        <v>2532909</v>
      </c>
      <c r="V159" s="95">
        <v>-1</v>
      </c>
      <c r="W159" s="96"/>
    </row>
    <row r="160" spans="16:23">
      <c r="P160" s="110"/>
      <c r="Q160" s="95">
        <v>2512946</v>
      </c>
      <c r="R160" s="95">
        <v>2534078</v>
      </c>
      <c r="S160" s="95">
        <v>21132</v>
      </c>
      <c r="T160" s="95">
        <v>2532948</v>
      </c>
      <c r="U160" s="95">
        <v>2534078</v>
      </c>
      <c r="V160" s="95">
        <v>-1</v>
      </c>
      <c r="W160" s="96" t="s">
        <v>566</v>
      </c>
    </row>
    <row r="161" spans="16:23">
      <c r="P161" s="110">
        <v>13</v>
      </c>
      <c r="Q161" s="97">
        <v>2603044</v>
      </c>
      <c r="R161" s="97">
        <v>2608830</v>
      </c>
      <c r="S161" s="97">
        <v>5786</v>
      </c>
      <c r="T161" s="97">
        <v>2603044</v>
      </c>
      <c r="U161" s="97">
        <v>2603202</v>
      </c>
      <c r="V161" s="97">
        <v>1</v>
      </c>
      <c r="W161" s="98"/>
    </row>
    <row r="162" spans="16:23">
      <c r="P162" s="110"/>
      <c r="Q162" s="97">
        <v>2603044</v>
      </c>
      <c r="R162" s="97">
        <v>2608830</v>
      </c>
      <c r="S162" s="97">
        <v>5786</v>
      </c>
      <c r="T162" s="97">
        <v>2603564</v>
      </c>
      <c r="U162" s="97">
        <v>2604895</v>
      </c>
      <c r="V162" s="97">
        <v>1</v>
      </c>
      <c r="W162" s="98" t="s">
        <v>157</v>
      </c>
    </row>
    <row r="163" spans="16:23">
      <c r="P163" s="110"/>
      <c r="Q163" s="97">
        <v>2603044</v>
      </c>
      <c r="R163" s="97">
        <v>2608830</v>
      </c>
      <c r="S163" s="97">
        <v>5786</v>
      </c>
      <c r="T163" s="97">
        <v>2604892</v>
      </c>
      <c r="U163" s="97">
        <v>2605923</v>
      </c>
      <c r="V163" s="97">
        <v>1</v>
      </c>
      <c r="W163" s="98"/>
    </row>
    <row r="164" spans="16:23">
      <c r="P164" s="110"/>
      <c r="Q164" s="97">
        <v>2603044</v>
      </c>
      <c r="R164" s="97">
        <v>2608830</v>
      </c>
      <c r="S164" s="97">
        <v>5786</v>
      </c>
      <c r="T164" s="97">
        <v>2605959</v>
      </c>
      <c r="U164" s="97">
        <v>2607650</v>
      </c>
      <c r="V164" s="97">
        <v>1</v>
      </c>
      <c r="W164" s="98"/>
    </row>
    <row r="165" spans="16:23">
      <c r="P165" s="110"/>
      <c r="Q165" s="97">
        <v>2603044</v>
      </c>
      <c r="R165" s="97">
        <v>2608830</v>
      </c>
      <c r="S165" s="97">
        <v>5786</v>
      </c>
      <c r="T165" s="97">
        <v>2607709</v>
      </c>
      <c r="U165" s="97">
        <v>2608830</v>
      </c>
      <c r="V165" s="97">
        <v>-1</v>
      </c>
      <c r="W165" s="98" t="s">
        <v>567</v>
      </c>
    </row>
    <row r="166" spans="16:23">
      <c r="P166" s="110">
        <v>14</v>
      </c>
      <c r="Q166" s="99">
        <v>2664804</v>
      </c>
      <c r="R166" s="99">
        <v>2679400</v>
      </c>
      <c r="S166" s="99">
        <v>14596</v>
      </c>
      <c r="T166" s="99">
        <v>2664804</v>
      </c>
      <c r="U166" s="99">
        <v>2666993</v>
      </c>
      <c r="V166" s="99">
        <v>1</v>
      </c>
      <c r="W166" s="100" t="s">
        <v>568</v>
      </c>
    </row>
    <row r="167" spans="16:23">
      <c r="P167" s="110"/>
      <c r="Q167" s="99">
        <v>2664804</v>
      </c>
      <c r="R167" s="99">
        <v>2679400</v>
      </c>
      <c r="S167" s="99">
        <v>14596</v>
      </c>
      <c r="T167" s="99">
        <v>2667127</v>
      </c>
      <c r="U167" s="99">
        <v>2667549</v>
      </c>
      <c r="V167" s="99">
        <v>1</v>
      </c>
      <c r="W167" s="100" t="s">
        <v>157</v>
      </c>
    </row>
    <row r="168" spans="16:23">
      <c r="P168" s="110"/>
      <c r="Q168" s="99">
        <v>2664804</v>
      </c>
      <c r="R168" s="99">
        <v>2679400</v>
      </c>
      <c r="S168" s="99">
        <v>14596</v>
      </c>
      <c r="T168" s="99">
        <v>2667546</v>
      </c>
      <c r="U168" s="99">
        <v>2668160</v>
      </c>
      <c r="V168" s="99">
        <v>1</v>
      </c>
      <c r="W168" s="100" t="s">
        <v>157</v>
      </c>
    </row>
    <row r="169" spans="16:23">
      <c r="P169" s="110"/>
      <c r="Q169" s="99">
        <v>2664804</v>
      </c>
      <c r="R169" s="99">
        <v>2679400</v>
      </c>
      <c r="S169" s="99">
        <v>14596</v>
      </c>
      <c r="T169" s="99">
        <v>2668853</v>
      </c>
      <c r="U169" s="99">
        <v>2668981</v>
      </c>
      <c r="V169" s="99">
        <v>-1</v>
      </c>
      <c r="W169" s="100"/>
    </row>
    <row r="170" spans="16:23">
      <c r="P170" s="110"/>
      <c r="Q170" s="99">
        <v>2664804</v>
      </c>
      <c r="R170" s="99">
        <v>2679400</v>
      </c>
      <c r="S170" s="99">
        <v>14596</v>
      </c>
      <c r="T170" s="99">
        <v>2669323</v>
      </c>
      <c r="U170" s="99">
        <v>2671230</v>
      </c>
      <c r="V170" s="99">
        <v>-1</v>
      </c>
      <c r="W170" s="100" t="s">
        <v>157</v>
      </c>
    </row>
    <row r="171" spans="16:23">
      <c r="P171" s="110"/>
      <c r="Q171" s="99">
        <v>2664804</v>
      </c>
      <c r="R171" s="99">
        <v>2679400</v>
      </c>
      <c r="S171" s="99">
        <v>14596</v>
      </c>
      <c r="T171" s="99">
        <v>2671220</v>
      </c>
      <c r="U171" s="99">
        <v>2672719</v>
      </c>
      <c r="V171" s="99">
        <v>-1</v>
      </c>
      <c r="W171" s="100" t="s">
        <v>157</v>
      </c>
    </row>
    <row r="172" spans="16:23">
      <c r="P172" s="110"/>
      <c r="Q172" s="99">
        <v>2664804</v>
      </c>
      <c r="R172" s="99">
        <v>2679400</v>
      </c>
      <c r="S172" s="99">
        <v>14596</v>
      </c>
      <c r="T172" s="99">
        <v>2672716</v>
      </c>
      <c r="U172" s="99">
        <v>2673909</v>
      </c>
      <c r="V172" s="99">
        <v>-1</v>
      </c>
      <c r="W172" s="100" t="s">
        <v>157</v>
      </c>
    </row>
    <row r="173" spans="16:23">
      <c r="P173" s="110"/>
      <c r="Q173" s="99">
        <v>2664804</v>
      </c>
      <c r="R173" s="99">
        <v>2679400</v>
      </c>
      <c r="S173" s="99">
        <v>14596</v>
      </c>
      <c r="T173" s="99">
        <v>2673917</v>
      </c>
      <c r="U173" s="99">
        <v>2674213</v>
      </c>
      <c r="V173" s="99">
        <v>-1</v>
      </c>
      <c r="W173" s="100"/>
    </row>
    <row r="174" spans="16:23">
      <c r="P174" s="110"/>
      <c r="Q174" s="99">
        <v>2664804</v>
      </c>
      <c r="R174" s="99">
        <v>2679400</v>
      </c>
      <c r="S174" s="99">
        <v>14596</v>
      </c>
      <c r="T174" s="99">
        <v>2674398</v>
      </c>
      <c r="U174" s="99">
        <v>2674835</v>
      </c>
      <c r="V174" s="99">
        <v>-1</v>
      </c>
      <c r="W174" s="100" t="s">
        <v>569</v>
      </c>
    </row>
    <row r="175" spans="16:23">
      <c r="P175" s="110"/>
      <c r="Q175" s="99">
        <v>2664804</v>
      </c>
      <c r="R175" s="99">
        <v>2679400</v>
      </c>
      <c r="S175" s="99">
        <v>14596</v>
      </c>
      <c r="T175" s="99">
        <v>2674837</v>
      </c>
      <c r="U175" s="99">
        <v>2675445</v>
      </c>
      <c r="V175" s="99">
        <v>-1</v>
      </c>
      <c r="W175" s="100" t="s">
        <v>570</v>
      </c>
    </row>
    <row r="176" spans="16:23">
      <c r="P176" s="110"/>
      <c r="Q176" s="99">
        <v>2664804</v>
      </c>
      <c r="R176" s="99">
        <v>2679400</v>
      </c>
      <c r="S176" s="99">
        <v>14596</v>
      </c>
      <c r="T176" s="99">
        <v>2675500</v>
      </c>
      <c r="U176" s="99">
        <v>2676345</v>
      </c>
      <c r="V176" s="99">
        <v>-1</v>
      </c>
      <c r="W176" s="100" t="s">
        <v>571</v>
      </c>
    </row>
    <row r="177" spans="16:23">
      <c r="P177" s="110"/>
      <c r="Q177" s="99">
        <v>2664804</v>
      </c>
      <c r="R177" s="99">
        <v>2679400</v>
      </c>
      <c r="S177" s="99">
        <v>14596</v>
      </c>
      <c r="T177" s="99">
        <v>2676378</v>
      </c>
      <c r="U177" s="99">
        <v>2677763</v>
      </c>
      <c r="V177" s="99">
        <v>-1</v>
      </c>
      <c r="W177" s="100" t="s">
        <v>572</v>
      </c>
    </row>
    <row r="178" spans="16:23">
      <c r="P178" s="110"/>
      <c r="Q178" s="99">
        <v>2664804</v>
      </c>
      <c r="R178" s="99">
        <v>2679400</v>
      </c>
      <c r="S178" s="99">
        <v>14596</v>
      </c>
      <c r="T178" s="99">
        <v>2677807</v>
      </c>
      <c r="U178" s="99">
        <v>2678454</v>
      </c>
      <c r="V178" s="99">
        <v>-1</v>
      </c>
      <c r="W178" s="100" t="s">
        <v>573</v>
      </c>
    </row>
    <row r="179" spans="16:23">
      <c r="P179" s="110"/>
      <c r="Q179" s="99">
        <v>2664804</v>
      </c>
      <c r="R179" s="99">
        <v>2679400</v>
      </c>
      <c r="S179" s="99">
        <v>14596</v>
      </c>
      <c r="T179" s="99">
        <v>2678617</v>
      </c>
      <c r="U179" s="99">
        <v>2679069</v>
      </c>
      <c r="V179" s="99">
        <v>1</v>
      </c>
      <c r="W179" s="100" t="s">
        <v>574</v>
      </c>
    </row>
    <row r="180" spans="16:23">
      <c r="P180" s="110"/>
      <c r="Q180" s="99">
        <v>2664804</v>
      </c>
      <c r="R180" s="99">
        <v>2679400</v>
      </c>
      <c r="S180" s="99">
        <v>14596</v>
      </c>
      <c r="T180" s="99">
        <v>2679284</v>
      </c>
      <c r="U180" s="99">
        <v>2679400</v>
      </c>
      <c r="V180" s="99">
        <v>-1</v>
      </c>
      <c r="W180" s="100"/>
    </row>
    <row r="181" spans="16:23">
      <c r="P181" s="110">
        <v>15</v>
      </c>
      <c r="Q181" s="101">
        <v>2730543</v>
      </c>
      <c r="R181" s="101">
        <v>2777448</v>
      </c>
      <c r="S181" s="101">
        <v>46905</v>
      </c>
      <c r="T181" s="101">
        <v>2730543</v>
      </c>
      <c r="U181" s="101">
        <v>2730734</v>
      </c>
      <c r="V181" s="101">
        <v>-1</v>
      </c>
      <c r="W181" s="102" t="s">
        <v>575</v>
      </c>
    </row>
    <row r="182" spans="16:23">
      <c r="P182" s="110"/>
      <c r="Q182" s="101">
        <v>2730543</v>
      </c>
      <c r="R182" s="101">
        <v>2777448</v>
      </c>
      <c r="S182" s="101">
        <v>46905</v>
      </c>
      <c r="T182" s="101">
        <v>2730748</v>
      </c>
      <c r="U182" s="101">
        <v>2731182</v>
      </c>
      <c r="V182" s="101">
        <v>-1</v>
      </c>
      <c r="W182" s="102" t="s">
        <v>576</v>
      </c>
    </row>
    <row r="183" spans="16:23">
      <c r="P183" s="110"/>
      <c r="Q183" s="101">
        <v>2730543</v>
      </c>
      <c r="R183" s="101">
        <v>2777448</v>
      </c>
      <c r="S183" s="101">
        <v>46905</v>
      </c>
      <c r="T183" s="101">
        <v>2731201</v>
      </c>
      <c r="U183" s="101">
        <v>2731671</v>
      </c>
      <c r="V183" s="101">
        <v>-1</v>
      </c>
      <c r="W183" s="102" t="s">
        <v>576</v>
      </c>
    </row>
    <row r="184" spans="16:23">
      <c r="P184" s="110"/>
      <c r="Q184" s="101">
        <v>2730543</v>
      </c>
      <c r="R184" s="101">
        <v>2777448</v>
      </c>
      <c r="S184" s="101">
        <v>46905</v>
      </c>
      <c r="T184" s="101">
        <v>2731668</v>
      </c>
      <c r="U184" s="101">
        <v>2731814</v>
      </c>
      <c r="V184" s="101">
        <v>-1</v>
      </c>
      <c r="W184" s="102" t="s">
        <v>161</v>
      </c>
    </row>
    <row r="185" spans="16:23">
      <c r="P185" s="110"/>
      <c r="Q185" s="101">
        <v>2730543</v>
      </c>
      <c r="R185" s="101">
        <v>2777448</v>
      </c>
      <c r="S185" s="101">
        <v>46905</v>
      </c>
      <c r="T185" s="101">
        <v>2732034</v>
      </c>
      <c r="U185" s="101">
        <v>2732471</v>
      </c>
      <c r="V185" s="101">
        <v>1</v>
      </c>
      <c r="W185" s="102"/>
    </row>
    <row r="186" spans="16:23">
      <c r="P186" s="110"/>
      <c r="Q186" s="101">
        <v>2730543</v>
      </c>
      <c r="R186" s="101">
        <v>2777448</v>
      </c>
      <c r="S186" s="101">
        <v>46905</v>
      </c>
      <c r="T186" s="101">
        <v>2732529</v>
      </c>
      <c r="U186" s="101">
        <v>2732666</v>
      </c>
      <c r="V186" s="101">
        <v>1</v>
      </c>
      <c r="W186" s="102"/>
    </row>
    <row r="187" spans="16:23">
      <c r="P187" s="110"/>
      <c r="Q187" s="101">
        <v>2730543</v>
      </c>
      <c r="R187" s="101">
        <v>2777448</v>
      </c>
      <c r="S187" s="101">
        <v>46905</v>
      </c>
      <c r="T187" s="101">
        <v>2732827</v>
      </c>
      <c r="U187" s="101">
        <v>2735061</v>
      </c>
      <c r="V187" s="101">
        <v>1</v>
      </c>
      <c r="W187" s="102" t="s">
        <v>157</v>
      </c>
    </row>
    <row r="188" spans="16:23">
      <c r="P188" s="110"/>
      <c r="Q188" s="101">
        <v>2730543</v>
      </c>
      <c r="R188" s="101">
        <v>2777448</v>
      </c>
      <c r="S188" s="101">
        <v>46905</v>
      </c>
      <c r="T188" s="101">
        <v>2735122</v>
      </c>
      <c r="U188" s="101">
        <v>2736333</v>
      </c>
      <c r="V188" s="101">
        <v>-1</v>
      </c>
      <c r="W188" s="102" t="s">
        <v>157</v>
      </c>
    </row>
    <row r="189" spans="16:23">
      <c r="P189" s="110"/>
      <c r="Q189" s="101">
        <v>2730543</v>
      </c>
      <c r="R189" s="101">
        <v>2777448</v>
      </c>
      <c r="S189" s="101">
        <v>46905</v>
      </c>
      <c r="T189" s="101">
        <v>2736836</v>
      </c>
      <c r="U189" s="101">
        <v>2737240</v>
      </c>
      <c r="V189" s="101">
        <v>1</v>
      </c>
      <c r="W189" s="102" t="s">
        <v>234</v>
      </c>
    </row>
    <row r="190" spans="16:23">
      <c r="P190" s="110"/>
      <c r="Q190" s="101">
        <v>2730543</v>
      </c>
      <c r="R190" s="101">
        <v>2777448</v>
      </c>
      <c r="S190" s="101">
        <v>46905</v>
      </c>
      <c r="T190" s="101">
        <v>2737237</v>
      </c>
      <c r="U190" s="101">
        <v>2738424</v>
      </c>
      <c r="V190" s="101">
        <v>1</v>
      </c>
      <c r="W190" s="102" t="s">
        <v>577</v>
      </c>
    </row>
    <row r="191" spans="16:23">
      <c r="P191" s="110"/>
      <c r="Q191" s="101">
        <v>2730543</v>
      </c>
      <c r="R191" s="101">
        <v>2777448</v>
      </c>
      <c r="S191" s="101">
        <v>46905</v>
      </c>
      <c r="T191" s="101">
        <v>2739750</v>
      </c>
      <c r="U191" s="101">
        <v>2741261</v>
      </c>
      <c r="V191" s="101">
        <v>1</v>
      </c>
      <c r="W191" s="102" t="s">
        <v>578</v>
      </c>
    </row>
    <row r="192" spans="16:23">
      <c r="P192" s="110"/>
      <c r="Q192" s="101">
        <v>2730543</v>
      </c>
      <c r="R192" s="101">
        <v>2777448</v>
      </c>
      <c r="S192" s="101">
        <v>46905</v>
      </c>
      <c r="T192" s="101">
        <v>2738468</v>
      </c>
      <c r="U192" s="101">
        <v>2739751</v>
      </c>
      <c r="V192" s="101">
        <v>-1</v>
      </c>
      <c r="W192" s="102" t="s">
        <v>141</v>
      </c>
    </row>
    <row r="193" spans="16:23">
      <c r="P193" s="110"/>
      <c r="Q193" s="101">
        <v>2730543</v>
      </c>
      <c r="R193" s="101">
        <v>2777448</v>
      </c>
      <c r="S193" s="101">
        <v>46905</v>
      </c>
      <c r="T193" s="101">
        <v>2741258</v>
      </c>
      <c r="U193" s="101">
        <v>2742235</v>
      </c>
      <c r="V193" s="101">
        <v>1</v>
      </c>
      <c r="W193" s="102" t="s">
        <v>579</v>
      </c>
    </row>
    <row r="194" spans="16:23">
      <c r="P194" s="110"/>
      <c r="Q194" s="101">
        <v>2730543</v>
      </c>
      <c r="R194" s="101">
        <v>2777448</v>
      </c>
      <c r="S194" s="101">
        <v>46905</v>
      </c>
      <c r="T194" s="101">
        <v>2742253</v>
      </c>
      <c r="U194" s="101">
        <v>2743347</v>
      </c>
      <c r="V194" s="101">
        <v>1</v>
      </c>
      <c r="W194" s="102" t="s">
        <v>580</v>
      </c>
    </row>
    <row r="195" spans="16:23">
      <c r="P195" s="110"/>
      <c r="Q195" s="101">
        <v>2730543</v>
      </c>
      <c r="R195" s="101">
        <v>2777448</v>
      </c>
      <c r="S195" s="101">
        <v>46905</v>
      </c>
      <c r="T195" s="101">
        <v>2743509</v>
      </c>
      <c r="U195" s="101">
        <v>2743700</v>
      </c>
      <c r="V195" s="101">
        <v>-1</v>
      </c>
      <c r="W195" s="102"/>
    </row>
    <row r="196" spans="16:23">
      <c r="P196" s="110"/>
      <c r="Q196" s="101">
        <v>2730543</v>
      </c>
      <c r="R196" s="101">
        <v>2777448</v>
      </c>
      <c r="S196" s="101">
        <v>46905</v>
      </c>
      <c r="T196" s="101">
        <v>2743727</v>
      </c>
      <c r="U196" s="101">
        <v>2744836</v>
      </c>
      <c r="V196" s="101">
        <v>1</v>
      </c>
      <c r="W196" s="102" t="s">
        <v>581</v>
      </c>
    </row>
    <row r="197" spans="16:23">
      <c r="P197" s="110"/>
      <c r="Q197" s="101">
        <v>2730543</v>
      </c>
      <c r="R197" s="101">
        <v>2777448</v>
      </c>
      <c r="S197" s="101">
        <v>46905</v>
      </c>
      <c r="T197" s="101">
        <v>2744836</v>
      </c>
      <c r="U197" s="101">
        <v>2745723</v>
      </c>
      <c r="V197" s="101">
        <v>1</v>
      </c>
      <c r="W197" s="102" t="s">
        <v>466</v>
      </c>
    </row>
    <row r="198" spans="16:23">
      <c r="P198" s="110"/>
      <c r="Q198" s="101">
        <v>2730543</v>
      </c>
      <c r="R198" s="101">
        <v>2777448</v>
      </c>
      <c r="S198" s="101">
        <v>46905</v>
      </c>
      <c r="T198" s="101">
        <v>2745726</v>
      </c>
      <c r="U198" s="101">
        <v>2747018</v>
      </c>
      <c r="V198" s="101">
        <v>1</v>
      </c>
      <c r="W198" s="102" t="s">
        <v>582</v>
      </c>
    </row>
    <row r="199" spans="16:23">
      <c r="P199" s="110"/>
      <c r="Q199" s="101">
        <v>2730543</v>
      </c>
      <c r="R199" s="101">
        <v>2777448</v>
      </c>
      <c r="S199" s="101">
        <v>46905</v>
      </c>
      <c r="T199" s="101">
        <v>2747142</v>
      </c>
      <c r="U199" s="101">
        <v>2748020</v>
      </c>
      <c r="V199" s="101">
        <v>1</v>
      </c>
      <c r="W199" s="102" t="s">
        <v>583</v>
      </c>
    </row>
    <row r="200" spans="16:23">
      <c r="P200" s="110"/>
      <c r="Q200" s="101">
        <v>2730543</v>
      </c>
      <c r="R200" s="101">
        <v>2777448</v>
      </c>
      <c r="S200" s="101">
        <v>46905</v>
      </c>
      <c r="T200" s="101">
        <v>2748283</v>
      </c>
      <c r="U200" s="101">
        <v>2748846</v>
      </c>
      <c r="V200" s="101">
        <v>1</v>
      </c>
      <c r="W200" s="102" t="s">
        <v>584</v>
      </c>
    </row>
    <row r="201" spans="16:23">
      <c r="P201" s="110"/>
      <c r="Q201" s="101">
        <v>2730543</v>
      </c>
      <c r="R201" s="101">
        <v>2777448</v>
      </c>
      <c r="S201" s="101">
        <v>46905</v>
      </c>
      <c r="T201" s="101">
        <v>2748843</v>
      </c>
      <c r="U201" s="101">
        <v>2749850</v>
      </c>
      <c r="V201" s="101">
        <v>1</v>
      </c>
      <c r="W201" s="102" t="s">
        <v>462</v>
      </c>
    </row>
    <row r="202" spans="16:23">
      <c r="P202" s="110"/>
      <c r="Q202" s="101">
        <v>2730543</v>
      </c>
      <c r="R202" s="101">
        <v>2777448</v>
      </c>
      <c r="S202" s="101">
        <v>46905</v>
      </c>
      <c r="T202" s="101">
        <v>2749862</v>
      </c>
      <c r="U202" s="101">
        <v>2751745</v>
      </c>
      <c r="V202" s="101">
        <v>1</v>
      </c>
      <c r="W202" s="102" t="s">
        <v>199</v>
      </c>
    </row>
    <row r="203" spans="16:23">
      <c r="P203" s="110"/>
      <c r="Q203" s="101">
        <v>2730543</v>
      </c>
      <c r="R203" s="101">
        <v>2777448</v>
      </c>
      <c r="S203" s="101">
        <v>46905</v>
      </c>
      <c r="T203" s="101">
        <v>2751832</v>
      </c>
      <c r="U203" s="101">
        <v>2752698</v>
      </c>
      <c r="V203" s="101">
        <v>1</v>
      </c>
      <c r="W203" s="102"/>
    </row>
    <row r="204" spans="16:23">
      <c r="P204" s="110"/>
      <c r="Q204" s="101">
        <v>2730543</v>
      </c>
      <c r="R204" s="101">
        <v>2777448</v>
      </c>
      <c r="S204" s="101">
        <v>46905</v>
      </c>
      <c r="T204" s="101">
        <v>2752698</v>
      </c>
      <c r="U204" s="101">
        <v>2753528</v>
      </c>
      <c r="V204" s="101">
        <v>1</v>
      </c>
      <c r="W204" s="102"/>
    </row>
    <row r="205" spans="16:23">
      <c r="P205" s="110"/>
      <c r="Q205" s="101">
        <v>2730543</v>
      </c>
      <c r="R205" s="101">
        <v>2777448</v>
      </c>
      <c r="S205" s="101">
        <v>46905</v>
      </c>
      <c r="T205" s="101">
        <v>2753528</v>
      </c>
      <c r="U205" s="101">
        <v>2754403</v>
      </c>
      <c r="V205" s="101">
        <v>1</v>
      </c>
      <c r="W205" s="102" t="s">
        <v>157</v>
      </c>
    </row>
    <row r="206" spans="16:23">
      <c r="P206" s="110"/>
      <c r="Q206" s="101">
        <v>2730543</v>
      </c>
      <c r="R206" s="101">
        <v>2777448</v>
      </c>
      <c r="S206" s="101">
        <v>46905</v>
      </c>
      <c r="T206" s="101">
        <v>2754400</v>
      </c>
      <c r="U206" s="101">
        <v>2755407</v>
      </c>
      <c r="V206" s="101">
        <v>1</v>
      </c>
      <c r="W206" s="102" t="s">
        <v>157</v>
      </c>
    </row>
    <row r="207" spans="16:23">
      <c r="P207" s="110"/>
      <c r="Q207" s="101">
        <v>2730543</v>
      </c>
      <c r="R207" s="101">
        <v>2777448</v>
      </c>
      <c r="S207" s="101">
        <v>46905</v>
      </c>
      <c r="T207" s="101">
        <v>2755423</v>
      </c>
      <c r="U207" s="101">
        <v>2756559</v>
      </c>
      <c r="V207" s="101">
        <v>1</v>
      </c>
      <c r="W207" s="102" t="s">
        <v>157</v>
      </c>
    </row>
    <row r="208" spans="16:23">
      <c r="P208" s="110"/>
      <c r="Q208" s="101">
        <v>2730543</v>
      </c>
      <c r="R208" s="101">
        <v>2777448</v>
      </c>
      <c r="S208" s="101">
        <v>46905</v>
      </c>
      <c r="T208" s="101">
        <v>2756556</v>
      </c>
      <c r="U208" s="101">
        <v>2757359</v>
      </c>
      <c r="V208" s="101">
        <v>1</v>
      </c>
      <c r="W208" s="102" t="s">
        <v>585</v>
      </c>
    </row>
    <row r="209" spans="16:23">
      <c r="P209" s="110"/>
      <c r="Q209" s="101">
        <v>2730543</v>
      </c>
      <c r="R209" s="101">
        <v>2777448</v>
      </c>
      <c r="S209" s="101">
        <v>46905</v>
      </c>
      <c r="T209" s="101">
        <v>2757356</v>
      </c>
      <c r="U209" s="101">
        <v>2758330</v>
      </c>
      <c r="V209" s="101">
        <v>1</v>
      </c>
      <c r="W209" s="102" t="s">
        <v>586</v>
      </c>
    </row>
    <row r="210" spans="16:23">
      <c r="P210" s="110"/>
      <c r="Q210" s="101">
        <v>2730543</v>
      </c>
      <c r="R210" s="101">
        <v>2777448</v>
      </c>
      <c r="S210" s="101">
        <v>46905</v>
      </c>
      <c r="T210" s="101">
        <v>2758542</v>
      </c>
      <c r="U210" s="101">
        <v>2758736</v>
      </c>
      <c r="V210" s="101">
        <v>-1</v>
      </c>
      <c r="W210" s="102"/>
    </row>
    <row r="211" spans="16:23">
      <c r="P211" s="110"/>
      <c r="Q211" s="101">
        <v>2730543</v>
      </c>
      <c r="R211" s="101">
        <v>2777448</v>
      </c>
      <c r="S211" s="101">
        <v>46905</v>
      </c>
      <c r="T211" s="101">
        <v>2758795</v>
      </c>
      <c r="U211" s="101">
        <v>2758905</v>
      </c>
      <c r="V211" s="101">
        <v>1</v>
      </c>
      <c r="W211" s="102"/>
    </row>
    <row r="212" spans="16:23">
      <c r="P212" s="110"/>
      <c r="Q212" s="101">
        <v>2730543</v>
      </c>
      <c r="R212" s="101">
        <v>2777448</v>
      </c>
      <c r="S212" s="101">
        <v>46905</v>
      </c>
      <c r="T212" s="101">
        <v>2759334</v>
      </c>
      <c r="U212" s="101">
        <v>2760026</v>
      </c>
      <c r="V212" s="101">
        <v>1</v>
      </c>
      <c r="W212" s="102" t="s">
        <v>587</v>
      </c>
    </row>
    <row r="213" spans="16:23">
      <c r="P213" s="110"/>
      <c r="Q213" s="101">
        <v>2730543</v>
      </c>
      <c r="R213" s="101">
        <v>2777448</v>
      </c>
      <c r="S213" s="101">
        <v>46905</v>
      </c>
      <c r="T213" s="101">
        <v>2760023</v>
      </c>
      <c r="U213" s="101">
        <v>2760772</v>
      </c>
      <c r="V213" s="101">
        <v>1</v>
      </c>
      <c r="W213" s="102" t="s">
        <v>588</v>
      </c>
    </row>
    <row r="214" spans="16:23">
      <c r="P214" s="110"/>
      <c r="Q214" s="101">
        <v>2730543</v>
      </c>
      <c r="R214" s="101">
        <v>2777448</v>
      </c>
      <c r="S214" s="101">
        <v>46905</v>
      </c>
      <c r="T214" s="101">
        <v>2760829</v>
      </c>
      <c r="U214" s="101">
        <v>2761770</v>
      </c>
      <c r="V214" s="101">
        <v>1</v>
      </c>
      <c r="W214" s="102" t="s">
        <v>462</v>
      </c>
    </row>
    <row r="215" spans="16:23">
      <c r="P215" s="110"/>
      <c r="Q215" s="101">
        <v>2730543</v>
      </c>
      <c r="R215" s="101">
        <v>2777448</v>
      </c>
      <c r="S215" s="101">
        <v>46905</v>
      </c>
      <c r="T215" s="101">
        <v>2761811</v>
      </c>
      <c r="U215" s="101">
        <v>2762317</v>
      </c>
      <c r="V215" s="101">
        <v>1</v>
      </c>
      <c r="W215" s="102" t="s">
        <v>589</v>
      </c>
    </row>
    <row r="216" spans="16:23">
      <c r="P216" s="110"/>
      <c r="Q216" s="101">
        <v>2730543</v>
      </c>
      <c r="R216" s="101">
        <v>2777448</v>
      </c>
      <c r="S216" s="101">
        <v>46905</v>
      </c>
      <c r="T216" s="101">
        <v>2762475</v>
      </c>
      <c r="U216" s="101">
        <v>2764292</v>
      </c>
      <c r="V216" s="101">
        <v>1</v>
      </c>
      <c r="W216" s="102" t="s">
        <v>237</v>
      </c>
    </row>
    <row r="217" spans="16:23">
      <c r="P217" s="110"/>
      <c r="Q217" s="101">
        <v>2730543</v>
      </c>
      <c r="R217" s="101">
        <v>2777448</v>
      </c>
      <c r="S217" s="101">
        <v>46905</v>
      </c>
      <c r="T217" s="101">
        <v>2764396</v>
      </c>
      <c r="U217" s="101">
        <v>2765691</v>
      </c>
      <c r="V217" s="101">
        <v>1</v>
      </c>
      <c r="W217" s="102"/>
    </row>
    <row r="218" spans="16:23">
      <c r="P218" s="110"/>
      <c r="Q218" s="101">
        <v>2730543</v>
      </c>
      <c r="R218" s="101">
        <v>2777448</v>
      </c>
      <c r="S218" s="101">
        <v>46905</v>
      </c>
      <c r="T218" s="101">
        <v>2765691</v>
      </c>
      <c r="U218" s="101">
        <v>2766983</v>
      </c>
      <c r="V218" s="101">
        <v>1</v>
      </c>
      <c r="W218" s="102" t="s">
        <v>157</v>
      </c>
    </row>
    <row r="219" spans="16:23">
      <c r="P219" s="110"/>
      <c r="Q219" s="101">
        <v>2730543</v>
      </c>
      <c r="R219" s="101">
        <v>2777448</v>
      </c>
      <c r="S219" s="101">
        <v>46905</v>
      </c>
      <c r="T219" s="101">
        <v>2766980</v>
      </c>
      <c r="U219" s="101">
        <v>2768077</v>
      </c>
      <c r="V219" s="101">
        <v>1</v>
      </c>
      <c r="W219" s="102" t="s">
        <v>590</v>
      </c>
    </row>
    <row r="220" spans="16:23">
      <c r="P220" s="110"/>
      <c r="Q220" s="101">
        <v>2730543</v>
      </c>
      <c r="R220" s="101">
        <v>2777448</v>
      </c>
      <c r="S220" s="101">
        <v>46905</v>
      </c>
      <c r="T220" s="101">
        <v>2768071</v>
      </c>
      <c r="U220" s="101">
        <v>2768883</v>
      </c>
      <c r="V220" s="101">
        <v>1</v>
      </c>
      <c r="W220" s="102" t="s">
        <v>157</v>
      </c>
    </row>
    <row r="221" spans="16:23" ht="25.5">
      <c r="P221" s="110"/>
      <c r="Q221" s="101">
        <v>2730543</v>
      </c>
      <c r="R221" s="101">
        <v>2777448</v>
      </c>
      <c r="S221" s="101">
        <v>46905</v>
      </c>
      <c r="T221" s="101">
        <v>2768880</v>
      </c>
      <c r="U221" s="101">
        <v>2770001</v>
      </c>
      <c r="V221" s="101">
        <v>1</v>
      </c>
      <c r="W221" s="102" t="s">
        <v>591</v>
      </c>
    </row>
    <row r="222" spans="16:23">
      <c r="P222" s="110"/>
      <c r="Q222" s="101">
        <v>2730543</v>
      </c>
      <c r="R222" s="101">
        <v>2777448</v>
      </c>
      <c r="S222" s="101">
        <v>46905</v>
      </c>
      <c r="T222" s="101">
        <v>2770206</v>
      </c>
      <c r="U222" s="101">
        <v>2772809</v>
      </c>
      <c r="V222" s="101">
        <v>1</v>
      </c>
      <c r="W222" s="102" t="s">
        <v>592</v>
      </c>
    </row>
    <row r="223" spans="16:23">
      <c r="P223" s="110"/>
      <c r="Q223" s="101">
        <v>2730543</v>
      </c>
      <c r="R223" s="101">
        <v>2777448</v>
      </c>
      <c r="S223" s="101">
        <v>46905</v>
      </c>
      <c r="T223" s="101">
        <v>2772854</v>
      </c>
      <c r="U223" s="101">
        <v>2773015</v>
      </c>
      <c r="V223" s="101">
        <v>-1</v>
      </c>
      <c r="W223" s="102"/>
    </row>
    <row r="224" spans="16:23">
      <c r="P224" s="110"/>
      <c r="Q224" s="101">
        <v>2730543</v>
      </c>
      <c r="R224" s="101">
        <v>2777448</v>
      </c>
      <c r="S224" s="101">
        <v>46905</v>
      </c>
      <c r="T224" s="101">
        <v>2773100</v>
      </c>
      <c r="U224" s="101">
        <v>2773231</v>
      </c>
      <c r="V224" s="101">
        <v>1</v>
      </c>
      <c r="W224" s="102"/>
    </row>
    <row r="225" spans="16:23">
      <c r="P225" s="110"/>
      <c r="Q225" s="101">
        <v>2730543</v>
      </c>
      <c r="R225" s="101">
        <v>2777448</v>
      </c>
      <c r="S225" s="101">
        <v>46905</v>
      </c>
      <c r="T225" s="101">
        <v>2773259</v>
      </c>
      <c r="U225" s="101">
        <v>2773690</v>
      </c>
      <c r="V225" s="101">
        <v>-1</v>
      </c>
      <c r="W225" s="102" t="s">
        <v>593</v>
      </c>
    </row>
    <row r="226" spans="16:23">
      <c r="P226" s="110"/>
      <c r="Q226" s="101">
        <v>2730543</v>
      </c>
      <c r="R226" s="101">
        <v>2777448</v>
      </c>
      <c r="S226" s="101">
        <v>46905</v>
      </c>
      <c r="T226" s="101">
        <v>2774026</v>
      </c>
      <c r="U226" s="101">
        <v>2774142</v>
      </c>
      <c r="V226" s="101">
        <v>-1</v>
      </c>
      <c r="W226" s="102"/>
    </row>
    <row r="227" spans="16:23">
      <c r="P227" s="110"/>
      <c r="Q227" s="101">
        <v>2730543</v>
      </c>
      <c r="R227" s="101">
        <v>2777448</v>
      </c>
      <c r="S227" s="101">
        <v>46905</v>
      </c>
      <c r="T227" s="101">
        <v>2774193</v>
      </c>
      <c r="U227" s="101">
        <v>2774375</v>
      </c>
      <c r="V227" s="101">
        <v>-1</v>
      </c>
      <c r="W227" s="102"/>
    </row>
    <row r="228" spans="16:23">
      <c r="P228" s="110"/>
      <c r="Q228" s="101">
        <v>2730543</v>
      </c>
      <c r="R228" s="101">
        <v>2777448</v>
      </c>
      <c r="S228" s="101">
        <v>46905</v>
      </c>
      <c r="T228" s="101">
        <v>2774581</v>
      </c>
      <c r="U228" s="101">
        <v>2774856</v>
      </c>
      <c r="V228" s="101">
        <v>-1</v>
      </c>
      <c r="W228" s="102" t="s">
        <v>594</v>
      </c>
    </row>
    <row r="229" spans="16:23">
      <c r="P229" s="110"/>
      <c r="Q229" s="101">
        <v>2730543</v>
      </c>
      <c r="R229" s="101">
        <v>2777448</v>
      </c>
      <c r="S229" s="101">
        <v>46905</v>
      </c>
      <c r="T229" s="101">
        <v>2774859</v>
      </c>
      <c r="U229" s="101">
        <v>2775077</v>
      </c>
      <c r="V229" s="101">
        <v>-1</v>
      </c>
      <c r="W229" s="102" t="s">
        <v>157</v>
      </c>
    </row>
    <row r="230" spans="16:23">
      <c r="P230" s="110"/>
      <c r="Q230" s="101">
        <v>2730543</v>
      </c>
      <c r="R230" s="101">
        <v>2777448</v>
      </c>
      <c r="S230" s="101">
        <v>46905</v>
      </c>
      <c r="T230" s="101">
        <v>2775143</v>
      </c>
      <c r="U230" s="101">
        <v>2776276</v>
      </c>
      <c r="V230" s="101">
        <v>-1</v>
      </c>
      <c r="W230" s="102" t="s">
        <v>157</v>
      </c>
    </row>
    <row r="231" spans="16:23">
      <c r="P231" s="110"/>
      <c r="Q231" s="101">
        <v>2730543</v>
      </c>
      <c r="R231" s="101">
        <v>2777448</v>
      </c>
      <c r="S231" s="101">
        <v>46905</v>
      </c>
      <c r="T231" s="101">
        <v>2776276</v>
      </c>
      <c r="U231" s="101">
        <v>2777448</v>
      </c>
      <c r="V231" s="101">
        <v>-1</v>
      </c>
      <c r="W231" s="102" t="s">
        <v>595</v>
      </c>
    </row>
    <row r="232" spans="16:23">
      <c r="P232" s="110">
        <v>16</v>
      </c>
      <c r="Q232" s="103">
        <v>2968774</v>
      </c>
      <c r="R232" s="103">
        <v>2974595</v>
      </c>
      <c r="S232" s="103">
        <v>5821</v>
      </c>
      <c r="T232" s="103">
        <v>2968774</v>
      </c>
      <c r="U232" s="103">
        <v>2969079</v>
      </c>
      <c r="V232" s="103">
        <v>-1</v>
      </c>
      <c r="W232" s="104" t="s">
        <v>157</v>
      </c>
    </row>
    <row r="233" spans="16:23">
      <c r="P233" s="110"/>
      <c r="Q233" s="103">
        <v>2968774</v>
      </c>
      <c r="R233" s="103">
        <v>2974595</v>
      </c>
      <c r="S233" s="103">
        <v>5821</v>
      </c>
      <c r="T233" s="103">
        <v>2969340</v>
      </c>
      <c r="U233" s="103">
        <v>2969480</v>
      </c>
      <c r="V233" s="103">
        <v>-1</v>
      </c>
      <c r="W233" s="104" t="s">
        <v>141</v>
      </c>
    </row>
    <row r="234" spans="16:23">
      <c r="P234" s="110"/>
      <c r="Q234" s="103">
        <v>2968774</v>
      </c>
      <c r="R234" s="103">
        <v>2974595</v>
      </c>
      <c r="S234" s="103">
        <v>5821</v>
      </c>
      <c r="T234" s="103">
        <v>2969471</v>
      </c>
      <c r="U234" s="103">
        <v>2970310</v>
      </c>
      <c r="V234" s="103">
        <v>-1</v>
      </c>
      <c r="W234" s="104" t="s">
        <v>141</v>
      </c>
    </row>
    <row r="235" spans="16:23">
      <c r="P235" s="110"/>
      <c r="Q235" s="103">
        <v>2968774</v>
      </c>
      <c r="R235" s="103">
        <v>2974595</v>
      </c>
      <c r="S235" s="103">
        <v>5821</v>
      </c>
      <c r="T235" s="103">
        <v>2970484</v>
      </c>
      <c r="U235" s="103">
        <v>2972634</v>
      </c>
      <c r="V235" s="103">
        <v>1</v>
      </c>
      <c r="W235" s="104" t="s">
        <v>157</v>
      </c>
    </row>
    <row r="236" spans="16:23">
      <c r="P236" s="110"/>
      <c r="Q236" s="103">
        <v>2968774</v>
      </c>
      <c r="R236" s="103">
        <v>2974595</v>
      </c>
      <c r="S236" s="103">
        <v>5821</v>
      </c>
      <c r="T236" s="103">
        <v>2972655</v>
      </c>
      <c r="U236" s="103">
        <v>2973767</v>
      </c>
      <c r="V236" s="103">
        <v>1</v>
      </c>
      <c r="W236" s="104" t="s">
        <v>596</v>
      </c>
    </row>
    <row r="237" spans="16:23">
      <c r="P237" s="110"/>
      <c r="Q237" s="103">
        <v>2968774</v>
      </c>
      <c r="R237" s="103">
        <v>2974595</v>
      </c>
      <c r="S237" s="103">
        <v>5821</v>
      </c>
      <c r="T237" s="103">
        <v>2974035</v>
      </c>
      <c r="U237" s="103">
        <v>2974595</v>
      </c>
      <c r="V237" s="103">
        <v>-1</v>
      </c>
      <c r="W237" s="104" t="s">
        <v>157</v>
      </c>
    </row>
    <row r="238" spans="16:23">
      <c r="P238" s="110">
        <v>17</v>
      </c>
      <c r="Q238" s="105">
        <v>3314752</v>
      </c>
      <c r="R238" s="105">
        <v>3323074</v>
      </c>
      <c r="S238" s="105">
        <v>8322</v>
      </c>
      <c r="T238" s="105">
        <v>3314752</v>
      </c>
      <c r="U238" s="105">
        <v>3315501</v>
      </c>
      <c r="V238" s="105">
        <v>-1</v>
      </c>
      <c r="W238" s="106"/>
    </row>
    <row r="239" spans="16:23">
      <c r="P239" s="110"/>
      <c r="Q239" s="105">
        <v>3314752</v>
      </c>
      <c r="R239" s="105">
        <v>3323074</v>
      </c>
      <c r="S239" s="105">
        <v>8322</v>
      </c>
      <c r="T239" s="105">
        <v>3315498</v>
      </c>
      <c r="U239" s="105">
        <v>3315959</v>
      </c>
      <c r="V239" s="105">
        <v>-1</v>
      </c>
      <c r="W239" s="106"/>
    </row>
    <row r="240" spans="16:23">
      <c r="P240" s="110"/>
      <c r="Q240" s="105">
        <v>3314752</v>
      </c>
      <c r="R240" s="105">
        <v>3323074</v>
      </c>
      <c r="S240" s="105">
        <v>8322</v>
      </c>
      <c r="T240" s="105">
        <v>3316008</v>
      </c>
      <c r="U240" s="105">
        <v>3316196</v>
      </c>
      <c r="V240" s="105">
        <v>-1</v>
      </c>
      <c r="W240" s="106"/>
    </row>
    <row r="241" spans="16:23">
      <c r="P241" s="110"/>
      <c r="Q241" s="105">
        <v>3314752</v>
      </c>
      <c r="R241" s="105">
        <v>3323074</v>
      </c>
      <c r="S241" s="105">
        <v>8322</v>
      </c>
      <c r="T241" s="105">
        <v>3316399</v>
      </c>
      <c r="U241" s="105">
        <v>3316581</v>
      </c>
      <c r="V241" s="105">
        <v>1</v>
      </c>
      <c r="W241" s="106"/>
    </row>
    <row r="242" spans="16:23">
      <c r="P242" s="110"/>
      <c r="Q242" s="105">
        <v>3314752</v>
      </c>
      <c r="R242" s="105">
        <v>3323074</v>
      </c>
      <c r="S242" s="105">
        <v>8322</v>
      </c>
      <c r="T242" s="105">
        <v>3316760</v>
      </c>
      <c r="U242" s="105">
        <v>3316915</v>
      </c>
      <c r="V242" s="105">
        <v>1</v>
      </c>
      <c r="W242" s="106"/>
    </row>
    <row r="243" spans="16:23">
      <c r="P243" s="110"/>
      <c r="Q243" s="105">
        <v>3314752</v>
      </c>
      <c r="R243" s="105">
        <v>3323074</v>
      </c>
      <c r="S243" s="105">
        <v>8322</v>
      </c>
      <c r="T243" s="105">
        <v>3317038</v>
      </c>
      <c r="U243" s="105">
        <v>3317610</v>
      </c>
      <c r="V243" s="105">
        <v>1</v>
      </c>
      <c r="W243" s="106"/>
    </row>
    <row r="244" spans="16:23">
      <c r="P244" s="110"/>
      <c r="Q244" s="105">
        <v>3314752</v>
      </c>
      <c r="R244" s="105">
        <v>3323074</v>
      </c>
      <c r="S244" s="105">
        <v>8322</v>
      </c>
      <c r="T244" s="105">
        <v>3317752</v>
      </c>
      <c r="U244" s="105">
        <v>3317952</v>
      </c>
      <c r="V244" s="105">
        <v>1</v>
      </c>
      <c r="W244" s="106"/>
    </row>
    <row r="245" spans="16:23">
      <c r="P245" s="110"/>
      <c r="Q245" s="105">
        <v>3314752</v>
      </c>
      <c r="R245" s="105">
        <v>3323074</v>
      </c>
      <c r="S245" s="105">
        <v>8322</v>
      </c>
      <c r="T245" s="105">
        <v>3317995</v>
      </c>
      <c r="U245" s="105">
        <v>3320004</v>
      </c>
      <c r="V245" s="105">
        <v>1</v>
      </c>
      <c r="W245" s="106" t="s">
        <v>510</v>
      </c>
    </row>
    <row r="246" spans="16:23">
      <c r="P246" s="110"/>
      <c r="Q246" s="105">
        <v>3314752</v>
      </c>
      <c r="R246" s="105">
        <v>3323074</v>
      </c>
      <c r="S246" s="105">
        <v>8322</v>
      </c>
      <c r="T246" s="105">
        <v>3320072</v>
      </c>
      <c r="U246" s="105">
        <v>3320536</v>
      </c>
      <c r="V246" s="105">
        <v>1</v>
      </c>
      <c r="W246" s="106"/>
    </row>
    <row r="247" spans="16:23">
      <c r="P247" s="110"/>
      <c r="Q247" s="105">
        <v>3314752</v>
      </c>
      <c r="R247" s="105">
        <v>3323074</v>
      </c>
      <c r="S247" s="105">
        <v>8322</v>
      </c>
      <c r="T247" s="105">
        <v>3320574</v>
      </c>
      <c r="U247" s="105">
        <v>3321230</v>
      </c>
      <c r="V247" s="105">
        <v>1</v>
      </c>
      <c r="W247" s="106" t="s">
        <v>157</v>
      </c>
    </row>
    <row r="248" spans="16:23">
      <c r="P248" s="110"/>
      <c r="Q248" s="105">
        <v>3314752</v>
      </c>
      <c r="R248" s="105">
        <v>3323074</v>
      </c>
      <c r="S248" s="105">
        <v>8322</v>
      </c>
      <c r="T248" s="105">
        <v>3321612</v>
      </c>
      <c r="U248" s="105">
        <v>3322688</v>
      </c>
      <c r="V248" s="105">
        <v>1</v>
      </c>
      <c r="W248" s="106" t="s">
        <v>157</v>
      </c>
    </row>
    <row r="249" spans="16:23">
      <c r="P249" s="110"/>
      <c r="Q249" s="105">
        <v>3314752</v>
      </c>
      <c r="R249" s="105">
        <v>3323074</v>
      </c>
      <c r="S249" s="105">
        <v>8322</v>
      </c>
      <c r="T249" s="105">
        <v>3322793</v>
      </c>
      <c r="U249" s="105">
        <v>3323074</v>
      </c>
      <c r="V249" s="105">
        <v>1</v>
      </c>
      <c r="W249" s="106"/>
    </row>
    <row r="250" spans="16:23">
      <c r="P250" s="110">
        <v>18</v>
      </c>
      <c r="Q250" s="107">
        <v>3323760</v>
      </c>
      <c r="R250" s="107">
        <v>3330342</v>
      </c>
      <c r="S250" s="107">
        <v>6582</v>
      </c>
      <c r="T250" s="107">
        <v>3323760</v>
      </c>
      <c r="U250" s="107">
        <v>3323999</v>
      </c>
      <c r="V250" s="107">
        <v>1</v>
      </c>
      <c r="W250" s="108"/>
    </row>
    <row r="251" spans="16:23">
      <c r="P251" s="110"/>
      <c r="Q251" s="107">
        <v>3323760</v>
      </c>
      <c r="R251" s="107">
        <v>3330342</v>
      </c>
      <c r="S251" s="107">
        <v>6582</v>
      </c>
      <c r="T251" s="107">
        <v>3323999</v>
      </c>
      <c r="U251" s="107">
        <v>3324226</v>
      </c>
      <c r="V251" s="107">
        <v>1</v>
      </c>
      <c r="W251" s="108"/>
    </row>
    <row r="252" spans="16:23">
      <c r="P252" s="110"/>
      <c r="Q252" s="107">
        <v>3323760</v>
      </c>
      <c r="R252" s="107">
        <v>3330342</v>
      </c>
      <c r="S252" s="107">
        <v>6582</v>
      </c>
      <c r="T252" s="107">
        <v>3324223</v>
      </c>
      <c r="U252" s="107">
        <v>3324888</v>
      </c>
      <c r="V252" s="107">
        <v>1</v>
      </c>
      <c r="W252" s="108"/>
    </row>
    <row r="253" spans="16:23">
      <c r="P253" s="110"/>
      <c r="Q253" s="107">
        <v>3323760</v>
      </c>
      <c r="R253" s="107">
        <v>3330342</v>
      </c>
      <c r="S253" s="107">
        <v>6582</v>
      </c>
      <c r="T253" s="107">
        <v>3324881</v>
      </c>
      <c r="U253" s="107">
        <v>3325120</v>
      </c>
      <c r="V253" s="107">
        <v>1</v>
      </c>
      <c r="W253" s="108"/>
    </row>
    <row r="254" spans="16:23">
      <c r="P254" s="110"/>
      <c r="Q254" s="107">
        <v>3323760</v>
      </c>
      <c r="R254" s="107">
        <v>3330342</v>
      </c>
      <c r="S254" s="107">
        <v>6582</v>
      </c>
      <c r="T254" s="107">
        <v>3325113</v>
      </c>
      <c r="U254" s="107">
        <v>3325325</v>
      </c>
      <c r="V254" s="107">
        <v>1</v>
      </c>
      <c r="W254" s="108"/>
    </row>
    <row r="255" spans="16:23">
      <c r="P255" s="110"/>
      <c r="Q255" s="107">
        <v>3323760</v>
      </c>
      <c r="R255" s="107">
        <v>3330342</v>
      </c>
      <c r="S255" s="107">
        <v>6582</v>
      </c>
      <c r="T255" s="107">
        <v>3325318</v>
      </c>
      <c r="U255" s="107">
        <v>3326265</v>
      </c>
      <c r="V255" s="107">
        <v>1</v>
      </c>
      <c r="W255" s="108"/>
    </row>
    <row r="256" spans="16:23">
      <c r="P256" s="110"/>
      <c r="Q256" s="107">
        <v>3323760</v>
      </c>
      <c r="R256" s="107">
        <v>3330342</v>
      </c>
      <c r="S256" s="107">
        <v>6582</v>
      </c>
      <c r="T256" s="107">
        <v>3326262</v>
      </c>
      <c r="U256" s="107">
        <v>3327818</v>
      </c>
      <c r="V256" s="107">
        <v>1</v>
      </c>
      <c r="W256" s="108" t="s">
        <v>157</v>
      </c>
    </row>
    <row r="257" spans="16:23">
      <c r="P257" s="110"/>
      <c r="Q257" s="107">
        <v>3323760</v>
      </c>
      <c r="R257" s="107">
        <v>3330342</v>
      </c>
      <c r="S257" s="107">
        <v>6582</v>
      </c>
      <c r="T257" s="107">
        <v>3327822</v>
      </c>
      <c r="U257" s="107">
        <v>3328361</v>
      </c>
      <c r="V257" s="107">
        <v>1</v>
      </c>
      <c r="W257" s="108"/>
    </row>
    <row r="258" spans="16:23">
      <c r="P258" s="110"/>
      <c r="Q258" s="107">
        <v>3323760</v>
      </c>
      <c r="R258" s="107">
        <v>3330342</v>
      </c>
      <c r="S258" s="107">
        <v>6582</v>
      </c>
      <c r="T258" s="107">
        <v>3328367</v>
      </c>
      <c r="U258" s="107">
        <v>3328702</v>
      </c>
      <c r="V258" s="107">
        <v>1</v>
      </c>
      <c r="W258" s="108"/>
    </row>
    <row r="259" spans="16:23">
      <c r="P259" s="110"/>
      <c r="Q259" s="107">
        <v>3323760</v>
      </c>
      <c r="R259" s="107">
        <v>3330342</v>
      </c>
      <c r="S259" s="107">
        <v>6582</v>
      </c>
      <c r="T259" s="107">
        <v>3328695</v>
      </c>
      <c r="U259" s="107">
        <v>3328985</v>
      </c>
      <c r="V259" s="107">
        <v>1</v>
      </c>
      <c r="W259" s="108"/>
    </row>
    <row r="260" spans="16:23">
      <c r="P260" s="110"/>
      <c r="Q260" s="107">
        <v>3323760</v>
      </c>
      <c r="R260" s="107">
        <v>3330342</v>
      </c>
      <c r="S260" s="107">
        <v>6582</v>
      </c>
      <c r="T260" s="107">
        <v>3329170</v>
      </c>
      <c r="U260" s="107">
        <v>3329778</v>
      </c>
      <c r="V260" s="107">
        <v>1</v>
      </c>
      <c r="W260" s="108" t="s">
        <v>157</v>
      </c>
    </row>
    <row r="261" spans="16:23">
      <c r="P261" s="110"/>
      <c r="Q261" s="107">
        <v>3323760</v>
      </c>
      <c r="R261" s="107">
        <v>3330342</v>
      </c>
      <c r="S261" s="107">
        <v>6582</v>
      </c>
      <c r="T261" s="107">
        <v>3329917</v>
      </c>
      <c r="U261" s="107">
        <v>3330342</v>
      </c>
      <c r="V261" s="107">
        <v>1</v>
      </c>
      <c r="W261" s="108"/>
    </row>
    <row r="262" spans="16:23">
      <c r="P262" s="110">
        <v>19</v>
      </c>
      <c r="Q262" s="91">
        <v>3349026</v>
      </c>
      <c r="R262" s="91">
        <v>3354973</v>
      </c>
      <c r="S262" s="91">
        <v>5947</v>
      </c>
      <c r="T262" s="91">
        <v>3349026</v>
      </c>
      <c r="U262" s="91">
        <v>3350801</v>
      </c>
      <c r="V262" s="91">
        <v>-1</v>
      </c>
      <c r="W262" s="92" t="s">
        <v>157</v>
      </c>
    </row>
    <row r="263" spans="16:23">
      <c r="P263" s="110"/>
      <c r="Q263" s="91">
        <v>3349026</v>
      </c>
      <c r="R263" s="91">
        <v>3354973</v>
      </c>
      <c r="S263" s="91">
        <v>5947</v>
      </c>
      <c r="T263" s="91">
        <v>3350798</v>
      </c>
      <c r="U263" s="91">
        <v>3352549</v>
      </c>
      <c r="V263" s="91">
        <v>-1</v>
      </c>
      <c r="W263" s="92" t="s">
        <v>168</v>
      </c>
    </row>
    <row r="264" spans="16:23">
      <c r="P264" s="110"/>
      <c r="Q264" s="91">
        <v>3349026</v>
      </c>
      <c r="R264" s="91">
        <v>3354973</v>
      </c>
      <c r="S264" s="91">
        <v>5947</v>
      </c>
      <c r="T264" s="91">
        <v>3352656</v>
      </c>
      <c r="U264" s="91">
        <v>3353714</v>
      </c>
      <c r="V264" s="91">
        <v>-1</v>
      </c>
      <c r="W264" s="92" t="s">
        <v>157</v>
      </c>
    </row>
    <row r="265" spans="16:23">
      <c r="P265" s="110"/>
      <c r="Q265" s="91">
        <v>3349026</v>
      </c>
      <c r="R265" s="91">
        <v>3354973</v>
      </c>
      <c r="S265" s="91">
        <v>5947</v>
      </c>
      <c r="T265" s="91">
        <v>3353711</v>
      </c>
      <c r="U265" s="91">
        <v>3354973</v>
      </c>
      <c r="V265" s="91">
        <v>-1</v>
      </c>
      <c r="W265" s="92" t="s">
        <v>157</v>
      </c>
    </row>
  </sheetData>
  <mergeCells count="12">
    <mergeCell ref="B1:E1"/>
    <mergeCell ref="F1:I1"/>
    <mergeCell ref="J1:M1"/>
    <mergeCell ref="F5:F6"/>
    <mergeCell ref="G5:G6"/>
    <mergeCell ref="H5:H6"/>
    <mergeCell ref="I5:I6"/>
    <mergeCell ref="F19:F20"/>
    <mergeCell ref="G19:G20"/>
    <mergeCell ref="H19:H20"/>
    <mergeCell ref="I19:I20"/>
    <mergeCell ref="P1:R1"/>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C85FE-A3E3-4857-9497-147ECE7D60A0}">
  <dimension ref="A1:W374"/>
  <sheetViews>
    <sheetView topLeftCell="I350" zoomScaleNormal="100" workbookViewId="0">
      <selection activeCell="W89" sqref="W89"/>
    </sheetView>
  </sheetViews>
  <sheetFormatPr defaultRowHeight="12.75"/>
  <cols>
    <col min="1" max="1" width="14.25" style="5" customWidth="1"/>
    <col min="2" max="13" width="9" style="5"/>
    <col min="14" max="15" width="3.25" style="5" customWidth="1"/>
    <col min="16" max="17" width="11.375" style="5" customWidth="1"/>
    <col min="18" max="18" width="10.75" style="5" customWidth="1"/>
    <col min="19" max="19" width="10.875" style="5" customWidth="1"/>
    <col min="20" max="20" width="11" style="5" customWidth="1"/>
    <col min="21" max="21" width="10.5" style="5" customWidth="1"/>
    <col min="22" max="22" width="7.875" style="5" customWidth="1"/>
    <col min="23" max="23" width="109.25" style="65" bestFit="1" customWidth="1"/>
    <col min="24" max="16384" width="9" style="5"/>
  </cols>
  <sheetData>
    <row r="1" spans="1:23" ht="72" customHeight="1" thickBot="1">
      <c r="A1" s="305" t="s">
        <v>597</v>
      </c>
      <c r="B1" s="762" t="s">
        <v>315</v>
      </c>
      <c r="C1" s="763"/>
      <c r="D1" s="763"/>
      <c r="E1" s="764"/>
      <c r="F1" s="762" t="s">
        <v>129</v>
      </c>
      <c r="G1" s="763"/>
      <c r="H1" s="763"/>
      <c r="I1" s="763"/>
      <c r="J1" s="791" t="s">
        <v>130</v>
      </c>
      <c r="K1" s="792"/>
      <c r="L1" s="792"/>
      <c r="M1" s="793"/>
      <c r="P1" s="768" t="s">
        <v>4</v>
      </c>
      <c r="Q1" s="768"/>
      <c r="R1" s="768"/>
    </row>
    <row r="2" spans="1:23" ht="13.5" thickBot="1">
      <c r="A2" s="465" t="s">
        <v>131</v>
      </c>
      <c r="B2" s="242" t="s">
        <v>6</v>
      </c>
      <c r="C2" s="400" t="s">
        <v>7</v>
      </c>
      <c r="D2" s="400" t="s">
        <v>8</v>
      </c>
      <c r="E2" s="401" t="s">
        <v>9</v>
      </c>
      <c r="F2" s="398" t="s">
        <v>6</v>
      </c>
      <c r="G2" s="399" t="s">
        <v>7</v>
      </c>
      <c r="H2" s="400" t="s">
        <v>8</v>
      </c>
      <c r="I2" s="400" t="s">
        <v>10</v>
      </c>
      <c r="J2" s="378" t="s">
        <v>6</v>
      </c>
      <c r="K2" s="379" t="s">
        <v>7</v>
      </c>
      <c r="L2" s="379" t="s">
        <v>8</v>
      </c>
      <c r="M2" s="380" t="s">
        <v>9</v>
      </c>
      <c r="P2" s="135" t="s">
        <v>125</v>
      </c>
      <c r="Q2" s="32" t="s">
        <v>126</v>
      </c>
      <c r="R2" s="32" t="s">
        <v>127</v>
      </c>
      <c r="S2" s="32" t="s">
        <v>8</v>
      </c>
      <c r="T2" s="32" t="s">
        <v>368</v>
      </c>
      <c r="U2" s="32" t="s">
        <v>369</v>
      </c>
      <c r="V2" s="32" t="s">
        <v>15</v>
      </c>
      <c r="W2" s="133" t="s">
        <v>16</v>
      </c>
    </row>
    <row r="3" spans="1:23">
      <c r="A3" s="384">
        <v>1</v>
      </c>
      <c r="B3" s="466">
        <v>712219</v>
      </c>
      <c r="C3" s="247">
        <v>718859</v>
      </c>
      <c r="D3" s="247">
        <v>6640</v>
      </c>
      <c r="E3" s="344">
        <v>10</v>
      </c>
      <c r="F3" s="467">
        <v>706397</v>
      </c>
      <c r="G3" s="249">
        <v>718859</v>
      </c>
      <c r="H3" s="249">
        <f>G3-F3</f>
        <v>12462</v>
      </c>
      <c r="I3" s="250" t="s">
        <v>104</v>
      </c>
      <c r="J3" s="468">
        <v>712219</v>
      </c>
      <c r="K3" s="469">
        <v>717845</v>
      </c>
      <c r="L3" s="469">
        <v>5635</v>
      </c>
      <c r="M3" s="470">
        <v>8</v>
      </c>
      <c r="P3" s="5">
        <v>1</v>
      </c>
      <c r="Q3" s="7">
        <v>712219</v>
      </c>
      <c r="R3" s="7">
        <v>718859</v>
      </c>
      <c r="S3" s="7">
        <f>R3-Q3</f>
        <v>6640</v>
      </c>
      <c r="T3" s="7">
        <v>712219</v>
      </c>
      <c r="U3" s="7">
        <v>712638</v>
      </c>
      <c r="V3" s="7">
        <v>1</v>
      </c>
      <c r="W3" s="219"/>
    </row>
    <row r="4" spans="1:23" ht="14.25">
      <c r="A4" s="471">
        <v>2</v>
      </c>
      <c r="B4" s="472">
        <v>914314</v>
      </c>
      <c r="C4" s="43">
        <v>924052</v>
      </c>
      <c r="D4" s="43">
        <v>9738</v>
      </c>
      <c r="E4" s="473">
        <v>8</v>
      </c>
      <c r="F4" s="370"/>
      <c r="G4" s="3"/>
      <c r="H4" s="3"/>
      <c r="I4" s="3"/>
      <c r="J4" s="255"/>
      <c r="K4"/>
      <c r="L4"/>
      <c r="M4" s="256"/>
      <c r="Q4" s="7">
        <v>712219</v>
      </c>
      <c r="R4" s="7">
        <v>718859</v>
      </c>
      <c r="S4" s="7">
        <f t="shared" ref="S4:S20" si="0">R4-Q4</f>
        <v>6640</v>
      </c>
      <c r="T4" s="7">
        <v>712635</v>
      </c>
      <c r="U4" s="7">
        <v>712979</v>
      </c>
      <c r="V4" s="7">
        <v>1</v>
      </c>
      <c r="W4" s="219" t="s">
        <v>141</v>
      </c>
    </row>
    <row r="5" spans="1:23" ht="14.25">
      <c r="A5" s="471">
        <v>3</v>
      </c>
      <c r="B5" s="474">
        <v>1003784</v>
      </c>
      <c r="C5" s="138">
        <v>1008429</v>
      </c>
      <c r="D5" s="138">
        <v>4645</v>
      </c>
      <c r="E5" s="475">
        <v>6</v>
      </c>
      <c r="F5" s="370"/>
      <c r="G5" s="3"/>
      <c r="H5" s="3"/>
      <c r="I5" s="3"/>
      <c r="J5" s="255"/>
      <c r="K5"/>
      <c r="L5"/>
      <c r="M5" s="256"/>
      <c r="Q5" s="7">
        <v>712219</v>
      </c>
      <c r="R5" s="7">
        <v>718859</v>
      </c>
      <c r="S5" s="7">
        <f t="shared" si="0"/>
        <v>6640</v>
      </c>
      <c r="T5" s="7">
        <v>713061</v>
      </c>
      <c r="U5" s="7">
        <v>714647</v>
      </c>
      <c r="V5" s="7">
        <v>1</v>
      </c>
      <c r="W5" s="219" t="s">
        <v>141</v>
      </c>
    </row>
    <row r="6" spans="1:23" ht="14.25">
      <c r="A6" s="471">
        <v>4</v>
      </c>
      <c r="B6" s="476">
        <v>1293869</v>
      </c>
      <c r="C6" s="63">
        <v>1301877</v>
      </c>
      <c r="D6" s="63">
        <v>8008</v>
      </c>
      <c r="E6" s="477">
        <v>10</v>
      </c>
      <c r="F6" s="433">
        <v>1283528</v>
      </c>
      <c r="G6" s="281">
        <v>1301670</v>
      </c>
      <c r="H6" s="281">
        <f>G6-F6</f>
        <v>18142</v>
      </c>
      <c r="I6" s="282" t="s">
        <v>104</v>
      </c>
      <c r="J6" s="255"/>
      <c r="K6"/>
      <c r="L6"/>
      <c r="M6" s="256"/>
      <c r="Q6" s="7">
        <v>712219</v>
      </c>
      <c r="R6" s="7">
        <v>718859</v>
      </c>
      <c r="S6" s="7">
        <f t="shared" si="0"/>
        <v>6640</v>
      </c>
      <c r="T6" s="7">
        <v>714806</v>
      </c>
      <c r="U6" s="7">
        <v>715138</v>
      </c>
      <c r="V6" s="7">
        <v>-1</v>
      </c>
      <c r="W6" s="219" t="s">
        <v>157</v>
      </c>
    </row>
    <row r="7" spans="1:23">
      <c r="A7" s="384">
        <v>5</v>
      </c>
      <c r="B7" s="478">
        <v>1305388</v>
      </c>
      <c r="C7" s="58">
        <v>1330504</v>
      </c>
      <c r="D7" s="58">
        <v>25116</v>
      </c>
      <c r="E7" s="360">
        <v>34</v>
      </c>
      <c r="F7" s="433">
        <v>1308052</v>
      </c>
      <c r="G7" s="281">
        <v>1338227</v>
      </c>
      <c r="H7" s="281">
        <f>G7-F7</f>
        <v>30175</v>
      </c>
      <c r="I7" s="282" t="s">
        <v>106</v>
      </c>
      <c r="J7" s="366">
        <v>1308052</v>
      </c>
      <c r="K7" s="367">
        <v>1321277</v>
      </c>
      <c r="L7" s="367">
        <v>13225</v>
      </c>
      <c r="M7" s="368">
        <v>22</v>
      </c>
      <c r="Q7" s="7">
        <v>712219</v>
      </c>
      <c r="R7" s="7">
        <v>718859</v>
      </c>
      <c r="S7" s="7">
        <f t="shared" si="0"/>
        <v>6640</v>
      </c>
      <c r="T7" s="7">
        <v>715113</v>
      </c>
      <c r="U7" s="7">
        <v>715655</v>
      </c>
      <c r="V7" s="7">
        <v>-1</v>
      </c>
      <c r="W7" s="219" t="s">
        <v>157</v>
      </c>
    </row>
    <row r="8" spans="1:23" ht="14.25">
      <c r="A8" s="384">
        <v>6</v>
      </c>
      <c r="B8" s="479">
        <v>1355479</v>
      </c>
      <c r="C8" s="153">
        <v>1362426</v>
      </c>
      <c r="D8" s="153">
        <v>6947</v>
      </c>
      <c r="E8" s="480">
        <v>13</v>
      </c>
      <c r="F8" s="370"/>
      <c r="G8" s="3"/>
      <c r="H8" s="3"/>
      <c r="I8" s="3"/>
      <c r="J8" s="255"/>
      <c r="K8"/>
      <c r="L8"/>
      <c r="M8" s="256"/>
      <c r="Q8" s="7">
        <v>712219</v>
      </c>
      <c r="R8" s="7">
        <v>718859</v>
      </c>
      <c r="S8" s="7">
        <f t="shared" si="0"/>
        <v>6640</v>
      </c>
      <c r="T8" s="7">
        <v>716131</v>
      </c>
      <c r="U8" s="7">
        <v>716250</v>
      </c>
      <c r="V8" s="7">
        <v>-1</v>
      </c>
      <c r="W8" s="219"/>
    </row>
    <row r="9" spans="1:23" ht="14.25">
      <c r="A9" s="471">
        <v>7</v>
      </c>
      <c r="B9" s="481">
        <v>1847863</v>
      </c>
      <c r="C9" s="146">
        <v>1869253</v>
      </c>
      <c r="D9" s="146">
        <v>21390</v>
      </c>
      <c r="E9" s="352">
        <v>25</v>
      </c>
      <c r="F9" s="794">
        <v>1852318</v>
      </c>
      <c r="G9" s="744">
        <v>1878607</v>
      </c>
      <c r="H9" s="744">
        <v>10688</v>
      </c>
      <c r="I9" s="746" t="s">
        <v>105</v>
      </c>
      <c r="J9" s="255"/>
      <c r="K9"/>
      <c r="L9"/>
      <c r="M9" s="256"/>
      <c r="Q9" s="7">
        <v>712219</v>
      </c>
      <c r="R9" s="7">
        <v>718859</v>
      </c>
      <c r="S9" s="7">
        <f t="shared" si="0"/>
        <v>6640</v>
      </c>
      <c r="T9" s="7">
        <v>717255</v>
      </c>
      <c r="U9" s="7">
        <v>717539</v>
      </c>
      <c r="V9" s="7">
        <v>-1</v>
      </c>
      <c r="W9" s="219" t="s">
        <v>598</v>
      </c>
    </row>
    <row r="10" spans="1:23" ht="14.25">
      <c r="A10" s="471">
        <v>8</v>
      </c>
      <c r="B10" s="482">
        <v>1873414</v>
      </c>
      <c r="C10" s="147">
        <v>1879640</v>
      </c>
      <c r="D10" s="147">
        <v>6226</v>
      </c>
      <c r="E10" s="483">
        <v>8</v>
      </c>
      <c r="F10" s="795"/>
      <c r="G10" s="745"/>
      <c r="H10" s="745"/>
      <c r="I10" s="747"/>
      <c r="J10" s="255"/>
      <c r="K10"/>
      <c r="L10"/>
      <c r="M10" s="256"/>
      <c r="Q10" s="7">
        <v>712219</v>
      </c>
      <c r="R10" s="7">
        <v>718859</v>
      </c>
      <c r="S10" s="7">
        <f t="shared" si="0"/>
        <v>6640</v>
      </c>
      <c r="T10" s="7">
        <v>717549</v>
      </c>
      <c r="U10" s="7">
        <v>717845</v>
      </c>
      <c r="V10" s="7">
        <v>-1</v>
      </c>
      <c r="W10" s="219" t="s">
        <v>599</v>
      </c>
    </row>
    <row r="11" spans="1:23" ht="14.25">
      <c r="A11" s="471">
        <v>9</v>
      </c>
      <c r="B11" s="484">
        <v>1957453</v>
      </c>
      <c r="C11" s="150">
        <v>1964936</v>
      </c>
      <c r="D11" s="150">
        <v>7483</v>
      </c>
      <c r="E11" s="485">
        <v>8</v>
      </c>
      <c r="F11" s="370"/>
      <c r="G11" s="3"/>
      <c r="H11" s="3"/>
      <c r="I11" s="3"/>
      <c r="J11" s="255"/>
      <c r="K11"/>
      <c r="L11"/>
      <c r="M11" s="256"/>
      <c r="Q11" s="7">
        <v>712219</v>
      </c>
      <c r="R11" s="7">
        <v>718859</v>
      </c>
      <c r="S11" s="7">
        <f t="shared" si="0"/>
        <v>6640</v>
      </c>
      <c r="T11" s="7">
        <v>717963</v>
      </c>
      <c r="U11" s="7">
        <v>718232</v>
      </c>
      <c r="V11" s="7">
        <v>-1</v>
      </c>
      <c r="W11" s="219"/>
    </row>
    <row r="12" spans="1:23">
      <c r="A12" s="471">
        <v>10</v>
      </c>
      <c r="B12" s="486">
        <v>1979520</v>
      </c>
      <c r="C12" s="148">
        <v>1986456</v>
      </c>
      <c r="D12" s="148">
        <f>Table7[[#This Row],[Island end]]-Table7[[#This Row],[Island start]]</f>
        <v>6640</v>
      </c>
      <c r="E12" s="487">
        <v>9</v>
      </c>
      <c r="F12" s="370"/>
      <c r="G12" s="3"/>
      <c r="H12" s="3"/>
      <c r="I12" s="3"/>
      <c r="J12" s="366">
        <v>1974190</v>
      </c>
      <c r="K12" s="367">
        <v>1988685</v>
      </c>
      <c r="L12" s="367">
        <v>14495</v>
      </c>
      <c r="M12" s="368">
        <v>19</v>
      </c>
      <c r="Q12" s="7">
        <v>712219</v>
      </c>
      <c r="R12" s="7">
        <v>718859</v>
      </c>
      <c r="S12" s="7">
        <f t="shared" si="0"/>
        <v>6640</v>
      </c>
      <c r="T12" s="7">
        <v>718407</v>
      </c>
      <c r="U12" s="7">
        <v>718859</v>
      </c>
      <c r="V12" s="7">
        <v>-1</v>
      </c>
      <c r="W12" s="219" t="s">
        <v>157</v>
      </c>
    </row>
    <row r="13" spans="1:23">
      <c r="A13" s="471">
        <v>11</v>
      </c>
      <c r="B13" s="488">
        <v>2010983</v>
      </c>
      <c r="C13" s="149">
        <v>2019015</v>
      </c>
      <c r="D13" s="149">
        <v>8032</v>
      </c>
      <c r="E13" s="489">
        <v>12</v>
      </c>
      <c r="F13" s="490">
        <v>2000461</v>
      </c>
      <c r="G13" s="281">
        <v>2020300</v>
      </c>
      <c r="H13" s="281">
        <f>G13-F13</f>
        <v>19839</v>
      </c>
      <c r="I13" s="282" t="s">
        <v>106</v>
      </c>
      <c r="J13" s="366">
        <v>2002137</v>
      </c>
      <c r="K13" s="367">
        <v>2023235</v>
      </c>
      <c r="L13" s="367">
        <v>21098</v>
      </c>
      <c r="M13" s="368">
        <v>15</v>
      </c>
      <c r="P13" s="111">
        <v>2</v>
      </c>
      <c r="Q13" s="43">
        <v>914314</v>
      </c>
      <c r="R13" s="43">
        <v>924052</v>
      </c>
      <c r="S13" s="43">
        <f t="shared" si="0"/>
        <v>9738</v>
      </c>
      <c r="T13" s="43">
        <v>914314</v>
      </c>
      <c r="U13" s="43">
        <v>915171</v>
      </c>
      <c r="V13" s="43">
        <v>1</v>
      </c>
      <c r="W13" s="137" t="s">
        <v>600</v>
      </c>
    </row>
    <row r="14" spans="1:23" ht="14.25">
      <c r="A14" s="471">
        <v>12</v>
      </c>
      <c r="B14" s="491">
        <v>2163615</v>
      </c>
      <c r="C14" s="151">
        <v>2174115</v>
      </c>
      <c r="D14" s="151">
        <v>10500</v>
      </c>
      <c r="E14" s="492">
        <v>9</v>
      </c>
      <c r="F14" s="370"/>
      <c r="G14" s="3"/>
      <c r="H14" s="3"/>
      <c r="I14" s="3"/>
      <c r="J14" s="255"/>
      <c r="K14"/>
      <c r="L14"/>
      <c r="M14" s="256"/>
      <c r="P14" s="111"/>
      <c r="Q14" s="43">
        <v>914314</v>
      </c>
      <c r="R14" s="43">
        <v>924052</v>
      </c>
      <c r="S14" s="43">
        <f t="shared" si="0"/>
        <v>9738</v>
      </c>
      <c r="T14" s="43">
        <v>915274</v>
      </c>
      <c r="U14" s="43">
        <v>915585</v>
      </c>
      <c r="V14" s="43">
        <v>-1</v>
      </c>
      <c r="W14" s="137"/>
    </row>
    <row r="15" spans="1:23" ht="14.25">
      <c r="A15" s="787">
        <v>13</v>
      </c>
      <c r="B15" s="788">
        <v>2845961</v>
      </c>
      <c r="C15" s="789">
        <v>2856891</v>
      </c>
      <c r="D15" s="789">
        <v>10930</v>
      </c>
      <c r="E15" s="790">
        <v>16</v>
      </c>
      <c r="F15" s="280">
        <v>2847116</v>
      </c>
      <c r="G15" s="281">
        <v>2847364</v>
      </c>
      <c r="H15" s="281">
        <v>248</v>
      </c>
      <c r="I15" s="282" t="s">
        <v>132</v>
      </c>
      <c r="J15" s="255"/>
      <c r="K15"/>
      <c r="L15"/>
      <c r="M15" s="256"/>
      <c r="P15" s="111"/>
      <c r="Q15" s="43">
        <v>914314</v>
      </c>
      <c r="R15" s="43">
        <v>924052</v>
      </c>
      <c r="S15" s="43">
        <f t="shared" si="0"/>
        <v>9738</v>
      </c>
      <c r="T15" s="43">
        <v>915745</v>
      </c>
      <c r="U15" s="43">
        <v>916413</v>
      </c>
      <c r="V15" s="43">
        <v>-1</v>
      </c>
      <c r="W15" s="137" t="s">
        <v>601</v>
      </c>
    </row>
    <row r="16" spans="1:23" ht="14.25">
      <c r="A16" s="787"/>
      <c r="B16" s="788"/>
      <c r="C16" s="789"/>
      <c r="D16" s="789"/>
      <c r="E16" s="790"/>
      <c r="F16" s="280">
        <v>2856248</v>
      </c>
      <c r="G16" s="281">
        <v>2856514</v>
      </c>
      <c r="H16" s="281">
        <v>266</v>
      </c>
      <c r="I16" s="282" t="s">
        <v>132</v>
      </c>
      <c r="J16" s="255"/>
      <c r="K16"/>
      <c r="L16"/>
      <c r="M16" s="256"/>
      <c r="P16" s="111"/>
      <c r="Q16" s="43">
        <v>914314</v>
      </c>
      <c r="R16" s="43">
        <v>924052</v>
      </c>
      <c r="S16" s="43">
        <f t="shared" si="0"/>
        <v>9738</v>
      </c>
      <c r="T16" s="43">
        <v>916653</v>
      </c>
      <c r="U16" s="43">
        <v>918074</v>
      </c>
      <c r="V16" s="43">
        <v>1</v>
      </c>
      <c r="W16" s="137" t="s">
        <v>602</v>
      </c>
    </row>
    <row r="17" spans="1:23" ht="14.25">
      <c r="A17" s="471">
        <v>14</v>
      </c>
      <c r="B17" s="495">
        <v>2883583</v>
      </c>
      <c r="C17" s="152">
        <v>2892385</v>
      </c>
      <c r="D17" s="152">
        <v>8802</v>
      </c>
      <c r="E17" s="496">
        <v>14</v>
      </c>
      <c r="F17" s="370"/>
      <c r="G17" s="3"/>
      <c r="H17" s="3"/>
      <c r="I17" s="3"/>
      <c r="J17" s="255"/>
      <c r="K17"/>
      <c r="L17"/>
      <c r="M17" s="256"/>
      <c r="P17" s="111"/>
      <c r="Q17" s="43">
        <v>914314</v>
      </c>
      <c r="R17" s="43">
        <v>924052</v>
      </c>
      <c r="S17" s="43">
        <f t="shared" si="0"/>
        <v>9738</v>
      </c>
      <c r="T17" s="43">
        <v>918743</v>
      </c>
      <c r="U17" s="43">
        <v>920167</v>
      </c>
      <c r="V17" s="43">
        <v>-1</v>
      </c>
      <c r="W17" s="137" t="s">
        <v>157</v>
      </c>
    </row>
    <row r="18" spans="1:23" ht="14.25">
      <c r="A18" s="471">
        <v>15</v>
      </c>
      <c r="B18" s="479">
        <v>2924657</v>
      </c>
      <c r="C18" s="153">
        <v>2929272</v>
      </c>
      <c r="D18" s="153">
        <v>4615</v>
      </c>
      <c r="E18" s="497">
        <v>9</v>
      </c>
      <c r="F18" s="433">
        <v>2921412</v>
      </c>
      <c r="G18" s="281">
        <v>2932100</v>
      </c>
      <c r="H18" s="281">
        <f>G18-F18</f>
        <v>10688</v>
      </c>
      <c r="I18" s="282" t="s">
        <v>106</v>
      </c>
      <c r="J18" s="255"/>
      <c r="K18"/>
      <c r="L18"/>
      <c r="M18" s="256"/>
      <c r="P18" s="111"/>
      <c r="Q18" s="43">
        <v>914314</v>
      </c>
      <c r="R18" s="43">
        <v>924052</v>
      </c>
      <c r="S18" s="43">
        <f t="shared" si="0"/>
        <v>9738</v>
      </c>
      <c r="T18" s="43">
        <v>920164</v>
      </c>
      <c r="U18" s="43">
        <v>921177</v>
      </c>
      <c r="V18" s="43">
        <v>-1</v>
      </c>
      <c r="W18" s="137"/>
    </row>
    <row r="19" spans="1:23" ht="14.25">
      <c r="A19" s="471">
        <v>16</v>
      </c>
      <c r="B19" s="481">
        <v>3045984</v>
      </c>
      <c r="C19" s="146">
        <v>3052082</v>
      </c>
      <c r="D19" s="146">
        <v>6098</v>
      </c>
      <c r="E19" s="498">
        <v>8</v>
      </c>
      <c r="F19" s="433">
        <v>3045984</v>
      </c>
      <c r="G19" s="281">
        <v>3060935</v>
      </c>
      <c r="H19" s="281">
        <f>G19-F19</f>
        <v>14951</v>
      </c>
      <c r="I19" s="282" t="s">
        <v>104</v>
      </c>
      <c r="J19" s="255"/>
      <c r="K19"/>
      <c r="L19"/>
      <c r="M19" s="256"/>
      <c r="P19" s="111"/>
      <c r="Q19" s="43">
        <v>914314</v>
      </c>
      <c r="R19" s="43">
        <v>924052</v>
      </c>
      <c r="S19" s="43">
        <f t="shared" si="0"/>
        <v>9738</v>
      </c>
      <c r="T19" s="43">
        <v>921177</v>
      </c>
      <c r="U19" s="43">
        <v>923942</v>
      </c>
      <c r="V19" s="43">
        <v>-1</v>
      </c>
      <c r="W19" s="137" t="s">
        <v>157</v>
      </c>
    </row>
    <row r="20" spans="1:23" ht="14.25">
      <c r="A20" s="471">
        <v>17</v>
      </c>
      <c r="B20" s="482">
        <v>3191526</v>
      </c>
      <c r="C20" s="147">
        <v>3240343</v>
      </c>
      <c r="D20" s="147">
        <v>48817</v>
      </c>
      <c r="E20" s="483">
        <v>44</v>
      </c>
      <c r="F20" s="433">
        <v>3202698</v>
      </c>
      <c r="G20" s="281">
        <v>3219770</v>
      </c>
      <c r="H20" s="281">
        <f t="shared" ref="H20:H22" si="1">G20-F20</f>
        <v>17072</v>
      </c>
      <c r="I20" s="282" t="s">
        <v>104</v>
      </c>
      <c r="J20" s="255"/>
      <c r="K20"/>
      <c r="L20"/>
      <c r="M20" s="256"/>
      <c r="P20" s="111"/>
      <c r="Q20" s="43">
        <v>914314</v>
      </c>
      <c r="R20" s="43">
        <v>924052</v>
      </c>
      <c r="S20" s="43">
        <f t="shared" si="0"/>
        <v>9738</v>
      </c>
      <c r="T20" s="43">
        <v>923936</v>
      </c>
      <c r="U20" s="43">
        <v>924052</v>
      </c>
      <c r="V20" s="43">
        <v>-1</v>
      </c>
      <c r="W20" s="137"/>
    </row>
    <row r="21" spans="1:23" ht="14.25">
      <c r="A21" s="471">
        <v>18</v>
      </c>
      <c r="B21" s="484">
        <v>3247044</v>
      </c>
      <c r="C21" s="150">
        <v>3271870</v>
      </c>
      <c r="D21" s="150">
        <v>24826</v>
      </c>
      <c r="E21" s="485">
        <v>24</v>
      </c>
      <c r="F21" s="433">
        <v>3252506</v>
      </c>
      <c r="G21" s="281">
        <v>3255610</v>
      </c>
      <c r="H21" s="281">
        <f t="shared" si="1"/>
        <v>3104</v>
      </c>
      <c r="I21" s="282" t="s">
        <v>132</v>
      </c>
      <c r="J21" s="255"/>
      <c r="K21"/>
      <c r="L21"/>
      <c r="M21" s="256"/>
      <c r="P21" s="111">
        <v>3</v>
      </c>
      <c r="Q21" s="138">
        <v>1003784</v>
      </c>
      <c r="R21" s="138">
        <v>1008429</v>
      </c>
      <c r="S21" s="138">
        <v>4645</v>
      </c>
      <c r="T21" s="138">
        <v>1003784</v>
      </c>
      <c r="U21" s="138">
        <v>1003924</v>
      </c>
      <c r="V21" s="138">
        <v>1</v>
      </c>
      <c r="W21" s="139"/>
    </row>
    <row r="22" spans="1:23" ht="14.25">
      <c r="A22" s="471">
        <v>19</v>
      </c>
      <c r="B22" s="486">
        <v>3279438</v>
      </c>
      <c r="C22" s="148">
        <v>3289643</v>
      </c>
      <c r="D22" s="148">
        <v>10205</v>
      </c>
      <c r="E22" s="487">
        <v>9</v>
      </c>
      <c r="F22" s="433">
        <v>3280507</v>
      </c>
      <c r="G22" s="281">
        <v>3297339</v>
      </c>
      <c r="H22" s="281">
        <f t="shared" si="1"/>
        <v>16832</v>
      </c>
      <c r="I22" s="282" t="s">
        <v>104</v>
      </c>
      <c r="J22" s="255"/>
      <c r="K22"/>
      <c r="L22"/>
      <c r="M22" s="256"/>
      <c r="P22" s="111"/>
      <c r="Q22" s="138">
        <v>1003784</v>
      </c>
      <c r="R22" s="138">
        <v>1008429</v>
      </c>
      <c r="S22" s="138">
        <v>4645</v>
      </c>
      <c r="T22" s="138">
        <v>1004172</v>
      </c>
      <c r="U22" s="138">
        <v>1004573</v>
      </c>
      <c r="V22" s="138">
        <v>-1</v>
      </c>
      <c r="W22" s="139" t="s">
        <v>603</v>
      </c>
    </row>
    <row r="23" spans="1:23" ht="15" thickBot="1">
      <c r="A23" s="499">
        <v>20</v>
      </c>
      <c r="B23" s="500">
        <v>3309095</v>
      </c>
      <c r="C23" s="501">
        <v>3404767</v>
      </c>
      <c r="D23" s="501">
        <v>95672</v>
      </c>
      <c r="E23" s="502">
        <v>96</v>
      </c>
      <c r="F23" s="340">
        <v>3344961</v>
      </c>
      <c r="G23" s="341">
        <v>3376458</v>
      </c>
      <c r="H23" s="341">
        <v>31497</v>
      </c>
      <c r="I23" s="341" t="s">
        <v>105</v>
      </c>
      <c r="J23" s="374"/>
      <c r="K23" s="375"/>
      <c r="L23" s="375"/>
      <c r="M23" s="376"/>
      <c r="P23" s="111"/>
      <c r="Q23" s="138">
        <v>1003784</v>
      </c>
      <c r="R23" s="138">
        <v>1008429</v>
      </c>
      <c r="S23" s="138">
        <v>4645</v>
      </c>
      <c r="T23" s="138">
        <v>1004575</v>
      </c>
      <c r="U23" s="138">
        <v>1005198</v>
      </c>
      <c r="V23" s="138">
        <v>-1</v>
      </c>
      <c r="W23" s="139" t="s">
        <v>157</v>
      </c>
    </row>
    <row r="24" spans="1:23" ht="14.25">
      <c r="D24" s="32">
        <f>SUM(D3:D23)</f>
        <v>331330</v>
      </c>
      <c r="E24" s="32">
        <f>SUM(E3:E23)</f>
        <v>372</v>
      </c>
      <c r="F24"/>
      <c r="H24"/>
      <c r="I24"/>
      <c r="J24"/>
      <c r="K24"/>
      <c r="L24"/>
      <c r="M24"/>
      <c r="P24" s="111"/>
      <c r="Q24" s="138">
        <v>1003784</v>
      </c>
      <c r="R24" s="138">
        <v>1008429</v>
      </c>
      <c r="S24" s="138">
        <v>4645</v>
      </c>
      <c r="T24" s="138">
        <v>1005336</v>
      </c>
      <c r="U24" s="138">
        <v>1006175</v>
      </c>
      <c r="V24" s="138">
        <v>-1</v>
      </c>
      <c r="W24" s="139" t="s">
        <v>604</v>
      </c>
    </row>
    <row r="25" spans="1:23" ht="14.25">
      <c r="A25"/>
      <c r="B25"/>
      <c r="C25"/>
      <c r="D25"/>
      <c r="E25"/>
      <c r="F25"/>
      <c r="H25"/>
      <c r="I25"/>
      <c r="J25"/>
      <c r="K25"/>
      <c r="L25"/>
      <c r="M25"/>
      <c r="P25" s="111"/>
      <c r="Q25" s="138">
        <v>1003784</v>
      </c>
      <c r="R25" s="138">
        <v>1008429</v>
      </c>
      <c r="S25" s="138">
        <v>4645</v>
      </c>
      <c r="T25" s="138">
        <v>1006172</v>
      </c>
      <c r="U25" s="138">
        <v>1007623</v>
      </c>
      <c r="V25" s="138">
        <v>-1</v>
      </c>
      <c r="W25" s="139" t="s">
        <v>157</v>
      </c>
    </row>
    <row r="26" spans="1:23" ht="15" thickBot="1">
      <c r="A26"/>
      <c r="B26"/>
      <c r="C26"/>
      <c r="D26"/>
      <c r="E26"/>
      <c r="F26"/>
      <c r="H26"/>
      <c r="I26"/>
      <c r="J26"/>
      <c r="K26"/>
      <c r="L26"/>
      <c r="M26"/>
      <c r="P26" s="111"/>
      <c r="Q26" s="138">
        <v>1003784</v>
      </c>
      <c r="R26" s="138">
        <v>1008429</v>
      </c>
      <c r="S26" s="138">
        <v>4645</v>
      </c>
      <c r="T26" s="138">
        <v>1007656</v>
      </c>
      <c r="U26" s="138">
        <v>1008429</v>
      </c>
      <c r="V26" s="138">
        <v>-1</v>
      </c>
      <c r="W26" s="139"/>
    </row>
    <row r="27" spans="1:23" ht="14.25">
      <c r="A27"/>
      <c r="B27" s="62"/>
      <c r="C27"/>
      <c r="D27"/>
      <c r="E27"/>
      <c r="F27" s="336">
        <v>1019285</v>
      </c>
      <c r="G27" s="337">
        <v>1019599</v>
      </c>
      <c r="H27" s="337">
        <v>314</v>
      </c>
      <c r="I27" s="338" t="s">
        <v>132</v>
      </c>
      <c r="J27" s="503">
        <v>2514204</v>
      </c>
      <c r="K27" s="503">
        <v>2543737</v>
      </c>
      <c r="L27" s="503">
        <v>29533</v>
      </c>
      <c r="M27" s="504">
        <v>19</v>
      </c>
      <c r="P27" s="111">
        <v>4</v>
      </c>
      <c r="Q27" s="63">
        <v>1293869</v>
      </c>
      <c r="R27" s="63">
        <v>1301877</v>
      </c>
      <c r="S27" s="63">
        <v>8008</v>
      </c>
      <c r="T27" s="63">
        <v>1293869</v>
      </c>
      <c r="U27" s="63">
        <v>1294939</v>
      </c>
      <c r="V27" s="63">
        <v>1</v>
      </c>
      <c r="W27" s="141" t="s">
        <v>157</v>
      </c>
    </row>
    <row r="28" spans="1:23" ht="15" thickBot="1">
      <c r="A28"/>
      <c r="B28"/>
      <c r="C28"/>
      <c r="D28"/>
      <c r="E28"/>
      <c r="F28" s="267">
        <v>1756173</v>
      </c>
      <c r="G28" s="268">
        <v>1757267</v>
      </c>
      <c r="H28" s="268">
        <v>1094</v>
      </c>
      <c r="I28" s="270" t="s">
        <v>132</v>
      </c>
      <c r="J28" s="505">
        <v>2687775</v>
      </c>
      <c r="K28" s="505">
        <v>2695496</v>
      </c>
      <c r="L28" s="505">
        <v>7721</v>
      </c>
      <c r="M28" s="506">
        <v>7</v>
      </c>
      <c r="P28" s="111"/>
      <c r="Q28" s="63">
        <v>1293869</v>
      </c>
      <c r="R28" s="63">
        <v>1301877</v>
      </c>
      <c r="S28" s="63">
        <v>8008</v>
      </c>
      <c r="T28" s="63">
        <v>1294942</v>
      </c>
      <c r="U28" s="63">
        <v>1295454</v>
      </c>
      <c r="V28" s="63">
        <v>1</v>
      </c>
      <c r="W28" s="141"/>
    </row>
    <row r="29" spans="1:23" ht="15" thickBot="1">
      <c r="A29"/>
      <c r="B29"/>
      <c r="C29"/>
      <c r="D29"/>
      <c r="E29"/>
      <c r="F29" s="340">
        <v>3328635</v>
      </c>
      <c r="G29" s="341">
        <v>3332310</v>
      </c>
      <c r="H29" s="341">
        <v>3675</v>
      </c>
      <c r="I29" s="342" t="s">
        <v>605</v>
      </c>
      <c r="J29"/>
      <c r="K29"/>
      <c r="L29"/>
      <c r="M29"/>
      <c r="P29" s="111"/>
      <c r="Q29" s="63">
        <v>1293869</v>
      </c>
      <c r="R29" s="63">
        <v>1301877</v>
      </c>
      <c r="S29" s="63">
        <v>8008</v>
      </c>
      <c r="T29" s="63">
        <v>1295451</v>
      </c>
      <c r="U29" s="63">
        <v>1296512</v>
      </c>
      <c r="V29" s="63">
        <v>1</v>
      </c>
      <c r="W29" s="141" t="s">
        <v>157</v>
      </c>
    </row>
    <row r="30" spans="1:23">
      <c r="P30" s="111"/>
      <c r="Q30" s="63">
        <v>1293869</v>
      </c>
      <c r="R30" s="63">
        <v>1301877</v>
      </c>
      <c r="S30" s="63">
        <v>8008</v>
      </c>
      <c r="T30" s="63">
        <v>1296512</v>
      </c>
      <c r="U30" s="63">
        <v>1297324</v>
      </c>
      <c r="V30" s="63">
        <v>1</v>
      </c>
      <c r="W30" s="141" t="s">
        <v>606</v>
      </c>
    </row>
    <row r="31" spans="1:23" ht="13.5" thickBot="1">
      <c r="P31" s="111"/>
      <c r="Q31" s="63">
        <v>1293869</v>
      </c>
      <c r="R31" s="63">
        <v>1301877</v>
      </c>
      <c r="S31" s="63">
        <v>8008</v>
      </c>
      <c r="T31" s="63">
        <v>1297472</v>
      </c>
      <c r="U31" s="63">
        <v>1298080</v>
      </c>
      <c r="V31" s="63">
        <v>1</v>
      </c>
      <c r="W31" s="141"/>
    </row>
    <row r="32" spans="1:23" ht="100.5" thickBot="1">
      <c r="B32" s="616" t="s">
        <v>20</v>
      </c>
      <c r="C32" s="617" t="s">
        <v>21</v>
      </c>
      <c r="D32" s="618" t="s">
        <v>22</v>
      </c>
      <c r="E32" s="623" t="s">
        <v>23</v>
      </c>
      <c r="F32" s="624" t="s">
        <v>24</v>
      </c>
      <c r="G32" s="625" t="s">
        <v>25</v>
      </c>
      <c r="H32" s="616" t="s">
        <v>26</v>
      </c>
      <c r="I32" s="617" t="s">
        <v>27</v>
      </c>
      <c r="J32" s="618" t="s">
        <v>28</v>
      </c>
      <c r="K32" s="616" t="s">
        <v>29</v>
      </c>
      <c r="L32" s="617" t="s">
        <v>30</v>
      </c>
      <c r="M32" s="618" t="s">
        <v>31</v>
      </c>
      <c r="P32" s="111"/>
      <c r="Q32" s="63">
        <v>1293869</v>
      </c>
      <c r="R32" s="63">
        <v>1301877</v>
      </c>
      <c r="S32" s="63">
        <v>8008</v>
      </c>
      <c r="T32" s="63">
        <v>1298520</v>
      </c>
      <c r="U32" s="63">
        <v>1299053</v>
      </c>
      <c r="V32" s="63">
        <v>-1</v>
      </c>
      <c r="W32" s="141" t="s">
        <v>607</v>
      </c>
    </row>
    <row r="33" spans="2:23" ht="15.75" thickBot="1">
      <c r="B33" s="630">
        <v>5</v>
      </c>
      <c r="C33" s="629">
        <f>SUM(D3,D6,D19:D20,D22)</f>
        <v>79768</v>
      </c>
      <c r="D33" s="629">
        <f>SUM(E3,E6,E19:E20,E22)</f>
        <v>81</v>
      </c>
      <c r="E33" s="630">
        <v>3</v>
      </c>
      <c r="F33" s="629">
        <f>SUM(D9:D10,D23)</f>
        <v>123288</v>
      </c>
      <c r="G33" s="629">
        <f>SUM(E9:E10,E23)</f>
        <v>129</v>
      </c>
      <c r="H33" s="630">
        <v>4</v>
      </c>
      <c r="I33" s="629">
        <f>SUM(L7,L12:L13,L3)</f>
        <v>54453</v>
      </c>
      <c r="J33" s="631">
        <f>SUM(M7,M12:M13,M3)</f>
        <v>64</v>
      </c>
      <c r="K33" s="630">
        <v>6</v>
      </c>
      <c r="L33" s="629">
        <f>SUM(D4:D5,D8,D11,D14,D17)</f>
        <v>48115</v>
      </c>
      <c r="M33" s="631">
        <f>SUM(E4:E5,E8,E11,E14,E17)</f>
        <v>58</v>
      </c>
      <c r="P33" s="111"/>
      <c r="Q33" s="63">
        <v>1293869</v>
      </c>
      <c r="R33" s="63">
        <v>1301877</v>
      </c>
      <c r="S33" s="63">
        <v>8008</v>
      </c>
      <c r="T33" s="63">
        <v>1299050</v>
      </c>
      <c r="U33" s="63">
        <v>1300207</v>
      </c>
      <c r="V33" s="63">
        <v>-1</v>
      </c>
      <c r="W33" s="141" t="s">
        <v>608</v>
      </c>
    </row>
    <row r="34" spans="2:23">
      <c r="P34" s="111"/>
      <c r="Q34" s="63">
        <v>1293869</v>
      </c>
      <c r="R34" s="63">
        <v>1301877</v>
      </c>
      <c r="S34" s="63">
        <v>8008</v>
      </c>
      <c r="T34" s="63">
        <v>1300656</v>
      </c>
      <c r="U34" s="63">
        <v>1300976</v>
      </c>
      <c r="V34" s="63">
        <v>1</v>
      </c>
      <c r="W34" s="141" t="s">
        <v>157</v>
      </c>
    </row>
    <row r="35" spans="2:23">
      <c r="P35" s="111"/>
      <c r="Q35" s="63">
        <v>1293869</v>
      </c>
      <c r="R35" s="63">
        <v>1301877</v>
      </c>
      <c r="S35" s="63">
        <v>8008</v>
      </c>
      <c r="T35" s="63">
        <v>1301167</v>
      </c>
      <c r="U35" s="63">
        <v>1301670</v>
      </c>
      <c r="V35" s="63">
        <v>1</v>
      </c>
      <c r="W35" s="141"/>
    </row>
    <row r="36" spans="2:23">
      <c r="P36" s="111"/>
      <c r="Q36" s="63">
        <v>1293869</v>
      </c>
      <c r="R36" s="63">
        <v>1301877</v>
      </c>
      <c r="S36" s="63">
        <v>8008</v>
      </c>
      <c r="T36" s="63">
        <v>1301710</v>
      </c>
      <c r="U36" s="63">
        <v>1301877</v>
      </c>
      <c r="V36" s="63">
        <v>1</v>
      </c>
      <c r="W36" s="141"/>
    </row>
    <row r="37" spans="2:23">
      <c r="P37" s="5">
        <v>5</v>
      </c>
      <c r="Q37" s="58">
        <v>1305388</v>
      </c>
      <c r="R37" s="58">
        <v>1330504</v>
      </c>
      <c r="S37" s="58">
        <f>R37-Q37</f>
        <v>25116</v>
      </c>
      <c r="T37" s="58">
        <v>1305388</v>
      </c>
      <c r="U37" s="58">
        <v>1306038</v>
      </c>
      <c r="V37" s="58">
        <v>1</v>
      </c>
      <c r="W37" s="19" t="s">
        <v>609</v>
      </c>
    </row>
    <row r="38" spans="2:23">
      <c r="Q38" s="58">
        <v>1305388</v>
      </c>
      <c r="R38" s="58">
        <v>1330504</v>
      </c>
      <c r="S38" s="58">
        <f t="shared" ref="S38:S70" si="2">R38-Q38</f>
        <v>25116</v>
      </c>
      <c r="T38" s="58">
        <v>1306035</v>
      </c>
      <c r="U38" s="58">
        <v>1307228</v>
      </c>
      <c r="V38" s="58">
        <v>1</v>
      </c>
      <c r="W38" s="19" t="s">
        <v>610</v>
      </c>
    </row>
    <row r="39" spans="2:23">
      <c r="Q39" s="58">
        <v>1305388</v>
      </c>
      <c r="R39" s="58">
        <v>1330504</v>
      </c>
      <c r="S39" s="58">
        <f t="shared" si="2"/>
        <v>25116</v>
      </c>
      <c r="T39" s="58">
        <v>1307522</v>
      </c>
      <c r="U39" s="58">
        <v>1308001</v>
      </c>
      <c r="V39" s="58">
        <v>-1</v>
      </c>
      <c r="W39" s="142"/>
    </row>
    <row r="40" spans="2:23">
      <c r="Q40" s="58">
        <v>1305388</v>
      </c>
      <c r="R40" s="58">
        <v>1330504</v>
      </c>
      <c r="S40" s="58">
        <f t="shared" si="2"/>
        <v>25116</v>
      </c>
      <c r="T40" s="58">
        <v>1308052</v>
      </c>
      <c r="U40" s="58">
        <v>1308519</v>
      </c>
      <c r="V40" s="58">
        <v>-1</v>
      </c>
      <c r="W40" s="142"/>
    </row>
    <row r="41" spans="2:23">
      <c r="Q41" s="58">
        <v>1305388</v>
      </c>
      <c r="R41" s="58">
        <v>1330504</v>
      </c>
      <c r="S41" s="58">
        <f t="shared" si="2"/>
        <v>25116</v>
      </c>
      <c r="T41" s="58">
        <v>1308516</v>
      </c>
      <c r="U41" s="58">
        <v>1308659</v>
      </c>
      <c r="V41" s="58">
        <v>-1</v>
      </c>
      <c r="W41" s="142"/>
    </row>
    <row r="42" spans="2:23">
      <c r="Q42" s="58">
        <v>1305388</v>
      </c>
      <c r="R42" s="58">
        <v>1330504</v>
      </c>
      <c r="S42" s="58">
        <f t="shared" si="2"/>
        <v>25116</v>
      </c>
      <c r="T42" s="58">
        <v>1308802</v>
      </c>
      <c r="U42" s="58">
        <v>1309077</v>
      </c>
      <c r="V42" s="58">
        <v>-1</v>
      </c>
      <c r="W42" s="142"/>
    </row>
    <row r="43" spans="2:23">
      <c r="Q43" s="58">
        <v>1305388</v>
      </c>
      <c r="R43" s="58">
        <v>1330504</v>
      </c>
      <c r="S43" s="58">
        <f t="shared" si="2"/>
        <v>25116</v>
      </c>
      <c r="T43" s="58">
        <v>1309195</v>
      </c>
      <c r="U43" s="58">
        <v>1309515</v>
      </c>
      <c r="V43" s="58">
        <v>-1</v>
      </c>
      <c r="W43" s="142"/>
    </row>
    <row r="44" spans="2:23">
      <c r="Q44" s="58">
        <v>1305388</v>
      </c>
      <c r="R44" s="58">
        <v>1330504</v>
      </c>
      <c r="S44" s="58">
        <f t="shared" si="2"/>
        <v>25116</v>
      </c>
      <c r="T44" s="58">
        <v>1309512</v>
      </c>
      <c r="U44" s="58">
        <v>1309898</v>
      </c>
      <c r="V44" s="58">
        <v>-1</v>
      </c>
      <c r="W44" s="142"/>
    </row>
    <row r="45" spans="2:23">
      <c r="Q45" s="58">
        <v>1305388</v>
      </c>
      <c r="R45" s="58">
        <v>1330504</v>
      </c>
      <c r="S45" s="58">
        <f t="shared" si="2"/>
        <v>25116</v>
      </c>
      <c r="T45" s="58">
        <v>1310007</v>
      </c>
      <c r="U45" s="58">
        <v>1310258</v>
      </c>
      <c r="V45" s="58">
        <v>1</v>
      </c>
      <c r="W45" s="142"/>
    </row>
    <row r="46" spans="2:23">
      <c r="Q46" s="58">
        <v>1305388</v>
      </c>
      <c r="R46" s="58">
        <v>1330504</v>
      </c>
      <c r="S46" s="58">
        <f t="shared" si="2"/>
        <v>25116</v>
      </c>
      <c r="T46" s="58">
        <v>1310255</v>
      </c>
      <c r="U46" s="58">
        <v>1312522</v>
      </c>
      <c r="V46" s="58">
        <v>1</v>
      </c>
      <c r="W46" s="142" t="s">
        <v>274</v>
      </c>
    </row>
    <row r="47" spans="2:23">
      <c r="Q47" s="58">
        <v>1305388</v>
      </c>
      <c r="R47" s="58">
        <v>1330504</v>
      </c>
      <c r="S47" s="58">
        <f t="shared" si="2"/>
        <v>25116</v>
      </c>
      <c r="T47" s="58">
        <v>1312712</v>
      </c>
      <c r="U47" s="58">
        <v>1312933</v>
      </c>
      <c r="V47" s="58">
        <v>1</v>
      </c>
      <c r="W47" s="142"/>
    </row>
    <row r="48" spans="2:23">
      <c r="Q48" s="58">
        <v>1305388</v>
      </c>
      <c r="R48" s="58">
        <v>1330504</v>
      </c>
      <c r="S48" s="58">
        <f t="shared" si="2"/>
        <v>25116</v>
      </c>
      <c r="T48" s="58">
        <v>1312953</v>
      </c>
      <c r="U48" s="58">
        <v>1313453</v>
      </c>
      <c r="V48" s="58">
        <v>1</v>
      </c>
      <c r="W48" s="142"/>
    </row>
    <row r="49" spans="17:23">
      <c r="Q49" s="58">
        <v>1305388</v>
      </c>
      <c r="R49" s="58">
        <v>1330504</v>
      </c>
      <c r="S49" s="58">
        <f t="shared" si="2"/>
        <v>25116</v>
      </c>
      <c r="T49" s="58">
        <v>1313459</v>
      </c>
      <c r="U49" s="58">
        <v>1315018</v>
      </c>
      <c r="V49" s="58">
        <v>1</v>
      </c>
      <c r="W49" s="142" t="s">
        <v>275</v>
      </c>
    </row>
    <row r="50" spans="17:23">
      <c r="Q50" s="58">
        <v>1305388</v>
      </c>
      <c r="R50" s="58">
        <v>1330504</v>
      </c>
      <c r="S50" s="58">
        <f t="shared" si="2"/>
        <v>25116</v>
      </c>
      <c r="T50" s="58">
        <v>1315060</v>
      </c>
      <c r="U50" s="58">
        <v>1315521</v>
      </c>
      <c r="V50" s="58">
        <v>1</v>
      </c>
      <c r="W50" s="142"/>
    </row>
    <row r="51" spans="17:23">
      <c r="Q51" s="58">
        <v>1305388</v>
      </c>
      <c r="R51" s="58">
        <v>1330504</v>
      </c>
      <c r="S51" s="58">
        <f t="shared" si="2"/>
        <v>25116</v>
      </c>
      <c r="T51" s="58">
        <v>1315518</v>
      </c>
      <c r="U51" s="58">
        <v>1315985</v>
      </c>
      <c r="V51" s="58">
        <v>1</v>
      </c>
      <c r="W51" s="142"/>
    </row>
    <row r="52" spans="17:23">
      <c r="Q52" s="58">
        <v>1305388</v>
      </c>
      <c r="R52" s="58">
        <v>1330504</v>
      </c>
      <c r="S52" s="58">
        <f t="shared" si="2"/>
        <v>25116</v>
      </c>
      <c r="T52" s="58">
        <v>1315988</v>
      </c>
      <c r="U52" s="58">
        <v>1316386</v>
      </c>
      <c r="V52" s="58">
        <v>1</v>
      </c>
      <c r="W52" s="142"/>
    </row>
    <row r="53" spans="17:23">
      <c r="Q53" s="58">
        <v>1305388</v>
      </c>
      <c r="R53" s="58">
        <v>1330504</v>
      </c>
      <c r="S53" s="58">
        <f t="shared" si="2"/>
        <v>25116</v>
      </c>
      <c r="T53" s="58">
        <v>1316390</v>
      </c>
      <c r="U53" s="58">
        <v>1318066</v>
      </c>
      <c r="V53" s="58">
        <v>1</v>
      </c>
      <c r="W53" s="142" t="s">
        <v>260</v>
      </c>
    </row>
    <row r="54" spans="17:23">
      <c r="Q54" s="58">
        <v>1305388</v>
      </c>
      <c r="R54" s="58">
        <v>1330504</v>
      </c>
      <c r="S54" s="58">
        <f t="shared" si="2"/>
        <v>25116</v>
      </c>
      <c r="T54" s="58">
        <v>1318076</v>
      </c>
      <c r="U54" s="58">
        <v>1318411</v>
      </c>
      <c r="V54" s="58">
        <v>1</v>
      </c>
      <c r="W54" s="142"/>
    </row>
    <row r="55" spans="17:23">
      <c r="Q55" s="58">
        <v>1305388</v>
      </c>
      <c r="R55" s="58">
        <v>1330504</v>
      </c>
      <c r="S55" s="58">
        <f t="shared" si="2"/>
        <v>25116</v>
      </c>
      <c r="T55" s="58">
        <v>1318452</v>
      </c>
      <c r="U55" s="58">
        <v>1318562</v>
      </c>
      <c r="V55" s="58">
        <v>1</v>
      </c>
      <c r="W55" s="142"/>
    </row>
    <row r="56" spans="17:23">
      <c r="Q56" s="58">
        <v>1305388</v>
      </c>
      <c r="R56" s="58">
        <v>1330504</v>
      </c>
      <c r="S56" s="58">
        <f t="shared" si="2"/>
        <v>25116</v>
      </c>
      <c r="T56" s="58">
        <v>1318895</v>
      </c>
      <c r="U56" s="58">
        <v>1319014</v>
      </c>
      <c r="V56" s="58">
        <v>-1</v>
      </c>
      <c r="W56" s="142"/>
    </row>
    <row r="57" spans="17:23">
      <c r="Q57" s="58">
        <v>1305388</v>
      </c>
      <c r="R57" s="58">
        <v>1330504</v>
      </c>
      <c r="S57" s="58">
        <f t="shared" si="2"/>
        <v>25116</v>
      </c>
      <c r="T57" s="58">
        <v>1319200</v>
      </c>
      <c r="U57" s="58">
        <v>1319364</v>
      </c>
      <c r="V57" s="58">
        <v>1</v>
      </c>
      <c r="W57" s="142"/>
    </row>
    <row r="58" spans="17:23">
      <c r="Q58" s="58">
        <v>1305388</v>
      </c>
      <c r="R58" s="58">
        <v>1330504</v>
      </c>
      <c r="S58" s="58">
        <f t="shared" si="2"/>
        <v>25116</v>
      </c>
      <c r="T58" s="58">
        <v>1319405</v>
      </c>
      <c r="U58" s="58">
        <v>1319533</v>
      </c>
      <c r="V58" s="58">
        <v>1</v>
      </c>
      <c r="W58" s="142"/>
    </row>
    <row r="59" spans="17:23">
      <c r="Q59" s="58">
        <v>1305388</v>
      </c>
      <c r="R59" s="58">
        <v>1330504</v>
      </c>
      <c r="S59" s="58">
        <f t="shared" si="2"/>
        <v>25116</v>
      </c>
      <c r="T59" s="58">
        <v>1319609</v>
      </c>
      <c r="U59" s="58">
        <v>1319731</v>
      </c>
      <c r="V59" s="58">
        <v>1</v>
      </c>
      <c r="W59" s="142"/>
    </row>
    <row r="60" spans="17:23">
      <c r="Q60" s="58">
        <v>1305388</v>
      </c>
      <c r="R60" s="58">
        <v>1330504</v>
      </c>
      <c r="S60" s="58">
        <f t="shared" si="2"/>
        <v>25116</v>
      </c>
      <c r="T60" s="58">
        <v>1319728</v>
      </c>
      <c r="U60" s="58">
        <v>1320459</v>
      </c>
      <c r="V60" s="58">
        <v>-1</v>
      </c>
      <c r="W60" s="142"/>
    </row>
    <row r="61" spans="17:23">
      <c r="Q61" s="58">
        <v>1305388</v>
      </c>
      <c r="R61" s="58">
        <v>1330504</v>
      </c>
      <c r="S61" s="58">
        <f t="shared" si="2"/>
        <v>25116</v>
      </c>
      <c r="T61" s="58">
        <v>1320444</v>
      </c>
      <c r="U61" s="58">
        <v>1321277</v>
      </c>
      <c r="V61" s="58">
        <v>-1</v>
      </c>
      <c r="W61" s="142" t="s">
        <v>611</v>
      </c>
    </row>
    <row r="62" spans="17:23">
      <c r="Q62" s="58">
        <v>1305388</v>
      </c>
      <c r="R62" s="58">
        <v>1330504</v>
      </c>
      <c r="S62" s="58">
        <f t="shared" si="2"/>
        <v>25116</v>
      </c>
      <c r="T62" s="58">
        <v>1321264</v>
      </c>
      <c r="U62" s="58">
        <v>1322328</v>
      </c>
      <c r="V62" s="58">
        <v>-1</v>
      </c>
      <c r="W62" s="142"/>
    </row>
    <row r="63" spans="17:23">
      <c r="Q63" s="58">
        <v>1305388</v>
      </c>
      <c r="R63" s="58">
        <v>1330504</v>
      </c>
      <c r="S63" s="58">
        <f t="shared" si="2"/>
        <v>25116</v>
      </c>
      <c r="T63" s="58">
        <v>1322424</v>
      </c>
      <c r="U63" s="58">
        <v>1322657</v>
      </c>
      <c r="V63" s="58">
        <v>-1</v>
      </c>
      <c r="W63" s="142"/>
    </row>
    <row r="64" spans="17:23">
      <c r="Q64" s="58">
        <v>1305388</v>
      </c>
      <c r="R64" s="58">
        <v>1330504</v>
      </c>
      <c r="S64" s="58">
        <f t="shared" si="2"/>
        <v>25116</v>
      </c>
      <c r="T64" s="58">
        <v>1322722</v>
      </c>
      <c r="U64" s="58">
        <v>1323627</v>
      </c>
      <c r="V64" s="58">
        <v>1</v>
      </c>
      <c r="W64" s="142" t="s">
        <v>142</v>
      </c>
    </row>
    <row r="65" spans="16:23">
      <c r="Q65" s="58">
        <v>1305388</v>
      </c>
      <c r="R65" s="58">
        <v>1330504</v>
      </c>
      <c r="S65" s="58">
        <f t="shared" si="2"/>
        <v>25116</v>
      </c>
      <c r="T65" s="58">
        <v>1324159</v>
      </c>
      <c r="U65" s="58">
        <v>1325295</v>
      </c>
      <c r="V65" s="58">
        <v>1</v>
      </c>
      <c r="W65" s="142" t="s">
        <v>612</v>
      </c>
    </row>
    <row r="66" spans="16:23">
      <c r="Q66" s="58">
        <v>1305388</v>
      </c>
      <c r="R66" s="58">
        <v>1330504</v>
      </c>
      <c r="S66" s="58">
        <f t="shared" si="2"/>
        <v>25116</v>
      </c>
      <c r="T66" s="58">
        <v>1325330</v>
      </c>
      <c r="U66" s="58">
        <v>1325956</v>
      </c>
      <c r="V66" s="58">
        <v>1</v>
      </c>
      <c r="W66" s="142" t="s">
        <v>612</v>
      </c>
    </row>
    <row r="67" spans="16:23">
      <c r="Q67" s="58">
        <v>1305388</v>
      </c>
      <c r="R67" s="58">
        <v>1330504</v>
      </c>
      <c r="S67" s="58">
        <f t="shared" si="2"/>
        <v>25116</v>
      </c>
      <c r="T67" s="58">
        <v>1326018</v>
      </c>
      <c r="U67" s="58">
        <v>1328186</v>
      </c>
      <c r="V67" s="58">
        <v>-1</v>
      </c>
      <c r="W67" s="142" t="s">
        <v>510</v>
      </c>
    </row>
    <row r="68" spans="16:23">
      <c r="Q68" s="58">
        <v>1305388</v>
      </c>
      <c r="R68" s="58">
        <v>1330504</v>
      </c>
      <c r="S68" s="58">
        <f t="shared" si="2"/>
        <v>25116</v>
      </c>
      <c r="T68" s="58">
        <v>1328220</v>
      </c>
      <c r="U68" s="58">
        <v>1328429</v>
      </c>
      <c r="V68" s="58">
        <v>-1</v>
      </c>
      <c r="W68" s="142" t="s">
        <v>613</v>
      </c>
    </row>
    <row r="69" spans="16:23">
      <c r="Q69" s="58">
        <v>1305388</v>
      </c>
      <c r="R69" s="58">
        <v>1330504</v>
      </c>
      <c r="S69" s="58">
        <f t="shared" si="2"/>
        <v>25116</v>
      </c>
      <c r="T69" s="58">
        <v>1328469</v>
      </c>
      <c r="U69" s="58">
        <v>1328747</v>
      </c>
      <c r="V69" s="58">
        <v>-1</v>
      </c>
      <c r="W69" s="142" t="s">
        <v>314</v>
      </c>
    </row>
    <row r="70" spans="16:23">
      <c r="Q70" s="58">
        <v>1305388</v>
      </c>
      <c r="R70" s="58">
        <v>1330504</v>
      </c>
      <c r="S70" s="58">
        <f t="shared" si="2"/>
        <v>25116</v>
      </c>
      <c r="T70" s="58">
        <v>1329563</v>
      </c>
      <c r="U70" s="58">
        <v>1330504</v>
      </c>
      <c r="V70" s="58">
        <v>-1</v>
      </c>
      <c r="W70" s="142" t="s">
        <v>364</v>
      </c>
    </row>
    <row r="71" spans="16:23">
      <c r="P71" s="5">
        <v>6</v>
      </c>
      <c r="Q71" s="153">
        <v>1355479</v>
      </c>
      <c r="R71" s="153">
        <v>1362426</v>
      </c>
      <c r="S71" s="153">
        <f>R71-Q71</f>
        <v>6947</v>
      </c>
      <c r="T71" s="153">
        <v>1355479</v>
      </c>
      <c r="U71" s="153">
        <v>1356117</v>
      </c>
      <c r="V71" s="153">
        <v>-1</v>
      </c>
      <c r="W71" s="144" t="s">
        <v>614</v>
      </c>
    </row>
    <row r="72" spans="16:23">
      <c r="Q72" s="153">
        <v>1355479</v>
      </c>
      <c r="R72" s="153">
        <v>1362426</v>
      </c>
      <c r="S72" s="153">
        <f t="shared" ref="S72:S83" si="3">R72-Q72</f>
        <v>6947</v>
      </c>
      <c r="T72" s="153">
        <v>1356114</v>
      </c>
      <c r="U72" s="153">
        <v>1356794</v>
      </c>
      <c r="V72" s="153">
        <v>-1</v>
      </c>
      <c r="W72" s="144" t="s">
        <v>615</v>
      </c>
    </row>
    <row r="73" spans="16:23">
      <c r="Q73" s="153">
        <v>1355479</v>
      </c>
      <c r="R73" s="153">
        <v>1362426</v>
      </c>
      <c r="S73" s="153">
        <f t="shared" si="3"/>
        <v>6947</v>
      </c>
      <c r="T73" s="153">
        <v>1356910</v>
      </c>
      <c r="U73" s="153">
        <v>1357014</v>
      </c>
      <c r="V73" s="153">
        <v>-1</v>
      </c>
      <c r="W73" s="144" t="s">
        <v>616</v>
      </c>
    </row>
    <row r="74" spans="16:23">
      <c r="Q74" s="153">
        <v>1355479</v>
      </c>
      <c r="R74" s="153">
        <v>1362426</v>
      </c>
      <c r="S74" s="153">
        <f t="shared" si="3"/>
        <v>6947</v>
      </c>
      <c r="T74" s="153">
        <v>1357297</v>
      </c>
      <c r="U74" s="153">
        <v>1357557</v>
      </c>
      <c r="V74" s="153">
        <v>1</v>
      </c>
      <c r="W74" s="144" t="s">
        <v>474</v>
      </c>
    </row>
    <row r="75" spans="16:23">
      <c r="Q75" s="153">
        <v>1355479</v>
      </c>
      <c r="R75" s="153">
        <v>1362426</v>
      </c>
      <c r="S75" s="153">
        <f t="shared" si="3"/>
        <v>6947</v>
      </c>
      <c r="T75" s="153">
        <v>1357554</v>
      </c>
      <c r="U75" s="153">
        <v>1357952</v>
      </c>
      <c r="V75" s="153">
        <v>1</v>
      </c>
      <c r="W75" s="144"/>
    </row>
    <row r="76" spans="16:23">
      <c r="Q76" s="153">
        <v>1355479</v>
      </c>
      <c r="R76" s="153">
        <v>1362426</v>
      </c>
      <c r="S76" s="153">
        <f t="shared" si="3"/>
        <v>6947</v>
      </c>
      <c r="T76" s="153">
        <v>1358044</v>
      </c>
      <c r="U76" s="153">
        <v>1358337</v>
      </c>
      <c r="V76" s="153">
        <v>1</v>
      </c>
      <c r="W76" s="144"/>
    </row>
    <row r="77" spans="16:23">
      <c r="Q77" s="153">
        <v>1355479</v>
      </c>
      <c r="R77" s="153">
        <v>1362426</v>
      </c>
      <c r="S77" s="153">
        <f t="shared" si="3"/>
        <v>6947</v>
      </c>
      <c r="T77" s="153">
        <v>1358560</v>
      </c>
      <c r="U77" s="153">
        <v>1359468</v>
      </c>
      <c r="V77" s="153">
        <v>-1</v>
      </c>
      <c r="W77" s="144" t="s">
        <v>161</v>
      </c>
    </row>
    <row r="78" spans="16:23">
      <c r="Q78" s="153">
        <v>1355479</v>
      </c>
      <c r="R78" s="153">
        <v>1362426</v>
      </c>
      <c r="S78" s="153">
        <f t="shared" si="3"/>
        <v>6947</v>
      </c>
      <c r="T78" s="153">
        <v>1359492</v>
      </c>
      <c r="U78" s="153">
        <v>1359617</v>
      </c>
      <c r="V78" s="153">
        <v>-1</v>
      </c>
      <c r="W78" s="144" t="s">
        <v>141</v>
      </c>
    </row>
    <row r="79" spans="16:23">
      <c r="Q79" s="153">
        <v>1355479</v>
      </c>
      <c r="R79" s="153">
        <v>1362426</v>
      </c>
      <c r="S79" s="153">
        <f t="shared" si="3"/>
        <v>6947</v>
      </c>
      <c r="T79" s="153">
        <v>1359651</v>
      </c>
      <c r="U79" s="153">
        <v>1359773</v>
      </c>
      <c r="V79" s="153">
        <v>-1</v>
      </c>
      <c r="W79" s="144" t="s">
        <v>141</v>
      </c>
    </row>
    <row r="80" spans="16:23">
      <c r="Q80" s="153">
        <v>1355479</v>
      </c>
      <c r="R80" s="153">
        <v>1362426</v>
      </c>
      <c r="S80" s="153">
        <f t="shared" si="3"/>
        <v>6947</v>
      </c>
      <c r="T80" s="153">
        <v>1359734</v>
      </c>
      <c r="U80" s="153">
        <v>1360228</v>
      </c>
      <c r="V80" s="153">
        <v>-1</v>
      </c>
      <c r="W80" s="144" t="s">
        <v>141</v>
      </c>
    </row>
    <row r="81" spans="16:23">
      <c r="Q81" s="153">
        <v>1355479</v>
      </c>
      <c r="R81" s="153">
        <v>1362426</v>
      </c>
      <c r="S81" s="153">
        <f t="shared" si="3"/>
        <v>6947</v>
      </c>
      <c r="T81" s="153">
        <v>1360225</v>
      </c>
      <c r="U81" s="153">
        <v>1361304</v>
      </c>
      <c r="V81" s="153">
        <v>-1</v>
      </c>
      <c r="W81" s="144" t="s">
        <v>141</v>
      </c>
    </row>
    <row r="82" spans="16:23">
      <c r="Q82" s="153">
        <v>1355479</v>
      </c>
      <c r="R82" s="153">
        <v>1362426</v>
      </c>
      <c r="S82" s="153">
        <f t="shared" si="3"/>
        <v>6947</v>
      </c>
      <c r="T82" s="153">
        <v>1362020</v>
      </c>
      <c r="U82" s="153">
        <v>1362259</v>
      </c>
      <c r="V82" s="153">
        <v>-1</v>
      </c>
      <c r="W82" s="144"/>
    </row>
    <row r="83" spans="16:23">
      <c r="Q83" s="153">
        <v>1355479</v>
      </c>
      <c r="R83" s="153">
        <v>1362426</v>
      </c>
      <c r="S83" s="153">
        <f t="shared" si="3"/>
        <v>6947</v>
      </c>
      <c r="T83" s="153">
        <v>1362307</v>
      </c>
      <c r="U83" s="153">
        <v>1362426</v>
      </c>
      <c r="V83" s="153">
        <v>-1</v>
      </c>
      <c r="W83" s="144"/>
    </row>
    <row r="84" spans="16:23">
      <c r="P84" s="111">
        <v>7</v>
      </c>
      <c r="Q84" s="146">
        <v>1847863</v>
      </c>
      <c r="R84" s="146">
        <v>1869253</v>
      </c>
      <c r="S84" s="146">
        <f>R84-Q84</f>
        <v>21390</v>
      </c>
      <c r="T84" s="146">
        <v>1847863</v>
      </c>
      <c r="U84" s="146">
        <v>1848471</v>
      </c>
      <c r="V84" s="146">
        <v>-1</v>
      </c>
      <c r="W84" s="145" t="s">
        <v>617</v>
      </c>
    </row>
    <row r="85" spans="16:23">
      <c r="P85" s="111"/>
      <c r="Q85" s="146">
        <v>1847863</v>
      </c>
      <c r="R85" s="146">
        <v>1869253</v>
      </c>
      <c r="S85" s="146">
        <f t="shared" ref="S85:S108" si="4">R85-Q85</f>
        <v>21390</v>
      </c>
      <c r="T85" s="146">
        <v>1848468</v>
      </c>
      <c r="U85" s="146">
        <v>1848854</v>
      </c>
      <c r="V85" s="146">
        <v>-1</v>
      </c>
      <c r="W85" s="145" t="s">
        <v>618</v>
      </c>
    </row>
    <row r="86" spans="16:23">
      <c r="P86" s="111"/>
      <c r="Q86" s="146">
        <v>1847863</v>
      </c>
      <c r="R86" s="146">
        <v>1869253</v>
      </c>
      <c r="S86" s="146">
        <f t="shared" si="4"/>
        <v>21390</v>
      </c>
      <c r="T86" s="146">
        <v>1848874</v>
      </c>
      <c r="U86" s="146">
        <v>1849695</v>
      </c>
      <c r="V86" s="146">
        <v>-1</v>
      </c>
      <c r="W86" s="145" t="s">
        <v>619</v>
      </c>
    </row>
    <row r="87" spans="16:23">
      <c r="P87" s="111"/>
      <c r="Q87" s="146">
        <v>1847863</v>
      </c>
      <c r="R87" s="146">
        <v>1869253</v>
      </c>
      <c r="S87" s="146">
        <f t="shared" si="4"/>
        <v>21390</v>
      </c>
      <c r="T87" s="146">
        <v>1849695</v>
      </c>
      <c r="U87" s="146">
        <v>1850774</v>
      </c>
      <c r="V87" s="146">
        <v>-1</v>
      </c>
      <c r="W87" s="145" t="s">
        <v>620</v>
      </c>
    </row>
    <row r="88" spans="16:23">
      <c r="P88" s="111"/>
      <c r="Q88" s="146">
        <v>1847863</v>
      </c>
      <c r="R88" s="146">
        <v>1869253</v>
      </c>
      <c r="S88" s="146">
        <f t="shared" si="4"/>
        <v>21390</v>
      </c>
      <c r="T88" s="146">
        <v>1850856</v>
      </c>
      <c r="U88" s="146">
        <v>1852133</v>
      </c>
      <c r="V88" s="146">
        <v>-1</v>
      </c>
      <c r="W88" s="145" t="s">
        <v>621</v>
      </c>
    </row>
    <row r="89" spans="16:23">
      <c r="P89" s="111"/>
      <c r="Q89" s="146">
        <v>1847863</v>
      </c>
      <c r="R89" s="146">
        <v>1869253</v>
      </c>
      <c r="S89" s="146">
        <f t="shared" si="4"/>
        <v>21390</v>
      </c>
      <c r="T89" s="146">
        <v>1852439</v>
      </c>
      <c r="U89" s="146">
        <v>1854154</v>
      </c>
      <c r="V89" s="146">
        <v>1</v>
      </c>
      <c r="W89" s="145"/>
    </row>
    <row r="90" spans="16:23">
      <c r="P90" s="111"/>
      <c r="Q90" s="146">
        <v>1847863</v>
      </c>
      <c r="R90" s="146">
        <v>1869253</v>
      </c>
      <c r="S90" s="146">
        <f t="shared" si="4"/>
        <v>21390</v>
      </c>
      <c r="T90" s="146">
        <v>1854151</v>
      </c>
      <c r="U90" s="146">
        <v>1854384</v>
      </c>
      <c r="V90" s="146">
        <v>-1</v>
      </c>
      <c r="W90" s="145"/>
    </row>
    <row r="91" spans="16:23">
      <c r="P91" s="111"/>
      <c r="Q91" s="146">
        <v>1847863</v>
      </c>
      <c r="R91" s="146">
        <v>1869253</v>
      </c>
      <c r="S91" s="146">
        <f t="shared" si="4"/>
        <v>21390</v>
      </c>
      <c r="T91" s="146">
        <v>1854693</v>
      </c>
      <c r="U91" s="146">
        <v>1854818</v>
      </c>
      <c r="V91" s="146">
        <v>1</v>
      </c>
      <c r="W91" s="145"/>
    </row>
    <row r="92" spans="16:23">
      <c r="P92" s="111"/>
      <c r="Q92" s="146">
        <v>1847863</v>
      </c>
      <c r="R92" s="146">
        <v>1869253</v>
      </c>
      <c r="S92" s="146">
        <f t="shared" si="4"/>
        <v>21390</v>
      </c>
      <c r="T92" s="146">
        <v>1854962</v>
      </c>
      <c r="U92" s="146">
        <v>1855816</v>
      </c>
      <c r="V92" s="146">
        <v>-1</v>
      </c>
      <c r="W92" s="145"/>
    </row>
    <row r="93" spans="16:23">
      <c r="P93" s="111"/>
      <c r="Q93" s="146">
        <v>1847863</v>
      </c>
      <c r="R93" s="146">
        <v>1869253</v>
      </c>
      <c r="S93" s="146">
        <f t="shared" si="4"/>
        <v>21390</v>
      </c>
      <c r="T93" s="146">
        <v>1856359</v>
      </c>
      <c r="U93" s="146">
        <v>1857000</v>
      </c>
      <c r="V93" s="146">
        <v>1</v>
      </c>
      <c r="W93" s="145" t="s">
        <v>622</v>
      </c>
    </row>
    <row r="94" spans="16:23">
      <c r="P94" s="111"/>
      <c r="Q94" s="146">
        <v>1847863</v>
      </c>
      <c r="R94" s="146">
        <v>1869253</v>
      </c>
      <c r="S94" s="146">
        <f t="shared" si="4"/>
        <v>21390</v>
      </c>
      <c r="T94" s="146">
        <v>1857521</v>
      </c>
      <c r="U94" s="146">
        <v>1858969</v>
      </c>
      <c r="V94" s="146">
        <v>1</v>
      </c>
      <c r="W94" s="145" t="s">
        <v>161</v>
      </c>
    </row>
    <row r="95" spans="16:23">
      <c r="P95" s="111"/>
      <c r="Q95" s="146">
        <v>1847863</v>
      </c>
      <c r="R95" s="146">
        <v>1869253</v>
      </c>
      <c r="S95" s="146">
        <f t="shared" si="4"/>
        <v>21390</v>
      </c>
      <c r="T95" s="146">
        <v>1859016</v>
      </c>
      <c r="U95" s="146">
        <v>1860479</v>
      </c>
      <c r="V95" s="146">
        <v>1</v>
      </c>
      <c r="W95" s="145" t="s">
        <v>278</v>
      </c>
    </row>
    <row r="96" spans="16:23">
      <c r="P96" s="111"/>
      <c r="Q96" s="146">
        <v>1847863</v>
      </c>
      <c r="R96" s="146">
        <v>1869253</v>
      </c>
      <c r="S96" s="146">
        <f t="shared" si="4"/>
        <v>21390</v>
      </c>
      <c r="T96" s="146">
        <v>1860820</v>
      </c>
      <c r="U96" s="146">
        <v>1860978</v>
      </c>
      <c r="V96" s="146">
        <v>1</v>
      </c>
      <c r="W96" s="145"/>
    </row>
    <row r="97" spans="16:23">
      <c r="P97" s="111"/>
      <c r="Q97" s="146">
        <v>1847863</v>
      </c>
      <c r="R97" s="146">
        <v>1869253</v>
      </c>
      <c r="S97" s="146">
        <f t="shared" si="4"/>
        <v>21390</v>
      </c>
      <c r="T97" s="146">
        <v>1861108</v>
      </c>
      <c r="U97" s="146">
        <v>1861734</v>
      </c>
      <c r="V97" s="146">
        <v>1</v>
      </c>
      <c r="W97" s="145" t="s">
        <v>623</v>
      </c>
    </row>
    <row r="98" spans="16:23">
      <c r="P98" s="111"/>
      <c r="Q98" s="146">
        <v>1847863</v>
      </c>
      <c r="R98" s="146">
        <v>1869253</v>
      </c>
      <c r="S98" s="146">
        <f t="shared" si="4"/>
        <v>21390</v>
      </c>
      <c r="T98" s="146">
        <v>1861871</v>
      </c>
      <c r="U98" s="146">
        <v>1862146</v>
      </c>
      <c r="V98" s="146">
        <v>-1</v>
      </c>
      <c r="W98" s="145" t="s">
        <v>504</v>
      </c>
    </row>
    <row r="99" spans="16:23">
      <c r="P99" s="111"/>
      <c r="Q99" s="146">
        <v>1847863</v>
      </c>
      <c r="R99" s="146">
        <v>1869253</v>
      </c>
      <c r="S99" s="146">
        <f t="shared" si="4"/>
        <v>21390</v>
      </c>
      <c r="T99" s="146">
        <v>1862213</v>
      </c>
      <c r="U99" s="146">
        <v>1862398</v>
      </c>
      <c r="V99" s="146">
        <v>-1</v>
      </c>
      <c r="W99" s="145" t="s">
        <v>624</v>
      </c>
    </row>
    <row r="100" spans="16:23">
      <c r="P100" s="111"/>
      <c r="Q100" s="146">
        <v>1847863</v>
      </c>
      <c r="R100" s="146">
        <v>1869253</v>
      </c>
      <c r="S100" s="146">
        <f t="shared" si="4"/>
        <v>21390</v>
      </c>
      <c r="T100" s="146">
        <v>1862990</v>
      </c>
      <c r="U100" s="146">
        <v>1863409</v>
      </c>
      <c r="V100" s="146">
        <v>1</v>
      </c>
      <c r="W100" s="145"/>
    </row>
    <row r="101" spans="16:23">
      <c r="P101" s="111"/>
      <c r="Q101" s="146">
        <v>1847863</v>
      </c>
      <c r="R101" s="146">
        <v>1869253</v>
      </c>
      <c r="S101" s="146">
        <f t="shared" si="4"/>
        <v>21390</v>
      </c>
      <c r="T101" s="146">
        <v>1863568</v>
      </c>
      <c r="U101" s="146">
        <v>1863984</v>
      </c>
      <c r="V101" s="146">
        <v>1</v>
      </c>
      <c r="W101" s="145" t="s">
        <v>157</v>
      </c>
    </row>
    <row r="102" spans="16:23">
      <c r="P102" s="111"/>
      <c r="Q102" s="146">
        <v>1847863</v>
      </c>
      <c r="R102" s="146">
        <v>1869253</v>
      </c>
      <c r="S102" s="146">
        <f t="shared" si="4"/>
        <v>21390</v>
      </c>
      <c r="T102" s="146">
        <v>1863990</v>
      </c>
      <c r="U102" s="146">
        <v>1865696</v>
      </c>
      <c r="V102" s="146">
        <v>1</v>
      </c>
      <c r="W102" s="26" t="s">
        <v>309</v>
      </c>
    </row>
    <row r="103" spans="16:23">
      <c r="P103" s="111"/>
      <c r="Q103" s="146">
        <v>1847863</v>
      </c>
      <c r="R103" s="146">
        <v>1869253</v>
      </c>
      <c r="S103" s="146">
        <f t="shared" si="4"/>
        <v>21390</v>
      </c>
      <c r="T103" s="146">
        <v>1865707</v>
      </c>
      <c r="U103" s="146">
        <v>1866894</v>
      </c>
      <c r="V103" s="146">
        <v>1</v>
      </c>
      <c r="W103" s="145" t="s">
        <v>308</v>
      </c>
    </row>
    <row r="104" spans="16:23">
      <c r="P104" s="111"/>
      <c r="Q104" s="146">
        <v>1847863</v>
      </c>
      <c r="R104" s="146">
        <v>1869253</v>
      </c>
      <c r="S104" s="146">
        <f t="shared" si="4"/>
        <v>21390</v>
      </c>
      <c r="T104" s="146">
        <v>1866891</v>
      </c>
      <c r="U104" s="146">
        <v>1867400</v>
      </c>
      <c r="V104" s="146">
        <v>1</v>
      </c>
      <c r="W104" s="145"/>
    </row>
    <row r="105" spans="16:23">
      <c r="P105" s="111"/>
      <c r="Q105" s="146">
        <v>1847863</v>
      </c>
      <c r="R105" s="146">
        <v>1869253</v>
      </c>
      <c r="S105" s="146">
        <f t="shared" si="4"/>
        <v>21390</v>
      </c>
      <c r="T105" s="146">
        <v>1867519</v>
      </c>
      <c r="U105" s="146">
        <v>1867953</v>
      </c>
      <c r="V105" s="146">
        <v>1</v>
      </c>
      <c r="W105" s="26" t="s">
        <v>307</v>
      </c>
    </row>
    <row r="106" spans="16:23">
      <c r="P106" s="111"/>
      <c r="Q106" s="146">
        <v>1847863</v>
      </c>
      <c r="R106" s="146">
        <v>1869253</v>
      </c>
      <c r="S106" s="146">
        <f t="shared" si="4"/>
        <v>21390</v>
      </c>
      <c r="T106" s="146">
        <v>1867994</v>
      </c>
      <c r="U106" s="146">
        <v>1868344</v>
      </c>
      <c r="V106" s="146">
        <v>-1</v>
      </c>
      <c r="W106" s="145" t="s">
        <v>358</v>
      </c>
    </row>
    <row r="107" spans="16:23">
      <c r="P107" s="111"/>
      <c r="Q107" s="146">
        <v>1847863</v>
      </c>
      <c r="R107" s="146">
        <v>1869253</v>
      </c>
      <c r="S107" s="146">
        <f t="shared" si="4"/>
        <v>21390</v>
      </c>
      <c r="T107" s="146">
        <v>1868537</v>
      </c>
      <c r="U107" s="146">
        <v>1869001</v>
      </c>
      <c r="V107" s="146">
        <v>-1</v>
      </c>
      <c r="W107" s="145" t="s">
        <v>157</v>
      </c>
    </row>
    <row r="108" spans="16:23">
      <c r="P108" s="111"/>
      <c r="Q108" s="146">
        <v>1847863</v>
      </c>
      <c r="R108" s="146">
        <v>1869253</v>
      </c>
      <c r="S108" s="146">
        <f t="shared" si="4"/>
        <v>21390</v>
      </c>
      <c r="T108" s="146">
        <v>1869044</v>
      </c>
      <c r="U108" s="146">
        <v>1869253</v>
      </c>
      <c r="V108" s="146">
        <v>-1</v>
      </c>
      <c r="W108" s="145"/>
    </row>
    <row r="109" spans="16:23">
      <c r="P109" s="111">
        <v>8</v>
      </c>
      <c r="Q109" s="147">
        <v>1873414</v>
      </c>
      <c r="R109" s="147">
        <v>1879640</v>
      </c>
      <c r="S109" s="147">
        <v>6226</v>
      </c>
      <c r="T109" s="147">
        <v>1873414</v>
      </c>
      <c r="U109" s="147">
        <v>1873854</v>
      </c>
      <c r="V109" s="147">
        <v>1</v>
      </c>
      <c r="W109" s="168"/>
    </row>
    <row r="110" spans="16:23">
      <c r="P110" s="111"/>
      <c r="Q110" s="147">
        <v>1873414</v>
      </c>
      <c r="R110" s="147">
        <v>1879640</v>
      </c>
      <c r="S110" s="147">
        <v>6226</v>
      </c>
      <c r="T110" s="147">
        <v>1873870</v>
      </c>
      <c r="U110" s="147">
        <v>1874385</v>
      </c>
      <c r="V110" s="147">
        <v>1</v>
      </c>
      <c r="W110" s="168" t="s">
        <v>625</v>
      </c>
    </row>
    <row r="111" spans="16:23">
      <c r="P111" s="111"/>
      <c r="Q111" s="147">
        <v>1873414</v>
      </c>
      <c r="R111" s="147">
        <v>1879640</v>
      </c>
      <c r="S111" s="147">
        <v>6226</v>
      </c>
      <c r="T111" s="147">
        <v>1874395</v>
      </c>
      <c r="U111" s="147">
        <v>1875255</v>
      </c>
      <c r="V111" s="147">
        <v>1</v>
      </c>
      <c r="W111" s="168" t="s">
        <v>626</v>
      </c>
    </row>
    <row r="112" spans="16:23">
      <c r="P112" s="111"/>
      <c r="Q112" s="147">
        <v>1873414</v>
      </c>
      <c r="R112" s="147">
        <v>1879640</v>
      </c>
      <c r="S112" s="147">
        <v>6226</v>
      </c>
      <c r="T112" s="147">
        <v>1875334</v>
      </c>
      <c r="U112" s="147">
        <v>1876296</v>
      </c>
      <c r="V112" s="147">
        <v>1</v>
      </c>
      <c r="W112" s="168" t="s">
        <v>627</v>
      </c>
    </row>
    <row r="113" spans="16:23">
      <c r="P113" s="111"/>
      <c r="Q113" s="147">
        <v>1873414</v>
      </c>
      <c r="R113" s="147">
        <v>1879640</v>
      </c>
      <c r="S113" s="147">
        <v>6226</v>
      </c>
      <c r="T113" s="147">
        <v>1876296</v>
      </c>
      <c r="U113" s="147">
        <v>1877027</v>
      </c>
      <c r="V113" s="147">
        <v>1</v>
      </c>
      <c r="W113" s="168" t="s">
        <v>628</v>
      </c>
    </row>
    <row r="114" spans="16:23">
      <c r="P114" s="111"/>
      <c r="Q114" s="147">
        <v>1873414</v>
      </c>
      <c r="R114" s="147">
        <v>1879640</v>
      </c>
      <c r="S114" s="147">
        <v>6226</v>
      </c>
      <c r="T114" s="147">
        <v>1877064</v>
      </c>
      <c r="U114" s="147">
        <v>1877300</v>
      </c>
      <c r="V114" s="147">
        <v>-1</v>
      </c>
      <c r="W114" s="168"/>
    </row>
    <row r="115" spans="16:23">
      <c r="P115" s="111"/>
      <c r="Q115" s="147">
        <v>1873414</v>
      </c>
      <c r="R115" s="147">
        <v>1879640</v>
      </c>
      <c r="S115" s="147">
        <v>6226</v>
      </c>
      <c r="T115" s="147">
        <v>1878164</v>
      </c>
      <c r="U115" s="147">
        <v>1878415</v>
      </c>
      <c r="V115" s="147">
        <v>1</v>
      </c>
      <c r="W115" s="168"/>
    </row>
    <row r="116" spans="16:23">
      <c r="P116" s="111"/>
      <c r="Q116" s="147">
        <v>1873414</v>
      </c>
      <c r="R116" s="147">
        <v>1879640</v>
      </c>
      <c r="S116" s="147">
        <v>6226</v>
      </c>
      <c r="T116" s="147">
        <v>1878663</v>
      </c>
      <c r="U116" s="147">
        <v>1879640</v>
      </c>
      <c r="V116" s="147">
        <v>-1</v>
      </c>
      <c r="W116" s="168"/>
    </row>
    <row r="117" spans="16:23">
      <c r="P117" s="111">
        <v>9</v>
      </c>
      <c r="Q117" s="150">
        <v>1957453</v>
      </c>
      <c r="R117" s="150">
        <v>1964936</v>
      </c>
      <c r="S117" s="150">
        <f>R117-Q117</f>
        <v>7483</v>
      </c>
      <c r="T117" s="150">
        <v>1957453</v>
      </c>
      <c r="U117" s="150">
        <v>1958454</v>
      </c>
      <c r="V117" s="150">
        <v>1</v>
      </c>
      <c r="W117" s="169" t="s">
        <v>456</v>
      </c>
    </row>
    <row r="118" spans="16:23">
      <c r="P118" s="111"/>
      <c r="Q118" s="150">
        <v>1957453</v>
      </c>
      <c r="R118" s="150">
        <v>1964936</v>
      </c>
      <c r="S118" s="150">
        <f t="shared" ref="S118:S124" si="5">R118-Q118</f>
        <v>7483</v>
      </c>
      <c r="T118" s="150">
        <v>1958436</v>
      </c>
      <c r="U118" s="150">
        <v>1959320</v>
      </c>
      <c r="V118" s="150">
        <v>-1</v>
      </c>
      <c r="W118" s="169" t="s">
        <v>332</v>
      </c>
    </row>
    <row r="119" spans="16:23">
      <c r="P119" s="111"/>
      <c r="Q119" s="150">
        <v>1957453</v>
      </c>
      <c r="R119" s="150">
        <v>1964936</v>
      </c>
      <c r="S119" s="150">
        <f t="shared" si="5"/>
        <v>7483</v>
      </c>
      <c r="T119" s="150">
        <v>1959424</v>
      </c>
      <c r="U119" s="150">
        <v>1960272</v>
      </c>
      <c r="V119" s="150">
        <v>1</v>
      </c>
      <c r="W119" s="169" t="s">
        <v>629</v>
      </c>
    </row>
    <row r="120" spans="16:23">
      <c r="P120" s="111"/>
      <c r="Q120" s="150">
        <v>1957453</v>
      </c>
      <c r="R120" s="150">
        <v>1964936</v>
      </c>
      <c r="S120" s="150">
        <f t="shared" si="5"/>
        <v>7483</v>
      </c>
      <c r="T120" s="150">
        <v>1960298</v>
      </c>
      <c r="U120" s="150">
        <v>1960978</v>
      </c>
      <c r="V120" s="150">
        <v>1</v>
      </c>
      <c r="W120" s="169"/>
    </row>
    <row r="121" spans="16:23">
      <c r="P121" s="111"/>
      <c r="Q121" s="150">
        <v>1957453</v>
      </c>
      <c r="R121" s="150">
        <v>1964936</v>
      </c>
      <c r="S121" s="150">
        <f t="shared" si="5"/>
        <v>7483</v>
      </c>
      <c r="T121" s="150">
        <v>1960968</v>
      </c>
      <c r="U121" s="150">
        <v>1961630</v>
      </c>
      <c r="V121" s="150">
        <v>1</v>
      </c>
      <c r="W121" s="169" t="s">
        <v>595</v>
      </c>
    </row>
    <row r="122" spans="16:23">
      <c r="P122" s="111"/>
      <c r="Q122" s="150">
        <v>1957453</v>
      </c>
      <c r="R122" s="150">
        <v>1964936</v>
      </c>
      <c r="S122" s="150">
        <f t="shared" si="5"/>
        <v>7483</v>
      </c>
      <c r="T122" s="150">
        <v>1961686</v>
      </c>
      <c r="U122" s="150">
        <v>1962648</v>
      </c>
      <c r="V122" s="150">
        <v>1</v>
      </c>
      <c r="W122" s="169" t="s">
        <v>630</v>
      </c>
    </row>
    <row r="123" spans="16:23">
      <c r="P123" s="111"/>
      <c r="Q123" s="150">
        <v>1957453</v>
      </c>
      <c r="R123" s="150">
        <v>1964936</v>
      </c>
      <c r="S123" s="150">
        <f t="shared" si="5"/>
        <v>7483</v>
      </c>
      <c r="T123" s="150">
        <v>1962718</v>
      </c>
      <c r="U123" s="150">
        <v>1963458</v>
      </c>
      <c r="V123" s="150">
        <v>1</v>
      </c>
      <c r="W123" s="169" t="s">
        <v>631</v>
      </c>
    </row>
    <row r="124" spans="16:23">
      <c r="P124" s="111"/>
      <c r="Q124" s="150">
        <v>1957453</v>
      </c>
      <c r="R124" s="150">
        <v>1964936</v>
      </c>
      <c r="S124" s="150">
        <f t="shared" si="5"/>
        <v>7483</v>
      </c>
      <c r="T124" s="150">
        <v>1963518</v>
      </c>
      <c r="U124" s="150">
        <v>1964936</v>
      </c>
      <c r="V124" s="150">
        <v>1</v>
      </c>
      <c r="W124" s="169" t="s">
        <v>632</v>
      </c>
    </row>
    <row r="125" spans="16:23">
      <c r="P125" s="111">
        <v>10</v>
      </c>
      <c r="Q125" s="148">
        <v>1979520</v>
      </c>
      <c r="R125" s="148">
        <v>1986456</v>
      </c>
      <c r="S125" s="148">
        <f>Table7[[#This Row],[Island end]]-Table7[[#This Row],[Island start]]</f>
        <v>6936</v>
      </c>
      <c r="T125" s="148">
        <v>1979520</v>
      </c>
      <c r="U125" s="148">
        <v>1979639</v>
      </c>
      <c r="V125" s="148">
        <v>-1</v>
      </c>
      <c r="W125" s="170"/>
    </row>
    <row r="126" spans="16:23">
      <c r="P126" s="111"/>
      <c r="Q126" s="148">
        <v>1979520</v>
      </c>
      <c r="R126" s="148">
        <v>1986456</v>
      </c>
      <c r="S126" s="148">
        <f>Table7[[#This Row],[Island end]]-Table7[[#This Row],[Island start]]</f>
        <v>6936</v>
      </c>
      <c r="T126" s="148">
        <v>1979823</v>
      </c>
      <c r="U126" s="148">
        <v>1980911</v>
      </c>
      <c r="V126" s="148">
        <v>1</v>
      </c>
      <c r="W126" s="170"/>
    </row>
    <row r="127" spans="16:23">
      <c r="P127" s="111"/>
      <c r="Q127" s="148">
        <v>1979520</v>
      </c>
      <c r="R127" s="148">
        <v>1986456</v>
      </c>
      <c r="S127" s="148">
        <f>Table7[[#This Row],[Island end]]-Table7[[#This Row],[Island start]]</f>
        <v>6936</v>
      </c>
      <c r="T127" s="148">
        <v>1981279</v>
      </c>
      <c r="U127" s="148">
        <v>1982154</v>
      </c>
      <c r="V127" s="148">
        <v>-1</v>
      </c>
      <c r="W127" s="170"/>
    </row>
    <row r="128" spans="16:23">
      <c r="P128" s="111"/>
      <c r="Q128" s="148">
        <v>1979520</v>
      </c>
      <c r="R128" s="148">
        <v>1986456</v>
      </c>
      <c r="S128" s="148">
        <f>Table7[[#This Row],[Island end]]-Table7[[#This Row],[Island start]]</f>
        <v>6936</v>
      </c>
      <c r="T128" s="148">
        <v>1982285</v>
      </c>
      <c r="U128" s="148">
        <v>1982599</v>
      </c>
      <c r="V128" s="148">
        <v>-1</v>
      </c>
      <c r="W128" s="170"/>
    </row>
    <row r="129" spans="16:23">
      <c r="P129" s="111"/>
      <c r="Q129" s="148">
        <v>1979520</v>
      </c>
      <c r="R129" s="148">
        <v>1986456</v>
      </c>
      <c r="S129" s="148">
        <f>Table7[[#This Row],[Island end]]-Table7[[#This Row],[Island start]]</f>
        <v>6936</v>
      </c>
      <c r="T129" s="148">
        <v>1982680</v>
      </c>
      <c r="U129" s="148">
        <v>1984143</v>
      </c>
      <c r="V129" s="148">
        <v>-1</v>
      </c>
      <c r="W129" s="170" t="s">
        <v>157</v>
      </c>
    </row>
    <row r="130" spans="16:23">
      <c r="P130" s="111"/>
      <c r="Q130" s="148">
        <v>1979520</v>
      </c>
      <c r="R130" s="148">
        <v>1986456</v>
      </c>
      <c r="S130" s="148">
        <f>Table7[[#This Row],[Island end]]-Table7[[#This Row],[Island start]]</f>
        <v>6936</v>
      </c>
      <c r="T130" s="148">
        <v>1984524</v>
      </c>
      <c r="U130" s="148">
        <v>1984706</v>
      </c>
      <c r="V130" s="148">
        <v>1</v>
      </c>
      <c r="W130" s="170" t="s">
        <v>633</v>
      </c>
    </row>
    <row r="131" spans="16:23">
      <c r="P131" s="111"/>
      <c r="Q131" s="148">
        <v>1979520</v>
      </c>
      <c r="R131" s="148">
        <v>1986456</v>
      </c>
      <c r="S131" s="148">
        <f>Table7[[#This Row],[Island end]]-Table7[[#This Row],[Island start]]</f>
        <v>6936</v>
      </c>
      <c r="T131" s="148">
        <v>1984731</v>
      </c>
      <c r="U131" s="148">
        <v>1985120</v>
      </c>
      <c r="V131" s="148">
        <v>1</v>
      </c>
      <c r="W131" s="8" t="s">
        <v>634</v>
      </c>
    </row>
    <row r="132" spans="16:23">
      <c r="P132" s="111"/>
      <c r="Q132" s="148">
        <v>1979520</v>
      </c>
      <c r="R132" s="148">
        <v>1986456</v>
      </c>
      <c r="S132" s="148">
        <f>Table7[[#This Row],[Island end]]-Table7[[#This Row],[Island start]]</f>
        <v>6936</v>
      </c>
      <c r="T132" s="148">
        <v>1985182</v>
      </c>
      <c r="U132" s="148">
        <v>1985757</v>
      </c>
      <c r="V132" s="148">
        <v>-1</v>
      </c>
      <c r="W132" s="170"/>
    </row>
    <row r="133" spans="16:23">
      <c r="P133" s="111"/>
      <c r="Q133" s="148">
        <v>1979520</v>
      </c>
      <c r="R133" s="148">
        <v>1986456</v>
      </c>
      <c r="S133" s="148">
        <f>Table7[[#This Row],[Island end]]-Table7[[#This Row],[Island start]]</f>
        <v>6936</v>
      </c>
      <c r="T133" s="148">
        <v>1986085</v>
      </c>
      <c r="U133" s="148">
        <v>1986456</v>
      </c>
      <c r="V133" s="148">
        <v>1</v>
      </c>
      <c r="W133" s="170" t="s">
        <v>575</v>
      </c>
    </row>
    <row r="134" spans="16:23" ht="14.25">
      <c r="P134" s="109">
        <v>11</v>
      </c>
      <c r="Q134" s="149">
        <v>2010983</v>
      </c>
      <c r="R134" s="149">
        <v>2019015</v>
      </c>
      <c r="S134" s="149">
        <f>R134-Q134</f>
        <v>8032</v>
      </c>
      <c r="T134" s="149">
        <v>2010983</v>
      </c>
      <c r="U134" s="149">
        <v>2012221</v>
      </c>
      <c r="V134" s="149">
        <v>1</v>
      </c>
      <c r="W134" s="137" t="s">
        <v>272</v>
      </c>
    </row>
    <row r="135" spans="16:23" ht="14.25">
      <c r="P135" s="109"/>
      <c r="Q135" s="149">
        <v>2010983</v>
      </c>
      <c r="R135" s="149">
        <v>2019015</v>
      </c>
      <c r="S135" s="149">
        <f t="shared" ref="S135:S145" si="6">R135-Q135</f>
        <v>8032</v>
      </c>
      <c r="T135" s="149">
        <v>2012218</v>
      </c>
      <c r="U135" s="149">
        <v>2012421</v>
      </c>
      <c r="V135" s="149">
        <v>1</v>
      </c>
      <c r="W135" s="137"/>
    </row>
    <row r="136" spans="16:23" ht="14.25">
      <c r="P136" s="109"/>
      <c r="Q136" s="149">
        <v>2010983</v>
      </c>
      <c r="R136" s="149">
        <v>2019015</v>
      </c>
      <c r="S136" s="149">
        <f t="shared" si="6"/>
        <v>8032</v>
      </c>
      <c r="T136" s="149">
        <v>2012432</v>
      </c>
      <c r="U136" s="149">
        <v>2013016</v>
      </c>
      <c r="V136" s="149">
        <v>1</v>
      </c>
      <c r="W136" s="137" t="s">
        <v>272</v>
      </c>
    </row>
    <row r="137" spans="16:23" ht="14.25">
      <c r="P137" s="109"/>
      <c r="Q137" s="149">
        <v>2010983</v>
      </c>
      <c r="R137" s="149">
        <v>2019015</v>
      </c>
      <c r="S137" s="149">
        <f t="shared" si="6"/>
        <v>8032</v>
      </c>
      <c r="T137" s="149">
        <v>2013027</v>
      </c>
      <c r="U137" s="149">
        <v>2013380</v>
      </c>
      <c r="V137" s="149">
        <v>1</v>
      </c>
      <c r="W137" s="137"/>
    </row>
    <row r="138" spans="16:23" ht="14.25">
      <c r="P138" s="109"/>
      <c r="Q138" s="149">
        <v>2010983</v>
      </c>
      <c r="R138" s="149">
        <v>2019015</v>
      </c>
      <c r="S138" s="149">
        <f t="shared" si="6"/>
        <v>8032</v>
      </c>
      <c r="T138" s="149">
        <v>2013560</v>
      </c>
      <c r="U138" s="149">
        <v>2013775</v>
      </c>
      <c r="V138" s="149">
        <v>1</v>
      </c>
      <c r="W138" s="137"/>
    </row>
    <row r="139" spans="16:23" ht="14.25">
      <c r="P139" s="109"/>
      <c r="Q139" s="149">
        <v>2010983</v>
      </c>
      <c r="R139" s="149">
        <v>2019015</v>
      </c>
      <c r="S139" s="149">
        <f t="shared" si="6"/>
        <v>8032</v>
      </c>
      <c r="T139" s="149">
        <v>2013765</v>
      </c>
      <c r="U139" s="149">
        <v>2014133</v>
      </c>
      <c r="V139" s="149">
        <v>1</v>
      </c>
      <c r="W139" s="137"/>
    </row>
    <row r="140" spans="16:23" ht="14.25">
      <c r="P140" s="109"/>
      <c r="Q140" s="149">
        <v>2010983</v>
      </c>
      <c r="R140" s="149">
        <v>2019015</v>
      </c>
      <c r="S140" s="149">
        <f t="shared" si="6"/>
        <v>8032</v>
      </c>
      <c r="T140" s="149">
        <v>2014130</v>
      </c>
      <c r="U140" s="149">
        <v>2014276</v>
      </c>
      <c r="V140" s="149">
        <v>1</v>
      </c>
      <c r="W140" s="137"/>
    </row>
    <row r="141" spans="16:23" ht="14.25">
      <c r="P141" s="109"/>
      <c r="Q141" s="149">
        <v>2010983</v>
      </c>
      <c r="R141" s="149">
        <v>2019015</v>
      </c>
      <c r="S141" s="149">
        <f t="shared" si="6"/>
        <v>8032</v>
      </c>
      <c r="T141" s="149">
        <v>2014273</v>
      </c>
      <c r="U141" s="149">
        <v>2016441</v>
      </c>
      <c r="V141" s="149">
        <v>1</v>
      </c>
      <c r="W141" s="137" t="s">
        <v>259</v>
      </c>
    </row>
    <row r="142" spans="16:23" ht="14.25">
      <c r="P142" s="109"/>
      <c r="Q142" s="149">
        <v>2010983</v>
      </c>
      <c r="R142" s="149">
        <v>2019015</v>
      </c>
      <c r="S142" s="149">
        <f t="shared" si="6"/>
        <v>8032</v>
      </c>
      <c r="T142" s="149">
        <v>2016529</v>
      </c>
      <c r="U142" s="149">
        <v>2016792</v>
      </c>
      <c r="V142" s="149">
        <v>1</v>
      </c>
      <c r="W142" s="137"/>
    </row>
    <row r="143" spans="16:23" ht="14.25">
      <c r="P143" s="109"/>
      <c r="Q143" s="149">
        <v>2010983</v>
      </c>
      <c r="R143" s="149">
        <v>2019015</v>
      </c>
      <c r="S143" s="149">
        <f t="shared" si="6"/>
        <v>8032</v>
      </c>
      <c r="T143" s="149">
        <v>2017081</v>
      </c>
      <c r="U143" s="149">
        <v>2018517</v>
      </c>
      <c r="V143" s="149">
        <v>1</v>
      </c>
      <c r="W143" s="137" t="s">
        <v>257</v>
      </c>
    </row>
    <row r="144" spans="16:23" ht="14.25">
      <c r="P144" s="109"/>
      <c r="Q144" s="149">
        <v>2010983</v>
      </c>
      <c r="R144" s="149">
        <v>2019015</v>
      </c>
      <c r="S144" s="149">
        <f t="shared" si="6"/>
        <v>8032</v>
      </c>
      <c r="T144" s="149">
        <v>2018510</v>
      </c>
      <c r="U144" s="149">
        <v>2018782</v>
      </c>
      <c r="V144" s="149">
        <v>1</v>
      </c>
      <c r="W144" s="137"/>
    </row>
    <row r="145" spans="16:23" ht="14.25">
      <c r="P145" s="109"/>
      <c r="Q145" s="149">
        <v>2010983</v>
      </c>
      <c r="R145" s="149">
        <v>2019015</v>
      </c>
      <c r="S145" s="149">
        <f t="shared" si="6"/>
        <v>8032</v>
      </c>
      <c r="T145" s="149">
        <v>2018779</v>
      </c>
      <c r="U145" s="149">
        <v>2019015</v>
      </c>
      <c r="V145" s="149">
        <v>1</v>
      </c>
      <c r="W145" s="137"/>
    </row>
    <row r="146" spans="16:23" ht="14.25">
      <c r="P146" s="109">
        <v>12</v>
      </c>
      <c r="Q146" s="151">
        <v>2163615</v>
      </c>
      <c r="R146" s="151">
        <v>2174115</v>
      </c>
      <c r="S146" s="151">
        <f>R146-Q146</f>
        <v>10500</v>
      </c>
      <c r="T146" s="151">
        <v>2163615</v>
      </c>
      <c r="U146" s="151">
        <v>2164838</v>
      </c>
      <c r="V146" s="151">
        <v>-1</v>
      </c>
      <c r="W146" s="139" t="s">
        <v>635</v>
      </c>
    </row>
    <row r="147" spans="16:23" ht="14.25">
      <c r="P147" s="109"/>
      <c r="Q147" s="151">
        <v>2163615</v>
      </c>
      <c r="R147" s="151">
        <v>2174115</v>
      </c>
      <c r="S147" s="151">
        <v>10500</v>
      </c>
      <c r="T147" s="151">
        <v>2164835</v>
      </c>
      <c r="U147" s="151">
        <v>2165665</v>
      </c>
      <c r="V147" s="151">
        <v>-1</v>
      </c>
      <c r="W147" s="139" t="s">
        <v>636</v>
      </c>
    </row>
    <row r="148" spans="16:23" ht="14.25">
      <c r="P148" s="109"/>
      <c r="Q148" s="151">
        <v>2163615</v>
      </c>
      <c r="R148" s="151">
        <v>2174115</v>
      </c>
      <c r="S148" s="151">
        <v>10500</v>
      </c>
      <c r="T148" s="151">
        <v>2165669</v>
      </c>
      <c r="U148" s="151">
        <v>2166775</v>
      </c>
      <c r="V148" s="151">
        <v>-1</v>
      </c>
      <c r="W148" s="139" t="s">
        <v>637</v>
      </c>
    </row>
    <row r="149" spans="16:23" ht="14.25">
      <c r="P149" s="109"/>
      <c r="Q149" s="151">
        <v>2163615</v>
      </c>
      <c r="R149" s="151">
        <v>2174115</v>
      </c>
      <c r="S149" s="151">
        <v>10500</v>
      </c>
      <c r="T149" s="151">
        <v>2166790</v>
      </c>
      <c r="U149" s="151">
        <v>2167359</v>
      </c>
      <c r="V149" s="151">
        <v>-1</v>
      </c>
      <c r="W149" s="139" t="s">
        <v>542</v>
      </c>
    </row>
    <row r="150" spans="16:23" ht="14.25">
      <c r="P150" s="109"/>
      <c r="Q150" s="151">
        <v>2163615</v>
      </c>
      <c r="R150" s="151">
        <v>2174115</v>
      </c>
      <c r="S150" s="151">
        <v>10500</v>
      </c>
      <c r="T150" s="151">
        <v>2167600</v>
      </c>
      <c r="U150" s="151">
        <v>2169516</v>
      </c>
      <c r="V150" s="151">
        <v>-1</v>
      </c>
      <c r="W150" s="139" t="s">
        <v>638</v>
      </c>
    </row>
    <row r="151" spans="16:23" ht="14.25">
      <c r="P151" s="109"/>
      <c r="Q151" s="151">
        <v>2163615</v>
      </c>
      <c r="R151" s="151">
        <v>2174115</v>
      </c>
      <c r="S151" s="151">
        <v>10500</v>
      </c>
      <c r="T151" s="151">
        <v>2169513</v>
      </c>
      <c r="U151" s="151">
        <v>2170409</v>
      </c>
      <c r="V151" s="151">
        <v>-1</v>
      </c>
      <c r="W151" s="139" t="s">
        <v>639</v>
      </c>
    </row>
    <row r="152" spans="16:23" ht="14.25">
      <c r="P152" s="109"/>
      <c r="Q152" s="151">
        <v>2163615</v>
      </c>
      <c r="R152" s="151">
        <v>2174115</v>
      </c>
      <c r="S152" s="151">
        <v>10500</v>
      </c>
      <c r="T152" s="151">
        <v>2170843</v>
      </c>
      <c r="U152" s="151">
        <v>2172153</v>
      </c>
      <c r="V152" s="151">
        <v>1</v>
      </c>
      <c r="W152" s="139" t="s">
        <v>640</v>
      </c>
    </row>
    <row r="153" spans="16:23" ht="14.25">
      <c r="P153" s="109"/>
      <c r="Q153" s="151">
        <v>2163615</v>
      </c>
      <c r="R153" s="151">
        <v>2174115</v>
      </c>
      <c r="S153" s="151">
        <v>10500</v>
      </c>
      <c r="T153" s="151">
        <v>2172153</v>
      </c>
      <c r="U153" s="151">
        <v>2172812</v>
      </c>
      <c r="V153" s="151">
        <v>1</v>
      </c>
      <c r="W153" s="139" t="s">
        <v>641</v>
      </c>
    </row>
    <row r="154" spans="16:23" ht="14.25">
      <c r="P154" s="109"/>
      <c r="Q154" s="151">
        <v>2163615</v>
      </c>
      <c r="R154" s="151">
        <v>2174115</v>
      </c>
      <c r="S154" s="151">
        <v>10500</v>
      </c>
      <c r="T154" s="151">
        <v>2172823</v>
      </c>
      <c r="U154" s="151">
        <v>2174115</v>
      </c>
      <c r="V154" s="151">
        <v>1</v>
      </c>
      <c r="W154" s="139" t="s">
        <v>642</v>
      </c>
    </row>
    <row r="155" spans="16:23" ht="14.25">
      <c r="P155" s="109">
        <v>13</v>
      </c>
      <c r="Q155" s="220">
        <v>2845961</v>
      </c>
      <c r="R155" s="220">
        <v>2856891</v>
      </c>
      <c r="S155" s="220">
        <v>10930</v>
      </c>
      <c r="T155" s="220">
        <v>2845961</v>
      </c>
      <c r="U155" s="220">
        <v>2847097</v>
      </c>
      <c r="V155" s="220">
        <v>-1</v>
      </c>
      <c r="W155" s="226" t="s">
        <v>166</v>
      </c>
    </row>
    <row r="156" spans="16:23" ht="14.25">
      <c r="P156" s="109"/>
      <c r="Q156" s="220">
        <v>2845961</v>
      </c>
      <c r="R156" s="220">
        <v>2856891</v>
      </c>
      <c r="S156" s="220">
        <v>10930</v>
      </c>
      <c r="T156" s="220">
        <v>2847197</v>
      </c>
      <c r="U156" s="220">
        <v>2847364</v>
      </c>
      <c r="V156" s="220">
        <v>1</v>
      </c>
      <c r="W156" s="226" t="s">
        <v>141</v>
      </c>
    </row>
    <row r="157" spans="16:23" ht="14.25">
      <c r="P157" s="109"/>
      <c r="Q157" s="220">
        <v>2845961</v>
      </c>
      <c r="R157" s="220">
        <v>2856891</v>
      </c>
      <c r="S157" s="220">
        <v>10930</v>
      </c>
      <c r="T157" s="220">
        <v>2847377</v>
      </c>
      <c r="U157" s="220">
        <v>2847655</v>
      </c>
      <c r="V157" s="220">
        <v>-1</v>
      </c>
      <c r="W157" s="226" t="s">
        <v>141</v>
      </c>
    </row>
    <row r="158" spans="16:23" ht="14.25">
      <c r="P158" s="109"/>
      <c r="Q158" s="220">
        <v>2845961</v>
      </c>
      <c r="R158" s="220">
        <v>2856891</v>
      </c>
      <c r="S158" s="220">
        <v>10930</v>
      </c>
      <c r="T158" s="220">
        <v>2847706</v>
      </c>
      <c r="U158" s="220">
        <v>2848131</v>
      </c>
      <c r="V158" s="220">
        <v>-1</v>
      </c>
      <c r="W158" s="226" t="s">
        <v>141</v>
      </c>
    </row>
    <row r="159" spans="16:23" ht="14.25">
      <c r="P159" s="109"/>
      <c r="Q159" s="220">
        <v>2845961</v>
      </c>
      <c r="R159" s="220">
        <v>2856891</v>
      </c>
      <c r="S159" s="220">
        <v>10930</v>
      </c>
      <c r="T159" s="220">
        <v>2848246</v>
      </c>
      <c r="U159" s="220">
        <v>2848848</v>
      </c>
      <c r="V159" s="220">
        <v>1</v>
      </c>
      <c r="W159" s="226" t="s">
        <v>157</v>
      </c>
    </row>
    <row r="160" spans="16:23" ht="14.25">
      <c r="P160" s="109"/>
      <c r="Q160" s="220">
        <v>2845961</v>
      </c>
      <c r="R160" s="220">
        <v>2856891</v>
      </c>
      <c r="S160" s="220">
        <v>10930</v>
      </c>
      <c r="T160" s="220">
        <v>2849204</v>
      </c>
      <c r="U160" s="220">
        <v>2849887</v>
      </c>
      <c r="V160" s="220">
        <v>-1</v>
      </c>
      <c r="W160" s="226" t="s">
        <v>543</v>
      </c>
    </row>
    <row r="161" spans="16:23" ht="14.25">
      <c r="P161" s="109"/>
      <c r="Q161" s="220">
        <v>2845961</v>
      </c>
      <c r="R161" s="220">
        <v>2856891</v>
      </c>
      <c r="S161" s="220">
        <v>10930</v>
      </c>
      <c r="T161" s="220">
        <v>2850017</v>
      </c>
      <c r="U161" s="220">
        <v>2850574</v>
      </c>
      <c r="V161" s="220">
        <v>-1</v>
      </c>
      <c r="W161" s="226" t="s">
        <v>542</v>
      </c>
    </row>
    <row r="162" spans="16:23" ht="14.25">
      <c r="P162" s="109"/>
      <c r="Q162" s="220">
        <v>2845961</v>
      </c>
      <c r="R162" s="220">
        <v>2856891</v>
      </c>
      <c r="S162" s="220">
        <v>10930</v>
      </c>
      <c r="T162" s="220">
        <v>2850701</v>
      </c>
      <c r="U162" s="220">
        <v>2851573</v>
      </c>
      <c r="V162" s="220">
        <v>1</v>
      </c>
      <c r="W162" s="226" t="s">
        <v>507</v>
      </c>
    </row>
    <row r="163" spans="16:23" ht="14.25">
      <c r="P163" s="109"/>
      <c r="Q163" s="220">
        <v>2845961</v>
      </c>
      <c r="R163" s="220">
        <v>2856891</v>
      </c>
      <c r="S163" s="220">
        <v>10930</v>
      </c>
      <c r="T163" s="220">
        <v>2851730</v>
      </c>
      <c r="U163" s="220">
        <v>2852164</v>
      </c>
      <c r="V163" s="220">
        <v>-1</v>
      </c>
      <c r="W163" s="17" t="s">
        <v>134</v>
      </c>
    </row>
    <row r="164" spans="16:23" ht="14.25">
      <c r="P164" s="109"/>
      <c r="Q164" s="220">
        <v>2845961</v>
      </c>
      <c r="R164" s="220">
        <v>2856891</v>
      </c>
      <c r="S164" s="220">
        <v>10930</v>
      </c>
      <c r="T164" s="220">
        <v>2852455</v>
      </c>
      <c r="U164" s="220">
        <v>2854140</v>
      </c>
      <c r="V164" s="220">
        <v>1</v>
      </c>
      <c r="W164" s="17" t="s">
        <v>138</v>
      </c>
    </row>
    <row r="165" spans="16:23" ht="14.25">
      <c r="P165" s="109"/>
      <c r="Q165" s="220">
        <v>2845961</v>
      </c>
      <c r="R165" s="220">
        <v>2856891</v>
      </c>
      <c r="S165" s="220">
        <v>10930</v>
      </c>
      <c r="T165" s="220">
        <v>2854159</v>
      </c>
      <c r="U165" s="220">
        <v>2854398</v>
      </c>
      <c r="V165" s="220">
        <v>1</v>
      </c>
      <c r="W165" s="17" t="s">
        <v>139</v>
      </c>
    </row>
    <row r="166" spans="16:23" ht="14.25">
      <c r="P166" s="109"/>
      <c r="Q166" s="220">
        <v>2845961</v>
      </c>
      <c r="R166" s="220">
        <v>2856891</v>
      </c>
      <c r="S166" s="220">
        <v>10930</v>
      </c>
      <c r="T166" s="220">
        <v>2854395</v>
      </c>
      <c r="U166" s="220">
        <v>2854631</v>
      </c>
      <c r="V166" s="220">
        <v>1</v>
      </c>
      <c r="W166" s="17" t="s">
        <v>450</v>
      </c>
    </row>
    <row r="167" spans="16:23" ht="14.25">
      <c r="P167" s="109"/>
      <c r="Q167" s="220">
        <v>2845961</v>
      </c>
      <c r="R167" s="220">
        <v>2856891</v>
      </c>
      <c r="S167" s="220">
        <v>10930</v>
      </c>
      <c r="T167" s="220">
        <v>2854726</v>
      </c>
      <c r="U167" s="220">
        <v>2855766</v>
      </c>
      <c r="V167" s="220">
        <v>1</v>
      </c>
      <c r="W167" s="226" t="s">
        <v>332</v>
      </c>
    </row>
    <row r="168" spans="16:23" ht="14.25">
      <c r="P168" s="109"/>
      <c r="Q168" s="220">
        <v>2845961</v>
      </c>
      <c r="R168" s="220">
        <v>2856891</v>
      </c>
      <c r="S168" s="220">
        <v>10930</v>
      </c>
      <c r="T168" s="220">
        <v>2855896</v>
      </c>
      <c r="U168" s="220">
        <v>2856096</v>
      </c>
      <c r="V168" s="220">
        <v>-1</v>
      </c>
      <c r="W168" s="226" t="s">
        <v>643</v>
      </c>
    </row>
    <row r="169" spans="16:23" ht="14.25">
      <c r="P169" s="109"/>
      <c r="Q169" s="220">
        <v>2845961</v>
      </c>
      <c r="R169" s="220">
        <v>2856891</v>
      </c>
      <c r="S169" s="220">
        <v>10930</v>
      </c>
      <c r="T169" s="220">
        <v>2856248</v>
      </c>
      <c r="U169" s="220">
        <v>2856514</v>
      </c>
      <c r="V169" s="220">
        <v>1</v>
      </c>
      <c r="W169" s="226" t="s">
        <v>140</v>
      </c>
    </row>
    <row r="170" spans="16:23" ht="14.25">
      <c r="P170" s="109"/>
      <c r="Q170" s="220">
        <v>2845961</v>
      </c>
      <c r="R170" s="220">
        <v>2856891</v>
      </c>
      <c r="S170" s="220">
        <v>10930</v>
      </c>
      <c r="T170" s="220">
        <v>2856664</v>
      </c>
      <c r="U170" s="220">
        <v>2856891</v>
      </c>
      <c r="V170" s="220">
        <v>1</v>
      </c>
      <c r="W170" s="226" t="s">
        <v>141</v>
      </c>
    </row>
    <row r="171" spans="16:23" ht="14.25">
      <c r="P171" s="109">
        <v>14</v>
      </c>
      <c r="Q171" s="222">
        <v>2883583</v>
      </c>
      <c r="R171" s="222">
        <v>2892385</v>
      </c>
      <c r="S171" s="222">
        <v>8802</v>
      </c>
      <c r="T171" s="222">
        <v>2883583</v>
      </c>
      <c r="U171" s="222">
        <v>2885880</v>
      </c>
      <c r="V171" s="222">
        <v>-1</v>
      </c>
      <c r="W171" s="227"/>
    </row>
    <row r="172" spans="16:23" ht="14.25">
      <c r="P172" s="109"/>
      <c r="Q172" s="222">
        <v>2883583</v>
      </c>
      <c r="R172" s="222">
        <v>2892385</v>
      </c>
      <c r="S172" s="222">
        <v>8802</v>
      </c>
      <c r="T172" s="222">
        <v>2885904</v>
      </c>
      <c r="U172" s="222">
        <v>2886668</v>
      </c>
      <c r="V172" s="222">
        <v>-1</v>
      </c>
      <c r="W172" s="227" t="s">
        <v>157</v>
      </c>
    </row>
    <row r="173" spans="16:23" ht="14.25">
      <c r="P173" s="109"/>
      <c r="Q173" s="222">
        <v>2883583</v>
      </c>
      <c r="R173" s="222">
        <v>2892385</v>
      </c>
      <c r="S173" s="222">
        <v>8802</v>
      </c>
      <c r="T173" s="222">
        <v>2886665</v>
      </c>
      <c r="U173" s="222">
        <v>2887009</v>
      </c>
      <c r="V173" s="222">
        <v>-1</v>
      </c>
      <c r="W173" s="227"/>
    </row>
    <row r="174" spans="16:23" ht="14.25">
      <c r="P174" s="109"/>
      <c r="Q174" s="222">
        <v>2883583</v>
      </c>
      <c r="R174" s="222">
        <v>2892385</v>
      </c>
      <c r="S174" s="222">
        <v>8802</v>
      </c>
      <c r="T174" s="222">
        <v>2887011</v>
      </c>
      <c r="U174" s="222">
        <v>2887319</v>
      </c>
      <c r="V174" s="222">
        <v>-1</v>
      </c>
      <c r="W174" s="227"/>
    </row>
    <row r="175" spans="16:23" ht="14.25">
      <c r="P175" s="109"/>
      <c r="Q175" s="222">
        <v>2883583</v>
      </c>
      <c r="R175" s="222">
        <v>2892385</v>
      </c>
      <c r="S175" s="222">
        <v>8802</v>
      </c>
      <c r="T175" s="222">
        <v>2887411</v>
      </c>
      <c r="U175" s="222">
        <v>2887938</v>
      </c>
      <c r="V175" s="222">
        <v>-1</v>
      </c>
      <c r="W175" s="227"/>
    </row>
    <row r="176" spans="16:23" ht="14.25">
      <c r="P176" s="109"/>
      <c r="Q176" s="222">
        <v>2883583</v>
      </c>
      <c r="R176" s="222">
        <v>2892385</v>
      </c>
      <c r="S176" s="222">
        <v>8802</v>
      </c>
      <c r="T176" s="222">
        <v>2887965</v>
      </c>
      <c r="U176" s="222">
        <v>2888420</v>
      </c>
      <c r="V176" s="222">
        <v>-1</v>
      </c>
      <c r="W176" s="227"/>
    </row>
    <row r="177" spans="16:23" ht="14.25">
      <c r="P177" s="109"/>
      <c r="Q177" s="222">
        <v>2883583</v>
      </c>
      <c r="R177" s="222">
        <v>2892385</v>
      </c>
      <c r="S177" s="222">
        <v>8802</v>
      </c>
      <c r="T177" s="222">
        <v>2888799</v>
      </c>
      <c r="U177" s="222">
        <v>2889101</v>
      </c>
      <c r="V177" s="222">
        <v>1</v>
      </c>
      <c r="W177" s="227"/>
    </row>
    <row r="178" spans="16:23" ht="14.25">
      <c r="P178" s="109"/>
      <c r="Q178" s="222">
        <v>2883583</v>
      </c>
      <c r="R178" s="222">
        <v>2892385</v>
      </c>
      <c r="S178" s="222">
        <v>8802</v>
      </c>
      <c r="T178" s="222">
        <v>2888417</v>
      </c>
      <c r="U178" s="222">
        <v>2888800</v>
      </c>
      <c r="V178" s="222">
        <v>-1</v>
      </c>
      <c r="W178" s="227"/>
    </row>
    <row r="179" spans="16:23" ht="14.25">
      <c r="P179" s="109"/>
      <c r="Q179" s="222">
        <v>2883583</v>
      </c>
      <c r="R179" s="222">
        <v>2892385</v>
      </c>
      <c r="S179" s="222">
        <v>8802</v>
      </c>
      <c r="T179" s="222">
        <v>2889391</v>
      </c>
      <c r="U179" s="222">
        <v>2889867</v>
      </c>
      <c r="V179" s="222">
        <v>-1</v>
      </c>
      <c r="W179" s="227" t="s">
        <v>644</v>
      </c>
    </row>
    <row r="180" spans="16:23" ht="14.25">
      <c r="P180" s="109"/>
      <c r="Q180" s="222">
        <v>2883583</v>
      </c>
      <c r="R180" s="222">
        <v>2892385</v>
      </c>
      <c r="S180" s="222">
        <v>8802</v>
      </c>
      <c r="T180" s="222">
        <v>2890031</v>
      </c>
      <c r="U180" s="222">
        <v>2890336</v>
      </c>
      <c r="V180" s="222">
        <v>1</v>
      </c>
      <c r="W180" s="227"/>
    </row>
    <row r="181" spans="16:23" ht="14.25">
      <c r="P181" s="109"/>
      <c r="Q181" s="222">
        <v>2883583</v>
      </c>
      <c r="R181" s="222">
        <v>2892385</v>
      </c>
      <c r="S181" s="222">
        <v>8802</v>
      </c>
      <c r="T181" s="222">
        <v>2890363</v>
      </c>
      <c r="U181" s="222">
        <v>2890488</v>
      </c>
      <c r="V181" s="222">
        <v>-1</v>
      </c>
      <c r="W181" s="227"/>
    </row>
    <row r="182" spans="16:23" ht="14.25">
      <c r="P182" s="109"/>
      <c r="Q182" s="222">
        <v>2883583</v>
      </c>
      <c r="R182" s="222">
        <v>2892385</v>
      </c>
      <c r="S182" s="222">
        <v>8802</v>
      </c>
      <c r="T182" s="222">
        <v>2890628</v>
      </c>
      <c r="U182" s="222">
        <v>2890792</v>
      </c>
      <c r="V182" s="222">
        <v>1</v>
      </c>
      <c r="W182" s="227"/>
    </row>
    <row r="183" spans="16:23" ht="14.25">
      <c r="P183" s="109"/>
      <c r="Q183" s="222">
        <v>2883583</v>
      </c>
      <c r="R183" s="222">
        <v>2892385</v>
      </c>
      <c r="S183" s="222">
        <v>8802</v>
      </c>
      <c r="T183" s="222">
        <v>2891133</v>
      </c>
      <c r="U183" s="222">
        <v>2891615</v>
      </c>
      <c r="V183" s="222">
        <v>-1</v>
      </c>
      <c r="W183" s="227" t="s">
        <v>645</v>
      </c>
    </row>
    <row r="184" spans="16:23" ht="14.25">
      <c r="P184" s="109"/>
      <c r="Q184" s="222">
        <v>2883583</v>
      </c>
      <c r="R184" s="222">
        <v>2892385</v>
      </c>
      <c r="S184" s="222">
        <v>8802</v>
      </c>
      <c r="T184" s="222">
        <v>2891642</v>
      </c>
      <c r="U184" s="222">
        <v>2892385</v>
      </c>
      <c r="V184" s="222">
        <v>-1</v>
      </c>
      <c r="W184" s="227" t="s">
        <v>646</v>
      </c>
    </row>
    <row r="185" spans="16:23" ht="14.25">
      <c r="P185" s="109">
        <v>15</v>
      </c>
      <c r="Q185" s="223">
        <v>2924657</v>
      </c>
      <c r="R185" s="223">
        <v>2929272</v>
      </c>
      <c r="S185" s="223">
        <f>R185-Q185</f>
        <v>4615</v>
      </c>
      <c r="T185" s="223">
        <v>2924657</v>
      </c>
      <c r="U185" s="223">
        <v>2924896</v>
      </c>
      <c r="V185" s="223">
        <v>-1</v>
      </c>
      <c r="W185" s="228"/>
    </row>
    <row r="186" spans="16:23" ht="14.25">
      <c r="P186" s="109"/>
      <c r="Q186" s="223">
        <v>2924657</v>
      </c>
      <c r="R186" s="223">
        <v>2929272</v>
      </c>
      <c r="S186" s="223">
        <f t="shared" ref="S186:S193" si="7">R186-Q186</f>
        <v>4615</v>
      </c>
      <c r="T186" s="223">
        <v>2924889</v>
      </c>
      <c r="U186" s="223">
        <v>2925476</v>
      </c>
      <c r="V186" s="223">
        <v>-1</v>
      </c>
      <c r="W186" s="228"/>
    </row>
    <row r="187" spans="16:23" ht="14.25">
      <c r="P187" s="109"/>
      <c r="Q187" s="223">
        <v>2924657</v>
      </c>
      <c r="R187" s="223">
        <v>2929272</v>
      </c>
      <c r="S187" s="223">
        <f t="shared" si="7"/>
        <v>4615</v>
      </c>
      <c r="T187" s="223">
        <v>2925477</v>
      </c>
      <c r="U187" s="223">
        <v>2925716</v>
      </c>
      <c r="V187" s="223">
        <v>-1</v>
      </c>
      <c r="W187" s="228"/>
    </row>
    <row r="188" spans="16:23" ht="14.25">
      <c r="P188" s="109"/>
      <c r="Q188" s="223">
        <v>2924657</v>
      </c>
      <c r="R188" s="223">
        <v>2929272</v>
      </c>
      <c r="S188" s="223">
        <f t="shared" si="7"/>
        <v>4615</v>
      </c>
      <c r="T188" s="223">
        <v>2925716</v>
      </c>
      <c r="U188" s="223">
        <v>2926402</v>
      </c>
      <c r="V188" s="223">
        <v>-1</v>
      </c>
      <c r="W188" s="228" t="s">
        <v>157</v>
      </c>
    </row>
    <row r="189" spans="16:23" ht="14.25">
      <c r="P189" s="109"/>
      <c r="Q189" s="223">
        <v>2924657</v>
      </c>
      <c r="R189" s="223">
        <v>2929272</v>
      </c>
      <c r="S189" s="223">
        <f t="shared" si="7"/>
        <v>4615</v>
      </c>
      <c r="T189" s="223">
        <v>2926405</v>
      </c>
      <c r="U189" s="223">
        <v>2926656</v>
      </c>
      <c r="V189" s="223">
        <v>-1</v>
      </c>
      <c r="W189" s="228"/>
    </row>
    <row r="190" spans="16:23" ht="14.25">
      <c r="P190" s="109"/>
      <c r="Q190" s="223">
        <v>2924657</v>
      </c>
      <c r="R190" s="223">
        <v>2929272</v>
      </c>
      <c r="S190" s="223">
        <f t="shared" si="7"/>
        <v>4615</v>
      </c>
      <c r="T190" s="223">
        <v>2926765</v>
      </c>
      <c r="U190" s="223">
        <v>2927286</v>
      </c>
      <c r="V190" s="223">
        <v>-1</v>
      </c>
      <c r="W190" s="228" t="s">
        <v>157</v>
      </c>
    </row>
    <row r="191" spans="16:23" ht="14.25">
      <c r="P191" s="109"/>
      <c r="Q191" s="223">
        <v>2924657</v>
      </c>
      <c r="R191" s="223">
        <v>2929272</v>
      </c>
      <c r="S191" s="223">
        <f t="shared" si="7"/>
        <v>4615</v>
      </c>
      <c r="T191" s="223">
        <v>2927383</v>
      </c>
      <c r="U191" s="223">
        <v>2927610</v>
      </c>
      <c r="V191" s="223">
        <v>-1</v>
      </c>
      <c r="W191" s="228"/>
    </row>
    <row r="192" spans="16:23" ht="14.25">
      <c r="P192" s="109"/>
      <c r="Q192" s="223">
        <v>2924657</v>
      </c>
      <c r="R192" s="223">
        <v>2929272</v>
      </c>
      <c r="S192" s="223">
        <f t="shared" si="7"/>
        <v>4615</v>
      </c>
      <c r="T192" s="223">
        <v>2927861</v>
      </c>
      <c r="U192" s="223">
        <v>2928010</v>
      </c>
      <c r="V192" s="223">
        <v>-1</v>
      </c>
      <c r="W192" s="228"/>
    </row>
    <row r="193" spans="16:23" ht="14.25">
      <c r="P193" s="109"/>
      <c r="Q193" s="223">
        <v>2924657</v>
      </c>
      <c r="R193" s="223">
        <v>2929272</v>
      </c>
      <c r="S193" s="223">
        <f t="shared" si="7"/>
        <v>4615</v>
      </c>
      <c r="T193" s="223">
        <v>2928007</v>
      </c>
      <c r="U193" s="223">
        <v>2929272</v>
      </c>
      <c r="V193" s="223">
        <v>-1</v>
      </c>
      <c r="W193" s="228" t="s">
        <v>157</v>
      </c>
    </row>
    <row r="194" spans="16:23" ht="14.25">
      <c r="P194" s="109">
        <v>16</v>
      </c>
      <c r="Q194" s="224">
        <v>3045984</v>
      </c>
      <c r="R194" s="224">
        <v>3052082</v>
      </c>
      <c r="S194" s="224">
        <v>6098</v>
      </c>
      <c r="T194" s="224">
        <v>3045984</v>
      </c>
      <c r="U194" s="224">
        <v>3046784</v>
      </c>
      <c r="V194" s="224">
        <v>-1</v>
      </c>
      <c r="W194" s="229"/>
    </row>
    <row r="195" spans="16:23" ht="14.25">
      <c r="P195" s="109"/>
      <c r="Q195" s="224">
        <v>3045984</v>
      </c>
      <c r="R195" s="224">
        <v>3052082</v>
      </c>
      <c r="S195" s="224">
        <v>6098</v>
      </c>
      <c r="T195" s="224">
        <v>3046994</v>
      </c>
      <c r="U195" s="224">
        <v>3047761</v>
      </c>
      <c r="V195" s="224">
        <v>1</v>
      </c>
      <c r="W195" s="229" t="s">
        <v>647</v>
      </c>
    </row>
    <row r="196" spans="16:23" ht="14.25">
      <c r="P196" s="109"/>
      <c r="Q196" s="224">
        <v>3045984</v>
      </c>
      <c r="R196" s="224">
        <v>3052082</v>
      </c>
      <c r="S196" s="224">
        <v>6098</v>
      </c>
      <c r="T196" s="224">
        <v>3047784</v>
      </c>
      <c r="U196" s="224">
        <v>3048488</v>
      </c>
      <c r="V196" s="224">
        <v>1</v>
      </c>
      <c r="W196" s="229" t="s">
        <v>648</v>
      </c>
    </row>
    <row r="197" spans="16:23" ht="14.25">
      <c r="P197" s="109"/>
      <c r="Q197" s="224">
        <v>3045984</v>
      </c>
      <c r="R197" s="224">
        <v>3052082</v>
      </c>
      <c r="S197" s="224">
        <v>6098</v>
      </c>
      <c r="T197" s="224">
        <v>3048526</v>
      </c>
      <c r="U197" s="224">
        <v>3049353</v>
      </c>
      <c r="V197" s="224">
        <v>1</v>
      </c>
      <c r="W197" s="229"/>
    </row>
    <row r="198" spans="16:23" ht="14.25">
      <c r="P198" s="109"/>
      <c r="Q198" s="224">
        <v>3045984</v>
      </c>
      <c r="R198" s="224">
        <v>3052082</v>
      </c>
      <c r="S198" s="224">
        <v>6098</v>
      </c>
      <c r="T198" s="224">
        <v>3049478</v>
      </c>
      <c r="U198" s="224">
        <v>3049591</v>
      </c>
      <c r="V198" s="224">
        <v>-1</v>
      </c>
      <c r="W198" s="229"/>
    </row>
    <row r="199" spans="16:23" ht="14.25">
      <c r="P199" s="109"/>
      <c r="Q199" s="224">
        <v>3045984</v>
      </c>
      <c r="R199" s="224">
        <v>3052082</v>
      </c>
      <c r="S199" s="224">
        <v>6098</v>
      </c>
      <c r="T199" s="224">
        <v>3049757</v>
      </c>
      <c r="U199" s="224">
        <v>3050545</v>
      </c>
      <c r="V199" s="224">
        <v>1</v>
      </c>
      <c r="W199" s="229"/>
    </row>
    <row r="200" spans="16:23" ht="14.25">
      <c r="P200" s="109"/>
      <c r="Q200" s="224">
        <v>3045984</v>
      </c>
      <c r="R200" s="224">
        <v>3052082</v>
      </c>
      <c r="S200" s="224">
        <v>6098</v>
      </c>
      <c r="T200" s="224">
        <v>3050568</v>
      </c>
      <c r="U200" s="224">
        <v>3051209</v>
      </c>
      <c r="V200" s="224">
        <v>1</v>
      </c>
      <c r="W200" s="229"/>
    </row>
    <row r="201" spans="16:23" ht="14.25">
      <c r="P201" s="109"/>
      <c r="Q201" s="224">
        <v>3045984</v>
      </c>
      <c r="R201" s="224">
        <v>3052082</v>
      </c>
      <c r="S201" s="224">
        <v>6098</v>
      </c>
      <c r="T201" s="224">
        <v>3051228</v>
      </c>
      <c r="U201" s="224">
        <v>3052082</v>
      </c>
      <c r="V201" s="224">
        <v>1</v>
      </c>
      <c r="W201" s="229"/>
    </row>
    <row r="202" spans="16:23" ht="14.25">
      <c r="P202" s="109">
        <v>17</v>
      </c>
      <c r="Q202" s="221">
        <v>3191526</v>
      </c>
      <c r="R202" s="221">
        <v>3240343</v>
      </c>
      <c r="S202" s="221">
        <v>48817</v>
      </c>
      <c r="T202" s="221">
        <v>3191526</v>
      </c>
      <c r="U202" s="221">
        <v>3192218</v>
      </c>
      <c r="V202" s="221">
        <v>1</v>
      </c>
      <c r="W202" s="230"/>
    </row>
    <row r="203" spans="16:23" ht="14.25">
      <c r="P203" s="109"/>
      <c r="Q203" s="221">
        <v>3191526</v>
      </c>
      <c r="R203" s="221">
        <v>3240343</v>
      </c>
      <c r="S203" s="221">
        <v>48817</v>
      </c>
      <c r="T203" s="221">
        <v>3192250</v>
      </c>
      <c r="U203" s="221">
        <v>3193038</v>
      </c>
      <c r="V203" s="221">
        <v>1</v>
      </c>
      <c r="W203" s="230" t="s">
        <v>649</v>
      </c>
    </row>
    <row r="204" spans="16:23" ht="14.25">
      <c r="P204" s="109"/>
      <c r="Q204" s="221">
        <v>3191526</v>
      </c>
      <c r="R204" s="221">
        <v>3240343</v>
      </c>
      <c r="S204" s="221">
        <v>48817</v>
      </c>
      <c r="T204" s="221">
        <v>3193050</v>
      </c>
      <c r="U204" s="221">
        <v>3193877</v>
      </c>
      <c r="V204" s="221">
        <v>1</v>
      </c>
      <c r="W204" s="230"/>
    </row>
    <row r="205" spans="16:23" ht="14.25">
      <c r="P205" s="109"/>
      <c r="Q205" s="221">
        <v>3191526</v>
      </c>
      <c r="R205" s="221">
        <v>3240343</v>
      </c>
      <c r="S205" s="221">
        <v>48817</v>
      </c>
      <c r="T205" s="221">
        <v>3193912</v>
      </c>
      <c r="U205" s="221">
        <v>3194907</v>
      </c>
      <c r="V205" s="221">
        <v>1</v>
      </c>
      <c r="W205" s="230" t="s">
        <v>635</v>
      </c>
    </row>
    <row r="206" spans="16:23" ht="14.25">
      <c r="P206" s="109"/>
      <c r="Q206" s="221">
        <v>3191526</v>
      </c>
      <c r="R206" s="221">
        <v>3240343</v>
      </c>
      <c r="S206" s="221">
        <v>48817</v>
      </c>
      <c r="T206" s="221">
        <v>3194904</v>
      </c>
      <c r="U206" s="221">
        <v>3195677</v>
      </c>
      <c r="V206" s="221">
        <v>1</v>
      </c>
      <c r="W206" s="230" t="s">
        <v>314</v>
      </c>
    </row>
    <row r="207" spans="16:23" ht="14.25">
      <c r="P207" s="109"/>
      <c r="Q207" s="221">
        <v>3191526</v>
      </c>
      <c r="R207" s="221">
        <v>3240343</v>
      </c>
      <c r="S207" s="221">
        <v>48817</v>
      </c>
      <c r="T207" s="221">
        <v>3195876</v>
      </c>
      <c r="U207" s="221">
        <v>3196256</v>
      </c>
      <c r="V207" s="221">
        <v>1</v>
      </c>
      <c r="W207" s="230" t="s">
        <v>650</v>
      </c>
    </row>
    <row r="208" spans="16:23" ht="14.25">
      <c r="P208" s="109"/>
      <c r="Q208" s="221">
        <v>3191526</v>
      </c>
      <c r="R208" s="221">
        <v>3240343</v>
      </c>
      <c r="S208" s="221">
        <v>48817</v>
      </c>
      <c r="T208" s="221">
        <v>3196271</v>
      </c>
      <c r="U208" s="221">
        <v>3196804</v>
      </c>
      <c r="V208" s="221">
        <v>1</v>
      </c>
      <c r="W208" s="230" t="s">
        <v>651</v>
      </c>
    </row>
    <row r="209" spans="16:23" ht="14.25">
      <c r="P209" s="109"/>
      <c r="Q209" s="221">
        <v>3191526</v>
      </c>
      <c r="R209" s="221">
        <v>3240343</v>
      </c>
      <c r="S209" s="221">
        <v>48817</v>
      </c>
      <c r="T209" s="221">
        <v>3196939</v>
      </c>
      <c r="U209" s="221">
        <v>3197373</v>
      </c>
      <c r="V209" s="221">
        <v>1</v>
      </c>
      <c r="W209" s="230" t="s">
        <v>652</v>
      </c>
    </row>
    <row r="210" spans="16:23" ht="14.25">
      <c r="P210" s="109"/>
      <c r="Q210" s="221">
        <v>3191526</v>
      </c>
      <c r="R210" s="221">
        <v>3240343</v>
      </c>
      <c r="S210" s="221">
        <v>48817</v>
      </c>
      <c r="T210" s="221">
        <v>3197373</v>
      </c>
      <c r="U210" s="221">
        <v>3198068</v>
      </c>
      <c r="V210" s="221">
        <v>1</v>
      </c>
      <c r="W210" s="230" t="s">
        <v>653</v>
      </c>
    </row>
    <row r="211" spans="16:23" ht="14.25">
      <c r="P211" s="109"/>
      <c r="Q211" s="221">
        <v>3191526</v>
      </c>
      <c r="R211" s="221">
        <v>3240343</v>
      </c>
      <c r="S211" s="221">
        <v>48817</v>
      </c>
      <c r="T211" s="221">
        <v>3198296</v>
      </c>
      <c r="U211" s="221">
        <v>3198820</v>
      </c>
      <c r="V211" s="221">
        <v>1</v>
      </c>
      <c r="W211" s="230" t="s">
        <v>654</v>
      </c>
    </row>
    <row r="212" spans="16:23" ht="14.25">
      <c r="P212" s="109"/>
      <c r="Q212" s="221">
        <v>3191526</v>
      </c>
      <c r="R212" s="221">
        <v>3240343</v>
      </c>
      <c r="S212" s="221">
        <v>48817</v>
      </c>
      <c r="T212" s="221">
        <v>3198897</v>
      </c>
      <c r="U212" s="221">
        <v>3199274</v>
      </c>
      <c r="V212" s="221">
        <v>1</v>
      </c>
      <c r="W212" s="230" t="s">
        <v>655</v>
      </c>
    </row>
    <row r="213" spans="16:23" ht="14.25">
      <c r="P213" s="109"/>
      <c r="Q213" s="221">
        <v>3191526</v>
      </c>
      <c r="R213" s="221">
        <v>3240343</v>
      </c>
      <c r="S213" s="221">
        <v>48817</v>
      </c>
      <c r="T213" s="221">
        <v>3199460</v>
      </c>
      <c r="U213" s="221">
        <v>3201805</v>
      </c>
      <c r="V213" s="221">
        <v>1</v>
      </c>
      <c r="W213" s="230" t="s">
        <v>656</v>
      </c>
    </row>
    <row r="214" spans="16:23" ht="14.25">
      <c r="P214" s="109"/>
      <c r="Q214" s="221">
        <v>3191526</v>
      </c>
      <c r="R214" s="221">
        <v>3240343</v>
      </c>
      <c r="S214" s="221">
        <v>48817</v>
      </c>
      <c r="T214" s="221">
        <v>3202139</v>
      </c>
      <c r="U214" s="221">
        <v>3202552</v>
      </c>
      <c r="V214" s="221">
        <v>1</v>
      </c>
      <c r="W214" s="230"/>
    </row>
    <row r="215" spans="16:23" ht="14.25">
      <c r="P215" s="109"/>
      <c r="Q215" s="221">
        <v>3191526</v>
      </c>
      <c r="R215" s="221">
        <v>3240343</v>
      </c>
      <c r="S215" s="221">
        <v>48817</v>
      </c>
      <c r="T215" s="221">
        <v>3202698</v>
      </c>
      <c r="U215" s="221">
        <v>3203885</v>
      </c>
      <c r="V215" s="221">
        <v>1</v>
      </c>
      <c r="W215" s="230"/>
    </row>
    <row r="216" spans="16:23" ht="14.25">
      <c r="P216" s="109"/>
      <c r="Q216" s="221">
        <v>3191526</v>
      </c>
      <c r="R216" s="221">
        <v>3240343</v>
      </c>
      <c r="S216" s="221">
        <v>48817</v>
      </c>
      <c r="T216" s="221">
        <v>3204399</v>
      </c>
      <c r="U216" s="221">
        <v>3205235</v>
      </c>
      <c r="V216" s="221">
        <v>1</v>
      </c>
      <c r="W216" s="230"/>
    </row>
    <row r="217" spans="16:23" ht="14.25">
      <c r="P217" s="109"/>
      <c r="Q217" s="221">
        <v>3191526</v>
      </c>
      <c r="R217" s="221">
        <v>3240343</v>
      </c>
      <c r="S217" s="221">
        <v>48817</v>
      </c>
      <c r="T217" s="221">
        <v>3205926</v>
      </c>
      <c r="U217" s="221">
        <v>3207281</v>
      </c>
      <c r="V217" s="221">
        <v>1</v>
      </c>
      <c r="W217" s="230" t="s">
        <v>157</v>
      </c>
    </row>
    <row r="218" spans="16:23" ht="14.25">
      <c r="P218" s="109"/>
      <c r="Q218" s="221">
        <v>3191526</v>
      </c>
      <c r="R218" s="221">
        <v>3240343</v>
      </c>
      <c r="S218" s="221">
        <v>48817</v>
      </c>
      <c r="T218" s="221">
        <v>3207282</v>
      </c>
      <c r="U218" s="221">
        <v>3210437</v>
      </c>
      <c r="V218" s="221">
        <v>1</v>
      </c>
      <c r="W218" s="230" t="s">
        <v>157</v>
      </c>
    </row>
    <row r="219" spans="16:23" ht="14.25">
      <c r="P219" s="109"/>
      <c r="Q219" s="221">
        <v>3191526</v>
      </c>
      <c r="R219" s="221">
        <v>3240343</v>
      </c>
      <c r="S219" s="221">
        <v>48817</v>
      </c>
      <c r="T219" s="221">
        <v>3210952</v>
      </c>
      <c r="U219" s="221">
        <v>3211092</v>
      </c>
      <c r="V219" s="221">
        <v>-1</v>
      </c>
      <c r="W219" s="230"/>
    </row>
    <row r="220" spans="16:23" ht="14.25">
      <c r="P220" s="109"/>
      <c r="Q220" s="221">
        <v>3191526</v>
      </c>
      <c r="R220" s="221">
        <v>3240343</v>
      </c>
      <c r="S220" s="221">
        <v>48817</v>
      </c>
      <c r="T220" s="221">
        <v>3211379</v>
      </c>
      <c r="U220" s="221">
        <v>3212440</v>
      </c>
      <c r="V220" s="221">
        <v>1</v>
      </c>
      <c r="W220" s="230" t="s">
        <v>157</v>
      </c>
    </row>
    <row r="221" spans="16:23" ht="14.25">
      <c r="P221" s="109"/>
      <c r="Q221" s="221">
        <v>3191526</v>
      </c>
      <c r="R221" s="221">
        <v>3240343</v>
      </c>
      <c r="S221" s="221">
        <v>48817</v>
      </c>
      <c r="T221" s="221">
        <v>3212504</v>
      </c>
      <c r="U221" s="221">
        <v>3213046</v>
      </c>
      <c r="V221" s="221">
        <v>1</v>
      </c>
      <c r="W221" s="230"/>
    </row>
    <row r="222" spans="16:23" ht="14.25">
      <c r="P222" s="109"/>
      <c r="Q222" s="221">
        <v>3191526</v>
      </c>
      <c r="R222" s="221">
        <v>3240343</v>
      </c>
      <c r="S222" s="221">
        <v>48817</v>
      </c>
      <c r="T222" s="221">
        <v>3213079</v>
      </c>
      <c r="U222" s="221">
        <v>3213768</v>
      </c>
      <c r="V222" s="221">
        <v>1</v>
      </c>
      <c r="W222" s="230" t="s">
        <v>157</v>
      </c>
    </row>
    <row r="223" spans="16:23" ht="14.25">
      <c r="P223" s="109"/>
      <c r="Q223" s="221">
        <v>3191526</v>
      </c>
      <c r="R223" s="221">
        <v>3240343</v>
      </c>
      <c r="S223" s="221">
        <v>48817</v>
      </c>
      <c r="T223" s="221">
        <v>3213957</v>
      </c>
      <c r="U223" s="221">
        <v>3215084</v>
      </c>
      <c r="V223" s="221">
        <v>1</v>
      </c>
      <c r="W223" s="230"/>
    </row>
    <row r="224" spans="16:23" ht="14.25">
      <c r="P224" s="109"/>
      <c r="Q224" s="221">
        <v>3191526</v>
      </c>
      <c r="R224" s="221">
        <v>3240343</v>
      </c>
      <c r="S224" s="221">
        <v>48817</v>
      </c>
      <c r="T224" s="221">
        <v>3215151</v>
      </c>
      <c r="U224" s="221">
        <v>3216479</v>
      </c>
      <c r="V224" s="221">
        <v>-1</v>
      </c>
      <c r="W224" s="230" t="s">
        <v>157</v>
      </c>
    </row>
    <row r="225" spans="16:23" ht="14.25">
      <c r="P225" s="109"/>
      <c r="Q225" s="221">
        <v>3191526</v>
      </c>
      <c r="R225" s="221">
        <v>3240343</v>
      </c>
      <c r="S225" s="221">
        <v>48817</v>
      </c>
      <c r="T225" s="221">
        <v>3216552</v>
      </c>
      <c r="U225" s="221">
        <v>3217037</v>
      </c>
      <c r="V225" s="221">
        <v>-1</v>
      </c>
      <c r="W225" s="230"/>
    </row>
    <row r="226" spans="16:23" ht="14.25">
      <c r="P226" s="109"/>
      <c r="Q226" s="221">
        <v>3191526</v>
      </c>
      <c r="R226" s="221">
        <v>3240343</v>
      </c>
      <c r="S226" s="221">
        <v>48817</v>
      </c>
      <c r="T226" s="221">
        <v>3217170</v>
      </c>
      <c r="U226" s="221">
        <v>3218513</v>
      </c>
      <c r="V226" s="221">
        <v>-1</v>
      </c>
      <c r="W226" s="230" t="s">
        <v>657</v>
      </c>
    </row>
    <row r="227" spans="16:23" ht="14.25">
      <c r="P227" s="109"/>
      <c r="Q227" s="221">
        <v>3191526</v>
      </c>
      <c r="R227" s="221">
        <v>3240343</v>
      </c>
      <c r="S227" s="221">
        <v>48817</v>
      </c>
      <c r="T227" s="221">
        <v>3218949</v>
      </c>
      <c r="U227" s="221">
        <v>3219215</v>
      </c>
      <c r="V227" s="221">
        <v>-1</v>
      </c>
      <c r="W227" s="230"/>
    </row>
    <row r="228" spans="16:23" ht="14.25">
      <c r="P228" s="109"/>
      <c r="Q228" s="221">
        <v>3191526</v>
      </c>
      <c r="R228" s="221">
        <v>3240343</v>
      </c>
      <c r="S228" s="221">
        <v>48817</v>
      </c>
      <c r="T228" s="221">
        <v>3219258</v>
      </c>
      <c r="U228" s="221">
        <v>3219770</v>
      </c>
      <c r="V228" s="221">
        <v>-1</v>
      </c>
      <c r="W228" s="230"/>
    </row>
    <row r="229" spans="16:23" ht="14.25">
      <c r="P229" s="109"/>
      <c r="Q229" s="221">
        <v>3191526</v>
      </c>
      <c r="R229" s="221">
        <v>3240343</v>
      </c>
      <c r="S229" s="221">
        <v>48817</v>
      </c>
      <c r="T229" s="221">
        <v>3220994</v>
      </c>
      <c r="U229" s="221">
        <v>3221932</v>
      </c>
      <c r="V229" s="221">
        <v>-1</v>
      </c>
      <c r="W229" s="230" t="s">
        <v>658</v>
      </c>
    </row>
    <row r="230" spans="16:23" ht="14.25">
      <c r="P230" s="109"/>
      <c r="Q230" s="221">
        <v>3191526</v>
      </c>
      <c r="R230" s="221">
        <v>3240343</v>
      </c>
      <c r="S230" s="221">
        <v>48817</v>
      </c>
      <c r="T230" s="221">
        <v>3222041</v>
      </c>
      <c r="U230" s="221">
        <v>3223174</v>
      </c>
      <c r="V230" s="221">
        <v>1</v>
      </c>
      <c r="W230" s="230" t="s">
        <v>222</v>
      </c>
    </row>
    <row r="231" spans="16:23" ht="14.25">
      <c r="P231" s="109"/>
      <c r="Q231" s="221">
        <v>3191526</v>
      </c>
      <c r="R231" s="221">
        <v>3240343</v>
      </c>
      <c r="S231" s="221">
        <v>48817</v>
      </c>
      <c r="T231" s="221">
        <v>3223340</v>
      </c>
      <c r="U231" s="221">
        <v>3224260</v>
      </c>
      <c r="V231" s="221">
        <v>-1</v>
      </c>
      <c r="W231" s="230" t="s">
        <v>332</v>
      </c>
    </row>
    <row r="232" spans="16:23" ht="14.25">
      <c r="P232" s="109"/>
      <c r="Q232" s="221">
        <v>3191526</v>
      </c>
      <c r="R232" s="221">
        <v>3240343</v>
      </c>
      <c r="S232" s="221">
        <v>48817</v>
      </c>
      <c r="T232" s="221">
        <v>3224448</v>
      </c>
      <c r="U232" s="221">
        <v>3227555</v>
      </c>
      <c r="V232" s="221">
        <v>1</v>
      </c>
      <c r="W232" s="28" t="s">
        <v>659</v>
      </c>
    </row>
    <row r="233" spans="16:23" ht="14.25">
      <c r="P233" s="109"/>
      <c r="Q233" s="221">
        <v>3191526</v>
      </c>
      <c r="R233" s="221">
        <v>3240343</v>
      </c>
      <c r="S233" s="221">
        <v>48817</v>
      </c>
      <c r="T233" s="221">
        <v>3227858</v>
      </c>
      <c r="U233" s="221">
        <v>3230791</v>
      </c>
      <c r="V233" s="221">
        <v>-1</v>
      </c>
      <c r="W233" s="230" t="s">
        <v>660</v>
      </c>
    </row>
    <row r="234" spans="16:23" ht="14.25">
      <c r="P234" s="109"/>
      <c r="Q234" s="221">
        <v>3191526</v>
      </c>
      <c r="R234" s="221">
        <v>3240343</v>
      </c>
      <c r="S234" s="221">
        <v>48817</v>
      </c>
      <c r="T234" s="221">
        <v>3230959</v>
      </c>
      <c r="U234" s="221">
        <v>3231771</v>
      </c>
      <c r="V234" s="221">
        <v>-1</v>
      </c>
      <c r="W234" s="230" t="s">
        <v>661</v>
      </c>
    </row>
    <row r="235" spans="16:23" ht="14.25">
      <c r="P235" s="109"/>
      <c r="Q235" s="221">
        <v>3191526</v>
      </c>
      <c r="R235" s="221">
        <v>3240343</v>
      </c>
      <c r="S235" s="221">
        <v>48817</v>
      </c>
      <c r="T235" s="221">
        <v>3231864</v>
      </c>
      <c r="U235" s="221">
        <v>3232880</v>
      </c>
      <c r="V235" s="221">
        <v>-1</v>
      </c>
      <c r="W235" s="230" t="s">
        <v>662</v>
      </c>
    </row>
    <row r="236" spans="16:23" ht="14.25">
      <c r="P236" s="109"/>
      <c r="Q236" s="221">
        <v>3191526</v>
      </c>
      <c r="R236" s="221">
        <v>3240343</v>
      </c>
      <c r="S236" s="221">
        <v>48817</v>
      </c>
      <c r="T236" s="221">
        <v>3233003</v>
      </c>
      <c r="U236" s="221">
        <v>3233764</v>
      </c>
      <c r="V236" s="221">
        <v>-1</v>
      </c>
      <c r="W236" s="230" t="s">
        <v>266</v>
      </c>
    </row>
    <row r="237" spans="16:23" ht="14.25">
      <c r="P237" s="109"/>
      <c r="Q237" s="221">
        <v>3191526</v>
      </c>
      <c r="R237" s="221">
        <v>3240343</v>
      </c>
      <c r="S237" s="221">
        <v>48817</v>
      </c>
      <c r="T237" s="221">
        <v>3233847</v>
      </c>
      <c r="U237" s="221">
        <v>3234035</v>
      </c>
      <c r="V237" s="221">
        <v>1</v>
      </c>
      <c r="W237" s="230"/>
    </row>
    <row r="238" spans="16:23" ht="14.25">
      <c r="P238" s="109"/>
      <c r="Q238" s="221">
        <v>3191526</v>
      </c>
      <c r="R238" s="221">
        <v>3240343</v>
      </c>
      <c r="S238" s="221">
        <v>48817</v>
      </c>
      <c r="T238" s="221">
        <v>3234099</v>
      </c>
      <c r="U238" s="221">
        <v>3234557</v>
      </c>
      <c r="V238" s="221">
        <v>1</v>
      </c>
      <c r="W238" s="230"/>
    </row>
    <row r="239" spans="16:23" ht="14.25">
      <c r="P239" s="109"/>
      <c r="Q239" s="221">
        <v>3191526</v>
      </c>
      <c r="R239" s="221">
        <v>3240343</v>
      </c>
      <c r="S239" s="221">
        <v>48817</v>
      </c>
      <c r="T239" s="221">
        <v>3234631</v>
      </c>
      <c r="U239" s="221">
        <v>3234807</v>
      </c>
      <c r="V239" s="221">
        <v>1</v>
      </c>
      <c r="W239" s="230"/>
    </row>
    <row r="240" spans="16:23" ht="14.25">
      <c r="P240" s="109"/>
      <c r="Q240" s="221">
        <v>3191526</v>
      </c>
      <c r="R240" s="221">
        <v>3240343</v>
      </c>
      <c r="S240" s="221">
        <v>48817</v>
      </c>
      <c r="T240" s="221">
        <v>3234808</v>
      </c>
      <c r="U240" s="221">
        <v>3234975</v>
      </c>
      <c r="V240" s="221">
        <v>1</v>
      </c>
      <c r="W240" s="230"/>
    </row>
    <row r="241" spans="16:23" ht="14.25">
      <c r="P241" s="109"/>
      <c r="Q241" s="221">
        <v>3191526</v>
      </c>
      <c r="R241" s="221">
        <v>3240343</v>
      </c>
      <c r="S241" s="221">
        <v>48817</v>
      </c>
      <c r="T241" s="221">
        <v>3235050</v>
      </c>
      <c r="U241" s="221">
        <v>3235547</v>
      </c>
      <c r="V241" s="221">
        <v>-1</v>
      </c>
      <c r="W241" s="230" t="s">
        <v>157</v>
      </c>
    </row>
    <row r="242" spans="16:23" ht="14.25">
      <c r="P242" s="109"/>
      <c r="Q242" s="221">
        <v>3191526</v>
      </c>
      <c r="R242" s="221">
        <v>3240343</v>
      </c>
      <c r="S242" s="221">
        <v>48817</v>
      </c>
      <c r="T242" s="221">
        <v>3235893</v>
      </c>
      <c r="U242" s="221">
        <v>3238466</v>
      </c>
      <c r="V242" s="221">
        <v>1</v>
      </c>
      <c r="W242" s="28" t="s">
        <v>663</v>
      </c>
    </row>
    <row r="243" spans="16:23" ht="14.25">
      <c r="P243" s="109"/>
      <c r="Q243" s="221">
        <v>3191526</v>
      </c>
      <c r="R243" s="221">
        <v>3240343</v>
      </c>
      <c r="S243" s="221">
        <v>48817</v>
      </c>
      <c r="T243" s="221">
        <v>3238518</v>
      </c>
      <c r="U243" s="221">
        <v>3238931</v>
      </c>
      <c r="V243" s="221">
        <v>-1</v>
      </c>
      <c r="W243" s="230" t="s">
        <v>157</v>
      </c>
    </row>
    <row r="244" spans="16:23" ht="14.25">
      <c r="P244" s="109"/>
      <c r="Q244" s="221">
        <v>3191526</v>
      </c>
      <c r="R244" s="221">
        <v>3240343</v>
      </c>
      <c r="S244" s="221">
        <v>48817</v>
      </c>
      <c r="T244" s="221">
        <v>3239108</v>
      </c>
      <c r="U244" s="221">
        <v>3240046</v>
      </c>
      <c r="V244" s="221">
        <v>-1</v>
      </c>
      <c r="W244" s="230" t="s">
        <v>157</v>
      </c>
    </row>
    <row r="245" spans="16:23" ht="14.25">
      <c r="P245" s="109"/>
      <c r="Q245" s="221">
        <v>3191526</v>
      </c>
      <c r="R245" s="221">
        <v>3240343</v>
      </c>
      <c r="S245" s="221">
        <v>48817</v>
      </c>
      <c r="T245" s="221">
        <v>3240092</v>
      </c>
      <c r="U245" s="221">
        <v>3240343</v>
      </c>
      <c r="V245" s="221">
        <v>-1</v>
      </c>
      <c r="W245" s="230" t="s">
        <v>266</v>
      </c>
    </row>
    <row r="246" spans="16:23" ht="14.25">
      <c r="P246" s="109">
        <v>18</v>
      </c>
      <c r="Q246" s="225">
        <v>3247044</v>
      </c>
      <c r="R246" s="225">
        <v>3271870</v>
      </c>
      <c r="S246" s="225">
        <f>R246-Q246</f>
        <v>24826</v>
      </c>
      <c r="T246" s="225">
        <v>3247044</v>
      </c>
      <c r="U246" s="225">
        <v>3248210</v>
      </c>
      <c r="V246" s="225">
        <v>-1</v>
      </c>
      <c r="W246" s="154" t="s">
        <v>420</v>
      </c>
    </row>
    <row r="247" spans="16:23" ht="14.25">
      <c r="P247" s="109"/>
      <c r="Q247" s="225">
        <v>3247044</v>
      </c>
      <c r="R247" s="225">
        <v>3271870</v>
      </c>
      <c r="S247" s="225">
        <f t="shared" ref="S247:S269" si="8">R247-Q247</f>
        <v>24826</v>
      </c>
      <c r="T247" s="225">
        <v>3248207</v>
      </c>
      <c r="U247" s="225">
        <v>3249985</v>
      </c>
      <c r="V247" s="225">
        <v>-1</v>
      </c>
      <c r="W247" s="154" t="s">
        <v>419</v>
      </c>
    </row>
    <row r="248" spans="16:23" ht="14.25">
      <c r="P248" s="109"/>
      <c r="Q248" s="225">
        <v>3247044</v>
      </c>
      <c r="R248" s="225">
        <v>3271870</v>
      </c>
      <c r="S248" s="225">
        <f t="shared" si="8"/>
        <v>24826</v>
      </c>
      <c r="T248" s="225">
        <v>3249987</v>
      </c>
      <c r="U248" s="225">
        <v>3251027</v>
      </c>
      <c r="V248" s="225">
        <v>-1</v>
      </c>
      <c r="W248" s="154" t="s">
        <v>418</v>
      </c>
    </row>
    <row r="249" spans="16:23" ht="14.25">
      <c r="P249" s="109"/>
      <c r="Q249" s="225">
        <v>3247044</v>
      </c>
      <c r="R249" s="225">
        <v>3271870</v>
      </c>
      <c r="S249" s="225">
        <f t="shared" si="8"/>
        <v>24826</v>
      </c>
      <c r="T249" s="225">
        <v>3251054</v>
      </c>
      <c r="U249" s="225">
        <v>3251479</v>
      </c>
      <c r="V249" s="225">
        <v>-1</v>
      </c>
      <c r="W249" s="231" t="s">
        <v>157</v>
      </c>
    </row>
    <row r="250" spans="16:23" ht="14.25">
      <c r="P250" s="109"/>
      <c r="Q250" s="225">
        <v>3247044</v>
      </c>
      <c r="R250" s="225">
        <v>3271870</v>
      </c>
      <c r="S250" s="225">
        <f t="shared" si="8"/>
        <v>24826</v>
      </c>
      <c r="T250" s="225">
        <v>3251476</v>
      </c>
      <c r="U250" s="225">
        <v>3252090</v>
      </c>
      <c r="V250" s="225">
        <v>-1</v>
      </c>
      <c r="W250" s="231" t="s">
        <v>220</v>
      </c>
    </row>
    <row r="251" spans="16:23" ht="14.25">
      <c r="P251" s="109"/>
      <c r="Q251" s="225">
        <v>3247044</v>
      </c>
      <c r="R251" s="225">
        <v>3271870</v>
      </c>
      <c r="S251" s="225">
        <f t="shared" si="8"/>
        <v>24826</v>
      </c>
      <c r="T251" s="225">
        <v>3252506</v>
      </c>
      <c r="U251" s="225">
        <v>3255610</v>
      </c>
      <c r="V251" s="225">
        <v>1</v>
      </c>
      <c r="W251" s="231" t="s">
        <v>142</v>
      </c>
    </row>
    <row r="252" spans="16:23" ht="14.25">
      <c r="P252" s="109"/>
      <c r="Q252" s="225">
        <v>3247044</v>
      </c>
      <c r="R252" s="225">
        <v>3271870</v>
      </c>
      <c r="S252" s="225">
        <f t="shared" si="8"/>
        <v>24826</v>
      </c>
      <c r="T252" s="225">
        <v>3255681</v>
      </c>
      <c r="U252" s="225">
        <v>3255803</v>
      </c>
      <c r="V252" s="225">
        <v>1</v>
      </c>
      <c r="W252" s="231"/>
    </row>
    <row r="253" spans="16:23" ht="14.25">
      <c r="P253" s="109"/>
      <c r="Q253" s="225">
        <v>3247044</v>
      </c>
      <c r="R253" s="225">
        <v>3271870</v>
      </c>
      <c r="S253" s="225">
        <f t="shared" si="8"/>
        <v>24826</v>
      </c>
      <c r="T253" s="225">
        <v>3255870</v>
      </c>
      <c r="U253" s="225">
        <v>3256805</v>
      </c>
      <c r="V253" s="225">
        <v>-1</v>
      </c>
      <c r="W253" s="231" t="s">
        <v>664</v>
      </c>
    </row>
    <row r="254" spans="16:23" ht="14.25">
      <c r="P254" s="109"/>
      <c r="Q254" s="225">
        <v>3247044</v>
      </c>
      <c r="R254" s="225">
        <v>3271870</v>
      </c>
      <c r="S254" s="225">
        <f t="shared" si="8"/>
        <v>24826</v>
      </c>
      <c r="T254" s="225">
        <v>3257434</v>
      </c>
      <c r="U254" s="225">
        <v>3258135</v>
      </c>
      <c r="V254" s="225">
        <v>-1</v>
      </c>
      <c r="W254" s="231"/>
    </row>
    <row r="255" spans="16:23" ht="14.25">
      <c r="P255" s="109"/>
      <c r="Q255" s="225">
        <v>3247044</v>
      </c>
      <c r="R255" s="225">
        <v>3271870</v>
      </c>
      <c r="S255" s="225">
        <f t="shared" si="8"/>
        <v>24826</v>
      </c>
      <c r="T255" s="225">
        <v>3258405</v>
      </c>
      <c r="U255" s="225">
        <v>3259046</v>
      </c>
      <c r="V255" s="225">
        <v>1</v>
      </c>
      <c r="W255" s="231" t="s">
        <v>157</v>
      </c>
    </row>
    <row r="256" spans="16:23" ht="14.25">
      <c r="P256" s="109"/>
      <c r="Q256" s="225">
        <v>3247044</v>
      </c>
      <c r="R256" s="225">
        <v>3271870</v>
      </c>
      <c r="S256" s="225">
        <f t="shared" si="8"/>
        <v>24826</v>
      </c>
      <c r="T256" s="225">
        <v>3259094</v>
      </c>
      <c r="U256" s="225">
        <v>3259960</v>
      </c>
      <c r="V256" s="225">
        <v>-1</v>
      </c>
      <c r="W256" s="231" t="s">
        <v>157</v>
      </c>
    </row>
    <row r="257" spans="16:23" ht="14.25">
      <c r="P257" s="109"/>
      <c r="Q257" s="225">
        <v>3247044</v>
      </c>
      <c r="R257" s="225">
        <v>3271870</v>
      </c>
      <c r="S257" s="225">
        <f t="shared" si="8"/>
        <v>24826</v>
      </c>
      <c r="T257" s="225">
        <v>3260035</v>
      </c>
      <c r="U257" s="225">
        <v>3260868</v>
      </c>
      <c r="V257" s="225">
        <v>-1</v>
      </c>
      <c r="W257" s="231"/>
    </row>
    <row r="258" spans="16:23" ht="14.25">
      <c r="P258" s="109"/>
      <c r="Q258" s="225">
        <v>3247044</v>
      </c>
      <c r="R258" s="225">
        <v>3271870</v>
      </c>
      <c r="S258" s="225">
        <f t="shared" si="8"/>
        <v>24826</v>
      </c>
      <c r="T258" s="225">
        <v>3261045</v>
      </c>
      <c r="U258" s="225">
        <v>3262724</v>
      </c>
      <c r="V258" s="225">
        <v>-1</v>
      </c>
      <c r="W258" s="231" t="s">
        <v>157</v>
      </c>
    </row>
    <row r="259" spans="16:23" ht="14.25">
      <c r="P259" s="109"/>
      <c r="Q259" s="225">
        <v>3247044</v>
      </c>
      <c r="R259" s="225">
        <v>3271870</v>
      </c>
      <c r="S259" s="225">
        <f t="shared" si="8"/>
        <v>24826</v>
      </c>
      <c r="T259" s="225">
        <v>3262791</v>
      </c>
      <c r="U259" s="225">
        <v>3264617</v>
      </c>
      <c r="V259" s="225">
        <v>-1</v>
      </c>
      <c r="W259" s="231" t="s">
        <v>157</v>
      </c>
    </row>
    <row r="260" spans="16:23" ht="14.25">
      <c r="P260" s="109"/>
      <c r="Q260" s="225">
        <v>3247044</v>
      </c>
      <c r="R260" s="225">
        <v>3271870</v>
      </c>
      <c r="S260" s="225">
        <f t="shared" si="8"/>
        <v>24826</v>
      </c>
      <c r="T260" s="225">
        <v>3264742</v>
      </c>
      <c r="U260" s="225">
        <v>3265023</v>
      </c>
      <c r="V260" s="225">
        <v>-1</v>
      </c>
      <c r="W260" s="231"/>
    </row>
    <row r="261" spans="16:23" ht="14.25">
      <c r="P261" s="109"/>
      <c r="Q261" s="225">
        <v>3247044</v>
      </c>
      <c r="R261" s="225">
        <v>3271870</v>
      </c>
      <c r="S261" s="225">
        <f t="shared" si="8"/>
        <v>24826</v>
      </c>
      <c r="T261" s="225">
        <v>3265329</v>
      </c>
      <c r="U261" s="225">
        <v>3265586</v>
      </c>
      <c r="V261" s="225">
        <v>-1</v>
      </c>
      <c r="W261" s="231"/>
    </row>
    <row r="262" spans="16:23" ht="14.25">
      <c r="P262" s="109"/>
      <c r="Q262" s="225">
        <v>3247044</v>
      </c>
      <c r="R262" s="225">
        <v>3271870</v>
      </c>
      <c r="S262" s="225">
        <f t="shared" si="8"/>
        <v>24826</v>
      </c>
      <c r="T262" s="225">
        <v>3265614</v>
      </c>
      <c r="U262" s="225">
        <v>3265811</v>
      </c>
      <c r="V262" s="225">
        <v>1</v>
      </c>
      <c r="W262" s="231" t="s">
        <v>157</v>
      </c>
    </row>
    <row r="263" spans="16:23" ht="14.25">
      <c r="P263" s="109"/>
      <c r="Q263" s="225">
        <v>3247044</v>
      </c>
      <c r="R263" s="225">
        <v>3271870</v>
      </c>
      <c r="S263" s="225">
        <f t="shared" si="8"/>
        <v>24826</v>
      </c>
      <c r="T263" s="225">
        <v>3266217</v>
      </c>
      <c r="U263" s="225">
        <v>3266498</v>
      </c>
      <c r="V263" s="225">
        <v>1</v>
      </c>
      <c r="W263" s="231" t="s">
        <v>157</v>
      </c>
    </row>
    <row r="264" spans="16:23" ht="14.25">
      <c r="P264" s="109"/>
      <c r="Q264" s="225">
        <v>3247044</v>
      </c>
      <c r="R264" s="225">
        <v>3271870</v>
      </c>
      <c r="S264" s="225">
        <f t="shared" si="8"/>
        <v>24826</v>
      </c>
      <c r="T264" s="225">
        <v>3266519</v>
      </c>
      <c r="U264" s="225">
        <v>3267508</v>
      </c>
      <c r="V264" s="225">
        <v>1</v>
      </c>
      <c r="W264" s="231" t="s">
        <v>157</v>
      </c>
    </row>
    <row r="265" spans="16:23" ht="14.25">
      <c r="P265" s="109"/>
      <c r="Q265" s="225">
        <v>3247044</v>
      </c>
      <c r="R265" s="225">
        <v>3271870</v>
      </c>
      <c r="S265" s="225">
        <f t="shared" si="8"/>
        <v>24826</v>
      </c>
      <c r="T265" s="225">
        <v>3267830</v>
      </c>
      <c r="U265" s="225">
        <v>3268309</v>
      </c>
      <c r="V265" s="225">
        <v>1</v>
      </c>
      <c r="W265" s="231"/>
    </row>
    <row r="266" spans="16:23" ht="14.25">
      <c r="P266" s="109"/>
      <c r="Q266" s="225">
        <v>3247044</v>
      </c>
      <c r="R266" s="225">
        <v>3271870</v>
      </c>
      <c r="S266" s="225">
        <f t="shared" si="8"/>
        <v>24826</v>
      </c>
      <c r="T266" s="225">
        <v>3268306</v>
      </c>
      <c r="U266" s="225">
        <v>3268518</v>
      </c>
      <c r="V266" s="225">
        <v>1</v>
      </c>
      <c r="W266" s="231"/>
    </row>
    <row r="267" spans="16:23" ht="14.25">
      <c r="P267" s="109"/>
      <c r="Q267" s="225">
        <v>3247044</v>
      </c>
      <c r="R267" s="225">
        <v>3271870</v>
      </c>
      <c r="S267" s="225">
        <f t="shared" si="8"/>
        <v>24826</v>
      </c>
      <c r="T267" s="225">
        <v>3268774</v>
      </c>
      <c r="U267" s="225">
        <v>3269457</v>
      </c>
      <c r="V267" s="225">
        <v>1</v>
      </c>
      <c r="W267" s="231" t="s">
        <v>157</v>
      </c>
    </row>
    <row r="268" spans="16:23" ht="14.25">
      <c r="P268" s="109"/>
      <c r="Q268" s="225">
        <v>3247044</v>
      </c>
      <c r="R268" s="225">
        <v>3271870</v>
      </c>
      <c r="S268" s="225">
        <f t="shared" si="8"/>
        <v>24826</v>
      </c>
      <c r="T268" s="225">
        <v>3269589</v>
      </c>
      <c r="U268" s="225">
        <v>3270317</v>
      </c>
      <c r="V268" s="225">
        <v>1</v>
      </c>
      <c r="W268" s="231"/>
    </row>
    <row r="269" spans="16:23" ht="14.25">
      <c r="P269" s="109"/>
      <c r="Q269" s="225">
        <v>3247044</v>
      </c>
      <c r="R269" s="225">
        <v>3271870</v>
      </c>
      <c r="S269" s="225">
        <f t="shared" si="8"/>
        <v>24826</v>
      </c>
      <c r="T269" s="225">
        <v>3270314</v>
      </c>
      <c r="U269" s="225">
        <v>3271870</v>
      </c>
      <c r="V269" s="225">
        <v>1</v>
      </c>
      <c r="W269" s="231" t="s">
        <v>157</v>
      </c>
    </row>
    <row r="270" spans="16:23" ht="14.25">
      <c r="P270" s="109">
        <v>19</v>
      </c>
      <c r="Q270" s="216">
        <v>3279438</v>
      </c>
      <c r="R270" s="216">
        <v>3289643</v>
      </c>
      <c r="S270" s="216">
        <v>10205</v>
      </c>
      <c r="T270" s="216">
        <v>3279438</v>
      </c>
      <c r="U270" s="216">
        <v>3280505</v>
      </c>
      <c r="V270" s="216">
        <v>1</v>
      </c>
      <c r="W270" s="232" t="s">
        <v>157</v>
      </c>
    </row>
    <row r="271" spans="16:23" ht="14.25">
      <c r="P271" s="109"/>
      <c r="Q271" s="216">
        <v>3279438</v>
      </c>
      <c r="R271" s="216">
        <v>3289643</v>
      </c>
      <c r="S271" s="216">
        <v>10205</v>
      </c>
      <c r="T271" s="216">
        <v>3280507</v>
      </c>
      <c r="U271" s="216">
        <v>3282747</v>
      </c>
      <c r="V271" s="216">
        <v>1</v>
      </c>
      <c r="W271" s="232" t="s">
        <v>665</v>
      </c>
    </row>
    <row r="272" spans="16:23" ht="14.25">
      <c r="P272" s="109"/>
      <c r="Q272" s="216">
        <v>3279438</v>
      </c>
      <c r="R272" s="216">
        <v>3289643</v>
      </c>
      <c r="S272" s="216">
        <v>10205</v>
      </c>
      <c r="T272" s="216">
        <v>3282809</v>
      </c>
      <c r="U272" s="216">
        <v>3284776</v>
      </c>
      <c r="V272" s="216">
        <v>1</v>
      </c>
      <c r="W272" s="232" t="s">
        <v>666</v>
      </c>
    </row>
    <row r="273" spans="16:23" ht="14.25">
      <c r="P273" s="109"/>
      <c r="Q273" s="216">
        <v>3279438</v>
      </c>
      <c r="R273" s="216">
        <v>3289643</v>
      </c>
      <c r="S273" s="216">
        <v>10205</v>
      </c>
      <c r="T273" s="216">
        <v>3284895</v>
      </c>
      <c r="U273" s="216">
        <v>3286163</v>
      </c>
      <c r="V273" s="216">
        <v>1</v>
      </c>
      <c r="W273" s="232" t="s">
        <v>667</v>
      </c>
    </row>
    <row r="274" spans="16:23" ht="14.25">
      <c r="P274" s="109"/>
      <c r="Q274" s="216">
        <v>3279438</v>
      </c>
      <c r="R274" s="216">
        <v>3289643</v>
      </c>
      <c r="S274" s="216">
        <v>10205</v>
      </c>
      <c r="T274" s="216">
        <v>3286147</v>
      </c>
      <c r="U274" s="216">
        <v>3287082</v>
      </c>
      <c r="V274" s="216">
        <v>1</v>
      </c>
      <c r="W274" s="232" t="s">
        <v>668</v>
      </c>
    </row>
    <row r="275" spans="16:23" ht="14.25">
      <c r="P275" s="109"/>
      <c r="Q275" s="216">
        <v>3279438</v>
      </c>
      <c r="R275" s="216">
        <v>3289643</v>
      </c>
      <c r="S275" s="216">
        <v>10205</v>
      </c>
      <c r="T275" s="216">
        <v>3287082</v>
      </c>
      <c r="U275" s="216">
        <v>3287915</v>
      </c>
      <c r="V275" s="216">
        <v>1</v>
      </c>
      <c r="W275" s="232" t="s">
        <v>669</v>
      </c>
    </row>
    <row r="276" spans="16:23" ht="14.25">
      <c r="P276" s="109"/>
      <c r="Q276" s="216">
        <v>3279438</v>
      </c>
      <c r="R276" s="216">
        <v>3289643</v>
      </c>
      <c r="S276" s="216">
        <v>10205</v>
      </c>
      <c r="T276" s="216">
        <v>3287923</v>
      </c>
      <c r="U276" s="216">
        <v>3288528</v>
      </c>
      <c r="V276" s="216">
        <v>1</v>
      </c>
      <c r="W276" s="232" t="s">
        <v>670</v>
      </c>
    </row>
    <row r="277" spans="16:23" ht="14.25">
      <c r="P277" s="109"/>
      <c r="Q277" s="216">
        <v>3279438</v>
      </c>
      <c r="R277" s="216">
        <v>3289643</v>
      </c>
      <c r="S277" s="216">
        <v>10205</v>
      </c>
      <c r="T277" s="216">
        <v>3288582</v>
      </c>
      <c r="U277" s="216">
        <v>3289358</v>
      </c>
      <c r="V277" s="216">
        <v>1</v>
      </c>
      <c r="W277" s="232" t="s">
        <v>671</v>
      </c>
    </row>
    <row r="278" spans="16:23" ht="14.25">
      <c r="P278" s="109"/>
      <c r="Q278" s="216">
        <v>3279438</v>
      </c>
      <c r="R278" s="216">
        <v>3289643</v>
      </c>
      <c r="S278" s="216">
        <v>10205</v>
      </c>
      <c r="T278" s="216">
        <v>3289458</v>
      </c>
      <c r="U278" s="216">
        <v>3289643</v>
      </c>
      <c r="V278" s="216">
        <v>1</v>
      </c>
      <c r="W278" s="232"/>
    </row>
    <row r="279" spans="16:23" ht="14.25">
      <c r="P279" s="109">
        <v>20</v>
      </c>
      <c r="Q279" s="217">
        <v>3309095</v>
      </c>
      <c r="R279" s="217">
        <v>3404767</v>
      </c>
      <c r="S279" s="217">
        <f>R279-Q279</f>
        <v>95672</v>
      </c>
      <c r="T279" s="217">
        <v>3309095</v>
      </c>
      <c r="U279" s="217">
        <v>3309355</v>
      </c>
      <c r="V279" s="217">
        <v>1</v>
      </c>
      <c r="W279" s="218"/>
    </row>
    <row r="280" spans="16:23" ht="14.25">
      <c r="P280" s="109"/>
      <c r="Q280" s="217">
        <v>3309095</v>
      </c>
      <c r="R280" s="217">
        <v>3404767</v>
      </c>
      <c r="S280" s="217">
        <f t="shared" ref="S280:S343" si="9">R280-Q280</f>
        <v>95672</v>
      </c>
      <c r="T280" s="217">
        <v>3309355</v>
      </c>
      <c r="U280" s="217">
        <v>3310041</v>
      </c>
      <c r="V280" s="217">
        <v>1</v>
      </c>
      <c r="W280" s="218" t="s">
        <v>157</v>
      </c>
    </row>
    <row r="281" spans="16:23" ht="14.25">
      <c r="P281" s="109"/>
      <c r="Q281" s="217">
        <v>3309095</v>
      </c>
      <c r="R281" s="217">
        <v>3404767</v>
      </c>
      <c r="S281" s="217">
        <f t="shared" si="9"/>
        <v>95672</v>
      </c>
      <c r="T281" s="217">
        <v>3310606</v>
      </c>
      <c r="U281" s="217">
        <v>3310902</v>
      </c>
      <c r="V281" s="217">
        <v>1</v>
      </c>
      <c r="W281" s="218" t="s">
        <v>157</v>
      </c>
    </row>
    <row r="282" spans="16:23" ht="14.25">
      <c r="P282" s="109"/>
      <c r="Q282" s="217">
        <v>3309095</v>
      </c>
      <c r="R282" s="217">
        <v>3404767</v>
      </c>
      <c r="S282" s="217">
        <f t="shared" si="9"/>
        <v>95672</v>
      </c>
      <c r="T282" s="217">
        <v>3310911</v>
      </c>
      <c r="U282" s="217">
        <v>3311777</v>
      </c>
      <c r="V282" s="217">
        <v>1</v>
      </c>
      <c r="W282" s="218" t="s">
        <v>672</v>
      </c>
    </row>
    <row r="283" spans="16:23" ht="14.25">
      <c r="P283" s="109"/>
      <c r="Q283" s="217">
        <v>3309095</v>
      </c>
      <c r="R283" s="217">
        <v>3404767</v>
      </c>
      <c r="S283" s="217">
        <f t="shared" si="9"/>
        <v>95672</v>
      </c>
      <c r="T283" s="217">
        <v>3311752</v>
      </c>
      <c r="U283" s="217">
        <v>3312534</v>
      </c>
      <c r="V283" s="217">
        <v>1</v>
      </c>
      <c r="W283" s="218" t="s">
        <v>673</v>
      </c>
    </row>
    <row r="284" spans="16:23" ht="14.25">
      <c r="P284" s="109"/>
      <c r="Q284" s="217">
        <v>3309095</v>
      </c>
      <c r="R284" s="217">
        <v>3404767</v>
      </c>
      <c r="S284" s="217">
        <f t="shared" si="9"/>
        <v>95672</v>
      </c>
      <c r="T284" s="217">
        <v>3312531</v>
      </c>
      <c r="U284" s="217">
        <v>3313043</v>
      </c>
      <c r="V284" s="217">
        <v>1</v>
      </c>
      <c r="W284" s="218" t="s">
        <v>674</v>
      </c>
    </row>
    <row r="285" spans="16:23" ht="14.25">
      <c r="P285" s="109"/>
      <c r="Q285" s="217">
        <v>3309095</v>
      </c>
      <c r="R285" s="217">
        <v>3404767</v>
      </c>
      <c r="S285" s="217">
        <f t="shared" si="9"/>
        <v>95672</v>
      </c>
      <c r="T285" s="217">
        <v>3313158</v>
      </c>
      <c r="U285" s="217">
        <v>3313667</v>
      </c>
      <c r="V285" s="217">
        <v>1</v>
      </c>
      <c r="W285" s="218" t="s">
        <v>675</v>
      </c>
    </row>
    <row r="286" spans="16:23" ht="14.25">
      <c r="P286" s="109"/>
      <c r="Q286" s="217">
        <v>3309095</v>
      </c>
      <c r="R286" s="217">
        <v>3404767</v>
      </c>
      <c r="S286" s="217">
        <f t="shared" si="9"/>
        <v>95672</v>
      </c>
      <c r="T286" s="217">
        <v>3313724</v>
      </c>
      <c r="U286" s="217">
        <v>3314176</v>
      </c>
      <c r="V286" s="217">
        <v>1</v>
      </c>
      <c r="W286" s="218" t="s">
        <v>157</v>
      </c>
    </row>
    <row r="287" spans="16:23" ht="14.25">
      <c r="P287" s="109"/>
      <c r="Q287" s="217">
        <v>3309095</v>
      </c>
      <c r="R287" s="217">
        <v>3404767</v>
      </c>
      <c r="S287" s="217">
        <f t="shared" si="9"/>
        <v>95672</v>
      </c>
      <c r="T287" s="217">
        <v>3314271</v>
      </c>
      <c r="U287" s="217">
        <v>3316412</v>
      </c>
      <c r="V287" s="217">
        <v>1</v>
      </c>
      <c r="W287" s="218" t="s">
        <v>676</v>
      </c>
    </row>
    <row r="288" spans="16:23" ht="14.25">
      <c r="P288" s="109"/>
      <c r="Q288" s="217">
        <v>3309095</v>
      </c>
      <c r="R288" s="217">
        <v>3404767</v>
      </c>
      <c r="S288" s="217">
        <f t="shared" si="9"/>
        <v>95672</v>
      </c>
      <c r="T288" s="217">
        <v>3316423</v>
      </c>
      <c r="U288" s="217">
        <v>3317232</v>
      </c>
      <c r="V288" s="217">
        <v>1</v>
      </c>
      <c r="W288" s="218" t="s">
        <v>677</v>
      </c>
    </row>
    <row r="289" spans="16:23" ht="14.25">
      <c r="P289" s="109"/>
      <c r="Q289" s="217">
        <v>3309095</v>
      </c>
      <c r="R289" s="217">
        <v>3404767</v>
      </c>
      <c r="S289" s="217">
        <f t="shared" si="9"/>
        <v>95672</v>
      </c>
      <c r="T289" s="217">
        <v>3317339</v>
      </c>
      <c r="U289" s="217">
        <v>3318319</v>
      </c>
      <c r="V289" s="217">
        <v>1</v>
      </c>
      <c r="W289" s="218" t="s">
        <v>157</v>
      </c>
    </row>
    <row r="290" spans="16:23" ht="14.25">
      <c r="P290" s="109"/>
      <c r="Q290" s="217">
        <v>3309095</v>
      </c>
      <c r="R290" s="217">
        <v>3404767</v>
      </c>
      <c r="S290" s="217">
        <f t="shared" si="9"/>
        <v>95672</v>
      </c>
      <c r="T290" s="217">
        <v>3318316</v>
      </c>
      <c r="U290" s="217">
        <v>3319389</v>
      </c>
      <c r="V290" s="217">
        <v>1</v>
      </c>
      <c r="W290" s="218" t="s">
        <v>678</v>
      </c>
    </row>
    <row r="291" spans="16:23" ht="14.25">
      <c r="P291" s="109"/>
      <c r="Q291" s="217">
        <v>3309095</v>
      </c>
      <c r="R291" s="217">
        <v>3404767</v>
      </c>
      <c r="S291" s="217">
        <f t="shared" si="9"/>
        <v>95672</v>
      </c>
      <c r="T291" s="217">
        <v>3319397</v>
      </c>
      <c r="U291" s="217">
        <v>3320107</v>
      </c>
      <c r="V291" s="217">
        <v>1</v>
      </c>
      <c r="W291" s="218" t="s">
        <v>157</v>
      </c>
    </row>
    <row r="292" spans="16:23" ht="14.25">
      <c r="P292" s="109"/>
      <c r="Q292" s="217">
        <v>3309095</v>
      </c>
      <c r="R292" s="217">
        <v>3404767</v>
      </c>
      <c r="S292" s="217">
        <f t="shared" si="9"/>
        <v>95672</v>
      </c>
      <c r="T292" s="217">
        <v>3320077</v>
      </c>
      <c r="U292" s="217">
        <v>3320796</v>
      </c>
      <c r="V292" s="217">
        <v>1</v>
      </c>
      <c r="W292" s="218" t="s">
        <v>590</v>
      </c>
    </row>
    <row r="293" spans="16:23" ht="14.25">
      <c r="P293" s="109"/>
      <c r="Q293" s="217">
        <v>3309095</v>
      </c>
      <c r="R293" s="217">
        <v>3404767</v>
      </c>
      <c r="S293" s="217">
        <f t="shared" si="9"/>
        <v>95672</v>
      </c>
      <c r="T293" s="217">
        <v>3320793</v>
      </c>
      <c r="U293" s="217">
        <v>3321884</v>
      </c>
      <c r="V293" s="217">
        <v>1</v>
      </c>
      <c r="W293" s="218" t="s">
        <v>679</v>
      </c>
    </row>
    <row r="294" spans="16:23" ht="14.25">
      <c r="P294" s="109"/>
      <c r="Q294" s="217">
        <v>3309095</v>
      </c>
      <c r="R294" s="217">
        <v>3404767</v>
      </c>
      <c r="S294" s="217">
        <f t="shared" si="9"/>
        <v>95672</v>
      </c>
      <c r="T294" s="217">
        <v>3321980</v>
      </c>
      <c r="U294" s="217">
        <v>3322639</v>
      </c>
      <c r="V294" s="217">
        <v>-1</v>
      </c>
      <c r="W294" s="218" t="s">
        <v>157</v>
      </c>
    </row>
    <row r="295" spans="16:23" ht="14.25">
      <c r="P295" s="109"/>
      <c r="Q295" s="217">
        <v>3309095</v>
      </c>
      <c r="R295" s="217">
        <v>3404767</v>
      </c>
      <c r="S295" s="217">
        <f t="shared" si="9"/>
        <v>95672</v>
      </c>
      <c r="T295" s="217">
        <v>3322642</v>
      </c>
      <c r="U295" s="217">
        <v>3323085</v>
      </c>
      <c r="V295" s="217">
        <v>-1</v>
      </c>
      <c r="W295" s="218"/>
    </row>
    <row r="296" spans="16:23" ht="14.25">
      <c r="P296" s="109"/>
      <c r="Q296" s="217">
        <v>3309095</v>
      </c>
      <c r="R296" s="217">
        <v>3404767</v>
      </c>
      <c r="S296" s="217">
        <f t="shared" si="9"/>
        <v>95672</v>
      </c>
      <c r="T296" s="217">
        <v>3323365</v>
      </c>
      <c r="U296" s="217">
        <v>3323601</v>
      </c>
      <c r="V296" s="217">
        <v>1</v>
      </c>
      <c r="W296" s="218"/>
    </row>
    <row r="297" spans="16:23" ht="14.25">
      <c r="P297" s="109"/>
      <c r="Q297" s="217">
        <v>3309095</v>
      </c>
      <c r="R297" s="217">
        <v>3404767</v>
      </c>
      <c r="S297" s="217">
        <f t="shared" si="9"/>
        <v>95672</v>
      </c>
      <c r="T297" s="217">
        <v>3323594</v>
      </c>
      <c r="U297" s="217">
        <v>3323947</v>
      </c>
      <c r="V297" s="217">
        <v>-1</v>
      </c>
      <c r="W297" s="218" t="s">
        <v>157</v>
      </c>
    </row>
    <row r="298" spans="16:23" ht="14.25">
      <c r="P298" s="109"/>
      <c r="Q298" s="217">
        <v>3309095</v>
      </c>
      <c r="R298" s="217">
        <v>3404767</v>
      </c>
      <c r="S298" s="217">
        <f t="shared" si="9"/>
        <v>95672</v>
      </c>
      <c r="T298" s="217">
        <v>3323958</v>
      </c>
      <c r="U298" s="217">
        <v>3324650</v>
      </c>
      <c r="V298" s="217">
        <v>-1</v>
      </c>
      <c r="W298" s="218" t="s">
        <v>680</v>
      </c>
    </row>
    <row r="299" spans="16:23" ht="14.25">
      <c r="P299" s="109"/>
      <c r="Q299" s="217">
        <v>3309095</v>
      </c>
      <c r="R299" s="217">
        <v>3404767</v>
      </c>
      <c r="S299" s="217">
        <f t="shared" si="9"/>
        <v>95672</v>
      </c>
      <c r="T299" s="217">
        <v>3324692</v>
      </c>
      <c r="U299" s="217">
        <v>3325321</v>
      </c>
      <c r="V299" s="217">
        <v>1</v>
      </c>
      <c r="W299" s="218" t="s">
        <v>681</v>
      </c>
    </row>
    <row r="300" spans="16:23" ht="14.25">
      <c r="P300" s="109"/>
      <c r="Q300" s="217">
        <v>3309095</v>
      </c>
      <c r="R300" s="217">
        <v>3404767</v>
      </c>
      <c r="S300" s="217">
        <f t="shared" si="9"/>
        <v>95672</v>
      </c>
      <c r="T300" s="217">
        <v>3325377</v>
      </c>
      <c r="U300" s="217">
        <v>3326072</v>
      </c>
      <c r="V300" s="217">
        <v>1</v>
      </c>
      <c r="W300" s="218" t="s">
        <v>675</v>
      </c>
    </row>
    <row r="301" spans="16:23" ht="14.25">
      <c r="P301" s="109"/>
      <c r="Q301" s="217">
        <v>3309095</v>
      </c>
      <c r="R301" s="217">
        <v>3404767</v>
      </c>
      <c r="S301" s="217">
        <f t="shared" si="9"/>
        <v>95672</v>
      </c>
      <c r="T301" s="217">
        <v>3326130</v>
      </c>
      <c r="U301" s="217">
        <v>3326291</v>
      </c>
      <c r="V301" s="217">
        <v>-1</v>
      </c>
      <c r="W301" s="218"/>
    </row>
    <row r="302" spans="16:23" ht="14.25">
      <c r="P302" s="109"/>
      <c r="Q302" s="217">
        <v>3309095</v>
      </c>
      <c r="R302" s="217">
        <v>3404767</v>
      </c>
      <c r="S302" s="217">
        <f t="shared" si="9"/>
        <v>95672</v>
      </c>
      <c r="T302" s="217">
        <v>3326519</v>
      </c>
      <c r="U302" s="217">
        <v>3327049</v>
      </c>
      <c r="V302" s="217">
        <v>-1</v>
      </c>
      <c r="W302" s="218"/>
    </row>
    <row r="303" spans="16:23" ht="14.25">
      <c r="P303" s="109"/>
      <c r="Q303" s="217">
        <v>3309095</v>
      </c>
      <c r="R303" s="217">
        <v>3404767</v>
      </c>
      <c r="S303" s="217">
        <f t="shared" si="9"/>
        <v>95672</v>
      </c>
      <c r="T303" s="217">
        <v>3327055</v>
      </c>
      <c r="U303" s="217">
        <v>3327885</v>
      </c>
      <c r="V303" s="217">
        <v>-1</v>
      </c>
      <c r="W303" s="218"/>
    </row>
    <row r="304" spans="16:23" ht="14.25">
      <c r="P304" s="109"/>
      <c r="Q304" s="217">
        <v>3309095</v>
      </c>
      <c r="R304" s="217">
        <v>3404767</v>
      </c>
      <c r="S304" s="217">
        <f t="shared" si="9"/>
        <v>95672</v>
      </c>
      <c r="T304" s="217">
        <v>3328635</v>
      </c>
      <c r="U304" s="217">
        <v>3329093</v>
      </c>
      <c r="V304" s="217">
        <v>1</v>
      </c>
      <c r="W304" s="218"/>
    </row>
    <row r="305" spans="16:23" ht="14.25">
      <c r="P305" s="109"/>
      <c r="Q305" s="217">
        <v>3309095</v>
      </c>
      <c r="R305" s="217">
        <v>3404767</v>
      </c>
      <c r="S305" s="217">
        <f t="shared" si="9"/>
        <v>95672</v>
      </c>
      <c r="T305" s="217">
        <v>3329190</v>
      </c>
      <c r="U305" s="217">
        <v>3329660</v>
      </c>
      <c r="V305" s="217">
        <v>1</v>
      </c>
      <c r="W305" s="218"/>
    </row>
    <row r="306" spans="16:23" ht="14.25">
      <c r="P306" s="109"/>
      <c r="Q306" s="217">
        <v>3309095</v>
      </c>
      <c r="R306" s="217">
        <v>3404767</v>
      </c>
      <c r="S306" s="217">
        <f t="shared" si="9"/>
        <v>95672</v>
      </c>
      <c r="T306" s="217">
        <v>3329732</v>
      </c>
      <c r="U306" s="217">
        <v>3330640</v>
      </c>
      <c r="V306" s="217">
        <v>1</v>
      </c>
      <c r="W306" s="218"/>
    </row>
    <row r="307" spans="16:23" ht="14.25">
      <c r="P307" s="109"/>
      <c r="Q307" s="217">
        <v>3309095</v>
      </c>
      <c r="R307" s="217">
        <v>3404767</v>
      </c>
      <c r="S307" s="217">
        <f t="shared" si="9"/>
        <v>95672</v>
      </c>
      <c r="T307" s="217">
        <v>3330889</v>
      </c>
      <c r="U307" s="217">
        <v>3332310</v>
      </c>
      <c r="V307" s="217">
        <v>-1</v>
      </c>
      <c r="W307" s="218"/>
    </row>
    <row r="308" spans="16:23" ht="14.25">
      <c r="P308" s="109"/>
      <c r="Q308" s="217">
        <v>3309095</v>
      </c>
      <c r="R308" s="217">
        <v>3404767</v>
      </c>
      <c r="S308" s="217">
        <f t="shared" si="9"/>
        <v>95672</v>
      </c>
      <c r="T308" s="217">
        <v>3332929</v>
      </c>
      <c r="U308" s="217">
        <v>3333504</v>
      </c>
      <c r="V308" s="217">
        <v>-1</v>
      </c>
      <c r="W308" s="218" t="s">
        <v>682</v>
      </c>
    </row>
    <row r="309" spans="16:23" ht="14.25">
      <c r="P309" s="109"/>
      <c r="Q309" s="217">
        <v>3309095</v>
      </c>
      <c r="R309" s="217">
        <v>3404767</v>
      </c>
      <c r="S309" s="217">
        <f t="shared" si="9"/>
        <v>95672</v>
      </c>
      <c r="T309" s="217">
        <v>3333571</v>
      </c>
      <c r="U309" s="217">
        <v>3334134</v>
      </c>
      <c r="V309" s="217">
        <v>-1</v>
      </c>
      <c r="W309" s="218" t="s">
        <v>157</v>
      </c>
    </row>
    <row r="310" spans="16:23" ht="14.25">
      <c r="P310" s="109"/>
      <c r="Q310" s="217">
        <v>3309095</v>
      </c>
      <c r="R310" s="217">
        <v>3404767</v>
      </c>
      <c r="S310" s="217">
        <f t="shared" si="9"/>
        <v>95672</v>
      </c>
      <c r="T310" s="217">
        <v>3334221</v>
      </c>
      <c r="U310" s="217">
        <v>3335315</v>
      </c>
      <c r="V310" s="217">
        <v>-1</v>
      </c>
      <c r="W310" s="218" t="s">
        <v>157</v>
      </c>
    </row>
    <row r="311" spans="16:23" ht="14.25">
      <c r="P311" s="109"/>
      <c r="Q311" s="217">
        <v>3309095</v>
      </c>
      <c r="R311" s="217">
        <v>3404767</v>
      </c>
      <c r="S311" s="217">
        <f t="shared" si="9"/>
        <v>95672</v>
      </c>
      <c r="T311" s="217">
        <v>3335463</v>
      </c>
      <c r="U311" s="217">
        <v>3335660</v>
      </c>
      <c r="V311" s="217">
        <v>1</v>
      </c>
      <c r="W311" s="218" t="s">
        <v>157</v>
      </c>
    </row>
    <row r="312" spans="16:23" ht="14.25">
      <c r="P312" s="109"/>
      <c r="Q312" s="217">
        <v>3309095</v>
      </c>
      <c r="R312" s="217">
        <v>3404767</v>
      </c>
      <c r="S312" s="217">
        <f t="shared" si="9"/>
        <v>95672</v>
      </c>
      <c r="T312" s="217">
        <v>3335707</v>
      </c>
      <c r="U312" s="217">
        <v>3335889</v>
      </c>
      <c r="V312" s="217">
        <v>1</v>
      </c>
      <c r="W312" s="218" t="s">
        <v>683</v>
      </c>
    </row>
    <row r="313" spans="16:23" ht="14.25">
      <c r="P313" s="109"/>
      <c r="Q313" s="217">
        <v>3309095</v>
      </c>
      <c r="R313" s="217">
        <v>3404767</v>
      </c>
      <c r="S313" s="217">
        <f t="shared" si="9"/>
        <v>95672</v>
      </c>
      <c r="T313" s="217">
        <v>3335989</v>
      </c>
      <c r="U313" s="217">
        <v>3337194</v>
      </c>
      <c r="V313" s="217">
        <v>-1</v>
      </c>
      <c r="W313" s="218" t="s">
        <v>157</v>
      </c>
    </row>
    <row r="314" spans="16:23" ht="14.25">
      <c r="P314" s="109"/>
      <c r="Q314" s="217">
        <v>3309095</v>
      </c>
      <c r="R314" s="217">
        <v>3404767</v>
      </c>
      <c r="S314" s="217">
        <f t="shared" si="9"/>
        <v>95672</v>
      </c>
      <c r="T314" s="217">
        <v>3337232</v>
      </c>
      <c r="U314" s="217">
        <v>3337819</v>
      </c>
      <c r="V314" s="217">
        <v>-1</v>
      </c>
      <c r="W314" s="218" t="s">
        <v>157</v>
      </c>
    </row>
    <row r="315" spans="16:23" ht="14.25">
      <c r="P315" s="109"/>
      <c r="Q315" s="217">
        <v>3309095</v>
      </c>
      <c r="R315" s="217">
        <v>3404767</v>
      </c>
      <c r="S315" s="217">
        <f t="shared" si="9"/>
        <v>95672</v>
      </c>
      <c r="T315" s="217">
        <v>3337809</v>
      </c>
      <c r="U315" s="217">
        <v>3338807</v>
      </c>
      <c r="V315" s="217">
        <v>-1</v>
      </c>
      <c r="W315" s="218" t="s">
        <v>157</v>
      </c>
    </row>
    <row r="316" spans="16:23" ht="14.25">
      <c r="P316" s="109"/>
      <c r="Q316" s="217">
        <v>3309095</v>
      </c>
      <c r="R316" s="217">
        <v>3404767</v>
      </c>
      <c r="S316" s="217">
        <f t="shared" si="9"/>
        <v>95672</v>
      </c>
      <c r="T316" s="217">
        <v>3338867</v>
      </c>
      <c r="U316" s="217">
        <v>3339271</v>
      </c>
      <c r="V316" s="217">
        <v>-1</v>
      </c>
      <c r="W316" s="218"/>
    </row>
    <row r="317" spans="16:23" ht="14.25">
      <c r="P317" s="109"/>
      <c r="Q317" s="217">
        <v>3309095</v>
      </c>
      <c r="R317" s="217">
        <v>3404767</v>
      </c>
      <c r="S317" s="217">
        <f t="shared" si="9"/>
        <v>95672</v>
      </c>
      <c r="T317" s="217">
        <v>3339357</v>
      </c>
      <c r="U317" s="217">
        <v>3339842</v>
      </c>
      <c r="V317" s="217">
        <v>-1</v>
      </c>
      <c r="W317" s="218"/>
    </row>
    <row r="318" spans="16:23" ht="14.25">
      <c r="P318" s="109"/>
      <c r="Q318" s="217">
        <v>3309095</v>
      </c>
      <c r="R318" s="217">
        <v>3404767</v>
      </c>
      <c r="S318" s="217">
        <f t="shared" si="9"/>
        <v>95672</v>
      </c>
      <c r="T318" s="217">
        <v>3340165</v>
      </c>
      <c r="U318" s="217">
        <v>3341355</v>
      </c>
      <c r="V318" s="217">
        <v>-1</v>
      </c>
      <c r="W318" s="218" t="s">
        <v>157</v>
      </c>
    </row>
    <row r="319" spans="16:23" ht="14.25">
      <c r="P319" s="109"/>
      <c r="Q319" s="217">
        <v>3309095</v>
      </c>
      <c r="R319" s="217">
        <v>3404767</v>
      </c>
      <c r="S319" s="217">
        <f t="shared" si="9"/>
        <v>95672</v>
      </c>
      <c r="T319" s="217">
        <v>3341550</v>
      </c>
      <c r="U319" s="217">
        <v>3342407</v>
      </c>
      <c r="V319" s="217">
        <v>-1</v>
      </c>
      <c r="W319" s="218" t="s">
        <v>157</v>
      </c>
    </row>
    <row r="320" spans="16:23" ht="14.25">
      <c r="P320" s="109"/>
      <c r="Q320" s="217">
        <v>3309095</v>
      </c>
      <c r="R320" s="217">
        <v>3404767</v>
      </c>
      <c r="S320" s="217">
        <f t="shared" si="9"/>
        <v>95672</v>
      </c>
      <c r="T320" s="217">
        <v>3342404</v>
      </c>
      <c r="U320" s="217">
        <v>3343429</v>
      </c>
      <c r="V320" s="217">
        <v>-1</v>
      </c>
      <c r="W320" s="218" t="s">
        <v>157</v>
      </c>
    </row>
    <row r="321" spans="16:23" ht="14.25">
      <c r="P321" s="109"/>
      <c r="Q321" s="217">
        <v>3309095</v>
      </c>
      <c r="R321" s="217">
        <v>3404767</v>
      </c>
      <c r="S321" s="217">
        <f t="shared" si="9"/>
        <v>95672</v>
      </c>
      <c r="T321" s="217">
        <v>3343429</v>
      </c>
      <c r="U321" s="217">
        <v>3344691</v>
      </c>
      <c r="V321" s="217">
        <v>-1</v>
      </c>
      <c r="W321" s="218" t="s">
        <v>684</v>
      </c>
    </row>
    <row r="322" spans="16:23" ht="14.25">
      <c r="P322" s="109"/>
      <c r="Q322" s="217">
        <v>3309095</v>
      </c>
      <c r="R322" s="217">
        <v>3404767</v>
      </c>
      <c r="S322" s="217">
        <f t="shared" si="9"/>
        <v>95672</v>
      </c>
      <c r="T322" s="217">
        <v>3344961</v>
      </c>
      <c r="U322" s="217">
        <v>3345698</v>
      </c>
      <c r="V322" s="217">
        <v>-1</v>
      </c>
      <c r="W322" s="218" t="s">
        <v>157</v>
      </c>
    </row>
    <row r="323" spans="16:23" ht="14.25">
      <c r="P323" s="109"/>
      <c r="Q323" s="217">
        <v>3309095</v>
      </c>
      <c r="R323" s="217">
        <v>3404767</v>
      </c>
      <c r="S323" s="217">
        <f t="shared" si="9"/>
        <v>95672</v>
      </c>
      <c r="T323" s="217">
        <v>3345791</v>
      </c>
      <c r="U323" s="217">
        <v>3346345</v>
      </c>
      <c r="V323" s="217">
        <v>-1</v>
      </c>
      <c r="W323" s="218" t="s">
        <v>157</v>
      </c>
    </row>
    <row r="324" spans="16:23" ht="14.25">
      <c r="P324" s="109"/>
      <c r="Q324" s="217">
        <v>3309095</v>
      </c>
      <c r="R324" s="217">
        <v>3404767</v>
      </c>
      <c r="S324" s="217">
        <f t="shared" si="9"/>
        <v>95672</v>
      </c>
      <c r="T324" s="217">
        <v>3346668</v>
      </c>
      <c r="U324" s="217">
        <v>3347948</v>
      </c>
      <c r="V324" s="217">
        <v>-1</v>
      </c>
      <c r="W324" s="218"/>
    </row>
    <row r="325" spans="16:23" ht="14.25">
      <c r="P325" s="109"/>
      <c r="Q325" s="217">
        <v>3309095</v>
      </c>
      <c r="R325" s="217">
        <v>3404767</v>
      </c>
      <c r="S325" s="217">
        <f t="shared" si="9"/>
        <v>95672</v>
      </c>
      <c r="T325" s="217">
        <v>3348156</v>
      </c>
      <c r="U325" s="217">
        <v>3348467</v>
      </c>
      <c r="V325" s="217">
        <v>-1</v>
      </c>
      <c r="W325" s="218"/>
    </row>
    <row r="326" spans="16:23" ht="14.25">
      <c r="P326" s="109"/>
      <c r="Q326" s="217">
        <v>3309095</v>
      </c>
      <c r="R326" s="217">
        <v>3404767</v>
      </c>
      <c r="S326" s="217">
        <f t="shared" si="9"/>
        <v>95672</v>
      </c>
      <c r="T326" s="217">
        <v>3348464</v>
      </c>
      <c r="U326" s="217">
        <v>3348889</v>
      </c>
      <c r="V326" s="217">
        <v>-1</v>
      </c>
      <c r="W326" s="218" t="s">
        <v>157</v>
      </c>
    </row>
    <row r="327" spans="16:23" ht="14.25">
      <c r="P327" s="109"/>
      <c r="Q327" s="217">
        <v>3309095</v>
      </c>
      <c r="R327" s="217">
        <v>3404767</v>
      </c>
      <c r="S327" s="217">
        <f t="shared" si="9"/>
        <v>95672</v>
      </c>
      <c r="T327" s="217">
        <v>3348889</v>
      </c>
      <c r="U327" s="217">
        <v>3349104</v>
      </c>
      <c r="V327" s="217">
        <v>-1</v>
      </c>
      <c r="W327" s="218" t="s">
        <v>157</v>
      </c>
    </row>
    <row r="328" spans="16:23" ht="14.25">
      <c r="P328" s="109"/>
      <c r="Q328" s="217">
        <v>3309095</v>
      </c>
      <c r="R328" s="217">
        <v>3404767</v>
      </c>
      <c r="S328" s="217">
        <f t="shared" si="9"/>
        <v>95672</v>
      </c>
      <c r="T328" s="217">
        <v>3349125</v>
      </c>
      <c r="U328" s="217">
        <v>3349973</v>
      </c>
      <c r="V328" s="217">
        <v>-1</v>
      </c>
      <c r="W328" s="218"/>
    </row>
    <row r="329" spans="16:23" ht="14.25">
      <c r="P329" s="109"/>
      <c r="Q329" s="217">
        <v>3309095</v>
      </c>
      <c r="R329" s="217">
        <v>3404767</v>
      </c>
      <c r="S329" s="217">
        <f t="shared" si="9"/>
        <v>95672</v>
      </c>
      <c r="T329" s="217">
        <v>3350185</v>
      </c>
      <c r="U329" s="217">
        <v>3351273</v>
      </c>
      <c r="V329" s="217">
        <v>-1</v>
      </c>
      <c r="W329" s="218" t="s">
        <v>685</v>
      </c>
    </row>
    <row r="330" spans="16:23" ht="14.25">
      <c r="P330" s="109"/>
      <c r="Q330" s="217">
        <v>3309095</v>
      </c>
      <c r="R330" s="217">
        <v>3404767</v>
      </c>
      <c r="S330" s="217">
        <f t="shared" si="9"/>
        <v>95672</v>
      </c>
      <c r="T330" s="217">
        <v>3351292</v>
      </c>
      <c r="U330" s="217">
        <v>3354540</v>
      </c>
      <c r="V330" s="217">
        <v>1</v>
      </c>
      <c r="W330" s="218" t="s">
        <v>686</v>
      </c>
    </row>
    <row r="331" spans="16:23" ht="14.25">
      <c r="P331" s="109"/>
      <c r="Q331" s="217">
        <v>3309095</v>
      </c>
      <c r="R331" s="217">
        <v>3404767</v>
      </c>
      <c r="S331" s="217">
        <f t="shared" si="9"/>
        <v>95672</v>
      </c>
      <c r="T331" s="217">
        <v>3354708</v>
      </c>
      <c r="U331" s="217">
        <v>3356654</v>
      </c>
      <c r="V331" s="217">
        <v>-1</v>
      </c>
      <c r="W331" s="218" t="s">
        <v>656</v>
      </c>
    </row>
    <row r="332" spans="16:23" ht="14.25">
      <c r="P332" s="109"/>
      <c r="Q332" s="217">
        <v>3309095</v>
      </c>
      <c r="R332" s="217">
        <v>3404767</v>
      </c>
      <c r="S332" s="217">
        <f t="shared" si="9"/>
        <v>95672</v>
      </c>
      <c r="T332" s="217">
        <v>3356883</v>
      </c>
      <c r="U332" s="217">
        <v>3357956</v>
      </c>
      <c r="V332" s="217">
        <v>-1</v>
      </c>
      <c r="W332" s="218" t="s">
        <v>655</v>
      </c>
    </row>
    <row r="333" spans="16:23" ht="14.25">
      <c r="P333" s="109"/>
      <c r="Q333" s="217">
        <v>3309095</v>
      </c>
      <c r="R333" s="217">
        <v>3404767</v>
      </c>
      <c r="S333" s="217">
        <f t="shared" si="9"/>
        <v>95672</v>
      </c>
      <c r="T333" s="217">
        <v>3357953</v>
      </c>
      <c r="U333" s="217">
        <v>3358582</v>
      </c>
      <c r="V333" s="217">
        <v>-1</v>
      </c>
      <c r="W333" s="218" t="s">
        <v>157</v>
      </c>
    </row>
    <row r="334" spans="16:23" ht="14.25">
      <c r="P334" s="109"/>
      <c r="Q334" s="217">
        <v>3309095</v>
      </c>
      <c r="R334" s="217">
        <v>3404767</v>
      </c>
      <c r="S334" s="217">
        <f t="shared" si="9"/>
        <v>95672</v>
      </c>
      <c r="T334" s="217">
        <v>3358579</v>
      </c>
      <c r="U334" s="217">
        <v>3359307</v>
      </c>
      <c r="V334" s="217">
        <v>-1</v>
      </c>
      <c r="W334" s="218" t="s">
        <v>157</v>
      </c>
    </row>
    <row r="335" spans="16:23" ht="14.25">
      <c r="P335" s="109"/>
      <c r="Q335" s="217">
        <v>3309095</v>
      </c>
      <c r="R335" s="217">
        <v>3404767</v>
      </c>
      <c r="S335" s="217">
        <f t="shared" si="9"/>
        <v>95672</v>
      </c>
      <c r="T335" s="217">
        <v>3359304</v>
      </c>
      <c r="U335" s="217">
        <v>3360638</v>
      </c>
      <c r="V335" s="217">
        <v>-1</v>
      </c>
      <c r="W335" s="218" t="s">
        <v>157</v>
      </c>
    </row>
    <row r="336" spans="16:23" ht="14.25">
      <c r="P336" s="109"/>
      <c r="Q336" s="217">
        <v>3309095</v>
      </c>
      <c r="R336" s="217">
        <v>3404767</v>
      </c>
      <c r="S336" s="217">
        <f t="shared" si="9"/>
        <v>95672</v>
      </c>
      <c r="T336" s="217">
        <v>3360635</v>
      </c>
      <c r="U336" s="217">
        <v>3360847</v>
      </c>
      <c r="V336" s="217">
        <v>-1</v>
      </c>
      <c r="W336" s="218"/>
    </row>
    <row r="337" spans="16:23" ht="14.25">
      <c r="P337" s="109"/>
      <c r="Q337" s="217">
        <v>3309095</v>
      </c>
      <c r="R337" s="217">
        <v>3404767</v>
      </c>
      <c r="S337" s="217">
        <f t="shared" si="9"/>
        <v>95672</v>
      </c>
      <c r="T337" s="217">
        <v>3360851</v>
      </c>
      <c r="U337" s="217">
        <v>3361003</v>
      </c>
      <c r="V337" s="217">
        <v>-1</v>
      </c>
      <c r="W337" s="218" t="s">
        <v>157</v>
      </c>
    </row>
    <row r="338" spans="16:23" ht="28.5">
      <c r="P338" s="109"/>
      <c r="Q338" s="217">
        <v>3309095</v>
      </c>
      <c r="R338" s="217">
        <v>3404767</v>
      </c>
      <c r="S338" s="217">
        <f t="shared" si="9"/>
        <v>95672</v>
      </c>
      <c r="T338" s="217">
        <v>3361552</v>
      </c>
      <c r="U338" s="217">
        <v>3362568</v>
      </c>
      <c r="V338" s="217">
        <v>1</v>
      </c>
      <c r="W338" s="218" t="s">
        <v>687</v>
      </c>
    </row>
    <row r="339" spans="16:23" ht="14.25">
      <c r="P339" s="109"/>
      <c r="Q339" s="217">
        <v>3309095</v>
      </c>
      <c r="R339" s="217">
        <v>3404767</v>
      </c>
      <c r="S339" s="217">
        <f t="shared" si="9"/>
        <v>95672</v>
      </c>
      <c r="T339" s="217">
        <v>3361123</v>
      </c>
      <c r="U339" s="217">
        <v>3361599</v>
      </c>
      <c r="V339" s="217">
        <v>-1</v>
      </c>
      <c r="W339" s="218" t="s">
        <v>157</v>
      </c>
    </row>
    <row r="340" spans="16:23" ht="14.25">
      <c r="P340" s="109"/>
      <c r="Q340" s="217">
        <v>3309095</v>
      </c>
      <c r="R340" s="217">
        <v>3404767</v>
      </c>
      <c r="S340" s="217">
        <f t="shared" si="9"/>
        <v>95672</v>
      </c>
      <c r="T340" s="217">
        <v>3362668</v>
      </c>
      <c r="U340" s="217">
        <v>3364083</v>
      </c>
      <c r="V340" s="217">
        <v>1</v>
      </c>
      <c r="W340" s="233" t="s">
        <v>688</v>
      </c>
    </row>
    <row r="341" spans="16:23" ht="14.25">
      <c r="P341" s="109"/>
      <c r="Q341" s="217">
        <v>3309095</v>
      </c>
      <c r="R341" s="217">
        <v>3404767</v>
      </c>
      <c r="S341" s="217">
        <f t="shared" si="9"/>
        <v>95672</v>
      </c>
      <c r="T341" s="217">
        <v>3364080</v>
      </c>
      <c r="U341" s="217">
        <v>3365132</v>
      </c>
      <c r="V341" s="217">
        <v>1</v>
      </c>
      <c r="W341" s="218" t="s">
        <v>157</v>
      </c>
    </row>
    <row r="342" spans="16:23" ht="14.25">
      <c r="P342" s="109"/>
      <c r="Q342" s="217">
        <v>3309095</v>
      </c>
      <c r="R342" s="217">
        <v>3404767</v>
      </c>
      <c r="S342" s="217">
        <f t="shared" si="9"/>
        <v>95672</v>
      </c>
      <c r="T342" s="217">
        <v>3365129</v>
      </c>
      <c r="U342" s="217">
        <v>3368263</v>
      </c>
      <c r="V342" s="217">
        <v>1</v>
      </c>
      <c r="W342" s="233" t="s">
        <v>689</v>
      </c>
    </row>
    <row r="343" spans="16:23" ht="14.25">
      <c r="P343" s="109"/>
      <c r="Q343" s="217">
        <v>3309095</v>
      </c>
      <c r="R343" s="217">
        <v>3404767</v>
      </c>
      <c r="S343" s="217">
        <f t="shared" si="9"/>
        <v>95672</v>
      </c>
      <c r="T343" s="217">
        <v>3368269</v>
      </c>
      <c r="U343" s="217">
        <v>3368949</v>
      </c>
      <c r="V343" s="217">
        <v>1</v>
      </c>
      <c r="W343" s="218" t="s">
        <v>690</v>
      </c>
    </row>
    <row r="344" spans="16:23" ht="14.25">
      <c r="P344" s="109"/>
      <c r="Q344" s="217">
        <v>3309095</v>
      </c>
      <c r="R344" s="217">
        <v>3404767</v>
      </c>
      <c r="S344" s="217">
        <f t="shared" ref="S344:S374" si="10">R344-Q344</f>
        <v>95672</v>
      </c>
      <c r="T344" s="217">
        <v>3368939</v>
      </c>
      <c r="U344" s="217">
        <v>3370183</v>
      </c>
      <c r="V344" s="217">
        <v>1</v>
      </c>
      <c r="W344" s="218" t="s">
        <v>157</v>
      </c>
    </row>
    <row r="345" spans="16:23" ht="14.25">
      <c r="P345" s="109"/>
      <c r="Q345" s="217">
        <v>3309095</v>
      </c>
      <c r="R345" s="217">
        <v>3404767</v>
      </c>
      <c r="S345" s="217">
        <f t="shared" si="10"/>
        <v>95672</v>
      </c>
      <c r="T345" s="217">
        <v>3370268</v>
      </c>
      <c r="U345" s="217">
        <v>3371449</v>
      </c>
      <c r="V345" s="217">
        <v>1</v>
      </c>
      <c r="W345" s="218" t="s">
        <v>151</v>
      </c>
    </row>
    <row r="346" spans="16:23" ht="14.25">
      <c r="P346" s="109"/>
      <c r="Q346" s="217">
        <v>3309095</v>
      </c>
      <c r="R346" s="217">
        <v>3404767</v>
      </c>
      <c r="S346" s="217">
        <f t="shared" si="10"/>
        <v>95672</v>
      </c>
      <c r="T346" s="217">
        <v>3371539</v>
      </c>
      <c r="U346" s="217">
        <v>3371940</v>
      </c>
      <c r="V346" s="217">
        <v>1</v>
      </c>
      <c r="W346" s="218"/>
    </row>
    <row r="347" spans="16:23" ht="14.25">
      <c r="P347" s="109"/>
      <c r="Q347" s="217">
        <v>3309095</v>
      </c>
      <c r="R347" s="217">
        <v>3404767</v>
      </c>
      <c r="S347" s="217">
        <f t="shared" si="10"/>
        <v>95672</v>
      </c>
      <c r="T347" s="217">
        <v>3372031</v>
      </c>
      <c r="U347" s="217">
        <v>3373194</v>
      </c>
      <c r="V347" s="217">
        <v>1</v>
      </c>
      <c r="W347" s="218"/>
    </row>
    <row r="348" spans="16:23" ht="14.25">
      <c r="P348" s="109"/>
      <c r="Q348" s="217">
        <v>3309095</v>
      </c>
      <c r="R348" s="217">
        <v>3404767</v>
      </c>
      <c r="S348" s="217">
        <f t="shared" si="10"/>
        <v>95672</v>
      </c>
      <c r="T348" s="217">
        <v>3373289</v>
      </c>
      <c r="U348" s="217">
        <v>3374932</v>
      </c>
      <c r="V348" s="217">
        <v>1</v>
      </c>
      <c r="W348" s="218" t="s">
        <v>691</v>
      </c>
    </row>
    <row r="349" spans="16:23" ht="14.25">
      <c r="P349" s="109"/>
      <c r="Q349" s="217">
        <v>3309095</v>
      </c>
      <c r="R349" s="217">
        <v>3404767</v>
      </c>
      <c r="S349" s="217">
        <f t="shared" si="10"/>
        <v>95672</v>
      </c>
      <c r="T349" s="217">
        <v>3374990</v>
      </c>
      <c r="U349" s="217">
        <v>3375298</v>
      </c>
      <c r="V349" s="217">
        <v>-1</v>
      </c>
      <c r="W349" s="218"/>
    </row>
    <row r="350" spans="16:23" ht="14.25">
      <c r="P350" s="109"/>
      <c r="Q350" s="217">
        <v>3309095</v>
      </c>
      <c r="R350" s="217">
        <v>3404767</v>
      </c>
      <c r="S350" s="217">
        <f t="shared" si="10"/>
        <v>95672</v>
      </c>
      <c r="T350" s="217">
        <v>3375295</v>
      </c>
      <c r="U350" s="217">
        <v>3376458</v>
      </c>
      <c r="V350" s="217">
        <v>-1</v>
      </c>
      <c r="W350" s="218" t="s">
        <v>692</v>
      </c>
    </row>
    <row r="351" spans="16:23" ht="14.25">
      <c r="P351" s="109"/>
      <c r="Q351" s="217">
        <v>3309095</v>
      </c>
      <c r="R351" s="217">
        <v>3404767</v>
      </c>
      <c r="S351" s="217">
        <f t="shared" si="10"/>
        <v>95672</v>
      </c>
      <c r="T351" s="217">
        <v>3376626</v>
      </c>
      <c r="U351" s="217">
        <v>3377693</v>
      </c>
      <c r="V351" s="217">
        <v>1</v>
      </c>
      <c r="W351" s="218" t="s">
        <v>693</v>
      </c>
    </row>
    <row r="352" spans="16:23" ht="14.25">
      <c r="P352" s="109"/>
      <c r="Q352" s="217">
        <v>3309095</v>
      </c>
      <c r="R352" s="217">
        <v>3404767</v>
      </c>
      <c r="S352" s="217">
        <f t="shared" si="10"/>
        <v>95672</v>
      </c>
      <c r="T352" s="217">
        <v>3377746</v>
      </c>
      <c r="U352" s="217">
        <v>3378642</v>
      </c>
      <c r="V352" s="217">
        <v>1</v>
      </c>
      <c r="W352" s="218" t="s">
        <v>694</v>
      </c>
    </row>
    <row r="353" spans="16:23" ht="14.25">
      <c r="P353" s="109"/>
      <c r="Q353" s="217">
        <v>3309095</v>
      </c>
      <c r="R353" s="217">
        <v>3404767</v>
      </c>
      <c r="S353" s="217">
        <f t="shared" si="10"/>
        <v>95672</v>
      </c>
      <c r="T353" s="217">
        <v>3381486</v>
      </c>
      <c r="U353" s="217">
        <v>3383651</v>
      </c>
      <c r="V353" s="217">
        <v>-1</v>
      </c>
      <c r="W353" s="218" t="s">
        <v>510</v>
      </c>
    </row>
    <row r="354" spans="16:23" ht="14.25">
      <c r="P354" s="109"/>
      <c r="Q354" s="217">
        <v>3309095</v>
      </c>
      <c r="R354" s="217">
        <v>3404767</v>
      </c>
      <c r="S354" s="217">
        <f t="shared" si="10"/>
        <v>95672</v>
      </c>
      <c r="T354" s="217">
        <v>3383697</v>
      </c>
      <c r="U354" s="217">
        <v>3383864</v>
      </c>
      <c r="V354" s="217">
        <v>-1</v>
      </c>
      <c r="W354" s="218"/>
    </row>
    <row r="355" spans="16:23" ht="14.25">
      <c r="P355" s="109"/>
      <c r="Q355" s="217">
        <v>3309095</v>
      </c>
      <c r="R355" s="217">
        <v>3404767</v>
      </c>
      <c r="S355" s="217">
        <f t="shared" si="10"/>
        <v>95672</v>
      </c>
      <c r="T355" s="217">
        <v>3383889</v>
      </c>
      <c r="U355" s="217">
        <v>3384797</v>
      </c>
      <c r="V355" s="217">
        <v>1</v>
      </c>
      <c r="W355" s="218" t="s">
        <v>157</v>
      </c>
    </row>
    <row r="356" spans="16:23" ht="14.25">
      <c r="P356" s="109"/>
      <c r="Q356" s="217">
        <v>3309095</v>
      </c>
      <c r="R356" s="217">
        <v>3404767</v>
      </c>
      <c r="S356" s="217">
        <f t="shared" si="10"/>
        <v>95672</v>
      </c>
      <c r="T356" s="217">
        <v>3384872</v>
      </c>
      <c r="U356" s="217">
        <v>3385774</v>
      </c>
      <c r="V356" s="217">
        <v>-1</v>
      </c>
      <c r="W356" s="218" t="s">
        <v>157</v>
      </c>
    </row>
    <row r="357" spans="16:23" ht="14.25">
      <c r="P357" s="109"/>
      <c r="Q357" s="217">
        <v>3309095</v>
      </c>
      <c r="R357" s="217">
        <v>3404767</v>
      </c>
      <c r="S357" s="217">
        <f t="shared" si="10"/>
        <v>95672</v>
      </c>
      <c r="T357" s="217">
        <v>3385792</v>
      </c>
      <c r="U357" s="217">
        <v>3386250</v>
      </c>
      <c r="V357" s="217">
        <v>-1</v>
      </c>
      <c r="W357" s="218" t="s">
        <v>157</v>
      </c>
    </row>
    <row r="358" spans="16:23" ht="14.25">
      <c r="P358" s="109"/>
      <c r="Q358" s="217">
        <v>3309095</v>
      </c>
      <c r="R358" s="217">
        <v>3404767</v>
      </c>
      <c r="S358" s="217">
        <f t="shared" si="10"/>
        <v>95672</v>
      </c>
      <c r="T358" s="217">
        <v>3386247</v>
      </c>
      <c r="U358" s="217">
        <v>3386792</v>
      </c>
      <c r="V358" s="217">
        <v>-1</v>
      </c>
      <c r="W358" s="218" t="s">
        <v>675</v>
      </c>
    </row>
    <row r="359" spans="16:23" ht="14.25">
      <c r="P359" s="109"/>
      <c r="Q359" s="217">
        <v>3309095</v>
      </c>
      <c r="R359" s="217">
        <v>3404767</v>
      </c>
      <c r="S359" s="217">
        <f t="shared" si="10"/>
        <v>95672</v>
      </c>
      <c r="T359" s="217">
        <v>3386923</v>
      </c>
      <c r="U359" s="217">
        <v>3388707</v>
      </c>
      <c r="V359" s="217">
        <v>-1</v>
      </c>
      <c r="W359" s="218" t="s">
        <v>695</v>
      </c>
    </row>
    <row r="360" spans="16:23" ht="14.25">
      <c r="P360" s="109"/>
      <c r="Q360" s="217">
        <v>3309095</v>
      </c>
      <c r="R360" s="217">
        <v>3404767</v>
      </c>
      <c r="S360" s="217">
        <f t="shared" si="10"/>
        <v>95672</v>
      </c>
      <c r="T360" s="217">
        <v>3388835</v>
      </c>
      <c r="U360" s="217">
        <v>3389413</v>
      </c>
      <c r="V360" s="217">
        <v>-1</v>
      </c>
      <c r="W360" s="218" t="s">
        <v>220</v>
      </c>
    </row>
    <row r="361" spans="16:23" ht="14.25">
      <c r="P361" s="109"/>
      <c r="Q361" s="217">
        <v>3309095</v>
      </c>
      <c r="R361" s="217">
        <v>3404767</v>
      </c>
      <c r="S361" s="217">
        <f t="shared" si="10"/>
        <v>95672</v>
      </c>
      <c r="T361" s="217">
        <v>3389553</v>
      </c>
      <c r="U361" s="217">
        <v>3390491</v>
      </c>
      <c r="V361" s="217">
        <v>1</v>
      </c>
      <c r="W361" s="218" t="s">
        <v>696</v>
      </c>
    </row>
    <row r="362" spans="16:23" ht="14.25">
      <c r="P362" s="109"/>
      <c r="Q362" s="217">
        <v>3309095</v>
      </c>
      <c r="R362" s="217">
        <v>3404767</v>
      </c>
      <c r="S362" s="217">
        <f t="shared" si="10"/>
        <v>95672</v>
      </c>
      <c r="T362" s="217">
        <v>3390482</v>
      </c>
      <c r="U362" s="217">
        <v>3391486</v>
      </c>
      <c r="V362" s="217">
        <v>1</v>
      </c>
      <c r="W362" s="218" t="s">
        <v>329</v>
      </c>
    </row>
    <row r="363" spans="16:23" ht="14.25">
      <c r="P363" s="109"/>
      <c r="Q363" s="217">
        <v>3309095</v>
      </c>
      <c r="R363" s="217">
        <v>3404767</v>
      </c>
      <c r="S363" s="217">
        <f t="shared" si="10"/>
        <v>95672</v>
      </c>
      <c r="T363" s="217">
        <v>3391971</v>
      </c>
      <c r="U363" s="217">
        <v>3392558</v>
      </c>
      <c r="V363" s="217">
        <v>1</v>
      </c>
      <c r="W363" s="218" t="s">
        <v>306</v>
      </c>
    </row>
    <row r="364" spans="16:23" ht="14.25">
      <c r="P364" s="109"/>
      <c r="Q364" s="217">
        <v>3309095</v>
      </c>
      <c r="R364" s="217">
        <v>3404767</v>
      </c>
      <c r="S364" s="217">
        <f t="shared" si="10"/>
        <v>95672</v>
      </c>
      <c r="T364" s="217">
        <v>3392603</v>
      </c>
      <c r="U364" s="217">
        <v>3394486</v>
      </c>
      <c r="V364" s="217">
        <v>1</v>
      </c>
      <c r="W364" s="218" t="s">
        <v>305</v>
      </c>
    </row>
    <row r="365" spans="16:23" ht="14.25">
      <c r="P365" s="109"/>
      <c r="Q365" s="217">
        <v>3309095</v>
      </c>
      <c r="R365" s="217">
        <v>3404767</v>
      </c>
      <c r="S365" s="217">
        <f t="shared" si="10"/>
        <v>95672</v>
      </c>
      <c r="T365" s="217">
        <v>3394599</v>
      </c>
      <c r="U365" s="217">
        <v>3396197</v>
      </c>
      <c r="V365" s="217">
        <v>-1</v>
      </c>
      <c r="W365" s="218" t="s">
        <v>152</v>
      </c>
    </row>
    <row r="366" spans="16:23" ht="14.25">
      <c r="P366" s="109"/>
      <c r="Q366" s="217">
        <v>3309095</v>
      </c>
      <c r="R366" s="217">
        <v>3404767</v>
      </c>
      <c r="S366" s="217">
        <f t="shared" si="10"/>
        <v>95672</v>
      </c>
      <c r="T366" s="217">
        <v>3396291</v>
      </c>
      <c r="U366" s="217">
        <v>3397574</v>
      </c>
      <c r="V366" s="217">
        <v>1</v>
      </c>
      <c r="W366" s="218" t="s">
        <v>157</v>
      </c>
    </row>
    <row r="367" spans="16:23" ht="14.25">
      <c r="P367" s="109"/>
      <c r="Q367" s="217">
        <v>3309095</v>
      </c>
      <c r="R367" s="217">
        <v>3404767</v>
      </c>
      <c r="S367" s="217">
        <f t="shared" si="10"/>
        <v>95672</v>
      </c>
      <c r="T367" s="217">
        <v>3397636</v>
      </c>
      <c r="U367" s="217">
        <v>3398064</v>
      </c>
      <c r="V367" s="217">
        <v>-1</v>
      </c>
      <c r="W367" s="218" t="s">
        <v>697</v>
      </c>
    </row>
    <row r="368" spans="16:23" ht="14.25">
      <c r="P368" s="109"/>
      <c r="Q368" s="217">
        <v>3309095</v>
      </c>
      <c r="R368" s="217">
        <v>3404767</v>
      </c>
      <c r="S368" s="217">
        <f t="shared" si="10"/>
        <v>95672</v>
      </c>
      <c r="T368" s="217">
        <v>3398160</v>
      </c>
      <c r="U368" s="217">
        <v>3399098</v>
      </c>
      <c r="V368" s="217">
        <v>-1</v>
      </c>
      <c r="W368" s="218" t="s">
        <v>590</v>
      </c>
    </row>
    <row r="369" spans="16:23" ht="14.25">
      <c r="P369" s="109"/>
      <c r="Q369" s="217">
        <v>3309095</v>
      </c>
      <c r="R369" s="217">
        <v>3404767</v>
      </c>
      <c r="S369" s="217">
        <f t="shared" si="10"/>
        <v>95672</v>
      </c>
      <c r="T369" s="217">
        <v>3399161</v>
      </c>
      <c r="U369" s="217">
        <v>3399901</v>
      </c>
      <c r="V369" s="217">
        <v>-1</v>
      </c>
      <c r="W369" s="218" t="s">
        <v>698</v>
      </c>
    </row>
    <row r="370" spans="16:23" ht="14.25">
      <c r="P370" s="109"/>
      <c r="Q370" s="217">
        <v>3309095</v>
      </c>
      <c r="R370" s="217">
        <v>3404767</v>
      </c>
      <c r="S370" s="217">
        <f t="shared" si="10"/>
        <v>95672</v>
      </c>
      <c r="T370" s="217">
        <v>3400010</v>
      </c>
      <c r="U370" s="217">
        <v>3400909</v>
      </c>
      <c r="V370" s="217">
        <v>1</v>
      </c>
      <c r="W370" s="218" t="s">
        <v>699</v>
      </c>
    </row>
    <row r="371" spans="16:23" ht="14.25">
      <c r="P371" s="109"/>
      <c r="Q371" s="217">
        <v>3309095</v>
      </c>
      <c r="R371" s="217">
        <v>3404767</v>
      </c>
      <c r="S371" s="217">
        <f t="shared" si="10"/>
        <v>95672</v>
      </c>
      <c r="T371" s="217">
        <v>3400928</v>
      </c>
      <c r="U371" s="217">
        <v>3402304</v>
      </c>
      <c r="V371" s="217">
        <v>-1</v>
      </c>
      <c r="W371" s="218" t="s">
        <v>510</v>
      </c>
    </row>
    <row r="372" spans="16:23" ht="14.25">
      <c r="P372" s="109"/>
      <c r="Q372" s="217">
        <v>3309095</v>
      </c>
      <c r="R372" s="217">
        <v>3404767</v>
      </c>
      <c r="S372" s="217">
        <f t="shared" si="10"/>
        <v>95672</v>
      </c>
      <c r="T372" s="217">
        <v>3402382</v>
      </c>
      <c r="U372" s="217">
        <v>3402939</v>
      </c>
      <c r="V372" s="217">
        <v>1</v>
      </c>
      <c r="W372" s="218" t="s">
        <v>607</v>
      </c>
    </row>
    <row r="373" spans="16:23" ht="14.25">
      <c r="P373" s="109"/>
      <c r="Q373" s="217">
        <v>3309095</v>
      </c>
      <c r="R373" s="217">
        <v>3404767</v>
      </c>
      <c r="S373" s="217">
        <f t="shared" si="10"/>
        <v>95672</v>
      </c>
      <c r="T373" s="217">
        <v>3402936</v>
      </c>
      <c r="U373" s="217">
        <v>3403754</v>
      </c>
      <c r="V373" s="217">
        <v>1</v>
      </c>
      <c r="W373" s="218" t="s">
        <v>157</v>
      </c>
    </row>
    <row r="374" spans="16:23" ht="14.25">
      <c r="P374" s="109"/>
      <c r="Q374" s="217">
        <v>3309095</v>
      </c>
      <c r="R374" s="217">
        <v>3404767</v>
      </c>
      <c r="S374" s="217">
        <f t="shared" si="10"/>
        <v>95672</v>
      </c>
      <c r="T374" s="217">
        <v>3403742</v>
      </c>
      <c r="U374" s="217">
        <v>3404767</v>
      </c>
      <c r="V374" s="217">
        <v>-1</v>
      </c>
      <c r="W374" s="218" t="s">
        <v>142</v>
      </c>
    </row>
  </sheetData>
  <mergeCells count="13">
    <mergeCell ref="P1:R1"/>
    <mergeCell ref="B1:E1"/>
    <mergeCell ref="F1:I1"/>
    <mergeCell ref="J1:M1"/>
    <mergeCell ref="F9:F10"/>
    <mergeCell ref="G9:G10"/>
    <mergeCell ref="H9:H10"/>
    <mergeCell ref="I9:I10"/>
    <mergeCell ref="A15:A16"/>
    <mergeCell ref="B15:B16"/>
    <mergeCell ref="C15:C16"/>
    <mergeCell ref="D15:D16"/>
    <mergeCell ref="E15:E16"/>
  </mergeCells>
  <pageMargins left="0.7" right="0.7" top="0.75" bottom="0.75" header="0.3" footer="0.3"/>
  <ignoredErrors>
    <ignoredError sqref="F33" formulaRange="1"/>
  </ignoredErrors>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5ADEF-97FE-4FFD-964E-5D8026E7B6FF}">
  <dimension ref="A1:W360"/>
  <sheetViews>
    <sheetView workbookViewId="0">
      <selection activeCell="J1" sqref="J1:M1"/>
    </sheetView>
  </sheetViews>
  <sheetFormatPr defaultRowHeight="14.25"/>
  <cols>
    <col min="1" max="1" width="14.5" customWidth="1"/>
    <col min="14" max="15" width="3.75" customWidth="1"/>
    <col min="17" max="17" width="11.375" customWidth="1"/>
    <col min="18" max="18" width="11" customWidth="1"/>
    <col min="20" max="20" width="10.875" customWidth="1"/>
    <col min="21" max="21" width="10.5" customWidth="1"/>
    <col min="23" max="23" width="46.25" bestFit="1" customWidth="1"/>
  </cols>
  <sheetData>
    <row r="1" spans="1:23" ht="73.5" customHeight="1" thickBot="1">
      <c r="A1" s="464" t="s">
        <v>71</v>
      </c>
      <c r="B1" s="762" t="s">
        <v>315</v>
      </c>
      <c r="C1" s="763"/>
      <c r="D1" s="763"/>
      <c r="E1" s="764"/>
      <c r="F1" s="762" t="s">
        <v>129</v>
      </c>
      <c r="G1" s="763"/>
      <c r="H1" s="763"/>
      <c r="I1" s="764"/>
      <c r="J1" s="765" t="s">
        <v>130</v>
      </c>
      <c r="K1" s="766"/>
      <c r="L1" s="766"/>
      <c r="M1" s="767"/>
      <c r="P1" s="768" t="s">
        <v>4</v>
      </c>
      <c r="Q1" s="768"/>
      <c r="R1" s="768"/>
    </row>
    <row r="2" spans="1:23" s="76" customFormat="1" ht="15.75" thickBot="1">
      <c r="A2" s="465" t="s">
        <v>131</v>
      </c>
      <c r="B2" s="507" t="s">
        <v>6</v>
      </c>
      <c r="C2" s="400" t="s">
        <v>7</v>
      </c>
      <c r="D2" s="400" t="s">
        <v>8</v>
      </c>
      <c r="E2" s="401" t="s">
        <v>9</v>
      </c>
      <c r="F2" s="398" t="s">
        <v>6</v>
      </c>
      <c r="G2" s="399" t="s">
        <v>7</v>
      </c>
      <c r="H2" s="400" t="s">
        <v>8</v>
      </c>
      <c r="I2" s="401" t="s">
        <v>10</v>
      </c>
      <c r="J2" s="241" t="s">
        <v>6</v>
      </c>
      <c r="K2" s="242" t="s">
        <v>7</v>
      </c>
      <c r="L2" s="242" t="s">
        <v>8</v>
      </c>
      <c r="M2" s="243" t="s">
        <v>9</v>
      </c>
      <c r="P2" s="155" t="s">
        <v>125</v>
      </c>
      <c r="Q2" s="156" t="s">
        <v>126</v>
      </c>
      <c r="R2" s="156" t="s">
        <v>127</v>
      </c>
      <c r="S2" s="156" t="s">
        <v>8</v>
      </c>
      <c r="T2" s="156" t="s">
        <v>368</v>
      </c>
      <c r="U2" s="156" t="s">
        <v>369</v>
      </c>
      <c r="V2" s="156" t="s">
        <v>15</v>
      </c>
      <c r="W2" s="157" t="s">
        <v>16</v>
      </c>
    </row>
    <row r="3" spans="1:23">
      <c r="A3" s="508">
        <v>1</v>
      </c>
      <c r="B3" s="416">
        <v>202743</v>
      </c>
      <c r="C3" s="417">
        <v>211092</v>
      </c>
      <c r="D3" s="417">
        <v>8349</v>
      </c>
      <c r="E3" s="418">
        <v>9</v>
      </c>
      <c r="F3" s="509">
        <v>190486</v>
      </c>
      <c r="G3" s="337">
        <v>219543</v>
      </c>
      <c r="H3" s="337">
        <f>G3-F3</f>
        <v>29057</v>
      </c>
      <c r="I3" s="510" t="s">
        <v>104</v>
      </c>
      <c r="J3" s="511"/>
      <c r="K3" s="512"/>
      <c r="L3" s="512"/>
      <c r="M3" s="404"/>
      <c r="P3" s="114">
        <v>1</v>
      </c>
      <c r="Q3" s="72">
        <v>202743</v>
      </c>
      <c r="R3" s="72">
        <v>211092</v>
      </c>
      <c r="S3" s="72">
        <v>8349</v>
      </c>
      <c r="T3" s="72">
        <v>202743</v>
      </c>
      <c r="U3" s="72">
        <v>203060</v>
      </c>
      <c r="V3" s="72">
        <v>1</v>
      </c>
      <c r="W3" s="158" t="s">
        <v>700</v>
      </c>
    </row>
    <row r="4" spans="1:23">
      <c r="A4" s="420">
        <v>2</v>
      </c>
      <c r="B4" s="421">
        <v>603476</v>
      </c>
      <c r="C4" s="115">
        <v>649163</v>
      </c>
      <c r="D4" s="115">
        <v>45687</v>
      </c>
      <c r="E4" s="422">
        <v>49</v>
      </c>
      <c r="F4" s="433">
        <v>608661</v>
      </c>
      <c r="G4" s="281">
        <v>654008</v>
      </c>
      <c r="H4" s="281">
        <f t="shared" ref="H4" si="0">G4-F4</f>
        <v>45347</v>
      </c>
      <c r="I4" s="513" t="s">
        <v>106</v>
      </c>
      <c r="J4" s="366">
        <v>621388</v>
      </c>
      <c r="K4" s="367">
        <v>639272</v>
      </c>
      <c r="L4" s="367">
        <v>17884</v>
      </c>
      <c r="M4" s="368">
        <v>19</v>
      </c>
      <c r="P4" s="114"/>
      <c r="Q4" s="72">
        <v>202743</v>
      </c>
      <c r="R4" s="72">
        <v>211092</v>
      </c>
      <c r="S4" s="72">
        <v>8349</v>
      </c>
      <c r="T4" s="72">
        <v>203087</v>
      </c>
      <c r="U4" s="72">
        <v>204079</v>
      </c>
      <c r="V4" s="72">
        <v>1</v>
      </c>
      <c r="W4" s="158" t="s">
        <v>701</v>
      </c>
    </row>
    <row r="5" spans="1:23">
      <c r="A5" s="420">
        <v>3</v>
      </c>
      <c r="B5" s="423">
        <v>1021335</v>
      </c>
      <c r="C5" s="116">
        <v>1030642</v>
      </c>
      <c r="D5" s="116">
        <v>9307</v>
      </c>
      <c r="E5" s="424">
        <v>8</v>
      </c>
      <c r="F5" s="433">
        <v>1021335</v>
      </c>
      <c r="G5" s="281">
        <v>1034896</v>
      </c>
      <c r="H5" s="281">
        <f>G5-F5</f>
        <v>13561</v>
      </c>
      <c r="I5" s="513" t="s">
        <v>104</v>
      </c>
      <c r="J5" s="370"/>
      <c r="K5" s="3"/>
      <c r="L5" s="3"/>
      <c r="M5" s="290"/>
      <c r="P5" s="114"/>
      <c r="Q5" s="72">
        <v>202743</v>
      </c>
      <c r="R5" s="72">
        <v>211092</v>
      </c>
      <c r="S5" s="72">
        <v>8349</v>
      </c>
      <c r="T5" s="72">
        <v>204304</v>
      </c>
      <c r="U5" s="72">
        <v>205686</v>
      </c>
      <c r="V5" s="72">
        <v>-1</v>
      </c>
      <c r="W5" s="158" t="s">
        <v>702</v>
      </c>
    </row>
    <row r="6" spans="1:23">
      <c r="A6" s="420">
        <v>4</v>
      </c>
      <c r="B6" s="425">
        <v>1058214</v>
      </c>
      <c r="C6" s="117">
        <v>1066826</v>
      </c>
      <c r="D6" s="117">
        <v>8612</v>
      </c>
      <c r="E6" s="426">
        <v>10</v>
      </c>
      <c r="F6" s="370"/>
      <c r="G6" s="3"/>
      <c r="H6" s="3"/>
      <c r="I6" s="290"/>
      <c r="J6" s="370"/>
      <c r="K6" s="3"/>
      <c r="L6" s="3"/>
      <c r="M6" s="290"/>
      <c r="P6" s="114"/>
      <c r="Q6" s="72">
        <v>202743</v>
      </c>
      <c r="R6" s="72">
        <v>211092</v>
      </c>
      <c r="S6" s="72">
        <v>8349</v>
      </c>
      <c r="T6" s="72">
        <v>205807</v>
      </c>
      <c r="U6" s="72">
        <v>206163</v>
      </c>
      <c r="V6" s="72">
        <v>-1</v>
      </c>
      <c r="W6" s="158" t="s">
        <v>702</v>
      </c>
    </row>
    <row r="7" spans="1:23">
      <c r="A7" s="420">
        <v>5</v>
      </c>
      <c r="B7" s="427">
        <v>1279297</v>
      </c>
      <c r="C7" s="118">
        <v>1295114</v>
      </c>
      <c r="D7" s="118">
        <v>15817</v>
      </c>
      <c r="E7" s="428">
        <v>12</v>
      </c>
      <c r="F7" s="370"/>
      <c r="G7" s="3"/>
      <c r="H7" s="3"/>
      <c r="I7" s="290"/>
      <c r="J7" s="370"/>
      <c r="K7" s="3"/>
      <c r="L7" s="3"/>
      <c r="M7" s="290"/>
      <c r="P7" s="114"/>
      <c r="Q7" s="72">
        <v>202743</v>
      </c>
      <c r="R7" s="72">
        <v>211092</v>
      </c>
      <c r="S7" s="72">
        <v>8349</v>
      </c>
      <c r="T7" s="72">
        <v>206163</v>
      </c>
      <c r="U7" s="72">
        <v>206516</v>
      </c>
      <c r="V7" s="72">
        <v>-1</v>
      </c>
      <c r="W7" s="158" t="s">
        <v>157</v>
      </c>
    </row>
    <row r="8" spans="1:23">
      <c r="A8" s="420">
        <v>6</v>
      </c>
      <c r="B8" s="431">
        <v>1327561</v>
      </c>
      <c r="C8" s="119">
        <v>1361213</v>
      </c>
      <c r="D8" s="119">
        <v>33652</v>
      </c>
      <c r="E8" s="432">
        <v>34</v>
      </c>
      <c r="F8" s="794">
        <v>1325321</v>
      </c>
      <c r="G8" s="744">
        <v>1394161</v>
      </c>
      <c r="H8" s="744">
        <f>G8-F8</f>
        <v>68840</v>
      </c>
      <c r="I8" s="746" t="s">
        <v>105</v>
      </c>
      <c r="J8" s="370"/>
      <c r="K8" s="3"/>
      <c r="L8" s="3"/>
      <c r="M8" s="290"/>
      <c r="P8" s="114"/>
      <c r="Q8" s="72">
        <v>202743</v>
      </c>
      <c r="R8" s="72">
        <v>211092</v>
      </c>
      <c r="S8" s="72">
        <v>8349</v>
      </c>
      <c r="T8" s="72">
        <v>206668</v>
      </c>
      <c r="U8" s="72">
        <v>207936</v>
      </c>
      <c r="V8" s="72">
        <v>1</v>
      </c>
      <c r="W8" s="158" t="s">
        <v>702</v>
      </c>
    </row>
    <row r="9" spans="1:23">
      <c r="A9" s="420">
        <v>7</v>
      </c>
      <c r="B9" s="434">
        <v>1363856</v>
      </c>
      <c r="C9" s="120">
        <v>1370185</v>
      </c>
      <c r="D9" s="120">
        <v>6329</v>
      </c>
      <c r="E9" s="435">
        <v>10</v>
      </c>
      <c r="F9" s="796"/>
      <c r="G9" s="755"/>
      <c r="H9" s="755"/>
      <c r="I9" s="756"/>
      <c r="J9" s="370"/>
      <c r="K9" s="3"/>
      <c r="L9" s="3"/>
      <c r="M9" s="290"/>
      <c r="P9" s="114"/>
      <c r="Q9" s="72">
        <v>202743</v>
      </c>
      <c r="R9" s="72">
        <v>211092</v>
      </c>
      <c r="S9" s="72">
        <v>8349</v>
      </c>
      <c r="T9" s="72">
        <v>207939</v>
      </c>
      <c r="U9" s="72">
        <v>208730</v>
      </c>
      <c r="V9" s="72">
        <v>1</v>
      </c>
      <c r="W9" s="158" t="s">
        <v>703</v>
      </c>
    </row>
    <row r="10" spans="1:23">
      <c r="A10" s="420">
        <v>8</v>
      </c>
      <c r="B10" s="436">
        <v>1380149</v>
      </c>
      <c r="C10" s="121">
        <v>1389499</v>
      </c>
      <c r="D10" s="121">
        <v>9350</v>
      </c>
      <c r="E10" s="437">
        <v>8</v>
      </c>
      <c r="F10" s="795"/>
      <c r="G10" s="745"/>
      <c r="H10" s="745"/>
      <c r="I10" s="747"/>
      <c r="J10" s="370"/>
      <c r="K10" s="3"/>
      <c r="L10" s="3"/>
      <c r="M10" s="290"/>
      <c r="P10" s="114"/>
      <c r="Q10" s="72">
        <v>202743</v>
      </c>
      <c r="R10" s="72">
        <v>211092</v>
      </c>
      <c r="S10" s="72">
        <v>8349</v>
      </c>
      <c r="T10" s="72">
        <v>210503</v>
      </c>
      <c r="U10" s="72">
        <v>210823</v>
      </c>
      <c r="V10" s="72">
        <v>-1</v>
      </c>
      <c r="W10" s="158" t="s">
        <v>704</v>
      </c>
    </row>
    <row r="11" spans="1:23">
      <c r="A11" s="420">
        <v>9</v>
      </c>
      <c r="B11" s="438">
        <v>1482280</v>
      </c>
      <c r="C11" s="122">
        <v>1497623</v>
      </c>
      <c r="D11" s="122">
        <v>15343</v>
      </c>
      <c r="E11" s="439">
        <v>18</v>
      </c>
      <c r="F11" s="490">
        <v>1481543</v>
      </c>
      <c r="G11" s="281">
        <v>1494110</v>
      </c>
      <c r="H11" s="281">
        <f>G11-F11</f>
        <v>12567</v>
      </c>
      <c r="I11" s="282" t="s">
        <v>106</v>
      </c>
      <c r="J11" s="366">
        <v>1480111</v>
      </c>
      <c r="K11" s="367">
        <v>1497880</v>
      </c>
      <c r="L11" s="367">
        <v>17769</v>
      </c>
      <c r="M11" s="368">
        <v>14</v>
      </c>
      <c r="P11" s="114"/>
      <c r="Q11" s="72">
        <v>202743</v>
      </c>
      <c r="R11" s="72">
        <v>211092</v>
      </c>
      <c r="S11" s="72">
        <v>8349</v>
      </c>
      <c r="T11" s="72">
        <v>210832</v>
      </c>
      <c r="U11" s="72">
        <v>211092</v>
      </c>
      <c r="V11" s="72">
        <v>-1</v>
      </c>
      <c r="W11" s="158" t="s">
        <v>705</v>
      </c>
    </row>
    <row r="12" spans="1:23">
      <c r="A12" s="420">
        <v>10</v>
      </c>
      <c r="B12" s="514">
        <v>1672721</v>
      </c>
      <c r="C12" s="113">
        <v>1682555</v>
      </c>
      <c r="D12" s="113">
        <v>9834</v>
      </c>
      <c r="E12" s="515">
        <v>9</v>
      </c>
      <c r="F12" s="490">
        <v>1672721</v>
      </c>
      <c r="G12" s="281">
        <v>1687803</v>
      </c>
      <c r="H12" s="281">
        <f t="shared" ref="H12:H14" si="1">G12-F12</f>
        <v>15082</v>
      </c>
      <c r="I12" s="282" t="s">
        <v>104</v>
      </c>
      <c r="J12" s="370"/>
      <c r="K12" s="3"/>
      <c r="L12" s="3"/>
      <c r="M12" s="290"/>
      <c r="P12" s="114">
        <v>2</v>
      </c>
      <c r="Q12" s="73">
        <v>603476</v>
      </c>
      <c r="R12" s="73">
        <v>649163</v>
      </c>
      <c r="S12" s="73">
        <v>45687</v>
      </c>
      <c r="T12" s="73">
        <v>603476</v>
      </c>
      <c r="U12" s="73">
        <v>604177</v>
      </c>
      <c r="V12" s="73">
        <v>-1</v>
      </c>
      <c r="W12" s="159" t="s">
        <v>706</v>
      </c>
    </row>
    <row r="13" spans="1:23">
      <c r="A13" s="420">
        <v>11</v>
      </c>
      <c r="B13" s="421">
        <v>2006226</v>
      </c>
      <c r="C13" s="115">
        <v>2022696</v>
      </c>
      <c r="D13" s="115">
        <v>16470</v>
      </c>
      <c r="E13" s="422">
        <v>16</v>
      </c>
      <c r="F13" s="516">
        <v>2006226</v>
      </c>
      <c r="G13" s="268">
        <v>2022696</v>
      </c>
      <c r="H13" s="268">
        <f t="shared" si="1"/>
        <v>16470</v>
      </c>
      <c r="I13" s="270" t="s">
        <v>104</v>
      </c>
      <c r="J13" s="370"/>
      <c r="K13" s="3"/>
      <c r="L13" s="3"/>
      <c r="M13" s="290"/>
      <c r="P13" s="114"/>
      <c r="Q13" s="73">
        <v>603476</v>
      </c>
      <c r="R13" s="73">
        <v>649163</v>
      </c>
      <c r="S13" s="73">
        <v>45687</v>
      </c>
      <c r="T13" s="73">
        <v>604188</v>
      </c>
      <c r="U13" s="73">
        <v>604889</v>
      </c>
      <c r="V13" s="73">
        <v>-1</v>
      </c>
      <c r="W13" s="159" t="s">
        <v>707</v>
      </c>
    </row>
    <row r="14" spans="1:23">
      <c r="A14" s="420">
        <v>12</v>
      </c>
      <c r="B14" s="423">
        <v>2185065</v>
      </c>
      <c r="C14" s="116">
        <v>2209623</v>
      </c>
      <c r="D14" s="116">
        <v>24558</v>
      </c>
      <c r="E14" s="424">
        <v>22</v>
      </c>
      <c r="F14" s="490">
        <v>2186263</v>
      </c>
      <c r="G14" s="281">
        <v>2207231</v>
      </c>
      <c r="H14" s="281">
        <f t="shared" si="1"/>
        <v>20968</v>
      </c>
      <c r="I14" s="282" t="s">
        <v>104</v>
      </c>
      <c r="J14" s="370"/>
      <c r="K14" s="3"/>
      <c r="L14" s="3"/>
      <c r="M14" s="290"/>
      <c r="P14" s="114"/>
      <c r="Q14" s="73">
        <v>603476</v>
      </c>
      <c r="R14" s="73">
        <v>649163</v>
      </c>
      <c r="S14" s="73">
        <v>45687</v>
      </c>
      <c r="T14" s="73">
        <v>604916</v>
      </c>
      <c r="U14" s="73">
        <v>605746</v>
      </c>
      <c r="V14" s="73">
        <v>-1</v>
      </c>
      <c r="W14" s="159" t="s">
        <v>708</v>
      </c>
    </row>
    <row r="15" spans="1:23">
      <c r="A15" s="420">
        <v>13</v>
      </c>
      <c r="B15" s="425">
        <v>2283209</v>
      </c>
      <c r="C15" s="117">
        <v>2289969</v>
      </c>
      <c r="D15" s="117">
        <v>6760</v>
      </c>
      <c r="E15" s="426">
        <v>10</v>
      </c>
      <c r="F15" s="370"/>
      <c r="G15" s="3"/>
      <c r="H15" s="3"/>
      <c r="I15" s="290"/>
      <c r="J15" s="757">
        <v>2283203</v>
      </c>
      <c r="K15" s="748">
        <v>2318973</v>
      </c>
      <c r="L15" s="748">
        <v>35770</v>
      </c>
      <c r="M15" s="750">
        <v>14</v>
      </c>
      <c r="P15" s="114"/>
      <c r="Q15" s="73">
        <v>603476</v>
      </c>
      <c r="R15" s="73">
        <v>649163</v>
      </c>
      <c r="S15" s="73">
        <v>45687</v>
      </c>
      <c r="T15" s="73">
        <v>606321</v>
      </c>
      <c r="U15" s="73">
        <v>607601</v>
      </c>
      <c r="V15" s="73">
        <v>1</v>
      </c>
      <c r="W15" s="159" t="s">
        <v>709</v>
      </c>
    </row>
    <row r="16" spans="1:23">
      <c r="A16" s="420">
        <v>14</v>
      </c>
      <c r="B16" s="427">
        <v>2304472</v>
      </c>
      <c r="C16" s="118">
        <v>2316426</v>
      </c>
      <c r="D16" s="118">
        <v>11954</v>
      </c>
      <c r="E16" s="428">
        <v>13</v>
      </c>
      <c r="F16" s="370"/>
      <c r="G16" s="3"/>
      <c r="H16" s="3"/>
      <c r="I16" s="290"/>
      <c r="J16" s="759"/>
      <c r="K16" s="749"/>
      <c r="L16" s="749"/>
      <c r="M16" s="751"/>
      <c r="P16" s="114"/>
      <c r="Q16" s="73">
        <v>603476</v>
      </c>
      <c r="R16" s="73">
        <v>649163</v>
      </c>
      <c r="S16" s="73">
        <v>45687</v>
      </c>
      <c r="T16" s="73">
        <v>608793</v>
      </c>
      <c r="U16" s="73">
        <v>610175</v>
      </c>
      <c r="V16" s="73">
        <v>-1</v>
      </c>
      <c r="W16" s="159" t="s">
        <v>702</v>
      </c>
    </row>
    <row r="17" spans="1:23">
      <c r="A17" s="420">
        <v>15</v>
      </c>
      <c r="B17" s="431">
        <v>2346410</v>
      </c>
      <c r="C17" s="119">
        <v>2355955</v>
      </c>
      <c r="D17" s="119">
        <v>9545</v>
      </c>
      <c r="E17" s="432">
        <v>13</v>
      </c>
      <c r="F17" s="433">
        <v>2350702</v>
      </c>
      <c r="G17" s="281">
        <v>2351784</v>
      </c>
      <c r="H17" s="281">
        <f>G17-F17</f>
        <v>1082</v>
      </c>
      <c r="I17" s="282" t="s">
        <v>132</v>
      </c>
      <c r="J17" s="370"/>
      <c r="K17" s="3"/>
      <c r="L17" s="3"/>
      <c r="M17" s="290"/>
      <c r="P17" s="114"/>
      <c r="Q17" s="73">
        <v>603476</v>
      </c>
      <c r="R17" s="73">
        <v>649163</v>
      </c>
      <c r="S17" s="73">
        <v>45687</v>
      </c>
      <c r="T17" s="73">
        <v>610373</v>
      </c>
      <c r="U17" s="73">
        <v>610678</v>
      </c>
      <c r="V17" s="73">
        <v>1</v>
      </c>
      <c r="W17" s="159" t="s">
        <v>710</v>
      </c>
    </row>
    <row r="18" spans="1:23">
      <c r="A18" s="420">
        <v>16</v>
      </c>
      <c r="B18" s="434">
        <v>2358658</v>
      </c>
      <c r="C18" s="120">
        <v>2369756</v>
      </c>
      <c r="D18" s="120">
        <v>11098</v>
      </c>
      <c r="E18" s="435">
        <v>12</v>
      </c>
      <c r="F18" s="370"/>
      <c r="G18" s="3"/>
      <c r="H18" s="3"/>
      <c r="I18" s="290"/>
      <c r="J18" s="370"/>
      <c r="K18" s="3"/>
      <c r="L18" s="3"/>
      <c r="M18" s="290"/>
      <c r="P18" s="114"/>
      <c r="Q18" s="73">
        <v>603476</v>
      </c>
      <c r="R18" s="73">
        <v>649163</v>
      </c>
      <c r="S18" s="73">
        <v>45687</v>
      </c>
      <c r="T18" s="73">
        <v>610675</v>
      </c>
      <c r="U18" s="73">
        <v>610965</v>
      </c>
      <c r="V18" s="73">
        <v>1</v>
      </c>
      <c r="W18" s="159" t="s">
        <v>711</v>
      </c>
    </row>
    <row r="19" spans="1:23">
      <c r="A19" s="420">
        <v>17</v>
      </c>
      <c r="B19" s="436">
        <v>2697643</v>
      </c>
      <c r="C19" s="121">
        <v>2713392</v>
      </c>
      <c r="D19" s="121">
        <v>15749</v>
      </c>
      <c r="E19" s="437">
        <v>16</v>
      </c>
      <c r="F19" s="433">
        <v>2703655</v>
      </c>
      <c r="G19" s="281">
        <v>2713392</v>
      </c>
      <c r="H19" s="281">
        <f>G19-F19</f>
        <v>9737</v>
      </c>
      <c r="I19" s="282" t="s">
        <v>104</v>
      </c>
      <c r="J19" s="370"/>
      <c r="K19" s="3"/>
      <c r="L19" s="3"/>
      <c r="M19" s="290"/>
      <c r="P19" s="114"/>
      <c r="Q19" s="73">
        <v>603476</v>
      </c>
      <c r="R19" s="73">
        <v>649163</v>
      </c>
      <c r="S19" s="73">
        <v>45687</v>
      </c>
      <c r="T19" s="73">
        <v>611486</v>
      </c>
      <c r="U19" s="73">
        <v>611821</v>
      </c>
      <c r="V19" s="73">
        <v>1</v>
      </c>
      <c r="W19" s="159" t="s">
        <v>702</v>
      </c>
    </row>
    <row r="20" spans="1:23">
      <c r="A20" s="420">
        <v>18</v>
      </c>
      <c r="B20" s="438">
        <v>2951138</v>
      </c>
      <c r="C20" s="122">
        <v>2988837</v>
      </c>
      <c r="D20" s="122">
        <v>37699</v>
      </c>
      <c r="E20" s="439">
        <v>30</v>
      </c>
      <c r="F20" s="429">
        <v>2954786</v>
      </c>
      <c r="G20" s="281">
        <v>2987107</v>
      </c>
      <c r="H20" s="281">
        <f>G20-F20</f>
        <v>32321</v>
      </c>
      <c r="I20" s="282" t="s">
        <v>105</v>
      </c>
      <c r="J20" s="370"/>
      <c r="K20" s="3"/>
      <c r="L20" s="3"/>
      <c r="M20" s="290"/>
      <c r="P20" s="114"/>
      <c r="Q20" s="73">
        <v>603476</v>
      </c>
      <c r="R20" s="73">
        <v>649163</v>
      </c>
      <c r="S20" s="73">
        <v>45687</v>
      </c>
      <c r="T20" s="73">
        <v>611917</v>
      </c>
      <c r="U20" s="73">
        <v>612249</v>
      </c>
      <c r="V20" s="73">
        <v>-1</v>
      </c>
      <c r="W20" s="159" t="s">
        <v>157</v>
      </c>
    </row>
    <row r="21" spans="1:23">
      <c r="A21" s="420">
        <v>19</v>
      </c>
      <c r="B21" s="514">
        <v>3023687</v>
      </c>
      <c r="C21" s="113">
        <v>3048073</v>
      </c>
      <c r="D21" s="113">
        <v>24386</v>
      </c>
      <c r="E21" s="515">
        <v>29</v>
      </c>
      <c r="F21" s="370"/>
      <c r="G21" s="3"/>
      <c r="H21" s="3"/>
      <c r="I21" s="290"/>
      <c r="J21" s="366">
        <v>3023687</v>
      </c>
      <c r="K21" s="367">
        <v>3031414</v>
      </c>
      <c r="L21" s="367">
        <v>7727</v>
      </c>
      <c r="M21" s="368">
        <v>11</v>
      </c>
      <c r="P21" s="114"/>
      <c r="Q21" s="73">
        <v>603476</v>
      </c>
      <c r="R21" s="73">
        <v>649163</v>
      </c>
      <c r="S21" s="73">
        <v>45687</v>
      </c>
      <c r="T21" s="73">
        <v>612276</v>
      </c>
      <c r="U21" s="73">
        <v>612794</v>
      </c>
      <c r="V21" s="73">
        <v>1</v>
      </c>
      <c r="W21" s="159" t="s">
        <v>157</v>
      </c>
    </row>
    <row r="22" spans="1:23">
      <c r="A22" s="420">
        <v>20</v>
      </c>
      <c r="B22" s="421">
        <v>3143824</v>
      </c>
      <c r="C22" s="115">
        <v>3164649</v>
      </c>
      <c r="D22" s="115">
        <v>20825</v>
      </c>
      <c r="E22" s="422">
        <v>17</v>
      </c>
      <c r="F22" s="370"/>
      <c r="G22" s="3"/>
      <c r="H22" s="3"/>
      <c r="I22" s="290"/>
      <c r="J22" s="370"/>
      <c r="K22" s="3"/>
      <c r="L22" s="3"/>
      <c r="M22" s="290"/>
      <c r="P22" s="114"/>
      <c r="Q22" s="73">
        <v>603476</v>
      </c>
      <c r="R22" s="73">
        <v>649163</v>
      </c>
      <c r="S22" s="73">
        <v>45687</v>
      </c>
      <c r="T22" s="73">
        <v>613494</v>
      </c>
      <c r="U22" s="73">
        <v>613774</v>
      </c>
      <c r="V22" s="73">
        <v>1</v>
      </c>
      <c r="W22" s="159" t="s">
        <v>712</v>
      </c>
    </row>
    <row r="23" spans="1:23">
      <c r="A23" s="420">
        <v>21</v>
      </c>
      <c r="B23" s="423">
        <v>3701363</v>
      </c>
      <c r="C23" s="116">
        <v>3707659</v>
      </c>
      <c r="D23" s="116">
        <v>6296</v>
      </c>
      <c r="E23" s="424">
        <v>8</v>
      </c>
      <c r="F23" s="370"/>
      <c r="G23" s="3"/>
      <c r="H23" s="3"/>
      <c r="I23" s="290"/>
      <c r="J23" s="370"/>
      <c r="K23" s="3"/>
      <c r="L23" s="3"/>
      <c r="M23" s="290"/>
      <c r="P23" s="114"/>
      <c r="Q23" s="73">
        <v>603476</v>
      </c>
      <c r="R23" s="73">
        <v>649163</v>
      </c>
      <c r="S23" s="73">
        <v>45687</v>
      </c>
      <c r="T23" s="73">
        <v>613777</v>
      </c>
      <c r="U23" s="73">
        <v>614064</v>
      </c>
      <c r="V23" s="73">
        <v>1</v>
      </c>
      <c r="W23" s="159" t="s">
        <v>700</v>
      </c>
    </row>
    <row r="24" spans="1:23" ht="15" thickBot="1">
      <c r="A24" s="458">
        <v>22</v>
      </c>
      <c r="B24" s="517">
        <v>3943219</v>
      </c>
      <c r="C24" s="518">
        <v>3947964</v>
      </c>
      <c r="D24" s="518">
        <v>4745</v>
      </c>
      <c r="E24" s="519">
        <v>5</v>
      </c>
      <c r="F24" s="520">
        <v>3935797</v>
      </c>
      <c r="G24" s="295">
        <v>3951740</v>
      </c>
      <c r="H24" s="295">
        <f>G24-F24</f>
        <v>15943</v>
      </c>
      <c r="I24" s="296" t="s">
        <v>104</v>
      </c>
      <c r="J24" s="507"/>
      <c r="K24" s="242"/>
      <c r="L24" s="242"/>
      <c r="M24" s="243"/>
      <c r="P24" s="114"/>
      <c r="Q24" s="73">
        <v>603476</v>
      </c>
      <c r="R24" s="73">
        <v>649163</v>
      </c>
      <c r="S24" s="73">
        <v>45687</v>
      </c>
      <c r="T24" s="73">
        <v>614084</v>
      </c>
      <c r="U24" s="73">
        <v>614374</v>
      </c>
      <c r="V24" s="73">
        <v>1</v>
      </c>
      <c r="W24" s="159" t="s">
        <v>700</v>
      </c>
    </row>
    <row r="25" spans="1:23">
      <c r="D25" s="6">
        <v>319057</v>
      </c>
      <c r="E25" s="32">
        <v>358</v>
      </c>
      <c r="F25" s="3"/>
      <c r="G25" s="3"/>
      <c r="H25" s="3"/>
      <c r="I25" s="3"/>
      <c r="J25" s="3"/>
      <c r="K25" s="3"/>
      <c r="L25" s="3"/>
      <c r="M25" s="3"/>
      <c r="P25" s="114"/>
      <c r="Q25" s="73">
        <v>603476</v>
      </c>
      <c r="R25" s="73">
        <v>649163</v>
      </c>
      <c r="S25" s="73">
        <v>45687</v>
      </c>
      <c r="T25" s="73">
        <v>614419</v>
      </c>
      <c r="U25" s="73">
        <v>616098</v>
      </c>
      <c r="V25" s="73">
        <v>1</v>
      </c>
      <c r="W25" s="159" t="s">
        <v>157</v>
      </c>
    </row>
    <row r="26" spans="1:23" ht="15" thickBot="1">
      <c r="F26" s="3"/>
      <c r="G26" s="3"/>
      <c r="H26" s="3"/>
      <c r="I26" s="3"/>
      <c r="J26" s="3"/>
      <c r="K26" s="3"/>
      <c r="L26" s="3"/>
      <c r="M26" s="3"/>
      <c r="P26" s="114"/>
      <c r="Q26" s="73">
        <v>603476</v>
      </c>
      <c r="R26" s="73">
        <v>649163</v>
      </c>
      <c r="S26" s="73">
        <v>45687</v>
      </c>
      <c r="T26" s="73">
        <v>616095</v>
      </c>
      <c r="U26" s="73">
        <v>617582</v>
      </c>
      <c r="V26" s="73">
        <v>1</v>
      </c>
      <c r="W26" s="159" t="s">
        <v>157</v>
      </c>
    </row>
    <row r="27" spans="1:23">
      <c r="B27" s="62"/>
      <c r="F27" s="336">
        <v>416572</v>
      </c>
      <c r="G27" s="337">
        <v>574966</v>
      </c>
      <c r="H27" s="337">
        <v>158394</v>
      </c>
      <c r="I27" s="338" t="s">
        <v>105</v>
      </c>
      <c r="J27" s="3"/>
      <c r="K27" s="3"/>
      <c r="L27" s="3"/>
      <c r="M27" s="3"/>
      <c r="P27" s="114"/>
      <c r="Q27" s="73">
        <v>603476</v>
      </c>
      <c r="R27" s="73">
        <v>649163</v>
      </c>
      <c r="S27" s="73">
        <v>45687</v>
      </c>
      <c r="T27" s="73">
        <v>617664</v>
      </c>
      <c r="U27" s="73">
        <v>617879</v>
      </c>
      <c r="V27" s="73">
        <v>1</v>
      </c>
      <c r="W27" s="159" t="s">
        <v>157</v>
      </c>
    </row>
    <row r="28" spans="1:23">
      <c r="F28" s="267">
        <v>876446</v>
      </c>
      <c r="G28" s="268">
        <v>886897</v>
      </c>
      <c r="H28" s="268">
        <v>10451</v>
      </c>
      <c r="I28" s="270" t="s">
        <v>104</v>
      </c>
      <c r="J28" s="3"/>
      <c r="K28" s="3"/>
      <c r="L28" s="3"/>
      <c r="M28" s="3"/>
      <c r="P28" s="114"/>
      <c r="Q28" s="73">
        <v>603476</v>
      </c>
      <c r="R28" s="73">
        <v>649163</v>
      </c>
      <c r="S28" s="73">
        <v>45687</v>
      </c>
      <c r="T28" s="73">
        <v>621019</v>
      </c>
      <c r="U28" s="73">
        <v>621225</v>
      </c>
      <c r="V28" s="73">
        <v>-1</v>
      </c>
      <c r="W28" s="159" t="s">
        <v>157</v>
      </c>
    </row>
    <row r="29" spans="1:23">
      <c r="F29" s="267">
        <v>1563062</v>
      </c>
      <c r="G29" s="268">
        <v>1564144</v>
      </c>
      <c r="H29" s="268">
        <v>1082</v>
      </c>
      <c r="I29" s="270" t="s">
        <v>132</v>
      </c>
      <c r="J29" s="3"/>
      <c r="K29" s="3"/>
      <c r="L29" s="3"/>
      <c r="M29" s="3"/>
      <c r="P29" s="114"/>
      <c r="Q29" s="73">
        <v>603476</v>
      </c>
      <c r="R29" s="73">
        <v>649163</v>
      </c>
      <c r="S29" s="73">
        <v>45687</v>
      </c>
      <c r="T29" s="73">
        <v>621388</v>
      </c>
      <c r="U29" s="73">
        <v>622068</v>
      </c>
      <c r="V29" s="73">
        <v>-1</v>
      </c>
      <c r="W29" s="159" t="s">
        <v>713</v>
      </c>
    </row>
    <row r="30" spans="1:23">
      <c r="F30" s="267">
        <v>1617317</v>
      </c>
      <c r="G30" s="268">
        <v>1631841</v>
      </c>
      <c r="H30" s="268">
        <v>14524</v>
      </c>
      <c r="I30" s="270" t="s">
        <v>104</v>
      </c>
      <c r="J30" s="3"/>
      <c r="K30" s="3"/>
      <c r="L30" s="3"/>
      <c r="M30" s="3"/>
      <c r="P30" s="114"/>
      <c r="Q30" s="73">
        <v>603476</v>
      </c>
      <c r="R30" s="73">
        <v>649163</v>
      </c>
      <c r="S30" s="73">
        <v>45687</v>
      </c>
      <c r="T30" s="73">
        <v>622065</v>
      </c>
      <c r="U30" s="73">
        <v>622328</v>
      </c>
      <c r="V30" s="73">
        <v>-1</v>
      </c>
      <c r="W30" s="159" t="s">
        <v>157</v>
      </c>
    </row>
    <row r="31" spans="1:23">
      <c r="F31" s="267">
        <v>2241800</v>
      </c>
      <c r="G31" s="268">
        <v>2401855</v>
      </c>
      <c r="H31" s="268">
        <v>160055</v>
      </c>
      <c r="I31" s="270" t="s">
        <v>105</v>
      </c>
      <c r="J31" s="3"/>
      <c r="K31" s="3"/>
      <c r="L31" s="3"/>
      <c r="M31" s="3"/>
      <c r="P31" s="114"/>
      <c r="Q31" s="73">
        <v>603476</v>
      </c>
      <c r="R31" s="73">
        <v>649163</v>
      </c>
      <c r="S31" s="73">
        <v>45687</v>
      </c>
      <c r="T31" s="73">
        <v>622400</v>
      </c>
      <c r="U31" s="73">
        <v>622765</v>
      </c>
      <c r="V31" s="73">
        <v>-1</v>
      </c>
      <c r="W31" s="159" t="s">
        <v>157</v>
      </c>
    </row>
    <row r="32" spans="1:23">
      <c r="F32" s="267">
        <v>2507722</v>
      </c>
      <c r="G32" s="268">
        <v>2518515</v>
      </c>
      <c r="H32" s="268">
        <v>10793</v>
      </c>
      <c r="I32" s="270" t="s">
        <v>104</v>
      </c>
      <c r="J32" s="3"/>
      <c r="K32" s="3"/>
      <c r="L32" s="3"/>
      <c r="M32" s="3"/>
      <c r="P32" s="114"/>
      <c r="Q32" s="73">
        <v>603476</v>
      </c>
      <c r="R32" s="73">
        <v>649163</v>
      </c>
      <c r="S32" s="73">
        <v>45687</v>
      </c>
      <c r="T32" s="73">
        <v>623501</v>
      </c>
      <c r="U32" s="73">
        <v>624649</v>
      </c>
      <c r="V32" s="73">
        <v>-1</v>
      </c>
      <c r="W32" s="159" t="s">
        <v>714</v>
      </c>
    </row>
    <row r="33" spans="2:23">
      <c r="F33" s="267">
        <v>3478693</v>
      </c>
      <c r="G33" s="268">
        <v>3483496</v>
      </c>
      <c r="H33" s="268">
        <v>4803</v>
      </c>
      <c r="I33" s="270" t="s">
        <v>105</v>
      </c>
      <c r="J33" s="3"/>
      <c r="K33" s="3"/>
      <c r="L33" s="3"/>
      <c r="M33" s="3"/>
      <c r="P33" s="114"/>
      <c r="Q33" s="73">
        <v>603476</v>
      </c>
      <c r="R33" s="73">
        <v>649163</v>
      </c>
      <c r="S33" s="73">
        <v>45687</v>
      </c>
      <c r="T33" s="73">
        <v>624757</v>
      </c>
      <c r="U33" s="73">
        <v>625512</v>
      </c>
      <c r="V33" s="73">
        <v>-1</v>
      </c>
      <c r="W33" s="159" t="s">
        <v>157</v>
      </c>
    </row>
    <row r="34" spans="2:23">
      <c r="F34" s="267">
        <v>3490071</v>
      </c>
      <c r="G34" s="268">
        <v>3491153</v>
      </c>
      <c r="H34" s="268">
        <v>1082</v>
      </c>
      <c r="I34" s="270" t="s">
        <v>132</v>
      </c>
      <c r="J34" s="3"/>
      <c r="K34" s="3"/>
      <c r="L34" s="3"/>
      <c r="M34" s="3"/>
      <c r="P34" s="114"/>
      <c r="Q34" s="73">
        <v>603476</v>
      </c>
      <c r="R34" s="73">
        <v>649163</v>
      </c>
      <c r="S34" s="73">
        <v>45687</v>
      </c>
      <c r="T34" s="73">
        <v>625862</v>
      </c>
      <c r="U34" s="73">
        <v>626914</v>
      </c>
      <c r="V34" s="73">
        <v>-1</v>
      </c>
      <c r="W34" s="159" t="s">
        <v>157</v>
      </c>
    </row>
    <row r="35" spans="2:23" ht="15" thickBot="1">
      <c r="F35" s="340">
        <v>3872283</v>
      </c>
      <c r="G35" s="341">
        <v>3880752</v>
      </c>
      <c r="H35" s="341">
        <v>8469</v>
      </c>
      <c r="I35" s="342" t="s">
        <v>104</v>
      </c>
      <c r="J35" s="3"/>
      <c r="K35" s="3"/>
      <c r="L35" s="3"/>
      <c r="M35" s="3"/>
      <c r="P35" s="114"/>
      <c r="Q35" s="73">
        <v>603476</v>
      </c>
      <c r="R35" s="73">
        <v>649163</v>
      </c>
      <c r="S35" s="73">
        <v>45687</v>
      </c>
      <c r="T35" s="73">
        <v>626925</v>
      </c>
      <c r="U35" s="73">
        <v>628265</v>
      </c>
      <c r="V35" s="73">
        <v>-1</v>
      </c>
      <c r="W35" s="159" t="s">
        <v>157</v>
      </c>
    </row>
    <row r="36" spans="2:23">
      <c r="P36" s="114"/>
      <c r="Q36" s="73">
        <v>603476</v>
      </c>
      <c r="R36" s="73">
        <v>649163</v>
      </c>
      <c r="S36" s="73">
        <v>45687</v>
      </c>
      <c r="T36" s="73">
        <v>628325</v>
      </c>
      <c r="U36" s="73">
        <v>629578</v>
      </c>
      <c r="V36" s="73">
        <v>-1</v>
      </c>
      <c r="W36" s="159" t="s">
        <v>157</v>
      </c>
    </row>
    <row r="37" spans="2:23" ht="15" thickBot="1">
      <c r="P37" s="114"/>
      <c r="Q37" s="73">
        <v>603476</v>
      </c>
      <c r="R37" s="73">
        <v>649163</v>
      </c>
      <c r="S37" s="73">
        <v>45687</v>
      </c>
      <c r="T37" s="73">
        <v>629594</v>
      </c>
      <c r="U37" s="73">
        <v>630109</v>
      </c>
      <c r="V37" s="73">
        <v>-1</v>
      </c>
      <c r="W37" s="159" t="s">
        <v>157</v>
      </c>
    </row>
    <row r="38" spans="2:23" ht="100.5" thickBot="1">
      <c r="B38" s="616" t="s">
        <v>20</v>
      </c>
      <c r="C38" s="617" t="s">
        <v>21</v>
      </c>
      <c r="D38" s="618" t="s">
        <v>22</v>
      </c>
      <c r="E38" s="616" t="s">
        <v>23</v>
      </c>
      <c r="F38" s="617" t="s">
        <v>24</v>
      </c>
      <c r="G38" s="618" t="s">
        <v>25</v>
      </c>
      <c r="H38" s="616" t="s">
        <v>26</v>
      </c>
      <c r="I38" s="617" t="s">
        <v>27</v>
      </c>
      <c r="J38" s="618" t="s">
        <v>28</v>
      </c>
      <c r="K38" s="616" t="s">
        <v>29</v>
      </c>
      <c r="L38" s="617" t="s">
        <v>30</v>
      </c>
      <c r="M38" s="618" t="s">
        <v>31</v>
      </c>
      <c r="P38" s="114"/>
      <c r="Q38" s="73">
        <v>603476</v>
      </c>
      <c r="R38" s="73">
        <v>649163</v>
      </c>
      <c r="S38" s="73">
        <v>45687</v>
      </c>
      <c r="T38" s="73">
        <v>630237</v>
      </c>
      <c r="U38" s="73">
        <v>630449</v>
      </c>
      <c r="V38" s="73">
        <v>1</v>
      </c>
      <c r="W38" s="159" t="s">
        <v>157</v>
      </c>
    </row>
    <row r="39" spans="2:23" ht="15.75" thickBot="1">
      <c r="B39" s="630">
        <v>7</v>
      </c>
      <c r="C39" s="629">
        <f>SUM(D3,D5,D12,D13,D14,D19,D24)</f>
        <v>89012</v>
      </c>
      <c r="D39" s="629">
        <f>SUM(E3,E5,E12,E13,E14,E19,E24)</f>
        <v>85</v>
      </c>
      <c r="E39" s="620">
        <v>4</v>
      </c>
      <c r="F39" s="621">
        <f>SUM(D8:D10,D20)</f>
        <v>87030</v>
      </c>
      <c r="G39" s="622">
        <f>SUM(E8:E10,E20)</f>
        <v>82</v>
      </c>
      <c r="H39" s="630">
        <v>5</v>
      </c>
      <c r="I39" s="629">
        <f>SUM(L4,L11,L15,L21)</f>
        <v>79150</v>
      </c>
      <c r="J39" s="631">
        <f>SUM(M4,M11,M15,M21)</f>
        <v>58</v>
      </c>
      <c r="K39" s="629">
        <v>5</v>
      </c>
      <c r="L39" s="629">
        <f>SUM(D6:D7,D18,D22:D23)</f>
        <v>62648</v>
      </c>
      <c r="M39" s="631">
        <f>SUM(E6:E7,E18,E22:E23)</f>
        <v>59</v>
      </c>
      <c r="P39" s="114"/>
      <c r="Q39" s="73">
        <v>603476</v>
      </c>
      <c r="R39" s="73">
        <v>649163</v>
      </c>
      <c r="S39" s="73">
        <v>45687</v>
      </c>
      <c r="T39" s="73">
        <v>630688</v>
      </c>
      <c r="U39" s="73">
        <v>631260</v>
      </c>
      <c r="V39" s="73">
        <v>1</v>
      </c>
      <c r="W39" s="159" t="s">
        <v>157</v>
      </c>
    </row>
    <row r="40" spans="2:23">
      <c r="P40" s="114"/>
      <c r="Q40" s="73">
        <v>603476</v>
      </c>
      <c r="R40" s="73">
        <v>649163</v>
      </c>
      <c r="S40" s="73">
        <v>45687</v>
      </c>
      <c r="T40" s="73">
        <v>631787</v>
      </c>
      <c r="U40" s="73">
        <v>633040</v>
      </c>
      <c r="V40" s="73">
        <v>-1</v>
      </c>
      <c r="W40" s="159" t="s">
        <v>715</v>
      </c>
    </row>
    <row r="41" spans="2:23">
      <c r="P41" s="114"/>
      <c r="Q41" s="73">
        <v>603476</v>
      </c>
      <c r="R41" s="73">
        <v>649163</v>
      </c>
      <c r="S41" s="73">
        <v>45687</v>
      </c>
      <c r="T41" s="73">
        <v>633069</v>
      </c>
      <c r="U41" s="73">
        <v>634469</v>
      </c>
      <c r="V41" s="73">
        <v>-1</v>
      </c>
      <c r="W41" s="159" t="s">
        <v>715</v>
      </c>
    </row>
    <row r="42" spans="2:23">
      <c r="P42" s="114"/>
      <c r="Q42" s="73">
        <v>603476</v>
      </c>
      <c r="R42" s="73">
        <v>649163</v>
      </c>
      <c r="S42" s="73">
        <v>45687</v>
      </c>
      <c r="T42" s="73">
        <v>634540</v>
      </c>
      <c r="U42" s="73">
        <v>634926</v>
      </c>
      <c r="V42" s="73">
        <v>-1</v>
      </c>
      <c r="W42" s="159" t="s">
        <v>157</v>
      </c>
    </row>
    <row r="43" spans="2:23">
      <c r="P43" s="114"/>
      <c r="Q43" s="73">
        <v>603476</v>
      </c>
      <c r="R43" s="73">
        <v>649163</v>
      </c>
      <c r="S43" s="73">
        <v>45687</v>
      </c>
      <c r="T43" s="73">
        <v>636071</v>
      </c>
      <c r="U43" s="73">
        <v>636496</v>
      </c>
      <c r="V43" s="73">
        <v>-1</v>
      </c>
      <c r="W43" s="159" t="s">
        <v>716</v>
      </c>
    </row>
    <row r="44" spans="2:23">
      <c r="P44" s="114"/>
      <c r="Q44" s="73">
        <v>603476</v>
      </c>
      <c r="R44" s="73">
        <v>649163</v>
      </c>
      <c r="S44" s="73">
        <v>45687</v>
      </c>
      <c r="T44" s="73">
        <v>636463</v>
      </c>
      <c r="U44" s="73">
        <v>636933</v>
      </c>
      <c r="V44" s="73">
        <v>-1</v>
      </c>
      <c r="W44" s="159" t="s">
        <v>717</v>
      </c>
    </row>
    <row r="45" spans="2:23">
      <c r="P45" s="114"/>
      <c r="Q45" s="73">
        <v>603476</v>
      </c>
      <c r="R45" s="73">
        <v>649163</v>
      </c>
      <c r="S45" s="73">
        <v>45687</v>
      </c>
      <c r="T45" s="73">
        <v>637053</v>
      </c>
      <c r="U45" s="73">
        <v>639317</v>
      </c>
      <c r="V45" s="73">
        <v>-1</v>
      </c>
      <c r="W45" s="159" t="s">
        <v>157</v>
      </c>
    </row>
    <row r="46" spans="2:23">
      <c r="P46" s="114"/>
      <c r="Q46" s="73">
        <v>603476</v>
      </c>
      <c r="R46" s="73">
        <v>649163</v>
      </c>
      <c r="S46" s="73">
        <v>45687</v>
      </c>
      <c r="T46" s="73">
        <v>639301</v>
      </c>
      <c r="U46" s="73">
        <v>639576</v>
      </c>
      <c r="V46" s="73">
        <v>-1</v>
      </c>
      <c r="W46" s="159" t="s">
        <v>157</v>
      </c>
    </row>
    <row r="47" spans="2:23">
      <c r="P47" s="114"/>
      <c r="Q47" s="73">
        <v>603476</v>
      </c>
      <c r="R47" s="73">
        <v>649163</v>
      </c>
      <c r="S47" s="73">
        <v>45687</v>
      </c>
      <c r="T47" s="73">
        <v>639573</v>
      </c>
      <c r="U47" s="73">
        <v>640310</v>
      </c>
      <c r="V47" s="73">
        <v>-1</v>
      </c>
      <c r="W47" s="159" t="s">
        <v>718</v>
      </c>
    </row>
    <row r="48" spans="2:23">
      <c r="P48" s="114"/>
      <c r="Q48" s="73">
        <v>603476</v>
      </c>
      <c r="R48" s="73">
        <v>649163</v>
      </c>
      <c r="S48" s="73">
        <v>45687</v>
      </c>
      <c r="T48" s="73">
        <v>640307</v>
      </c>
      <c r="U48" s="73">
        <v>640789</v>
      </c>
      <c r="V48" s="73">
        <v>-1</v>
      </c>
      <c r="W48" s="159" t="s">
        <v>157</v>
      </c>
    </row>
    <row r="49" spans="16:23">
      <c r="P49" s="114"/>
      <c r="Q49" s="73">
        <v>603476</v>
      </c>
      <c r="R49" s="73">
        <v>649163</v>
      </c>
      <c r="S49" s="73">
        <v>45687</v>
      </c>
      <c r="T49" s="73">
        <v>640799</v>
      </c>
      <c r="U49" s="73">
        <v>641455</v>
      </c>
      <c r="V49" s="73">
        <v>-1</v>
      </c>
      <c r="W49" s="159" t="s">
        <v>157</v>
      </c>
    </row>
    <row r="50" spans="16:23">
      <c r="P50" s="114"/>
      <c r="Q50" s="73">
        <v>603476</v>
      </c>
      <c r="R50" s="73">
        <v>649163</v>
      </c>
      <c r="S50" s="73">
        <v>45687</v>
      </c>
      <c r="T50" s="73">
        <v>641462</v>
      </c>
      <c r="U50" s="73">
        <v>642289</v>
      </c>
      <c r="V50" s="73">
        <v>-1</v>
      </c>
      <c r="W50" s="159" t="s">
        <v>717</v>
      </c>
    </row>
    <row r="51" spans="16:23">
      <c r="P51" s="114"/>
      <c r="Q51" s="73">
        <v>603476</v>
      </c>
      <c r="R51" s="73">
        <v>649163</v>
      </c>
      <c r="S51" s="73">
        <v>45687</v>
      </c>
      <c r="T51" s="73">
        <v>642289</v>
      </c>
      <c r="U51" s="73">
        <v>643050</v>
      </c>
      <c r="V51" s="73">
        <v>-1</v>
      </c>
      <c r="W51" s="159" t="s">
        <v>719</v>
      </c>
    </row>
    <row r="52" spans="16:23">
      <c r="P52" s="114"/>
      <c r="Q52" s="73">
        <v>603476</v>
      </c>
      <c r="R52" s="73">
        <v>649163</v>
      </c>
      <c r="S52" s="73">
        <v>45687</v>
      </c>
      <c r="T52" s="73">
        <v>643053</v>
      </c>
      <c r="U52" s="73">
        <v>643529</v>
      </c>
      <c r="V52" s="73">
        <v>-1</v>
      </c>
      <c r="W52" s="159" t="s">
        <v>157</v>
      </c>
    </row>
    <row r="53" spans="16:23">
      <c r="P53" s="114"/>
      <c r="Q53" s="73">
        <v>603476</v>
      </c>
      <c r="R53" s="73">
        <v>649163</v>
      </c>
      <c r="S53" s="73">
        <v>45687</v>
      </c>
      <c r="T53" s="73">
        <v>643541</v>
      </c>
      <c r="U53" s="73">
        <v>643777</v>
      </c>
      <c r="V53" s="73">
        <v>-1</v>
      </c>
      <c r="W53" s="159" t="s">
        <v>157</v>
      </c>
    </row>
    <row r="54" spans="16:23">
      <c r="P54" s="114"/>
      <c r="Q54" s="73">
        <v>603476</v>
      </c>
      <c r="R54" s="73">
        <v>649163</v>
      </c>
      <c r="S54" s="73">
        <v>45687</v>
      </c>
      <c r="T54" s="73">
        <v>645425</v>
      </c>
      <c r="U54" s="73">
        <v>645646</v>
      </c>
      <c r="V54" s="73">
        <v>1</v>
      </c>
      <c r="W54" s="159" t="s">
        <v>157</v>
      </c>
    </row>
    <row r="55" spans="16:23">
      <c r="P55" s="114"/>
      <c r="Q55" s="73">
        <v>603476</v>
      </c>
      <c r="R55" s="73">
        <v>649163</v>
      </c>
      <c r="S55" s="73">
        <v>45687</v>
      </c>
      <c r="T55" s="73">
        <v>646517</v>
      </c>
      <c r="U55" s="73">
        <v>646960</v>
      </c>
      <c r="V55" s="73">
        <v>1</v>
      </c>
      <c r="W55" s="159" t="s">
        <v>157</v>
      </c>
    </row>
    <row r="56" spans="16:23">
      <c r="P56" s="114"/>
      <c r="Q56" s="73">
        <v>603476</v>
      </c>
      <c r="R56" s="73">
        <v>649163</v>
      </c>
      <c r="S56" s="73">
        <v>45687</v>
      </c>
      <c r="T56" s="73">
        <v>646957</v>
      </c>
      <c r="U56" s="73">
        <v>648333</v>
      </c>
      <c r="V56" s="73">
        <v>1</v>
      </c>
      <c r="W56" s="159" t="s">
        <v>720</v>
      </c>
    </row>
    <row r="57" spans="16:23">
      <c r="P57" s="114"/>
      <c r="Q57" s="73">
        <v>603476</v>
      </c>
      <c r="R57" s="73">
        <v>649163</v>
      </c>
      <c r="S57" s="73">
        <v>45687</v>
      </c>
      <c r="T57" s="73">
        <v>648333</v>
      </c>
      <c r="U57" s="73">
        <v>648692</v>
      </c>
      <c r="V57" s="73">
        <v>1</v>
      </c>
      <c r="W57" s="159" t="s">
        <v>157</v>
      </c>
    </row>
    <row r="58" spans="16:23">
      <c r="P58" s="114"/>
      <c r="Q58" s="73">
        <v>603476</v>
      </c>
      <c r="R58" s="73">
        <v>649163</v>
      </c>
      <c r="S58" s="73">
        <v>45687</v>
      </c>
      <c r="T58" s="73">
        <v>648702</v>
      </c>
      <c r="U58" s="73">
        <v>649163</v>
      </c>
      <c r="V58" s="73">
        <v>1</v>
      </c>
      <c r="W58" s="159" t="s">
        <v>157</v>
      </c>
    </row>
    <row r="59" spans="16:23">
      <c r="P59" s="114">
        <v>3</v>
      </c>
      <c r="Q59" s="74">
        <v>1021335</v>
      </c>
      <c r="R59" s="74">
        <v>1030642</v>
      </c>
      <c r="S59" s="74">
        <v>9307</v>
      </c>
      <c r="T59" s="74">
        <v>1021335</v>
      </c>
      <c r="U59" s="74">
        <v>1022342</v>
      </c>
      <c r="V59" s="74">
        <v>1</v>
      </c>
      <c r="W59" s="160" t="s">
        <v>721</v>
      </c>
    </row>
    <row r="60" spans="16:23">
      <c r="P60" s="114"/>
      <c r="Q60" s="74">
        <v>1021335</v>
      </c>
      <c r="R60" s="74">
        <v>1030642</v>
      </c>
      <c r="S60" s="74">
        <v>9307</v>
      </c>
      <c r="T60" s="74">
        <v>1022339</v>
      </c>
      <c r="U60" s="74">
        <v>1025733</v>
      </c>
      <c r="V60" s="74">
        <v>1</v>
      </c>
      <c r="W60" s="160" t="s">
        <v>722</v>
      </c>
    </row>
    <row r="61" spans="16:23">
      <c r="P61" s="114"/>
      <c r="Q61" s="74">
        <v>1021335</v>
      </c>
      <c r="R61" s="74">
        <v>1030642</v>
      </c>
      <c r="S61" s="74">
        <v>9307</v>
      </c>
      <c r="T61" s="74">
        <v>1025766</v>
      </c>
      <c r="U61" s="74">
        <v>1026077</v>
      </c>
      <c r="V61" s="74">
        <v>-1</v>
      </c>
      <c r="W61" s="160" t="s">
        <v>700</v>
      </c>
    </row>
    <row r="62" spans="16:23">
      <c r="P62" s="114"/>
      <c r="Q62" s="74">
        <v>1021335</v>
      </c>
      <c r="R62" s="74">
        <v>1030642</v>
      </c>
      <c r="S62" s="74">
        <v>9307</v>
      </c>
      <c r="T62" s="74">
        <v>1026130</v>
      </c>
      <c r="U62" s="74">
        <v>1026367</v>
      </c>
      <c r="V62" s="74">
        <v>-1</v>
      </c>
      <c r="W62" s="160" t="s">
        <v>157</v>
      </c>
    </row>
    <row r="63" spans="16:23">
      <c r="P63" s="114"/>
      <c r="Q63" s="74">
        <v>1021335</v>
      </c>
      <c r="R63" s="74">
        <v>1030642</v>
      </c>
      <c r="S63" s="74">
        <v>9307</v>
      </c>
      <c r="T63" s="74">
        <v>1026592</v>
      </c>
      <c r="U63" s="74">
        <v>1027968</v>
      </c>
      <c r="V63" s="74">
        <v>1</v>
      </c>
      <c r="W63" s="160" t="s">
        <v>723</v>
      </c>
    </row>
    <row r="64" spans="16:23">
      <c r="P64" s="114"/>
      <c r="Q64" s="74">
        <v>1021335</v>
      </c>
      <c r="R64" s="74">
        <v>1030642</v>
      </c>
      <c r="S64" s="74">
        <v>9307</v>
      </c>
      <c r="T64" s="74">
        <v>1027965</v>
      </c>
      <c r="U64" s="74">
        <v>1029008</v>
      </c>
      <c r="V64" s="74">
        <v>1</v>
      </c>
      <c r="W64" s="160" t="s">
        <v>724</v>
      </c>
    </row>
    <row r="65" spans="16:23">
      <c r="P65" s="114"/>
      <c r="Q65" s="74">
        <v>1021335</v>
      </c>
      <c r="R65" s="74">
        <v>1030642</v>
      </c>
      <c r="S65" s="74">
        <v>9307</v>
      </c>
      <c r="T65" s="74">
        <v>1029045</v>
      </c>
      <c r="U65" s="74">
        <v>1030070</v>
      </c>
      <c r="V65" s="74">
        <v>1</v>
      </c>
      <c r="W65" s="160" t="s">
        <v>725</v>
      </c>
    </row>
    <row r="66" spans="16:23">
      <c r="P66" s="114"/>
      <c r="Q66" s="74">
        <v>1021335</v>
      </c>
      <c r="R66" s="74">
        <v>1030642</v>
      </c>
      <c r="S66" s="74">
        <v>9307</v>
      </c>
      <c r="T66" s="74">
        <v>1030076</v>
      </c>
      <c r="U66" s="74">
        <v>1030642</v>
      </c>
      <c r="V66" s="74">
        <v>1</v>
      </c>
      <c r="W66" s="160" t="s">
        <v>726</v>
      </c>
    </row>
    <row r="67" spans="16:23">
      <c r="P67" s="114">
        <v>4</v>
      </c>
      <c r="Q67" s="75">
        <v>1058214</v>
      </c>
      <c r="R67" s="75">
        <v>1066826</v>
      </c>
      <c r="S67" s="75">
        <f>Table8[[#This Row],[Island end]]-Table8[[#This Row],[Island start]]</f>
        <v>8612</v>
      </c>
      <c r="T67" s="75">
        <v>1058214</v>
      </c>
      <c r="U67" s="75">
        <v>1059443</v>
      </c>
      <c r="V67" s="75">
        <v>-1</v>
      </c>
      <c r="W67" s="161" t="s">
        <v>713</v>
      </c>
    </row>
    <row r="68" spans="16:23">
      <c r="P68" s="114"/>
      <c r="Q68" s="75">
        <v>1058214</v>
      </c>
      <c r="R68" s="75">
        <v>1066826</v>
      </c>
      <c r="S68" s="75">
        <f>Table8[[#This Row],[Island end]]-Table8[[#This Row],[Island start]]</f>
        <v>8612</v>
      </c>
      <c r="T68" s="75">
        <v>1059437</v>
      </c>
      <c r="U68" s="75">
        <v>1060597</v>
      </c>
      <c r="V68" s="75">
        <v>-1</v>
      </c>
      <c r="W68" s="161" t="s">
        <v>727</v>
      </c>
    </row>
    <row r="69" spans="16:23">
      <c r="P69" s="114"/>
      <c r="Q69" s="75">
        <v>1058214</v>
      </c>
      <c r="R69" s="75">
        <v>1066826</v>
      </c>
      <c r="S69" s="75">
        <f>Table8[[#This Row],[Island end]]-Table8[[#This Row],[Island start]]</f>
        <v>8612</v>
      </c>
      <c r="T69" s="75">
        <v>1060770</v>
      </c>
      <c r="U69" s="75">
        <v>1061141</v>
      </c>
      <c r="V69" s="75">
        <v>1</v>
      </c>
      <c r="W69" s="161" t="s">
        <v>157</v>
      </c>
    </row>
    <row r="70" spans="16:23">
      <c r="P70" s="114"/>
      <c r="Q70" s="75">
        <v>1058214</v>
      </c>
      <c r="R70" s="75">
        <v>1066826</v>
      </c>
      <c r="S70" s="75">
        <f>Table8[[#This Row],[Island end]]-Table8[[#This Row],[Island start]]</f>
        <v>8612</v>
      </c>
      <c r="T70" s="75">
        <v>1061131</v>
      </c>
      <c r="U70" s="75">
        <v>1061454</v>
      </c>
      <c r="V70" s="75">
        <v>1</v>
      </c>
      <c r="W70" s="161" t="s">
        <v>700</v>
      </c>
    </row>
    <row r="71" spans="16:23">
      <c r="P71" s="114"/>
      <c r="Q71" s="75">
        <v>1058214</v>
      </c>
      <c r="R71" s="75">
        <v>1066826</v>
      </c>
      <c r="S71" s="75">
        <f>Table8[[#This Row],[Island end]]-Table8[[#This Row],[Island start]]</f>
        <v>8612</v>
      </c>
      <c r="T71" s="75">
        <v>1061806</v>
      </c>
      <c r="U71" s="75">
        <v>1062888</v>
      </c>
      <c r="V71" s="75">
        <v>1</v>
      </c>
      <c r="W71" s="161" t="s">
        <v>157</v>
      </c>
    </row>
    <row r="72" spans="16:23">
      <c r="P72" s="114"/>
      <c r="Q72" s="75">
        <v>1058214</v>
      </c>
      <c r="R72" s="75">
        <v>1066826</v>
      </c>
      <c r="S72" s="75">
        <f>Table8[[#This Row],[Island end]]-Table8[[#This Row],[Island start]]</f>
        <v>8612</v>
      </c>
      <c r="T72" s="75">
        <v>1063185</v>
      </c>
      <c r="U72" s="75">
        <v>1064360</v>
      </c>
      <c r="V72" s="75">
        <v>1</v>
      </c>
      <c r="W72" s="161" t="s">
        <v>157</v>
      </c>
    </row>
    <row r="73" spans="16:23">
      <c r="P73" s="114"/>
      <c r="Q73" s="75">
        <v>1058214</v>
      </c>
      <c r="R73" s="75">
        <v>1066826</v>
      </c>
      <c r="S73" s="75">
        <f>Table8[[#This Row],[Island end]]-Table8[[#This Row],[Island start]]</f>
        <v>8612</v>
      </c>
      <c r="T73" s="75">
        <v>1064481</v>
      </c>
      <c r="U73" s="75">
        <v>1064873</v>
      </c>
      <c r="V73" s="75">
        <v>-1</v>
      </c>
      <c r="W73" s="161" t="s">
        <v>728</v>
      </c>
    </row>
    <row r="74" spans="16:23">
      <c r="P74" s="114"/>
      <c r="Q74" s="75">
        <v>1058214</v>
      </c>
      <c r="R74" s="75">
        <v>1066826</v>
      </c>
      <c r="S74" s="75">
        <f>Table8[[#This Row],[Island end]]-Table8[[#This Row],[Island start]]</f>
        <v>8612</v>
      </c>
      <c r="T74" s="75">
        <v>1065407</v>
      </c>
      <c r="U74" s="75">
        <v>1065676</v>
      </c>
      <c r="V74" s="75">
        <v>1</v>
      </c>
      <c r="W74" s="161" t="s">
        <v>157</v>
      </c>
    </row>
    <row r="75" spans="16:23">
      <c r="P75" s="114"/>
      <c r="Q75" s="75">
        <v>1058214</v>
      </c>
      <c r="R75" s="75">
        <v>1066826</v>
      </c>
      <c r="S75" s="75">
        <f>Table8[[#This Row],[Island end]]-Table8[[#This Row],[Island start]]</f>
        <v>8612</v>
      </c>
      <c r="T75" s="75">
        <v>1065977</v>
      </c>
      <c r="U75" s="75">
        <v>1066336</v>
      </c>
      <c r="V75" s="75">
        <v>1</v>
      </c>
      <c r="W75" s="161" t="s">
        <v>729</v>
      </c>
    </row>
    <row r="76" spans="16:23">
      <c r="P76" s="114"/>
      <c r="Q76" s="75">
        <v>1058214</v>
      </c>
      <c r="R76" s="75">
        <v>1066826</v>
      </c>
      <c r="S76" s="75">
        <f>Table8[[#This Row],[Island end]]-Table8[[#This Row],[Island start]]</f>
        <v>8612</v>
      </c>
      <c r="T76" s="75">
        <v>1066350</v>
      </c>
      <c r="U76" s="75">
        <v>1066826</v>
      </c>
      <c r="V76" s="75">
        <v>1</v>
      </c>
      <c r="W76" s="161" t="s">
        <v>730</v>
      </c>
    </row>
    <row r="77" spans="16:23">
      <c r="P77" s="114">
        <v>5</v>
      </c>
      <c r="Q77" s="81">
        <v>1279297</v>
      </c>
      <c r="R77" s="81">
        <v>1295114</v>
      </c>
      <c r="S77" s="81">
        <v>15817</v>
      </c>
      <c r="T77" s="81">
        <v>1279297</v>
      </c>
      <c r="U77" s="81">
        <v>1279968</v>
      </c>
      <c r="V77" s="81">
        <v>-1</v>
      </c>
      <c r="W77" s="162" t="s">
        <v>157</v>
      </c>
    </row>
    <row r="78" spans="16:23">
      <c r="P78" s="114"/>
      <c r="Q78" s="81">
        <v>1279297</v>
      </c>
      <c r="R78" s="81">
        <v>1295114</v>
      </c>
      <c r="S78" s="81">
        <v>15817</v>
      </c>
      <c r="T78" s="81">
        <v>1280146</v>
      </c>
      <c r="U78" s="81">
        <v>1281012</v>
      </c>
      <c r="V78" s="81">
        <v>-1</v>
      </c>
      <c r="W78" s="162" t="s">
        <v>157</v>
      </c>
    </row>
    <row r="79" spans="16:23">
      <c r="P79" s="114"/>
      <c r="Q79" s="81">
        <v>1279297</v>
      </c>
      <c r="R79" s="81">
        <v>1295114</v>
      </c>
      <c r="S79" s="81">
        <v>15817</v>
      </c>
      <c r="T79" s="81">
        <v>1282298</v>
      </c>
      <c r="U79" s="81">
        <v>1282654</v>
      </c>
      <c r="V79" s="81">
        <v>1</v>
      </c>
      <c r="W79" s="162" t="s">
        <v>157</v>
      </c>
    </row>
    <row r="80" spans="16:23">
      <c r="P80" s="114"/>
      <c r="Q80" s="81">
        <v>1279297</v>
      </c>
      <c r="R80" s="81">
        <v>1295114</v>
      </c>
      <c r="S80" s="81">
        <v>15817</v>
      </c>
      <c r="T80" s="81">
        <v>1283061</v>
      </c>
      <c r="U80" s="81">
        <v>1283330</v>
      </c>
      <c r="V80" s="81">
        <v>1</v>
      </c>
      <c r="W80" s="162" t="s">
        <v>157</v>
      </c>
    </row>
    <row r="81" spans="16:23">
      <c r="P81" s="114"/>
      <c r="Q81" s="81">
        <v>1279297</v>
      </c>
      <c r="R81" s="81">
        <v>1295114</v>
      </c>
      <c r="S81" s="81">
        <v>15817</v>
      </c>
      <c r="T81" s="81">
        <v>1283450</v>
      </c>
      <c r="U81" s="81">
        <v>1286392</v>
      </c>
      <c r="V81" s="81">
        <v>-1</v>
      </c>
      <c r="W81" s="162" t="s">
        <v>731</v>
      </c>
    </row>
    <row r="82" spans="16:23">
      <c r="P82" s="114"/>
      <c r="Q82" s="81">
        <v>1279297</v>
      </c>
      <c r="R82" s="81">
        <v>1295114</v>
      </c>
      <c r="S82" s="81">
        <v>15817</v>
      </c>
      <c r="T82" s="81">
        <v>1286389</v>
      </c>
      <c r="U82" s="81">
        <v>1287684</v>
      </c>
      <c r="V82" s="81">
        <v>-1</v>
      </c>
      <c r="W82" s="162" t="s">
        <v>732</v>
      </c>
    </row>
    <row r="83" spans="16:23">
      <c r="P83" s="114"/>
      <c r="Q83" s="81">
        <v>1279297</v>
      </c>
      <c r="R83" s="81">
        <v>1295114</v>
      </c>
      <c r="S83" s="81">
        <v>15817</v>
      </c>
      <c r="T83" s="81">
        <v>1287681</v>
      </c>
      <c r="U83" s="81">
        <v>1289513</v>
      </c>
      <c r="V83" s="81">
        <v>-1</v>
      </c>
      <c r="W83" s="162" t="s">
        <v>733</v>
      </c>
    </row>
    <row r="84" spans="16:23">
      <c r="P84" s="114"/>
      <c r="Q84" s="81">
        <v>1279297</v>
      </c>
      <c r="R84" s="81">
        <v>1295114</v>
      </c>
      <c r="S84" s="81">
        <v>15817</v>
      </c>
      <c r="T84" s="81">
        <v>1289602</v>
      </c>
      <c r="U84" s="81">
        <v>1290111</v>
      </c>
      <c r="V84" s="81">
        <v>1</v>
      </c>
      <c r="W84" s="162" t="s">
        <v>157</v>
      </c>
    </row>
    <row r="85" spans="16:23">
      <c r="P85" s="114"/>
      <c r="Q85" s="81">
        <v>1279297</v>
      </c>
      <c r="R85" s="81">
        <v>1295114</v>
      </c>
      <c r="S85" s="81">
        <v>15817</v>
      </c>
      <c r="T85" s="81">
        <v>1290396</v>
      </c>
      <c r="U85" s="81">
        <v>1290998</v>
      </c>
      <c r="V85" s="81">
        <v>-1</v>
      </c>
      <c r="W85" s="162" t="s">
        <v>720</v>
      </c>
    </row>
    <row r="86" spans="16:23">
      <c r="P86" s="114"/>
      <c r="Q86" s="81">
        <v>1279297</v>
      </c>
      <c r="R86" s="81">
        <v>1295114</v>
      </c>
      <c r="S86" s="81">
        <v>15817</v>
      </c>
      <c r="T86" s="81">
        <v>1291256</v>
      </c>
      <c r="U86" s="81">
        <v>1293064</v>
      </c>
      <c r="V86" s="81">
        <v>1</v>
      </c>
      <c r="W86" s="162" t="s">
        <v>157</v>
      </c>
    </row>
    <row r="87" spans="16:23">
      <c r="P87" s="114"/>
      <c r="Q87" s="81">
        <v>1279297</v>
      </c>
      <c r="R87" s="81">
        <v>1295114</v>
      </c>
      <c r="S87" s="81">
        <v>15817</v>
      </c>
      <c r="T87" s="81">
        <v>1292970</v>
      </c>
      <c r="U87" s="81">
        <v>1294457</v>
      </c>
      <c r="V87" s="81">
        <v>1</v>
      </c>
      <c r="W87" s="162" t="s">
        <v>157</v>
      </c>
    </row>
    <row r="88" spans="16:23">
      <c r="P88" s="114"/>
      <c r="Q88" s="81">
        <v>1279297</v>
      </c>
      <c r="R88" s="81">
        <v>1295114</v>
      </c>
      <c r="S88" s="81">
        <v>15817</v>
      </c>
      <c r="T88" s="81">
        <v>1294818</v>
      </c>
      <c r="U88" s="81">
        <v>1295114</v>
      </c>
      <c r="V88" s="81">
        <v>-1</v>
      </c>
      <c r="W88" s="162" t="s">
        <v>157</v>
      </c>
    </row>
    <row r="89" spans="16:23">
      <c r="P89" s="114">
        <v>6</v>
      </c>
      <c r="Q89" s="83">
        <v>1327561</v>
      </c>
      <c r="R89" s="83">
        <v>1361213</v>
      </c>
      <c r="S89" s="83">
        <f>R89-Q89</f>
        <v>33652</v>
      </c>
      <c r="T89" s="83">
        <v>1327561</v>
      </c>
      <c r="U89" s="83">
        <v>1328202</v>
      </c>
      <c r="V89" s="83">
        <v>-1</v>
      </c>
      <c r="W89" s="163" t="s">
        <v>734</v>
      </c>
    </row>
    <row r="90" spans="16:23">
      <c r="P90" s="114"/>
      <c r="Q90" s="83">
        <v>1327561</v>
      </c>
      <c r="R90" s="83">
        <v>1361213</v>
      </c>
      <c r="S90" s="83">
        <f t="shared" ref="S90:S122" si="2">R90-Q90</f>
        <v>33652</v>
      </c>
      <c r="T90" s="83">
        <v>1328648</v>
      </c>
      <c r="U90" s="83">
        <v>1329556</v>
      </c>
      <c r="V90" s="83">
        <v>-1</v>
      </c>
      <c r="W90" s="163" t="s">
        <v>735</v>
      </c>
    </row>
    <row r="91" spans="16:23">
      <c r="P91" s="114"/>
      <c r="Q91" s="83">
        <v>1327561</v>
      </c>
      <c r="R91" s="83">
        <v>1361213</v>
      </c>
      <c r="S91" s="83">
        <f t="shared" si="2"/>
        <v>33652</v>
      </c>
      <c r="T91" s="83">
        <v>1329626</v>
      </c>
      <c r="U91" s="83">
        <v>1329859</v>
      </c>
      <c r="V91" s="83">
        <v>1</v>
      </c>
      <c r="W91" s="163" t="s">
        <v>157</v>
      </c>
    </row>
    <row r="92" spans="16:23">
      <c r="P92" s="114"/>
      <c r="Q92" s="83">
        <v>1327561</v>
      </c>
      <c r="R92" s="83">
        <v>1361213</v>
      </c>
      <c r="S92" s="83">
        <f t="shared" si="2"/>
        <v>33652</v>
      </c>
      <c r="T92" s="83">
        <v>1330099</v>
      </c>
      <c r="U92" s="83">
        <v>1330758</v>
      </c>
      <c r="V92" s="83">
        <v>-1</v>
      </c>
      <c r="W92" s="163" t="s">
        <v>736</v>
      </c>
    </row>
    <row r="93" spans="16:23">
      <c r="P93" s="114"/>
      <c r="Q93" s="83">
        <v>1327561</v>
      </c>
      <c r="R93" s="83">
        <v>1361213</v>
      </c>
      <c r="S93" s="83">
        <f t="shared" si="2"/>
        <v>33652</v>
      </c>
      <c r="T93" s="83">
        <v>1330989</v>
      </c>
      <c r="U93" s="83">
        <v>1332524</v>
      </c>
      <c r="V93" s="83">
        <v>1</v>
      </c>
      <c r="W93" s="163" t="s">
        <v>737</v>
      </c>
    </row>
    <row r="94" spans="16:23">
      <c r="P94" s="114"/>
      <c r="Q94" s="83">
        <v>1327561</v>
      </c>
      <c r="R94" s="83">
        <v>1361213</v>
      </c>
      <c r="S94" s="83">
        <f t="shared" si="2"/>
        <v>33652</v>
      </c>
      <c r="T94" s="83">
        <v>1332521</v>
      </c>
      <c r="U94" s="83">
        <v>1334092</v>
      </c>
      <c r="V94" s="83">
        <v>1</v>
      </c>
      <c r="W94" s="163" t="s">
        <v>738</v>
      </c>
    </row>
    <row r="95" spans="16:23">
      <c r="P95" s="114"/>
      <c r="Q95" s="83">
        <v>1327561</v>
      </c>
      <c r="R95" s="83">
        <v>1361213</v>
      </c>
      <c r="S95" s="83">
        <f t="shared" si="2"/>
        <v>33652</v>
      </c>
      <c r="T95" s="83">
        <v>1334100</v>
      </c>
      <c r="U95" s="83">
        <v>1335134</v>
      </c>
      <c r="V95" s="83">
        <v>1</v>
      </c>
      <c r="W95" s="163" t="s">
        <v>739</v>
      </c>
    </row>
    <row r="96" spans="16:23">
      <c r="P96" s="114"/>
      <c r="Q96" s="83">
        <v>1327561</v>
      </c>
      <c r="R96" s="83">
        <v>1361213</v>
      </c>
      <c r="S96" s="83">
        <f t="shared" si="2"/>
        <v>33652</v>
      </c>
      <c r="T96" s="83">
        <v>1335166</v>
      </c>
      <c r="U96" s="83">
        <v>1335468</v>
      </c>
      <c r="V96" s="83">
        <v>1</v>
      </c>
      <c r="W96" s="163" t="s">
        <v>157</v>
      </c>
    </row>
    <row r="97" spans="16:23">
      <c r="P97" s="114"/>
      <c r="Q97" s="83">
        <v>1327561</v>
      </c>
      <c r="R97" s="83">
        <v>1361213</v>
      </c>
      <c r="S97" s="83">
        <f t="shared" si="2"/>
        <v>33652</v>
      </c>
      <c r="T97" s="83">
        <v>1336561</v>
      </c>
      <c r="U97" s="83">
        <v>1337763</v>
      </c>
      <c r="V97" s="83">
        <v>1</v>
      </c>
      <c r="W97" s="163" t="s">
        <v>740</v>
      </c>
    </row>
    <row r="98" spans="16:23">
      <c r="P98" s="114"/>
      <c r="Q98" s="83">
        <v>1327561</v>
      </c>
      <c r="R98" s="83">
        <v>1361213</v>
      </c>
      <c r="S98" s="83">
        <f t="shared" si="2"/>
        <v>33652</v>
      </c>
      <c r="T98" s="83">
        <v>1337821</v>
      </c>
      <c r="U98" s="83">
        <v>1339671</v>
      </c>
      <c r="V98" s="83">
        <v>-1</v>
      </c>
      <c r="W98" s="163" t="s">
        <v>741</v>
      </c>
    </row>
    <row r="99" spans="16:23">
      <c r="P99" s="114"/>
      <c r="Q99" s="83">
        <v>1327561</v>
      </c>
      <c r="R99" s="83">
        <v>1361213</v>
      </c>
      <c r="S99" s="83">
        <f t="shared" si="2"/>
        <v>33652</v>
      </c>
      <c r="T99" s="83">
        <v>1339989</v>
      </c>
      <c r="U99" s="83">
        <v>1340615</v>
      </c>
      <c r="V99" s="83">
        <v>1</v>
      </c>
      <c r="W99" s="163" t="s">
        <v>742</v>
      </c>
    </row>
    <row r="100" spans="16:23">
      <c r="P100" s="114"/>
      <c r="Q100" s="83">
        <v>1327561</v>
      </c>
      <c r="R100" s="83">
        <v>1361213</v>
      </c>
      <c r="S100" s="83">
        <f t="shared" si="2"/>
        <v>33652</v>
      </c>
      <c r="T100" s="83">
        <v>1340628</v>
      </c>
      <c r="U100" s="83">
        <v>1341260</v>
      </c>
      <c r="V100" s="83">
        <v>1</v>
      </c>
      <c r="W100" s="163" t="s">
        <v>157</v>
      </c>
    </row>
    <row r="101" spans="16:23">
      <c r="P101" s="114"/>
      <c r="Q101" s="83">
        <v>1327561</v>
      </c>
      <c r="R101" s="83">
        <v>1361213</v>
      </c>
      <c r="S101" s="83">
        <f t="shared" si="2"/>
        <v>33652</v>
      </c>
      <c r="T101" s="83">
        <v>1341345</v>
      </c>
      <c r="U101" s="83">
        <v>1341710</v>
      </c>
      <c r="V101" s="83">
        <v>1</v>
      </c>
      <c r="W101" s="163" t="s">
        <v>157</v>
      </c>
    </row>
    <row r="102" spans="16:23">
      <c r="P102" s="114"/>
      <c r="Q102" s="83">
        <v>1327561</v>
      </c>
      <c r="R102" s="83">
        <v>1361213</v>
      </c>
      <c r="S102" s="83">
        <f t="shared" si="2"/>
        <v>33652</v>
      </c>
      <c r="T102" s="83">
        <v>1341722</v>
      </c>
      <c r="U102" s="83">
        <v>1343242</v>
      </c>
      <c r="V102" s="83">
        <v>-1</v>
      </c>
      <c r="W102" s="163" t="s">
        <v>743</v>
      </c>
    </row>
    <row r="103" spans="16:23">
      <c r="P103" s="114"/>
      <c r="Q103" s="83">
        <v>1327561</v>
      </c>
      <c r="R103" s="83">
        <v>1361213</v>
      </c>
      <c r="S103" s="83">
        <f t="shared" si="2"/>
        <v>33652</v>
      </c>
      <c r="T103" s="83">
        <v>1343258</v>
      </c>
      <c r="U103" s="83">
        <v>1343629</v>
      </c>
      <c r="V103" s="83">
        <v>-1</v>
      </c>
      <c r="W103" s="163" t="s">
        <v>157</v>
      </c>
    </row>
    <row r="104" spans="16:23">
      <c r="P104" s="114"/>
      <c r="Q104" s="83">
        <v>1327561</v>
      </c>
      <c r="R104" s="83">
        <v>1361213</v>
      </c>
      <c r="S104" s="83">
        <f t="shared" si="2"/>
        <v>33652</v>
      </c>
      <c r="T104" s="83">
        <v>1343626</v>
      </c>
      <c r="U104" s="83">
        <v>1345023</v>
      </c>
      <c r="V104" s="83">
        <v>-1</v>
      </c>
      <c r="W104" s="163" t="s">
        <v>744</v>
      </c>
    </row>
    <row r="105" spans="16:23">
      <c r="P105" s="114"/>
      <c r="Q105" s="83">
        <v>1327561</v>
      </c>
      <c r="R105" s="83">
        <v>1361213</v>
      </c>
      <c r="S105" s="83">
        <f t="shared" si="2"/>
        <v>33652</v>
      </c>
      <c r="T105" s="83">
        <v>1345033</v>
      </c>
      <c r="U105" s="83">
        <v>1345980</v>
      </c>
      <c r="V105" s="83">
        <v>-1</v>
      </c>
      <c r="W105" s="163" t="s">
        <v>744</v>
      </c>
    </row>
    <row r="106" spans="16:23">
      <c r="P106" s="114"/>
      <c r="Q106" s="83">
        <v>1327561</v>
      </c>
      <c r="R106" s="83">
        <v>1361213</v>
      </c>
      <c r="S106" s="83">
        <f t="shared" si="2"/>
        <v>33652</v>
      </c>
      <c r="T106" s="83">
        <v>1345977</v>
      </c>
      <c r="U106" s="83">
        <v>1346423</v>
      </c>
      <c r="V106" s="83">
        <v>-1</v>
      </c>
      <c r="W106" s="163" t="s">
        <v>744</v>
      </c>
    </row>
    <row r="107" spans="16:23">
      <c r="P107" s="114"/>
      <c r="Q107" s="83">
        <v>1327561</v>
      </c>
      <c r="R107" s="83">
        <v>1361213</v>
      </c>
      <c r="S107" s="83">
        <f t="shared" si="2"/>
        <v>33652</v>
      </c>
      <c r="T107" s="83">
        <v>1346604</v>
      </c>
      <c r="U107" s="83">
        <v>1347365</v>
      </c>
      <c r="V107" s="83">
        <v>-1</v>
      </c>
      <c r="W107" s="163" t="s">
        <v>739</v>
      </c>
    </row>
    <row r="108" spans="16:23">
      <c r="Q108" s="83">
        <v>1327561</v>
      </c>
      <c r="R108" s="83">
        <v>1361213</v>
      </c>
      <c r="S108" s="83">
        <f t="shared" si="2"/>
        <v>33652</v>
      </c>
      <c r="T108" s="83">
        <v>1347379</v>
      </c>
      <c r="U108" s="83">
        <v>1350246</v>
      </c>
      <c r="V108" s="83">
        <v>-1</v>
      </c>
      <c r="W108" s="163" t="s">
        <v>745</v>
      </c>
    </row>
    <row r="109" spans="16:23">
      <c r="Q109" s="83">
        <v>1327561</v>
      </c>
      <c r="R109" s="83">
        <v>1361213</v>
      </c>
      <c r="S109" s="83">
        <f t="shared" si="2"/>
        <v>33652</v>
      </c>
      <c r="T109" s="83">
        <v>1350246</v>
      </c>
      <c r="U109" s="83">
        <v>1350686</v>
      </c>
      <c r="V109" s="83">
        <v>-1</v>
      </c>
      <c r="W109" s="163" t="s">
        <v>746</v>
      </c>
    </row>
    <row r="110" spans="16:23">
      <c r="Q110" s="83">
        <v>1327561</v>
      </c>
      <c r="R110" s="83">
        <v>1361213</v>
      </c>
      <c r="S110" s="83">
        <f t="shared" si="2"/>
        <v>33652</v>
      </c>
      <c r="T110" s="83">
        <v>1350667</v>
      </c>
      <c r="U110" s="83">
        <v>1352085</v>
      </c>
      <c r="V110" s="83">
        <v>-1</v>
      </c>
      <c r="W110" s="163" t="s">
        <v>744</v>
      </c>
    </row>
    <row r="111" spans="16:23">
      <c r="Q111" s="83">
        <v>1327561</v>
      </c>
      <c r="R111" s="83">
        <v>1361213</v>
      </c>
      <c r="S111" s="83">
        <f t="shared" si="2"/>
        <v>33652</v>
      </c>
      <c r="T111" s="83">
        <v>1352075</v>
      </c>
      <c r="U111" s="83">
        <v>1352992</v>
      </c>
      <c r="V111" s="83">
        <v>-1</v>
      </c>
      <c r="W111" s="163" t="s">
        <v>744</v>
      </c>
    </row>
    <row r="112" spans="16:23">
      <c r="Q112" s="83">
        <v>1327561</v>
      </c>
      <c r="R112" s="83">
        <v>1361213</v>
      </c>
      <c r="S112" s="83">
        <f t="shared" si="2"/>
        <v>33652</v>
      </c>
      <c r="T112" s="83">
        <v>1352989</v>
      </c>
      <c r="U112" s="83">
        <v>1353681</v>
      </c>
      <c r="V112" s="83">
        <v>-1</v>
      </c>
      <c r="W112" s="163" t="s">
        <v>744</v>
      </c>
    </row>
    <row r="113" spans="16:23">
      <c r="Q113" s="83">
        <v>1327561</v>
      </c>
      <c r="R113" s="83">
        <v>1361213</v>
      </c>
      <c r="S113" s="83">
        <f t="shared" si="2"/>
        <v>33652</v>
      </c>
      <c r="T113" s="83">
        <v>1354100</v>
      </c>
      <c r="U113" s="83">
        <v>1354459</v>
      </c>
      <c r="V113" s="83">
        <v>-1</v>
      </c>
      <c r="W113" s="163" t="s">
        <v>747</v>
      </c>
    </row>
    <row r="114" spans="16:23">
      <c r="Q114" s="83">
        <v>1327561</v>
      </c>
      <c r="R114" s="83">
        <v>1361213</v>
      </c>
      <c r="S114" s="83">
        <f t="shared" si="2"/>
        <v>33652</v>
      </c>
      <c r="T114" s="83">
        <v>1354476</v>
      </c>
      <c r="U114" s="83">
        <v>1354709</v>
      </c>
      <c r="V114" s="83">
        <v>-1</v>
      </c>
      <c r="W114" s="163" t="s">
        <v>744</v>
      </c>
    </row>
    <row r="115" spans="16:23">
      <c r="Q115" s="83">
        <v>1327561</v>
      </c>
      <c r="R115" s="83">
        <v>1361213</v>
      </c>
      <c r="S115" s="83">
        <f t="shared" si="2"/>
        <v>33652</v>
      </c>
      <c r="T115" s="83">
        <v>1354706</v>
      </c>
      <c r="U115" s="83">
        <v>1355086</v>
      </c>
      <c r="V115" s="83">
        <v>-1</v>
      </c>
      <c r="W115" s="163" t="s">
        <v>748</v>
      </c>
    </row>
    <row r="116" spans="16:23">
      <c r="Q116" s="83">
        <v>1327561</v>
      </c>
      <c r="R116" s="83">
        <v>1361213</v>
      </c>
      <c r="S116" s="83">
        <f t="shared" si="2"/>
        <v>33652</v>
      </c>
      <c r="T116" s="83">
        <v>1355185</v>
      </c>
      <c r="U116" s="83">
        <v>1355934</v>
      </c>
      <c r="V116" s="83">
        <v>-1</v>
      </c>
      <c r="W116" s="163" t="s">
        <v>747</v>
      </c>
    </row>
    <row r="117" spans="16:23">
      <c r="Q117" s="83">
        <v>1327561</v>
      </c>
      <c r="R117" s="83">
        <v>1361213</v>
      </c>
      <c r="S117" s="83">
        <f t="shared" si="2"/>
        <v>33652</v>
      </c>
      <c r="T117" s="83">
        <v>1355931</v>
      </c>
      <c r="U117" s="83">
        <v>1358123</v>
      </c>
      <c r="V117" s="83">
        <v>-1</v>
      </c>
      <c r="W117" s="163" t="s">
        <v>749</v>
      </c>
    </row>
    <row r="118" spans="16:23">
      <c r="Q118" s="83">
        <v>1327561</v>
      </c>
      <c r="R118" s="83">
        <v>1361213</v>
      </c>
      <c r="S118" s="83">
        <f t="shared" si="2"/>
        <v>33652</v>
      </c>
      <c r="T118" s="83">
        <v>1358128</v>
      </c>
      <c r="U118" s="83">
        <v>1358667</v>
      </c>
      <c r="V118" s="83">
        <v>-1</v>
      </c>
      <c r="W118" s="163" t="s">
        <v>157</v>
      </c>
    </row>
    <row r="119" spans="16:23">
      <c r="Q119" s="83">
        <v>1327561</v>
      </c>
      <c r="R119" s="83">
        <v>1361213</v>
      </c>
      <c r="S119" s="83">
        <f t="shared" si="2"/>
        <v>33652</v>
      </c>
      <c r="T119" s="83">
        <v>1358664</v>
      </c>
      <c r="U119" s="83">
        <v>1359254</v>
      </c>
      <c r="V119" s="83">
        <v>-1</v>
      </c>
      <c r="W119" s="163" t="s">
        <v>750</v>
      </c>
    </row>
    <row r="120" spans="16:23">
      <c r="Q120" s="83">
        <v>1327561</v>
      </c>
      <c r="R120" s="83">
        <v>1361213</v>
      </c>
      <c r="S120" s="83">
        <f t="shared" si="2"/>
        <v>33652</v>
      </c>
      <c r="T120" s="83">
        <v>1359236</v>
      </c>
      <c r="U120" s="83">
        <v>1359961</v>
      </c>
      <c r="V120" s="83">
        <v>-1</v>
      </c>
      <c r="W120" s="163" t="s">
        <v>744</v>
      </c>
    </row>
    <row r="121" spans="16:23">
      <c r="Q121" s="83">
        <v>1327561</v>
      </c>
      <c r="R121" s="83">
        <v>1361213</v>
      </c>
      <c r="S121" s="83">
        <f t="shared" si="2"/>
        <v>33652</v>
      </c>
      <c r="T121" s="83">
        <v>1359976</v>
      </c>
      <c r="U121" s="83">
        <v>1360617</v>
      </c>
      <c r="V121" s="83">
        <v>-1</v>
      </c>
      <c r="W121" s="163" t="s">
        <v>713</v>
      </c>
    </row>
    <row r="122" spans="16:23">
      <c r="Q122" s="83">
        <v>1327561</v>
      </c>
      <c r="R122" s="83">
        <v>1361213</v>
      </c>
      <c r="S122" s="83">
        <f t="shared" si="2"/>
        <v>33652</v>
      </c>
      <c r="T122" s="83">
        <v>1360614</v>
      </c>
      <c r="U122" s="83">
        <v>1361213</v>
      </c>
      <c r="V122" s="83">
        <v>-1</v>
      </c>
      <c r="W122" s="163" t="s">
        <v>751</v>
      </c>
    </row>
    <row r="123" spans="16:23">
      <c r="P123" s="114">
        <v>7</v>
      </c>
      <c r="Q123" s="85">
        <v>1363856</v>
      </c>
      <c r="R123" s="85">
        <v>1370185</v>
      </c>
      <c r="S123" s="85">
        <v>6329</v>
      </c>
      <c r="T123" s="85">
        <v>1363856</v>
      </c>
      <c r="U123" s="85">
        <v>1364161</v>
      </c>
      <c r="V123" s="85">
        <v>-1</v>
      </c>
      <c r="W123" s="164" t="s">
        <v>157</v>
      </c>
    </row>
    <row r="124" spans="16:23">
      <c r="P124" s="114"/>
      <c r="Q124" s="85">
        <v>1363856</v>
      </c>
      <c r="R124" s="85">
        <v>1370185</v>
      </c>
      <c r="S124" s="85">
        <v>6329</v>
      </c>
      <c r="T124" s="85">
        <v>1364250</v>
      </c>
      <c r="U124" s="85">
        <v>1364570</v>
      </c>
      <c r="V124" s="85">
        <v>-1</v>
      </c>
      <c r="W124" s="164" t="s">
        <v>752</v>
      </c>
    </row>
    <row r="125" spans="16:23">
      <c r="P125" s="114"/>
      <c r="Q125" s="85">
        <v>1363856</v>
      </c>
      <c r="R125" s="85">
        <v>1370185</v>
      </c>
      <c r="S125" s="85">
        <v>6329</v>
      </c>
      <c r="T125" s="85">
        <v>1364622</v>
      </c>
      <c r="U125" s="85">
        <v>1365731</v>
      </c>
      <c r="V125" s="85">
        <v>-1</v>
      </c>
      <c r="W125" s="164" t="s">
        <v>752</v>
      </c>
    </row>
    <row r="126" spans="16:23">
      <c r="P126" s="114"/>
      <c r="Q126" s="85">
        <v>1363856</v>
      </c>
      <c r="R126" s="85">
        <v>1370185</v>
      </c>
      <c r="S126" s="85">
        <v>6329</v>
      </c>
      <c r="T126" s="85">
        <v>1365796</v>
      </c>
      <c r="U126" s="85">
        <v>1366446</v>
      </c>
      <c r="V126" s="85">
        <v>-1</v>
      </c>
      <c r="W126" s="164" t="s">
        <v>157</v>
      </c>
    </row>
    <row r="127" spans="16:23">
      <c r="P127" s="114"/>
      <c r="Q127" s="85">
        <v>1363856</v>
      </c>
      <c r="R127" s="85">
        <v>1370185</v>
      </c>
      <c r="S127" s="85">
        <v>6329</v>
      </c>
      <c r="T127" s="85">
        <v>1366523</v>
      </c>
      <c r="U127" s="85">
        <v>1366783</v>
      </c>
      <c r="V127" s="85">
        <v>-1</v>
      </c>
      <c r="W127" s="164" t="s">
        <v>157</v>
      </c>
    </row>
    <row r="128" spans="16:23">
      <c r="P128" s="114"/>
      <c r="Q128" s="85">
        <v>1363856</v>
      </c>
      <c r="R128" s="85">
        <v>1370185</v>
      </c>
      <c r="S128" s="85">
        <v>6329</v>
      </c>
      <c r="T128" s="85">
        <v>1366800</v>
      </c>
      <c r="U128" s="85">
        <v>1367207</v>
      </c>
      <c r="V128" s="85">
        <v>-1</v>
      </c>
      <c r="W128" s="164" t="s">
        <v>157</v>
      </c>
    </row>
    <row r="129" spans="16:23">
      <c r="P129" s="114"/>
      <c r="Q129" s="85">
        <v>1363856</v>
      </c>
      <c r="R129" s="85">
        <v>1370185</v>
      </c>
      <c r="S129" s="85">
        <v>6329</v>
      </c>
      <c r="T129" s="85">
        <v>1367311</v>
      </c>
      <c r="U129" s="85">
        <v>1367652</v>
      </c>
      <c r="V129" s="85">
        <v>-1</v>
      </c>
      <c r="W129" s="164" t="s">
        <v>157</v>
      </c>
    </row>
    <row r="130" spans="16:23">
      <c r="P130" s="114"/>
      <c r="Q130" s="85">
        <v>1363856</v>
      </c>
      <c r="R130" s="85">
        <v>1370185</v>
      </c>
      <c r="S130" s="85">
        <v>6329</v>
      </c>
      <c r="T130" s="85">
        <v>1367747</v>
      </c>
      <c r="U130" s="85">
        <v>1368436</v>
      </c>
      <c r="V130" s="85">
        <v>-1</v>
      </c>
      <c r="W130" s="164" t="s">
        <v>157</v>
      </c>
    </row>
    <row r="131" spans="16:23">
      <c r="P131" s="114"/>
      <c r="Q131" s="85">
        <v>1363856</v>
      </c>
      <c r="R131" s="85">
        <v>1370185</v>
      </c>
      <c r="S131" s="85">
        <v>6329</v>
      </c>
      <c r="T131" s="85">
        <v>1368494</v>
      </c>
      <c r="U131" s="85">
        <v>1369411</v>
      </c>
      <c r="V131" s="85">
        <v>-1</v>
      </c>
      <c r="W131" s="164" t="s">
        <v>157</v>
      </c>
    </row>
    <row r="132" spans="16:23">
      <c r="P132" s="114"/>
      <c r="Q132" s="85">
        <v>1363856</v>
      </c>
      <c r="R132" s="85">
        <v>1370185</v>
      </c>
      <c r="S132" s="85">
        <v>6329</v>
      </c>
      <c r="T132" s="85">
        <v>1369676</v>
      </c>
      <c r="U132" s="85">
        <v>1370185</v>
      </c>
      <c r="V132" s="85">
        <v>-1</v>
      </c>
      <c r="W132" s="164" t="s">
        <v>157</v>
      </c>
    </row>
    <row r="133" spans="16:23">
      <c r="P133" s="114">
        <v>8</v>
      </c>
      <c r="Q133" s="86">
        <v>1380149</v>
      </c>
      <c r="R133" s="86">
        <v>1389499</v>
      </c>
      <c r="S133" s="86">
        <v>9350</v>
      </c>
      <c r="T133" s="86">
        <v>1380149</v>
      </c>
      <c r="U133" s="86">
        <v>1380706</v>
      </c>
      <c r="V133" s="86">
        <v>-1</v>
      </c>
      <c r="W133" s="165" t="s">
        <v>157</v>
      </c>
    </row>
    <row r="134" spans="16:23">
      <c r="P134" s="114"/>
      <c r="Q134" s="86">
        <v>1380149</v>
      </c>
      <c r="R134" s="86">
        <v>1389499</v>
      </c>
      <c r="S134" s="86">
        <v>9350</v>
      </c>
      <c r="T134" s="86">
        <v>1380949</v>
      </c>
      <c r="U134" s="86">
        <v>1382565</v>
      </c>
      <c r="V134" s="86">
        <v>-1</v>
      </c>
      <c r="W134" s="165" t="s">
        <v>753</v>
      </c>
    </row>
    <row r="135" spans="16:23">
      <c r="P135" s="114"/>
      <c r="Q135" s="86">
        <v>1380149</v>
      </c>
      <c r="R135" s="86">
        <v>1389499</v>
      </c>
      <c r="S135" s="86">
        <v>9350</v>
      </c>
      <c r="T135" s="86">
        <v>1383101</v>
      </c>
      <c r="U135" s="86">
        <v>1385113</v>
      </c>
      <c r="V135" s="86">
        <v>-1</v>
      </c>
      <c r="W135" s="165" t="s">
        <v>754</v>
      </c>
    </row>
    <row r="136" spans="16:23">
      <c r="P136" s="114"/>
      <c r="Q136" s="86">
        <v>1380149</v>
      </c>
      <c r="R136" s="86">
        <v>1389499</v>
      </c>
      <c r="S136" s="86">
        <v>9350</v>
      </c>
      <c r="T136" s="86">
        <v>1385387</v>
      </c>
      <c r="U136" s="86">
        <v>1385839</v>
      </c>
      <c r="V136" s="86">
        <v>-1</v>
      </c>
      <c r="W136" s="165" t="s">
        <v>755</v>
      </c>
    </row>
    <row r="137" spans="16:23">
      <c r="P137" s="114"/>
      <c r="Q137" s="86">
        <v>1380149</v>
      </c>
      <c r="R137" s="86">
        <v>1389499</v>
      </c>
      <c r="S137" s="86">
        <v>9350</v>
      </c>
      <c r="T137" s="86">
        <v>1385913</v>
      </c>
      <c r="U137" s="86">
        <v>1386440</v>
      </c>
      <c r="V137" s="86">
        <v>-1</v>
      </c>
      <c r="W137" s="165" t="s">
        <v>742</v>
      </c>
    </row>
    <row r="138" spans="16:23">
      <c r="P138" s="114"/>
      <c r="Q138" s="86">
        <v>1380149</v>
      </c>
      <c r="R138" s="86">
        <v>1389499</v>
      </c>
      <c r="S138" s="86">
        <v>9350</v>
      </c>
      <c r="T138" s="86">
        <v>1386437</v>
      </c>
      <c r="U138" s="86">
        <v>1387219</v>
      </c>
      <c r="V138" s="86">
        <v>-1</v>
      </c>
      <c r="W138" s="165" t="s">
        <v>746</v>
      </c>
    </row>
    <row r="139" spans="16:23">
      <c r="P139" s="114"/>
      <c r="Q139" s="86">
        <v>1380149</v>
      </c>
      <c r="R139" s="86">
        <v>1389499</v>
      </c>
      <c r="S139" s="86">
        <v>9350</v>
      </c>
      <c r="T139" s="86">
        <v>1387667</v>
      </c>
      <c r="U139" s="86">
        <v>1388935</v>
      </c>
      <c r="V139" s="86">
        <v>-1</v>
      </c>
      <c r="W139" s="165" t="s">
        <v>157</v>
      </c>
    </row>
    <row r="140" spans="16:23">
      <c r="P140" s="114"/>
      <c r="Q140" s="86">
        <v>1380149</v>
      </c>
      <c r="R140" s="86">
        <v>1389499</v>
      </c>
      <c r="S140" s="86">
        <v>9350</v>
      </c>
      <c r="T140" s="86">
        <v>1388939</v>
      </c>
      <c r="U140" s="86">
        <v>1389499</v>
      </c>
      <c r="V140" s="86">
        <v>-1</v>
      </c>
      <c r="W140" s="165" t="s">
        <v>756</v>
      </c>
    </row>
    <row r="141" spans="16:23">
      <c r="P141" s="114">
        <v>9</v>
      </c>
      <c r="Q141" s="87">
        <v>1482280</v>
      </c>
      <c r="R141" s="87">
        <v>1497623</v>
      </c>
      <c r="S141" s="87">
        <f>R141-Q141</f>
        <v>15343</v>
      </c>
      <c r="T141" s="87">
        <v>1482280</v>
      </c>
      <c r="U141" s="87">
        <v>1482555</v>
      </c>
      <c r="V141" s="87">
        <v>-1</v>
      </c>
      <c r="W141" s="166" t="s">
        <v>757</v>
      </c>
    </row>
    <row r="142" spans="16:23">
      <c r="P142" s="114"/>
      <c r="Q142" s="87">
        <v>1482280</v>
      </c>
      <c r="R142" s="87">
        <v>1497623</v>
      </c>
      <c r="S142" s="87">
        <f t="shared" ref="S142:S160" si="3">R142-Q142</f>
        <v>15343</v>
      </c>
      <c r="T142" s="87">
        <v>1482552</v>
      </c>
      <c r="U142" s="87">
        <v>1482863</v>
      </c>
      <c r="V142" s="87">
        <v>-1</v>
      </c>
      <c r="W142" s="166" t="s">
        <v>157</v>
      </c>
    </row>
    <row r="143" spans="16:23">
      <c r="P143" s="114"/>
      <c r="Q143" s="87">
        <v>1482280</v>
      </c>
      <c r="R143" s="87">
        <v>1497623</v>
      </c>
      <c r="S143" s="87">
        <f t="shared" si="3"/>
        <v>15343</v>
      </c>
      <c r="T143" s="87">
        <v>1483155</v>
      </c>
      <c r="U143" s="87">
        <v>1484651</v>
      </c>
      <c r="V143" s="87">
        <v>-1</v>
      </c>
      <c r="W143" s="166" t="s">
        <v>758</v>
      </c>
    </row>
    <row r="144" spans="16:23">
      <c r="P144" s="114"/>
      <c r="Q144" s="87">
        <v>1482280</v>
      </c>
      <c r="R144" s="87">
        <v>1497623</v>
      </c>
      <c r="S144" s="87">
        <f t="shared" si="3"/>
        <v>15343</v>
      </c>
      <c r="T144" s="87">
        <v>1484648</v>
      </c>
      <c r="U144" s="87">
        <v>1485109</v>
      </c>
      <c r="V144" s="87">
        <v>-1</v>
      </c>
      <c r="W144" s="166" t="s">
        <v>759</v>
      </c>
    </row>
    <row r="145" spans="16:23">
      <c r="P145" s="114"/>
      <c r="Q145" s="87">
        <v>1482280</v>
      </c>
      <c r="R145" s="87">
        <v>1497623</v>
      </c>
      <c r="S145" s="87">
        <f t="shared" si="3"/>
        <v>15343</v>
      </c>
      <c r="T145" s="87">
        <v>1485546</v>
      </c>
      <c r="U145" s="87">
        <v>1486727</v>
      </c>
      <c r="V145" s="87">
        <v>-1</v>
      </c>
      <c r="W145" s="166" t="s">
        <v>760</v>
      </c>
    </row>
    <row r="146" spans="16:23">
      <c r="P146" s="114"/>
      <c r="Q146" s="87">
        <v>1482280</v>
      </c>
      <c r="R146" s="87">
        <v>1497623</v>
      </c>
      <c r="S146" s="87">
        <f t="shared" si="3"/>
        <v>15343</v>
      </c>
      <c r="T146" s="87">
        <v>1486724</v>
      </c>
      <c r="U146" s="87">
        <v>1487272</v>
      </c>
      <c r="V146" s="87">
        <v>-1</v>
      </c>
      <c r="W146" s="166" t="s">
        <v>157</v>
      </c>
    </row>
    <row r="147" spans="16:23">
      <c r="P147" s="114"/>
      <c r="Q147" s="87">
        <v>1482280</v>
      </c>
      <c r="R147" s="87">
        <v>1497623</v>
      </c>
      <c r="S147" s="87">
        <f t="shared" si="3"/>
        <v>15343</v>
      </c>
      <c r="T147" s="87">
        <v>1487272</v>
      </c>
      <c r="U147" s="87">
        <v>1488489</v>
      </c>
      <c r="V147" s="87">
        <v>-1</v>
      </c>
      <c r="W147" s="166" t="s">
        <v>761</v>
      </c>
    </row>
    <row r="148" spans="16:23">
      <c r="P148" s="114"/>
      <c r="Q148" s="87">
        <v>1482280</v>
      </c>
      <c r="R148" s="87">
        <v>1497623</v>
      </c>
      <c r="S148" s="87">
        <f t="shared" si="3"/>
        <v>15343</v>
      </c>
      <c r="T148" s="87">
        <v>1488591</v>
      </c>
      <c r="U148" s="87">
        <v>1488920</v>
      </c>
      <c r="V148" s="87">
        <v>-1</v>
      </c>
      <c r="W148" s="166" t="s">
        <v>157</v>
      </c>
    </row>
    <row r="149" spans="16:23">
      <c r="P149" s="114"/>
      <c r="Q149" s="87">
        <v>1482280</v>
      </c>
      <c r="R149" s="87">
        <v>1497623</v>
      </c>
      <c r="S149" s="87">
        <f t="shared" si="3"/>
        <v>15343</v>
      </c>
      <c r="T149" s="87">
        <v>1488920</v>
      </c>
      <c r="U149" s="87">
        <v>1490062</v>
      </c>
      <c r="V149" s="87">
        <v>-1</v>
      </c>
      <c r="W149" s="166" t="s">
        <v>762</v>
      </c>
    </row>
    <row r="150" spans="16:23">
      <c r="P150" s="114"/>
      <c r="Q150" s="87">
        <v>1482280</v>
      </c>
      <c r="R150" s="87">
        <v>1497623</v>
      </c>
      <c r="S150" s="87">
        <f t="shared" si="3"/>
        <v>15343</v>
      </c>
      <c r="T150" s="87">
        <v>1490125</v>
      </c>
      <c r="U150" s="87">
        <v>1490553</v>
      </c>
      <c r="V150" s="87">
        <v>-1</v>
      </c>
      <c r="W150" s="166" t="s">
        <v>763</v>
      </c>
    </row>
    <row r="151" spans="16:23">
      <c r="Q151" s="87">
        <v>1482280</v>
      </c>
      <c r="R151" s="87">
        <v>1497623</v>
      </c>
      <c r="S151" s="87">
        <f t="shared" si="3"/>
        <v>15343</v>
      </c>
      <c r="T151" s="87">
        <v>1490567</v>
      </c>
      <c r="U151" s="87">
        <v>1490803</v>
      </c>
      <c r="V151" s="87">
        <v>-1</v>
      </c>
      <c r="W151" s="166" t="s">
        <v>157</v>
      </c>
    </row>
    <row r="152" spans="16:23">
      <c r="Q152" s="87">
        <v>1482280</v>
      </c>
      <c r="R152" s="87">
        <v>1497623</v>
      </c>
      <c r="S152" s="87">
        <f t="shared" si="3"/>
        <v>15343</v>
      </c>
      <c r="T152" s="87">
        <v>1491395</v>
      </c>
      <c r="U152" s="87">
        <v>1492588</v>
      </c>
      <c r="V152" s="87">
        <v>-1</v>
      </c>
      <c r="W152" s="166" t="s">
        <v>742</v>
      </c>
    </row>
    <row r="153" spans="16:23">
      <c r="Q153" s="87">
        <v>1482280</v>
      </c>
      <c r="R153" s="87">
        <v>1497623</v>
      </c>
      <c r="S153" s="87">
        <f t="shared" si="3"/>
        <v>15343</v>
      </c>
      <c r="T153" s="87">
        <v>1496739</v>
      </c>
      <c r="U153" s="87">
        <v>1497623</v>
      </c>
      <c r="V153" s="87">
        <v>1</v>
      </c>
      <c r="W153" s="166" t="s">
        <v>157</v>
      </c>
    </row>
    <row r="154" spans="16:23">
      <c r="Q154" s="87">
        <v>1482280</v>
      </c>
      <c r="R154" s="87">
        <v>1497623</v>
      </c>
      <c r="S154" s="87">
        <f t="shared" si="3"/>
        <v>15343</v>
      </c>
      <c r="T154" s="87">
        <v>1498101</v>
      </c>
      <c r="U154" s="87">
        <v>1499330</v>
      </c>
      <c r="V154" s="87">
        <v>-1</v>
      </c>
      <c r="W154" s="166" t="s">
        <v>738</v>
      </c>
    </row>
    <row r="155" spans="16:23">
      <c r="Q155" s="87">
        <v>1482280</v>
      </c>
      <c r="R155" s="87">
        <v>1497623</v>
      </c>
      <c r="S155" s="87">
        <f t="shared" si="3"/>
        <v>15343</v>
      </c>
      <c r="T155" s="87">
        <v>1499510</v>
      </c>
      <c r="U155" s="87">
        <v>1500136</v>
      </c>
      <c r="V155" s="87">
        <v>1</v>
      </c>
      <c r="W155" s="166" t="s">
        <v>736</v>
      </c>
    </row>
    <row r="156" spans="16:23">
      <c r="Q156" s="87">
        <v>1482280</v>
      </c>
      <c r="R156" s="87">
        <v>1497623</v>
      </c>
      <c r="S156" s="87">
        <f t="shared" si="3"/>
        <v>15343</v>
      </c>
      <c r="T156" s="87">
        <v>1500179</v>
      </c>
      <c r="U156" s="87">
        <v>1501249</v>
      </c>
      <c r="V156" s="87">
        <v>-1</v>
      </c>
      <c r="W156" s="166" t="s">
        <v>764</v>
      </c>
    </row>
    <row r="157" spans="16:23">
      <c r="Q157" s="87">
        <v>1482280</v>
      </c>
      <c r="R157" s="87">
        <v>1497623</v>
      </c>
      <c r="S157" s="87">
        <f t="shared" si="3"/>
        <v>15343</v>
      </c>
      <c r="T157" s="87">
        <v>1501527</v>
      </c>
      <c r="U157" s="87">
        <v>1502105</v>
      </c>
      <c r="V157" s="87">
        <v>1</v>
      </c>
      <c r="W157" s="166" t="s">
        <v>765</v>
      </c>
    </row>
    <row r="158" spans="16:23">
      <c r="Q158" s="87">
        <v>1482280</v>
      </c>
      <c r="R158" s="87">
        <v>1497623</v>
      </c>
      <c r="S158" s="87">
        <f t="shared" si="3"/>
        <v>15343</v>
      </c>
      <c r="T158" s="87">
        <v>1502264</v>
      </c>
      <c r="U158" s="87">
        <v>1502629</v>
      </c>
      <c r="V158" s="87">
        <v>1</v>
      </c>
      <c r="W158" s="166" t="s">
        <v>766</v>
      </c>
    </row>
    <row r="159" spans="16:23">
      <c r="Q159" s="87">
        <v>1482280</v>
      </c>
      <c r="R159" s="87">
        <v>1497623</v>
      </c>
      <c r="S159" s="87">
        <f t="shared" si="3"/>
        <v>15343</v>
      </c>
      <c r="T159" s="87">
        <v>1491395</v>
      </c>
      <c r="U159" s="87">
        <v>1492588</v>
      </c>
      <c r="V159" s="87">
        <v>-1</v>
      </c>
      <c r="W159" s="166" t="s">
        <v>742</v>
      </c>
    </row>
    <row r="160" spans="16:23">
      <c r="Q160" s="87">
        <v>1482280</v>
      </c>
      <c r="R160" s="87">
        <v>1497623</v>
      </c>
      <c r="S160" s="87">
        <f t="shared" si="3"/>
        <v>15343</v>
      </c>
      <c r="T160" s="87">
        <v>1496739</v>
      </c>
      <c r="U160" s="87">
        <v>1497623</v>
      </c>
      <c r="V160" s="87">
        <v>1</v>
      </c>
      <c r="W160" s="166" t="s">
        <v>157</v>
      </c>
    </row>
    <row r="161" spans="16:23">
      <c r="P161" s="114">
        <v>10</v>
      </c>
      <c r="Q161" s="72">
        <v>1672721</v>
      </c>
      <c r="R161" s="72">
        <v>1682555</v>
      </c>
      <c r="S161" s="72">
        <v>9834</v>
      </c>
      <c r="T161" s="72">
        <v>1672721</v>
      </c>
      <c r="U161" s="72">
        <v>1673542</v>
      </c>
      <c r="V161" s="72">
        <v>1</v>
      </c>
      <c r="W161" s="158" t="s">
        <v>767</v>
      </c>
    </row>
    <row r="162" spans="16:23">
      <c r="P162" s="114"/>
      <c r="Q162" s="72">
        <v>1672721</v>
      </c>
      <c r="R162" s="72">
        <v>1682555</v>
      </c>
      <c r="S162" s="72">
        <v>9834</v>
      </c>
      <c r="T162" s="72">
        <v>1673905</v>
      </c>
      <c r="U162" s="72">
        <v>1675041</v>
      </c>
      <c r="V162" s="72">
        <v>1</v>
      </c>
      <c r="W162" s="158" t="s">
        <v>768</v>
      </c>
    </row>
    <row r="163" spans="16:23">
      <c r="P163" s="114"/>
      <c r="Q163" s="72">
        <v>1672721</v>
      </c>
      <c r="R163" s="72">
        <v>1682555</v>
      </c>
      <c r="S163" s="72">
        <v>9834</v>
      </c>
      <c r="T163" s="72">
        <v>1675320</v>
      </c>
      <c r="U163" s="72">
        <v>1676123</v>
      </c>
      <c r="V163" s="72">
        <v>1</v>
      </c>
      <c r="W163" s="158" t="s">
        <v>769</v>
      </c>
    </row>
    <row r="164" spans="16:23">
      <c r="P164" s="114"/>
      <c r="Q164" s="72">
        <v>1672721</v>
      </c>
      <c r="R164" s="72">
        <v>1682555</v>
      </c>
      <c r="S164" s="72">
        <v>9834</v>
      </c>
      <c r="T164" s="72">
        <v>1676120</v>
      </c>
      <c r="U164" s="72">
        <v>1676944</v>
      </c>
      <c r="V164" s="72">
        <v>1</v>
      </c>
      <c r="W164" s="158" t="s">
        <v>770</v>
      </c>
    </row>
    <row r="165" spans="16:23">
      <c r="P165" s="114"/>
      <c r="Q165" s="72">
        <v>1672721</v>
      </c>
      <c r="R165" s="72">
        <v>1682555</v>
      </c>
      <c r="S165" s="72">
        <v>9834</v>
      </c>
      <c r="T165" s="72">
        <v>1676946</v>
      </c>
      <c r="U165" s="72">
        <v>1678040</v>
      </c>
      <c r="V165" s="72">
        <v>1</v>
      </c>
      <c r="W165" s="158" t="s">
        <v>771</v>
      </c>
    </row>
    <row r="166" spans="16:23">
      <c r="P166" s="114"/>
      <c r="Q166" s="72">
        <v>1672721</v>
      </c>
      <c r="R166" s="72">
        <v>1682555</v>
      </c>
      <c r="S166" s="72">
        <v>9834</v>
      </c>
      <c r="T166" s="72">
        <v>1678229</v>
      </c>
      <c r="U166" s="72">
        <v>1679599</v>
      </c>
      <c r="V166" s="72">
        <v>1</v>
      </c>
      <c r="W166" s="158" t="s">
        <v>772</v>
      </c>
    </row>
    <row r="167" spans="16:23">
      <c r="P167" s="114"/>
      <c r="Q167" s="72">
        <v>1672721</v>
      </c>
      <c r="R167" s="72">
        <v>1682555</v>
      </c>
      <c r="S167" s="72">
        <v>9834</v>
      </c>
      <c r="T167" s="72">
        <v>1679611</v>
      </c>
      <c r="U167" s="72">
        <v>1680378</v>
      </c>
      <c r="V167" s="72">
        <v>1</v>
      </c>
      <c r="W167" s="158" t="s">
        <v>773</v>
      </c>
    </row>
    <row r="168" spans="16:23">
      <c r="P168" s="114"/>
      <c r="Q168" s="72">
        <v>1672721</v>
      </c>
      <c r="R168" s="72">
        <v>1682555</v>
      </c>
      <c r="S168" s="72">
        <v>9834</v>
      </c>
      <c r="T168" s="72">
        <v>1680474</v>
      </c>
      <c r="U168" s="72">
        <v>1681361</v>
      </c>
      <c r="V168" s="72">
        <v>-1</v>
      </c>
      <c r="W168" s="158" t="s">
        <v>774</v>
      </c>
    </row>
    <row r="169" spans="16:23">
      <c r="P169" s="114"/>
      <c r="Q169" s="72">
        <v>1672721</v>
      </c>
      <c r="R169" s="72">
        <v>1682555</v>
      </c>
      <c r="S169" s="72">
        <v>9834</v>
      </c>
      <c r="T169" s="72">
        <v>1681464</v>
      </c>
      <c r="U169" s="72">
        <v>1682555</v>
      </c>
      <c r="V169" s="72">
        <v>1</v>
      </c>
      <c r="W169" s="158" t="s">
        <v>775</v>
      </c>
    </row>
    <row r="170" spans="16:23">
      <c r="P170" s="114">
        <v>11</v>
      </c>
      <c r="Q170" s="73">
        <v>2006226</v>
      </c>
      <c r="R170" s="73">
        <v>2022696</v>
      </c>
      <c r="S170" s="73">
        <v>16470</v>
      </c>
      <c r="T170" s="73">
        <v>2006226</v>
      </c>
      <c r="U170" s="73">
        <v>2006666</v>
      </c>
      <c r="V170" s="73">
        <v>-1</v>
      </c>
      <c r="W170" s="159" t="s">
        <v>700</v>
      </c>
    </row>
    <row r="171" spans="16:23">
      <c r="P171" s="114"/>
      <c r="Q171" s="73">
        <v>2006226</v>
      </c>
      <c r="R171" s="73">
        <v>2022696</v>
      </c>
      <c r="S171" s="73">
        <v>16470</v>
      </c>
      <c r="T171" s="73">
        <v>2006714</v>
      </c>
      <c r="U171" s="73">
        <v>2007517</v>
      </c>
      <c r="V171" s="73">
        <v>-1</v>
      </c>
      <c r="W171" s="159" t="s">
        <v>776</v>
      </c>
    </row>
    <row r="172" spans="16:23">
      <c r="P172" s="114"/>
      <c r="Q172" s="73">
        <v>2006226</v>
      </c>
      <c r="R172" s="73">
        <v>2022696</v>
      </c>
      <c r="S172" s="73">
        <v>16470</v>
      </c>
      <c r="T172" s="73">
        <v>2007592</v>
      </c>
      <c r="U172" s="73">
        <v>2008161</v>
      </c>
      <c r="V172" s="73">
        <v>1</v>
      </c>
      <c r="W172" s="159" t="s">
        <v>736</v>
      </c>
    </row>
    <row r="173" spans="16:23">
      <c r="P173" s="114"/>
      <c r="Q173" s="73">
        <v>2006226</v>
      </c>
      <c r="R173" s="73">
        <v>2022696</v>
      </c>
      <c r="S173" s="73">
        <v>16470</v>
      </c>
      <c r="T173" s="73">
        <v>2008854</v>
      </c>
      <c r="U173" s="73">
        <v>2009279</v>
      </c>
      <c r="V173" s="73">
        <v>-1</v>
      </c>
      <c r="W173" s="159" t="s">
        <v>777</v>
      </c>
    </row>
    <row r="174" spans="16:23">
      <c r="P174" s="114"/>
      <c r="Q174" s="73">
        <v>2006226</v>
      </c>
      <c r="R174" s="73">
        <v>2022696</v>
      </c>
      <c r="S174" s="73">
        <v>16470</v>
      </c>
      <c r="T174" s="73">
        <v>2009279</v>
      </c>
      <c r="U174" s="73">
        <v>2009533</v>
      </c>
      <c r="V174" s="73">
        <v>-1</v>
      </c>
      <c r="W174" s="159" t="s">
        <v>778</v>
      </c>
    </row>
    <row r="175" spans="16:23">
      <c r="P175" s="114"/>
      <c r="Q175" s="73">
        <v>2006226</v>
      </c>
      <c r="R175" s="73">
        <v>2022696</v>
      </c>
      <c r="S175" s="73">
        <v>16470</v>
      </c>
      <c r="T175" s="73">
        <v>2010282</v>
      </c>
      <c r="U175" s="73">
        <v>2011958</v>
      </c>
      <c r="V175" s="73">
        <v>-1</v>
      </c>
      <c r="W175" s="159" t="s">
        <v>779</v>
      </c>
    </row>
    <row r="176" spans="16:23">
      <c r="P176" s="114"/>
      <c r="Q176" s="73">
        <v>2006226</v>
      </c>
      <c r="R176" s="73">
        <v>2022696</v>
      </c>
      <c r="S176" s="73">
        <v>16470</v>
      </c>
      <c r="T176" s="73">
        <v>2011960</v>
      </c>
      <c r="U176" s="73">
        <v>2014305</v>
      </c>
      <c r="V176" s="73">
        <v>-1</v>
      </c>
      <c r="W176" s="159" t="s">
        <v>157</v>
      </c>
    </row>
    <row r="177" spans="16:23">
      <c r="P177" s="114"/>
      <c r="Q177" s="73">
        <v>2006226</v>
      </c>
      <c r="R177" s="73">
        <v>2022696</v>
      </c>
      <c r="S177" s="73">
        <v>16470</v>
      </c>
      <c r="T177" s="73">
        <v>2014320</v>
      </c>
      <c r="U177" s="73">
        <v>2014550</v>
      </c>
      <c r="V177" s="73">
        <v>-1</v>
      </c>
      <c r="W177" s="159" t="s">
        <v>157</v>
      </c>
    </row>
    <row r="178" spans="16:23">
      <c r="P178" s="114"/>
      <c r="Q178" s="73">
        <v>2006226</v>
      </c>
      <c r="R178" s="73">
        <v>2022696</v>
      </c>
      <c r="S178" s="73">
        <v>16470</v>
      </c>
      <c r="T178" s="73">
        <v>2015358</v>
      </c>
      <c r="U178" s="73">
        <v>2015537</v>
      </c>
      <c r="V178" s="73">
        <v>1</v>
      </c>
      <c r="W178" s="159" t="s">
        <v>157</v>
      </c>
    </row>
    <row r="179" spans="16:23">
      <c r="P179" s="114"/>
      <c r="Q179" s="73">
        <v>2006226</v>
      </c>
      <c r="R179" s="73">
        <v>2022696</v>
      </c>
      <c r="S179" s="73">
        <v>16470</v>
      </c>
      <c r="T179" s="73">
        <v>2017095</v>
      </c>
      <c r="U179" s="73">
        <v>2018171</v>
      </c>
      <c r="V179" s="73">
        <v>-1</v>
      </c>
      <c r="W179" s="159" t="s">
        <v>157</v>
      </c>
    </row>
    <row r="180" spans="16:23">
      <c r="P180" s="114"/>
      <c r="Q180" s="73">
        <v>2006226</v>
      </c>
      <c r="R180" s="73">
        <v>2022696</v>
      </c>
      <c r="S180" s="73">
        <v>16470</v>
      </c>
      <c r="T180" s="73">
        <v>2018174</v>
      </c>
      <c r="U180" s="73">
        <v>2018440</v>
      </c>
      <c r="V180" s="73">
        <v>-1</v>
      </c>
      <c r="W180" s="159" t="s">
        <v>157</v>
      </c>
    </row>
    <row r="181" spans="16:23">
      <c r="P181" s="114"/>
      <c r="Q181" s="73">
        <v>2006226</v>
      </c>
      <c r="R181" s="73">
        <v>2022696</v>
      </c>
      <c r="S181" s="73">
        <v>16470</v>
      </c>
      <c r="T181" s="73">
        <v>2018437</v>
      </c>
      <c r="U181" s="73">
        <v>2018916</v>
      </c>
      <c r="V181" s="73">
        <v>-1</v>
      </c>
      <c r="W181" s="159" t="s">
        <v>157</v>
      </c>
    </row>
    <row r="182" spans="16:23">
      <c r="P182" s="114"/>
      <c r="Q182" s="73">
        <v>2006226</v>
      </c>
      <c r="R182" s="73">
        <v>2022696</v>
      </c>
      <c r="S182" s="73">
        <v>16470</v>
      </c>
      <c r="T182" s="73">
        <v>2018928</v>
      </c>
      <c r="U182" s="73">
        <v>2019620</v>
      </c>
      <c r="V182" s="73">
        <v>-1</v>
      </c>
      <c r="W182" s="159" t="s">
        <v>780</v>
      </c>
    </row>
    <row r="183" spans="16:23">
      <c r="P183" s="114"/>
      <c r="Q183" s="73">
        <v>2006226</v>
      </c>
      <c r="R183" s="73">
        <v>2022696</v>
      </c>
      <c r="S183" s="73">
        <v>16470</v>
      </c>
      <c r="T183" s="73">
        <v>2020300</v>
      </c>
      <c r="U183" s="73">
        <v>2021127</v>
      </c>
      <c r="V183" s="73">
        <v>-1</v>
      </c>
      <c r="W183" s="159" t="s">
        <v>157</v>
      </c>
    </row>
    <row r="184" spans="16:23">
      <c r="P184" s="114"/>
      <c r="Q184" s="73">
        <v>2006226</v>
      </c>
      <c r="R184" s="73">
        <v>2022696</v>
      </c>
      <c r="S184" s="73">
        <v>16470</v>
      </c>
      <c r="T184" s="73">
        <v>2021124</v>
      </c>
      <c r="U184" s="73">
        <v>2021363</v>
      </c>
      <c r="V184" s="73">
        <v>-1</v>
      </c>
      <c r="W184" s="159" t="s">
        <v>781</v>
      </c>
    </row>
    <row r="185" spans="16:23">
      <c r="P185" s="114"/>
      <c r="Q185" s="73">
        <v>2006226</v>
      </c>
      <c r="R185" s="73">
        <v>2022696</v>
      </c>
      <c r="S185" s="73">
        <v>16470</v>
      </c>
      <c r="T185" s="73">
        <v>2021602</v>
      </c>
      <c r="U185" s="73">
        <v>2022696</v>
      </c>
      <c r="V185" s="73">
        <v>-1</v>
      </c>
      <c r="W185" s="159" t="s">
        <v>742</v>
      </c>
    </row>
    <row r="186" spans="16:23">
      <c r="P186" s="114">
        <v>12</v>
      </c>
      <c r="Q186" s="74">
        <v>2185065</v>
      </c>
      <c r="R186" s="74">
        <v>2209623</v>
      </c>
      <c r="S186" s="74">
        <f>R186-Q186</f>
        <v>24558</v>
      </c>
      <c r="T186" s="74">
        <v>2185065</v>
      </c>
      <c r="U186" s="74">
        <v>2186147</v>
      </c>
      <c r="V186" s="74">
        <v>-1</v>
      </c>
      <c r="W186" s="160" t="s">
        <v>782</v>
      </c>
    </row>
    <row r="187" spans="16:23">
      <c r="P187" s="114"/>
      <c r="Q187" s="74">
        <v>2185065</v>
      </c>
      <c r="R187" s="74">
        <v>2209623</v>
      </c>
      <c r="S187" s="74">
        <f t="shared" ref="S187:S207" si="4">R187-Q187</f>
        <v>24558</v>
      </c>
      <c r="T187" s="74">
        <v>2186368</v>
      </c>
      <c r="U187" s="74">
        <v>2187771</v>
      </c>
      <c r="V187" s="74">
        <v>-1</v>
      </c>
      <c r="W187" s="160" t="s">
        <v>702</v>
      </c>
    </row>
    <row r="188" spans="16:23">
      <c r="P188" s="114"/>
      <c r="Q188" s="74">
        <v>2185065</v>
      </c>
      <c r="R188" s="74">
        <v>2209623</v>
      </c>
      <c r="S188" s="74">
        <f t="shared" si="4"/>
        <v>24558</v>
      </c>
      <c r="T188" s="74">
        <v>2188123</v>
      </c>
      <c r="U188" s="74">
        <v>2188377</v>
      </c>
      <c r="V188" s="74">
        <v>1</v>
      </c>
      <c r="W188" s="160" t="s">
        <v>157</v>
      </c>
    </row>
    <row r="189" spans="16:23">
      <c r="P189" s="114"/>
      <c r="Q189" s="74">
        <v>2185065</v>
      </c>
      <c r="R189" s="74">
        <v>2209623</v>
      </c>
      <c r="S189" s="74">
        <f t="shared" si="4"/>
        <v>24558</v>
      </c>
      <c r="T189" s="74">
        <v>2190507</v>
      </c>
      <c r="U189" s="74">
        <v>2190992</v>
      </c>
      <c r="V189" s="74">
        <v>-1</v>
      </c>
      <c r="W189" s="160" t="s">
        <v>783</v>
      </c>
    </row>
    <row r="190" spans="16:23">
      <c r="P190" s="114"/>
      <c r="Q190" s="74">
        <v>2185065</v>
      </c>
      <c r="R190" s="74">
        <v>2209623</v>
      </c>
      <c r="S190" s="74">
        <f t="shared" si="4"/>
        <v>24558</v>
      </c>
      <c r="T190" s="74">
        <v>2191054</v>
      </c>
      <c r="U190" s="74">
        <v>2191323</v>
      </c>
      <c r="V190" s="74">
        <v>-1</v>
      </c>
      <c r="W190" s="160" t="s">
        <v>157</v>
      </c>
    </row>
    <row r="191" spans="16:23">
      <c r="P191" s="114"/>
      <c r="Q191" s="74">
        <v>2185065</v>
      </c>
      <c r="R191" s="74">
        <v>2209623</v>
      </c>
      <c r="S191" s="74">
        <f t="shared" si="4"/>
        <v>24558</v>
      </c>
      <c r="T191" s="74">
        <v>2191543</v>
      </c>
      <c r="U191" s="74">
        <v>2191752</v>
      </c>
      <c r="V191" s="74">
        <v>-1</v>
      </c>
      <c r="W191" s="160" t="s">
        <v>157</v>
      </c>
    </row>
    <row r="192" spans="16:23">
      <c r="P192" s="114"/>
      <c r="Q192" s="74">
        <v>2185065</v>
      </c>
      <c r="R192" s="74">
        <v>2209623</v>
      </c>
      <c r="S192" s="74">
        <f t="shared" si="4"/>
        <v>24558</v>
      </c>
      <c r="T192" s="74">
        <v>2192081</v>
      </c>
      <c r="U192" s="74">
        <v>2192590</v>
      </c>
      <c r="V192" s="74">
        <v>-1</v>
      </c>
      <c r="W192" s="160" t="s">
        <v>157</v>
      </c>
    </row>
    <row r="193" spans="16:23">
      <c r="P193" s="114"/>
      <c r="Q193" s="74">
        <v>2185065</v>
      </c>
      <c r="R193" s="74">
        <v>2209623</v>
      </c>
      <c r="S193" s="74">
        <f t="shared" si="4"/>
        <v>24558</v>
      </c>
      <c r="T193" s="74">
        <v>2192666</v>
      </c>
      <c r="U193" s="74">
        <v>2193646</v>
      </c>
      <c r="V193" s="74">
        <v>-1</v>
      </c>
      <c r="W193" s="160" t="s">
        <v>784</v>
      </c>
    </row>
    <row r="194" spans="16:23">
      <c r="P194" s="114"/>
      <c r="Q194" s="74">
        <v>2185065</v>
      </c>
      <c r="R194" s="74">
        <v>2209623</v>
      </c>
      <c r="S194" s="74">
        <f t="shared" si="4"/>
        <v>24558</v>
      </c>
      <c r="T194" s="74">
        <v>2193679</v>
      </c>
      <c r="U194" s="74">
        <v>2195511</v>
      </c>
      <c r="V194" s="74">
        <v>-1</v>
      </c>
      <c r="W194" s="160" t="s">
        <v>785</v>
      </c>
    </row>
    <row r="195" spans="16:23">
      <c r="P195" s="114"/>
      <c r="Q195" s="74">
        <v>2185065</v>
      </c>
      <c r="R195" s="74">
        <v>2209623</v>
      </c>
      <c r="S195" s="74">
        <f t="shared" si="4"/>
        <v>24558</v>
      </c>
      <c r="T195" s="74">
        <v>2195710</v>
      </c>
      <c r="U195" s="74">
        <v>2196393</v>
      </c>
      <c r="V195" s="74">
        <v>1</v>
      </c>
      <c r="W195" s="160" t="s">
        <v>786</v>
      </c>
    </row>
    <row r="196" spans="16:23">
      <c r="P196" s="114"/>
      <c r="Q196" s="74">
        <v>2185065</v>
      </c>
      <c r="R196" s="74">
        <v>2209623</v>
      </c>
      <c r="S196" s="74">
        <f t="shared" si="4"/>
        <v>24558</v>
      </c>
      <c r="T196" s="74">
        <v>2196397</v>
      </c>
      <c r="U196" s="74">
        <v>2197794</v>
      </c>
      <c r="V196" s="74">
        <v>1</v>
      </c>
      <c r="W196" s="160" t="s">
        <v>787</v>
      </c>
    </row>
    <row r="197" spans="16:23">
      <c r="P197" s="114"/>
      <c r="Q197" s="74">
        <v>2185065</v>
      </c>
      <c r="R197" s="74">
        <v>2209623</v>
      </c>
      <c r="S197" s="74">
        <f t="shared" si="4"/>
        <v>24558</v>
      </c>
      <c r="T197" s="74">
        <v>2198402</v>
      </c>
      <c r="U197" s="74">
        <v>2200420</v>
      </c>
      <c r="V197" s="74">
        <v>1</v>
      </c>
      <c r="W197" s="160" t="s">
        <v>788</v>
      </c>
    </row>
    <row r="198" spans="16:23">
      <c r="P198" s="114"/>
      <c r="Q198" s="74">
        <v>2185065</v>
      </c>
      <c r="R198" s="74">
        <v>2209623</v>
      </c>
      <c r="S198" s="74">
        <f t="shared" si="4"/>
        <v>24558</v>
      </c>
      <c r="T198" s="74">
        <v>2200536</v>
      </c>
      <c r="U198" s="74">
        <v>2201618</v>
      </c>
      <c r="V198" s="74">
        <v>-1</v>
      </c>
      <c r="W198" s="160" t="s">
        <v>782</v>
      </c>
    </row>
    <row r="199" spans="16:23">
      <c r="P199" s="114"/>
      <c r="Q199" s="74">
        <v>2185065</v>
      </c>
      <c r="R199" s="74">
        <v>2209623</v>
      </c>
      <c r="S199" s="74">
        <f t="shared" si="4"/>
        <v>24558</v>
      </c>
      <c r="T199" s="74">
        <v>2202506</v>
      </c>
      <c r="U199" s="74">
        <v>2202859</v>
      </c>
      <c r="V199" s="74">
        <v>1</v>
      </c>
      <c r="W199" s="160" t="s">
        <v>157</v>
      </c>
    </row>
    <row r="200" spans="16:23">
      <c r="P200" s="114"/>
      <c r="Q200" s="74">
        <v>2185065</v>
      </c>
      <c r="R200" s="74">
        <v>2209623</v>
      </c>
      <c r="S200" s="74">
        <f t="shared" si="4"/>
        <v>24558</v>
      </c>
      <c r="T200" s="74">
        <v>2202859</v>
      </c>
      <c r="U200" s="74">
        <v>2203215</v>
      </c>
      <c r="V200" s="74">
        <v>1</v>
      </c>
      <c r="W200" s="160" t="s">
        <v>702</v>
      </c>
    </row>
    <row r="201" spans="16:23">
      <c r="P201" s="114"/>
      <c r="Q201" s="74">
        <v>2185065</v>
      </c>
      <c r="R201" s="74">
        <v>2209623</v>
      </c>
      <c r="S201" s="74">
        <f t="shared" si="4"/>
        <v>24558</v>
      </c>
      <c r="T201" s="74">
        <v>2203333</v>
      </c>
      <c r="U201" s="74">
        <v>2203545</v>
      </c>
      <c r="V201" s="74">
        <v>-1</v>
      </c>
      <c r="W201" s="160" t="s">
        <v>157</v>
      </c>
    </row>
    <row r="202" spans="16:23">
      <c r="P202" s="114"/>
      <c r="Q202" s="74">
        <v>2185065</v>
      </c>
      <c r="R202" s="74">
        <v>2209623</v>
      </c>
      <c r="S202" s="74">
        <f t="shared" si="4"/>
        <v>24558</v>
      </c>
      <c r="T202" s="74">
        <v>2203570</v>
      </c>
      <c r="U202" s="74">
        <v>2203812</v>
      </c>
      <c r="V202" s="74">
        <v>-1</v>
      </c>
      <c r="W202" s="160" t="s">
        <v>157</v>
      </c>
    </row>
    <row r="203" spans="16:23">
      <c r="P203" s="114"/>
      <c r="Q203" s="74">
        <v>2185065</v>
      </c>
      <c r="R203" s="74">
        <v>2209623</v>
      </c>
      <c r="S203" s="74">
        <f t="shared" si="4"/>
        <v>24558</v>
      </c>
      <c r="T203" s="74">
        <v>2203828</v>
      </c>
      <c r="U203" s="74">
        <v>2204970</v>
      </c>
      <c r="V203" s="74">
        <v>1</v>
      </c>
      <c r="W203" s="160" t="s">
        <v>157</v>
      </c>
    </row>
    <row r="204" spans="16:23">
      <c r="P204" s="114"/>
      <c r="Q204" s="74">
        <v>2185065</v>
      </c>
      <c r="R204" s="74">
        <v>2209623</v>
      </c>
      <c r="S204" s="74">
        <f t="shared" si="4"/>
        <v>24558</v>
      </c>
      <c r="T204" s="74">
        <v>2205353</v>
      </c>
      <c r="U204" s="74">
        <v>2206735</v>
      </c>
      <c r="V204" s="74">
        <v>1</v>
      </c>
      <c r="W204" s="160" t="s">
        <v>702</v>
      </c>
    </row>
    <row r="205" spans="16:23">
      <c r="P205" s="114"/>
      <c r="Q205" s="74">
        <v>2185065</v>
      </c>
      <c r="R205" s="74">
        <v>2209623</v>
      </c>
      <c r="S205" s="74">
        <f t="shared" si="4"/>
        <v>24558</v>
      </c>
      <c r="T205" s="74">
        <v>2207256</v>
      </c>
      <c r="U205" s="74">
        <v>2207882</v>
      </c>
      <c r="V205" s="74">
        <v>-1</v>
      </c>
      <c r="W205" s="160" t="s">
        <v>157</v>
      </c>
    </row>
    <row r="206" spans="16:23">
      <c r="P206" s="114"/>
      <c r="Q206" s="74">
        <v>2185065</v>
      </c>
      <c r="R206" s="74">
        <v>2209623</v>
      </c>
      <c r="S206" s="74">
        <f t="shared" si="4"/>
        <v>24558</v>
      </c>
      <c r="T206" s="74">
        <v>2207906</v>
      </c>
      <c r="U206" s="74">
        <v>2208841</v>
      </c>
      <c r="V206" s="74">
        <v>-1</v>
      </c>
      <c r="W206" s="160" t="s">
        <v>789</v>
      </c>
    </row>
    <row r="207" spans="16:23">
      <c r="P207" s="114"/>
      <c r="Q207" s="74">
        <v>2185065</v>
      </c>
      <c r="R207" s="74">
        <v>2209623</v>
      </c>
      <c r="S207" s="74">
        <f t="shared" si="4"/>
        <v>24558</v>
      </c>
      <c r="T207" s="74">
        <v>2208838</v>
      </c>
      <c r="U207" s="74">
        <v>2209623</v>
      </c>
      <c r="V207" s="74">
        <v>-1</v>
      </c>
      <c r="W207" s="160" t="s">
        <v>771</v>
      </c>
    </row>
    <row r="208" spans="16:23">
      <c r="P208" s="114">
        <v>13</v>
      </c>
      <c r="Q208" s="75">
        <v>2283209</v>
      </c>
      <c r="R208" s="75">
        <v>2289969</v>
      </c>
      <c r="S208" s="75">
        <f>R208-Q208</f>
        <v>6760</v>
      </c>
      <c r="T208" s="75">
        <v>2283209</v>
      </c>
      <c r="U208" s="75">
        <v>2283757</v>
      </c>
      <c r="V208" s="75">
        <v>1</v>
      </c>
      <c r="W208" s="161" t="s">
        <v>157</v>
      </c>
    </row>
    <row r="209" spans="16:23">
      <c r="P209" s="114"/>
      <c r="Q209" s="75">
        <v>2283209</v>
      </c>
      <c r="R209" s="75">
        <v>2289969</v>
      </c>
      <c r="S209" s="75">
        <f t="shared" ref="S209:S217" si="5">R209-Q209</f>
        <v>6760</v>
      </c>
      <c r="T209" s="75">
        <v>2283754</v>
      </c>
      <c r="U209" s="75">
        <v>2284680</v>
      </c>
      <c r="V209" s="75">
        <v>1</v>
      </c>
      <c r="W209" s="161" t="s">
        <v>157</v>
      </c>
    </row>
    <row r="210" spans="16:23">
      <c r="P210" s="114"/>
      <c r="Q210" s="75">
        <v>2283209</v>
      </c>
      <c r="R210" s="75">
        <v>2289969</v>
      </c>
      <c r="S210" s="75">
        <f t="shared" si="5"/>
        <v>6760</v>
      </c>
      <c r="T210" s="75">
        <v>2284691</v>
      </c>
      <c r="U210" s="75">
        <v>2284873</v>
      </c>
      <c r="V210" s="75">
        <v>1</v>
      </c>
      <c r="W210" s="161" t="s">
        <v>157</v>
      </c>
    </row>
    <row r="211" spans="16:23">
      <c r="P211" s="114"/>
      <c r="Q211" s="75">
        <v>2283209</v>
      </c>
      <c r="R211" s="75">
        <v>2289969</v>
      </c>
      <c r="S211" s="75">
        <f t="shared" si="5"/>
        <v>6760</v>
      </c>
      <c r="T211" s="75">
        <v>2285043</v>
      </c>
      <c r="U211" s="75">
        <v>2286356</v>
      </c>
      <c r="V211" s="75">
        <v>-1</v>
      </c>
      <c r="W211" s="161" t="s">
        <v>702</v>
      </c>
    </row>
    <row r="212" spans="16:23">
      <c r="P212" s="114"/>
      <c r="Q212" s="75">
        <v>2283209</v>
      </c>
      <c r="R212" s="75">
        <v>2289969</v>
      </c>
      <c r="S212" s="75">
        <f t="shared" si="5"/>
        <v>6760</v>
      </c>
      <c r="T212" s="75">
        <v>2286516</v>
      </c>
      <c r="U212" s="75">
        <v>2286869</v>
      </c>
      <c r="V212" s="75">
        <v>1</v>
      </c>
      <c r="W212" s="161" t="s">
        <v>157</v>
      </c>
    </row>
    <row r="213" spans="16:23">
      <c r="P213" s="114"/>
      <c r="Q213" s="75">
        <v>2283209</v>
      </c>
      <c r="R213" s="75">
        <v>2289969</v>
      </c>
      <c r="S213" s="75">
        <f t="shared" si="5"/>
        <v>6760</v>
      </c>
      <c r="T213" s="75">
        <v>2286869</v>
      </c>
      <c r="U213" s="75">
        <v>2287225</v>
      </c>
      <c r="V213" s="75">
        <v>1</v>
      </c>
      <c r="W213" s="161" t="s">
        <v>702</v>
      </c>
    </row>
    <row r="214" spans="16:23">
      <c r="Q214" s="75">
        <v>2283209</v>
      </c>
      <c r="R214" s="75">
        <v>2289969</v>
      </c>
      <c r="S214" s="75">
        <f t="shared" si="5"/>
        <v>6760</v>
      </c>
      <c r="T214" s="75">
        <v>2287343</v>
      </c>
      <c r="U214" s="75">
        <v>2287555</v>
      </c>
      <c r="V214" s="75">
        <v>-1</v>
      </c>
      <c r="W214" s="161" t="s">
        <v>157</v>
      </c>
    </row>
    <row r="215" spans="16:23">
      <c r="Q215" s="75">
        <v>2283209</v>
      </c>
      <c r="R215" s="75">
        <v>2289969</v>
      </c>
      <c r="S215" s="75">
        <f t="shared" si="5"/>
        <v>6760</v>
      </c>
      <c r="T215" s="75">
        <v>2287580</v>
      </c>
      <c r="U215" s="75">
        <v>2287822</v>
      </c>
      <c r="V215" s="75">
        <v>-1</v>
      </c>
      <c r="W215" s="161" t="s">
        <v>157</v>
      </c>
    </row>
    <row r="216" spans="16:23">
      <c r="Q216" s="75">
        <v>2283209</v>
      </c>
      <c r="R216" s="75">
        <v>2289969</v>
      </c>
      <c r="S216" s="75">
        <f t="shared" si="5"/>
        <v>6760</v>
      </c>
      <c r="T216" s="75">
        <v>2287838</v>
      </c>
      <c r="U216" s="75">
        <v>2288980</v>
      </c>
      <c r="V216" s="75">
        <v>1</v>
      </c>
      <c r="W216" s="161" t="s">
        <v>157</v>
      </c>
    </row>
    <row r="217" spans="16:23">
      <c r="Q217" s="75">
        <v>2283209</v>
      </c>
      <c r="R217" s="75">
        <v>2289969</v>
      </c>
      <c r="S217" s="75">
        <f t="shared" si="5"/>
        <v>6760</v>
      </c>
      <c r="T217" s="75">
        <v>2289325</v>
      </c>
      <c r="U217" s="75">
        <v>2289969</v>
      </c>
      <c r="V217" s="75">
        <v>1</v>
      </c>
      <c r="W217" s="161" t="s">
        <v>790</v>
      </c>
    </row>
    <row r="218" spans="16:23">
      <c r="P218" s="114">
        <v>14</v>
      </c>
      <c r="Q218" s="81">
        <v>2304472</v>
      </c>
      <c r="R218" s="81">
        <v>2316426</v>
      </c>
      <c r="S218" s="81">
        <f>R218-Q218</f>
        <v>11954</v>
      </c>
      <c r="T218" s="81">
        <v>2304472</v>
      </c>
      <c r="U218" s="81">
        <v>2304930</v>
      </c>
      <c r="V218" s="81">
        <v>1</v>
      </c>
      <c r="W218" s="162" t="s">
        <v>791</v>
      </c>
    </row>
    <row r="219" spans="16:23">
      <c r="P219" s="114"/>
      <c r="Q219" s="81">
        <v>2304472</v>
      </c>
      <c r="R219" s="81">
        <v>2316426</v>
      </c>
      <c r="S219" s="81">
        <f t="shared" ref="S219:S230" si="6">R219-Q219</f>
        <v>11954</v>
      </c>
      <c r="T219" s="81">
        <v>2304947</v>
      </c>
      <c r="U219" s="81">
        <v>2305297</v>
      </c>
      <c r="V219" s="81">
        <v>1</v>
      </c>
      <c r="W219" s="162" t="s">
        <v>157</v>
      </c>
    </row>
    <row r="220" spans="16:23">
      <c r="P220" s="114"/>
      <c r="Q220" s="81">
        <v>2304472</v>
      </c>
      <c r="R220" s="81">
        <v>2316426</v>
      </c>
      <c r="S220" s="81">
        <f t="shared" si="6"/>
        <v>11954</v>
      </c>
      <c r="T220" s="81">
        <v>2305328</v>
      </c>
      <c r="U220" s="81">
        <v>2306119</v>
      </c>
      <c r="V220" s="81">
        <v>-1</v>
      </c>
      <c r="W220" s="162" t="s">
        <v>703</v>
      </c>
    </row>
    <row r="221" spans="16:23">
      <c r="P221" s="114"/>
      <c r="Q221" s="81">
        <v>2304472</v>
      </c>
      <c r="R221" s="81">
        <v>2316426</v>
      </c>
      <c r="S221" s="81">
        <f t="shared" si="6"/>
        <v>11954</v>
      </c>
      <c r="T221" s="81">
        <v>2306122</v>
      </c>
      <c r="U221" s="81">
        <v>2307390</v>
      </c>
      <c r="V221" s="81">
        <v>-1</v>
      </c>
      <c r="W221" s="162" t="s">
        <v>702</v>
      </c>
    </row>
    <row r="222" spans="16:23">
      <c r="P222" s="114"/>
      <c r="Q222" s="81">
        <v>2304472</v>
      </c>
      <c r="R222" s="81">
        <v>2316426</v>
      </c>
      <c r="S222" s="81">
        <f t="shared" si="6"/>
        <v>11954</v>
      </c>
      <c r="T222" s="81">
        <v>2307564</v>
      </c>
      <c r="U222" s="81">
        <v>2308460</v>
      </c>
      <c r="V222" s="81">
        <v>1</v>
      </c>
      <c r="W222" s="162" t="s">
        <v>157</v>
      </c>
    </row>
    <row r="223" spans="16:23">
      <c r="P223" s="114"/>
      <c r="Q223" s="81">
        <v>2304472</v>
      </c>
      <c r="R223" s="81">
        <v>2316426</v>
      </c>
      <c r="S223" s="81">
        <f t="shared" si="6"/>
        <v>11954</v>
      </c>
      <c r="T223" s="81">
        <v>2308465</v>
      </c>
      <c r="U223" s="81">
        <v>2309490</v>
      </c>
      <c r="V223" s="81">
        <v>-1</v>
      </c>
      <c r="W223" s="162" t="s">
        <v>157</v>
      </c>
    </row>
    <row r="224" spans="16:23">
      <c r="P224" s="114"/>
      <c r="Q224" s="81">
        <v>2304472</v>
      </c>
      <c r="R224" s="81">
        <v>2316426</v>
      </c>
      <c r="S224" s="81">
        <f t="shared" si="6"/>
        <v>11954</v>
      </c>
      <c r="T224" s="81">
        <v>2309547</v>
      </c>
      <c r="U224" s="81">
        <v>2310575</v>
      </c>
      <c r="V224" s="81">
        <v>-1</v>
      </c>
      <c r="W224" s="162" t="s">
        <v>157</v>
      </c>
    </row>
    <row r="225" spans="16:23">
      <c r="P225" s="114"/>
      <c r="Q225" s="81">
        <v>2304472</v>
      </c>
      <c r="R225" s="81">
        <v>2316426</v>
      </c>
      <c r="S225" s="81">
        <f t="shared" si="6"/>
        <v>11954</v>
      </c>
      <c r="T225" s="81">
        <v>2310662</v>
      </c>
      <c r="U225" s="81">
        <v>2311528</v>
      </c>
      <c r="V225" s="81">
        <v>-1</v>
      </c>
      <c r="W225" s="162" t="s">
        <v>157</v>
      </c>
    </row>
    <row r="226" spans="16:23">
      <c r="P226" s="114"/>
      <c r="Q226" s="81">
        <v>2304472</v>
      </c>
      <c r="R226" s="81">
        <v>2316426</v>
      </c>
      <c r="S226" s="81">
        <f t="shared" si="6"/>
        <v>11954</v>
      </c>
      <c r="T226" s="81">
        <v>2311580</v>
      </c>
      <c r="U226" s="81">
        <v>2313067</v>
      </c>
      <c r="V226" s="81">
        <v>-1</v>
      </c>
      <c r="W226" s="162" t="s">
        <v>157</v>
      </c>
    </row>
    <row r="227" spans="16:23">
      <c r="P227" s="114"/>
      <c r="Q227" s="81">
        <v>2304472</v>
      </c>
      <c r="R227" s="81">
        <v>2316426</v>
      </c>
      <c r="S227" s="81">
        <f t="shared" si="6"/>
        <v>11954</v>
      </c>
      <c r="T227" s="81">
        <v>2313098</v>
      </c>
      <c r="U227" s="81">
        <v>2313883</v>
      </c>
      <c r="V227" s="81">
        <v>-1</v>
      </c>
      <c r="W227" s="162" t="s">
        <v>792</v>
      </c>
    </row>
    <row r="228" spans="16:23">
      <c r="P228" s="114"/>
      <c r="Q228" s="81">
        <v>2304472</v>
      </c>
      <c r="R228" s="81">
        <v>2316426</v>
      </c>
      <c r="S228" s="81">
        <f t="shared" si="6"/>
        <v>11954</v>
      </c>
      <c r="T228" s="81">
        <v>2313906</v>
      </c>
      <c r="U228" s="81">
        <v>2314721</v>
      </c>
      <c r="V228" s="81">
        <v>-1</v>
      </c>
      <c r="W228" s="162" t="s">
        <v>157</v>
      </c>
    </row>
    <row r="229" spans="16:23">
      <c r="P229" s="114"/>
      <c r="Q229" s="81">
        <v>2304472</v>
      </c>
      <c r="R229" s="81">
        <v>2316426</v>
      </c>
      <c r="S229" s="81">
        <f t="shared" si="6"/>
        <v>11954</v>
      </c>
      <c r="T229" s="81">
        <v>2314718</v>
      </c>
      <c r="U229" s="81">
        <v>2315206</v>
      </c>
      <c r="V229" s="81">
        <v>-1</v>
      </c>
      <c r="W229" s="162" t="s">
        <v>793</v>
      </c>
    </row>
    <row r="230" spans="16:23">
      <c r="P230" s="114"/>
      <c r="Q230" s="81">
        <v>2304472</v>
      </c>
      <c r="R230" s="81">
        <v>2316426</v>
      </c>
      <c r="S230" s="81">
        <f t="shared" si="6"/>
        <v>11954</v>
      </c>
      <c r="T230" s="81">
        <v>2315203</v>
      </c>
      <c r="U230" s="81">
        <v>2316426</v>
      </c>
      <c r="V230" s="81">
        <v>-1</v>
      </c>
      <c r="W230" s="162" t="s">
        <v>258</v>
      </c>
    </row>
    <row r="231" spans="16:23">
      <c r="P231" s="114">
        <v>15</v>
      </c>
      <c r="Q231" s="83">
        <v>2346410</v>
      </c>
      <c r="R231" s="83">
        <v>2355955</v>
      </c>
      <c r="S231" s="83">
        <f>Table8[[#This Row],[Island end]]-Table8[[#This Row],[Island start]]</f>
        <v>9545</v>
      </c>
      <c r="T231" s="83">
        <v>2346410</v>
      </c>
      <c r="U231" s="83">
        <v>2346814</v>
      </c>
      <c r="V231" s="83">
        <v>-1</v>
      </c>
      <c r="W231" s="163" t="s">
        <v>157</v>
      </c>
    </row>
    <row r="232" spans="16:23">
      <c r="P232" s="114"/>
      <c r="Q232" s="83">
        <v>2346410</v>
      </c>
      <c r="R232" s="83">
        <v>2355955</v>
      </c>
      <c r="S232" s="83">
        <f>Table8[[#This Row],[Island end]]-Table8[[#This Row],[Island start]]</f>
        <v>9545</v>
      </c>
      <c r="T232" s="83">
        <v>2346732</v>
      </c>
      <c r="U232" s="83">
        <v>2347118</v>
      </c>
      <c r="V232" s="83">
        <v>1</v>
      </c>
      <c r="W232" s="163" t="s">
        <v>157</v>
      </c>
    </row>
    <row r="233" spans="16:23">
      <c r="P233" s="114"/>
      <c r="Q233" s="83">
        <v>2346410</v>
      </c>
      <c r="R233" s="83">
        <v>2355955</v>
      </c>
      <c r="S233" s="83">
        <f>Table8[[#This Row],[Island end]]-Table8[[#This Row],[Island start]]</f>
        <v>9545</v>
      </c>
      <c r="T233" s="83">
        <v>2347757</v>
      </c>
      <c r="U233" s="83">
        <v>2349070</v>
      </c>
      <c r="V233" s="83">
        <v>-1</v>
      </c>
      <c r="W233" s="163" t="s">
        <v>702</v>
      </c>
    </row>
    <row r="234" spans="16:23">
      <c r="P234" s="114"/>
      <c r="Q234" s="83">
        <v>2346410</v>
      </c>
      <c r="R234" s="83">
        <v>2355955</v>
      </c>
      <c r="S234" s="83">
        <f>Table8[[#This Row],[Island end]]-Table8[[#This Row],[Island start]]</f>
        <v>9545</v>
      </c>
      <c r="T234" s="83">
        <v>2349180</v>
      </c>
      <c r="U234" s="83">
        <v>2349671</v>
      </c>
      <c r="V234" s="83">
        <v>-1</v>
      </c>
      <c r="W234" s="163" t="s">
        <v>700</v>
      </c>
    </row>
    <row r="235" spans="16:23">
      <c r="P235" s="114"/>
      <c r="Q235" s="83">
        <v>2346410</v>
      </c>
      <c r="R235" s="83">
        <v>2355955</v>
      </c>
      <c r="S235" s="83">
        <f>Table8[[#This Row],[Island end]]-Table8[[#This Row],[Island start]]</f>
        <v>9545</v>
      </c>
      <c r="T235" s="83">
        <v>2349851</v>
      </c>
      <c r="U235" s="83">
        <v>2350345</v>
      </c>
      <c r="V235" s="83">
        <v>-1</v>
      </c>
      <c r="W235" s="163" t="s">
        <v>157</v>
      </c>
    </row>
    <row r="236" spans="16:23">
      <c r="P236" s="114"/>
      <c r="Q236" s="83">
        <v>2346410</v>
      </c>
      <c r="R236" s="83">
        <v>2355955</v>
      </c>
      <c r="S236" s="83">
        <f>Table8[[#This Row],[Island end]]-Table8[[#This Row],[Island start]]</f>
        <v>9545</v>
      </c>
      <c r="T236" s="83">
        <v>2350702</v>
      </c>
      <c r="U236" s="83">
        <v>2351784</v>
      </c>
      <c r="V236" s="83">
        <v>1</v>
      </c>
      <c r="W236" s="163" t="s">
        <v>782</v>
      </c>
    </row>
    <row r="237" spans="16:23">
      <c r="P237" s="114"/>
      <c r="Q237" s="83">
        <v>2346410</v>
      </c>
      <c r="R237" s="83">
        <v>2355955</v>
      </c>
      <c r="S237" s="83">
        <f>Table8[[#This Row],[Island end]]-Table8[[#This Row],[Island start]]</f>
        <v>9545</v>
      </c>
      <c r="T237" s="83">
        <v>2351892</v>
      </c>
      <c r="U237" s="83">
        <v>2352128</v>
      </c>
      <c r="V237" s="83">
        <v>-1</v>
      </c>
      <c r="W237" s="163" t="s">
        <v>794</v>
      </c>
    </row>
    <row r="238" spans="16:23">
      <c r="P238" s="114"/>
      <c r="Q238" s="83">
        <v>2346410</v>
      </c>
      <c r="R238" s="83">
        <v>2355955</v>
      </c>
      <c r="S238" s="83">
        <f>Table8[[#This Row],[Island end]]-Table8[[#This Row],[Island start]]</f>
        <v>9545</v>
      </c>
      <c r="T238" s="83">
        <v>2352191</v>
      </c>
      <c r="U238" s="83">
        <v>2352469</v>
      </c>
      <c r="V238" s="83">
        <v>-1</v>
      </c>
      <c r="W238" s="163" t="s">
        <v>157</v>
      </c>
    </row>
    <row r="239" spans="16:23">
      <c r="P239" s="114"/>
      <c r="Q239" s="83">
        <v>2346410</v>
      </c>
      <c r="R239" s="83">
        <v>2355955</v>
      </c>
      <c r="S239" s="83">
        <f>Table8[[#This Row],[Island end]]-Table8[[#This Row],[Island start]]</f>
        <v>9545</v>
      </c>
      <c r="T239" s="83">
        <v>2352466</v>
      </c>
      <c r="U239" s="83">
        <v>2354049</v>
      </c>
      <c r="V239" s="83">
        <v>-1</v>
      </c>
      <c r="W239" s="163" t="s">
        <v>795</v>
      </c>
    </row>
    <row r="240" spans="16:23">
      <c r="P240" s="114"/>
      <c r="Q240" s="83">
        <v>2346410</v>
      </c>
      <c r="R240" s="83">
        <v>2355955</v>
      </c>
      <c r="S240" s="83">
        <f>Table8[[#This Row],[Island end]]-Table8[[#This Row],[Island start]]</f>
        <v>9545</v>
      </c>
      <c r="T240" s="83">
        <v>2354046</v>
      </c>
      <c r="U240" s="83">
        <v>2354315</v>
      </c>
      <c r="V240" s="83">
        <v>-1</v>
      </c>
      <c r="W240" s="163" t="s">
        <v>796</v>
      </c>
    </row>
    <row r="241" spans="16:23">
      <c r="P241" s="114"/>
      <c r="Q241" s="83">
        <v>2346410</v>
      </c>
      <c r="R241" s="83">
        <v>2355955</v>
      </c>
      <c r="S241" s="83">
        <f>Table8[[#This Row],[Island end]]-Table8[[#This Row],[Island start]]</f>
        <v>9545</v>
      </c>
      <c r="T241" s="83">
        <v>2354331</v>
      </c>
      <c r="U241" s="83">
        <v>2355113</v>
      </c>
      <c r="V241" s="83">
        <v>-1</v>
      </c>
      <c r="W241" s="163" t="s">
        <v>797</v>
      </c>
    </row>
    <row r="242" spans="16:23">
      <c r="P242" s="114"/>
      <c r="Q242" s="83">
        <v>2346410</v>
      </c>
      <c r="R242" s="83">
        <v>2355955</v>
      </c>
      <c r="S242" s="83">
        <f>Table8[[#This Row],[Island end]]-Table8[[#This Row],[Island start]]</f>
        <v>9545</v>
      </c>
      <c r="T242" s="83">
        <v>2355282</v>
      </c>
      <c r="U242" s="83">
        <v>2355704</v>
      </c>
      <c r="V242" s="83">
        <v>-1</v>
      </c>
      <c r="W242" s="163" t="s">
        <v>798</v>
      </c>
    </row>
    <row r="243" spans="16:23">
      <c r="P243" s="114"/>
      <c r="Q243" s="83">
        <v>2346410</v>
      </c>
      <c r="R243" s="83">
        <v>2355955</v>
      </c>
      <c r="S243" s="83">
        <f>Table8[[#This Row],[Island end]]-Table8[[#This Row],[Island start]]</f>
        <v>9545</v>
      </c>
      <c r="T243" s="83">
        <v>2355701</v>
      </c>
      <c r="U243" s="83">
        <v>2355955</v>
      </c>
      <c r="V243" s="83">
        <v>-1</v>
      </c>
      <c r="W243" s="163" t="s">
        <v>704</v>
      </c>
    </row>
    <row r="244" spans="16:23">
      <c r="P244" s="114">
        <v>16</v>
      </c>
      <c r="Q244" s="85">
        <v>2358658</v>
      </c>
      <c r="R244" s="85">
        <v>2369756</v>
      </c>
      <c r="S244" s="85">
        <v>11098</v>
      </c>
      <c r="T244" s="85">
        <v>2358658</v>
      </c>
      <c r="U244" s="85">
        <v>2358909</v>
      </c>
      <c r="V244" s="85">
        <v>-1</v>
      </c>
      <c r="W244" s="164" t="s">
        <v>157</v>
      </c>
    </row>
    <row r="245" spans="16:23">
      <c r="P245" s="114"/>
      <c r="Q245" s="85">
        <v>2358658</v>
      </c>
      <c r="R245" s="85">
        <v>2369756</v>
      </c>
      <c r="S245" s="85">
        <v>11098</v>
      </c>
      <c r="T245" s="85">
        <v>2359160</v>
      </c>
      <c r="U245" s="85">
        <v>2360428</v>
      </c>
      <c r="V245" s="85">
        <v>1</v>
      </c>
      <c r="W245" s="164" t="s">
        <v>702</v>
      </c>
    </row>
    <row r="246" spans="16:23">
      <c r="P246" s="114"/>
      <c r="Q246" s="85">
        <v>2358658</v>
      </c>
      <c r="R246" s="85">
        <v>2369756</v>
      </c>
      <c r="S246" s="85">
        <v>11098</v>
      </c>
      <c r="T246" s="85">
        <v>2360431</v>
      </c>
      <c r="U246" s="85">
        <v>2361222</v>
      </c>
      <c r="V246" s="85">
        <v>1</v>
      </c>
      <c r="W246" s="164" t="s">
        <v>703</v>
      </c>
    </row>
    <row r="247" spans="16:23">
      <c r="P247" s="114"/>
      <c r="Q247" s="85">
        <v>2358658</v>
      </c>
      <c r="R247" s="85">
        <v>2369756</v>
      </c>
      <c r="S247" s="85">
        <v>11098</v>
      </c>
      <c r="T247" s="85">
        <v>2361592</v>
      </c>
      <c r="U247" s="85">
        <v>2362356</v>
      </c>
      <c r="V247" s="85">
        <v>-1</v>
      </c>
      <c r="W247" s="164" t="s">
        <v>799</v>
      </c>
    </row>
    <row r="248" spans="16:23">
      <c r="P248" s="114"/>
      <c r="Q248" s="85">
        <v>2358658</v>
      </c>
      <c r="R248" s="85">
        <v>2369756</v>
      </c>
      <c r="S248" s="85">
        <v>11098</v>
      </c>
      <c r="T248" s="85">
        <v>2362343</v>
      </c>
      <c r="U248" s="85">
        <v>2363074</v>
      </c>
      <c r="V248" s="85">
        <v>-1</v>
      </c>
      <c r="W248" s="164" t="s">
        <v>157</v>
      </c>
    </row>
    <row r="249" spans="16:23">
      <c r="P249" s="114"/>
      <c r="Q249" s="85">
        <v>2358658</v>
      </c>
      <c r="R249" s="85">
        <v>2369756</v>
      </c>
      <c r="S249" s="85">
        <v>11098</v>
      </c>
      <c r="T249" s="85">
        <v>2363513</v>
      </c>
      <c r="U249" s="85">
        <v>2364490</v>
      </c>
      <c r="V249" s="85">
        <v>1</v>
      </c>
      <c r="W249" s="164" t="s">
        <v>800</v>
      </c>
    </row>
    <row r="250" spans="16:23">
      <c r="P250" s="114"/>
      <c r="Q250" s="85">
        <v>2358658</v>
      </c>
      <c r="R250" s="85">
        <v>2369756</v>
      </c>
      <c r="S250" s="85">
        <v>11098</v>
      </c>
      <c r="T250" s="85">
        <v>2364642</v>
      </c>
      <c r="U250" s="85">
        <v>2364962</v>
      </c>
      <c r="V250" s="85">
        <v>-1</v>
      </c>
      <c r="W250" s="164" t="s">
        <v>157</v>
      </c>
    </row>
    <row r="251" spans="16:23">
      <c r="P251" s="114"/>
      <c r="Q251" s="85">
        <v>2358658</v>
      </c>
      <c r="R251" s="85">
        <v>2369756</v>
      </c>
      <c r="S251" s="85">
        <v>11098</v>
      </c>
      <c r="T251" s="85">
        <v>2365107</v>
      </c>
      <c r="U251" s="85">
        <v>2365724</v>
      </c>
      <c r="V251" s="85">
        <v>-1</v>
      </c>
      <c r="W251" s="164" t="s">
        <v>801</v>
      </c>
    </row>
    <row r="252" spans="16:23">
      <c r="P252" s="114"/>
      <c r="Q252" s="85">
        <v>2358658</v>
      </c>
      <c r="R252" s="85">
        <v>2369756</v>
      </c>
      <c r="S252" s="85">
        <v>11098</v>
      </c>
      <c r="T252" s="85">
        <v>2365738</v>
      </c>
      <c r="U252" s="85">
        <v>2366106</v>
      </c>
      <c r="V252" s="85">
        <v>-1</v>
      </c>
      <c r="W252" s="164" t="s">
        <v>802</v>
      </c>
    </row>
    <row r="253" spans="16:23">
      <c r="P253" s="114"/>
      <c r="Q253" s="85">
        <v>2358658</v>
      </c>
      <c r="R253" s="85">
        <v>2369756</v>
      </c>
      <c r="S253" s="85">
        <v>11098</v>
      </c>
      <c r="T253" s="85">
        <v>2366124</v>
      </c>
      <c r="U253" s="85">
        <v>2366759</v>
      </c>
      <c r="V253" s="85">
        <v>-1</v>
      </c>
      <c r="W253" s="164" t="s">
        <v>700</v>
      </c>
    </row>
    <row r="254" spans="16:23">
      <c r="P254" s="114"/>
      <c r="Q254" s="85">
        <v>2358658</v>
      </c>
      <c r="R254" s="85">
        <v>2369756</v>
      </c>
      <c r="S254" s="85">
        <v>11098</v>
      </c>
      <c r="T254" s="85">
        <v>2366877</v>
      </c>
      <c r="U254" s="85">
        <v>2368373</v>
      </c>
      <c r="V254" s="85">
        <v>1</v>
      </c>
      <c r="W254" s="164" t="s">
        <v>803</v>
      </c>
    </row>
    <row r="255" spans="16:23">
      <c r="P255" s="114"/>
      <c r="Q255" s="85">
        <v>2358658</v>
      </c>
      <c r="R255" s="85">
        <v>2369756</v>
      </c>
      <c r="S255" s="85">
        <v>11098</v>
      </c>
      <c r="T255" s="85">
        <v>2368560</v>
      </c>
      <c r="U255" s="85">
        <v>2369756</v>
      </c>
      <c r="V255" s="85">
        <v>-1</v>
      </c>
      <c r="W255" s="164" t="s">
        <v>742</v>
      </c>
    </row>
    <row r="256" spans="16:23">
      <c r="P256" s="114">
        <v>17</v>
      </c>
      <c r="Q256" s="86">
        <v>2697643</v>
      </c>
      <c r="R256" s="86">
        <v>2713392</v>
      </c>
      <c r="S256" s="86">
        <f>R256-Q256</f>
        <v>15749</v>
      </c>
      <c r="T256" s="86">
        <v>2697643</v>
      </c>
      <c r="U256" s="86">
        <v>2698026</v>
      </c>
      <c r="V256" s="86">
        <v>-1</v>
      </c>
      <c r="W256" s="165" t="s">
        <v>157</v>
      </c>
    </row>
    <row r="257" spans="16:23">
      <c r="P257" s="114"/>
      <c r="Q257" s="86">
        <v>2697643</v>
      </c>
      <c r="R257" s="86">
        <v>2713392</v>
      </c>
      <c r="S257" s="86">
        <f t="shared" ref="S257:S271" si="7">R257-Q257</f>
        <v>15749</v>
      </c>
      <c r="T257" s="86">
        <v>2697995</v>
      </c>
      <c r="U257" s="86">
        <v>2699527</v>
      </c>
      <c r="V257" s="86">
        <v>1</v>
      </c>
      <c r="W257" s="165" t="s">
        <v>804</v>
      </c>
    </row>
    <row r="258" spans="16:23">
      <c r="P258" s="114"/>
      <c r="Q258" s="86">
        <v>2697643</v>
      </c>
      <c r="R258" s="86">
        <v>2713392</v>
      </c>
      <c r="S258" s="86">
        <f t="shared" si="7"/>
        <v>15749</v>
      </c>
      <c r="T258" s="86">
        <v>2699508</v>
      </c>
      <c r="U258" s="86">
        <v>2700560</v>
      </c>
      <c r="V258" s="86">
        <v>1</v>
      </c>
      <c r="W258" s="165" t="s">
        <v>805</v>
      </c>
    </row>
    <row r="259" spans="16:23">
      <c r="P259" s="114"/>
      <c r="Q259" s="86">
        <v>2697643</v>
      </c>
      <c r="R259" s="86">
        <v>2713392</v>
      </c>
      <c r="S259" s="86">
        <f t="shared" si="7"/>
        <v>15749</v>
      </c>
      <c r="T259" s="86">
        <v>2700755</v>
      </c>
      <c r="U259" s="86">
        <v>2702068</v>
      </c>
      <c r="V259" s="86">
        <v>-1</v>
      </c>
      <c r="W259" s="165" t="s">
        <v>702</v>
      </c>
    </row>
    <row r="260" spans="16:23">
      <c r="P260" s="114"/>
      <c r="Q260" s="86">
        <v>2697643</v>
      </c>
      <c r="R260" s="86">
        <v>2713392</v>
      </c>
      <c r="S260" s="86">
        <f t="shared" si="7"/>
        <v>15749</v>
      </c>
      <c r="T260" s="86">
        <v>2702168</v>
      </c>
      <c r="U260" s="86">
        <v>2703658</v>
      </c>
      <c r="V260" s="86">
        <v>-1</v>
      </c>
      <c r="W260" s="165" t="s">
        <v>806</v>
      </c>
    </row>
    <row r="261" spans="16:23">
      <c r="P261" s="114"/>
      <c r="Q261" s="86">
        <v>2697643</v>
      </c>
      <c r="R261" s="86">
        <v>2713392</v>
      </c>
      <c r="S261" s="86">
        <f t="shared" si="7"/>
        <v>15749</v>
      </c>
      <c r="T261" s="86">
        <v>2703655</v>
      </c>
      <c r="U261" s="86">
        <v>2704119</v>
      </c>
      <c r="V261" s="86">
        <v>-1</v>
      </c>
      <c r="W261" s="165" t="s">
        <v>807</v>
      </c>
    </row>
    <row r="262" spans="16:23">
      <c r="P262" s="114"/>
      <c r="Q262" s="86">
        <v>2697643</v>
      </c>
      <c r="R262" s="86">
        <v>2713392</v>
      </c>
      <c r="S262" s="86">
        <f t="shared" si="7"/>
        <v>15749</v>
      </c>
      <c r="T262" s="86">
        <v>2704125</v>
      </c>
      <c r="U262" s="86">
        <v>2704907</v>
      </c>
      <c r="V262" s="86">
        <v>-1</v>
      </c>
      <c r="W262" s="165" t="s">
        <v>808</v>
      </c>
    </row>
    <row r="263" spans="16:23">
      <c r="P263" s="114"/>
      <c r="Q263" s="86">
        <v>2697643</v>
      </c>
      <c r="R263" s="86">
        <v>2713392</v>
      </c>
      <c r="S263" s="86">
        <f t="shared" si="7"/>
        <v>15749</v>
      </c>
      <c r="T263" s="86">
        <v>2704912</v>
      </c>
      <c r="U263" s="86">
        <v>2705448</v>
      </c>
      <c r="V263" s="86">
        <v>-1</v>
      </c>
      <c r="W263" s="165" t="s">
        <v>809</v>
      </c>
    </row>
    <row r="264" spans="16:23">
      <c r="P264" s="114"/>
      <c r="Q264" s="86">
        <v>2697643</v>
      </c>
      <c r="R264" s="86">
        <v>2713392</v>
      </c>
      <c r="S264" s="86">
        <f t="shared" si="7"/>
        <v>15749</v>
      </c>
      <c r="T264" s="86">
        <v>2705453</v>
      </c>
      <c r="U264" s="86">
        <v>2706757</v>
      </c>
      <c r="V264" s="86">
        <v>-1</v>
      </c>
      <c r="W264" s="165" t="s">
        <v>738</v>
      </c>
    </row>
    <row r="265" spans="16:23">
      <c r="P265" s="114"/>
      <c r="Q265" s="86">
        <v>2697643</v>
      </c>
      <c r="R265" s="86">
        <v>2713392</v>
      </c>
      <c r="S265" s="86">
        <f t="shared" si="7"/>
        <v>15749</v>
      </c>
      <c r="T265" s="86">
        <v>2706754</v>
      </c>
      <c r="U265" s="86">
        <v>2707293</v>
      </c>
      <c r="V265" s="86">
        <v>-1</v>
      </c>
      <c r="W265" s="165" t="s">
        <v>157</v>
      </c>
    </row>
    <row r="266" spans="16:23">
      <c r="Q266" s="86">
        <v>2697643</v>
      </c>
      <c r="R266" s="86">
        <v>2713392</v>
      </c>
      <c r="S266" s="86">
        <f t="shared" si="7"/>
        <v>15749</v>
      </c>
      <c r="T266" s="86">
        <v>2707394</v>
      </c>
      <c r="U266" s="86">
        <v>2708611</v>
      </c>
      <c r="V266" s="86">
        <v>-1</v>
      </c>
      <c r="W266" s="165" t="s">
        <v>810</v>
      </c>
    </row>
    <row r="267" spans="16:23">
      <c r="Q267" s="86">
        <v>2697643</v>
      </c>
      <c r="R267" s="86">
        <v>2713392</v>
      </c>
      <c r="S267" s="86">
        <f t="shared" si="7"/>
        <v>15749</v>
      </c>
      <c r="T267" s="86">
        <v>2708614</v>
      </c>
      <c r="U267" s="86">
        <v>2709444</v>
      </c>
      <c r="V267" s="86">
        <v>-1</v>
      </c>
      <c r="W267" s="165" t="s">
        <v>157</v>
      </c>
    </row>
    <row r="268" spans="16:23">
      <c r="Q268" s="86">
        <v>2697643</v>
      </c>
      <c r="R268" s="86">
        <v>2713392</v>
      </c>
      <c r="S268" s="86">
        <f t="shared" si="7"/>
        <v>15749</v>
      </c>
      <c r="T268" s="86">
        <v>2709441</v>
      </c>
      <c r="U268" s="86">
        <v>2710745</v>
      </c>
      <c r="V268" s="86">
        <v>-1</v>
      </c>
      <c r="W268" s="165" t="s">
        <v>811</v>
      </c>
    </row>
    <row r="269" spans="16:23">
      <c r="Q269" s="86">
        <v>2697643</v>
      </c>
      <c r="R269" s="86">
        <v>2713392</v>
      </c>
      <c r="S269" s="86">
        <f t="shared" si="7"/>
        <v>15749</v>
      </c>
      <c r="T269" s="86">
        <v>2710866</v>
      </c>
      <c r="U269" s="86">
        <v>2711840</v>
      </c>
      <c r="V269" s="86">
        <v>1</v>
      </c>
      <c r="W269" s="165" t="s">
        <v>812</v>
      </c>
    </row>
    <row r="270" spans="16:23">
      <c r="Q270" s="86">
        <v>2697643</v>
      </c>
      <c r="R270" s="86">
        <v>2713392</v>
      </c>
      <c r="S270" s="86">
        <f t="shared" si="7"/>
        <v>15749</v>
      </c>
      <c r="T270" s="86">
        <v>2711857</v>
      </c>
      <c r="U270" s="86">
        <v>2712459</v>
      </c>
      <c r="V270" s="86">
        <v>1</v>
      </c>
      <c r="W270" s="165" t="s">
        <v>813</v>
      </c>
    </row>
    <row r="271" spans="16:23">
      <c r="Q271" s="86">
        <v>2697643</v>
      </c>
      <c r="R271" s="86">
        <v>2713392</v>
      </c>
      <c r="S271" s="86">
        <f t="shared" si="7"/>
        <v>15749</v>
      </c>
      <c r="T271" s="86">
        <v>2712475</v>
      </c>
      <c r="U271" s="86">
        <v>2713392</v>
      </c>
      <c r="V271" s="86">
        <v>1</v>
      </c>
      <c r="W271" s="165" t="s">
        <v>814</v>
      </c>
    </row>
    <row r="272" spans="16:23">
      <c r="P272" s="114">
        <v>18</v>
      </c>
      <c r="Q272" s="87">
        <v>2951138</v>
      </c>
      <c r="R272" s="87">
        <v>2988837</v>
      </c>
      <c r="S272" s="87">
        <v>37699</v>
      </c>
      <c r="T272" s="87">
        <v>2951138</v>
      </c>
      <c r="U272" s="87">
        <v>2951902</v>
      </c>
      <c r="V272" s="87">
        <v>1</v>
      </c>
      <c r="W272" s="166" t="s">
        <v>157</v>
      </c>
    </row>
    <row r="273" spans="16:23">
      <c r="P273" s="114"/>
      <c r="Q273" s="87">
        <v>2951138</v>
      </c>
      <c r="R273" s="87">
        <v>2988837</v>
      </c>
      <c r="S273" s="87">
        <v>37699</v>
      </c>
      <c r="T273" s="87">
        <v>2952684</v>
      </c>
      <c r="U273" s="87">
        <v>2953697</v>
      </c>
      <c r="V273" s="87">
        <v>1</v>
      </c>
      <c r="W273" s="166" t="s">
        <v>815</v>
      </c>
    </row>
    <row r="274" spans="16:23">
      <c r="P274" s="114"/>
      <c r="Q274" s="87">
        <v>2951138</v>
      </c>
      <c r="R274" s="87">
        <v>2988837</v>
      </c>
      <c r="S274" s="87">
        <v>37699</v>
      </c>
      <c r="T274" s="87">
        <v>2953740</v>
      </c>
      <c r="U274" s="87">
        <v>2954033</v>
      </c>
      <c r="V274" s="87">
        <v>1</v>
      </c>
      <c r="W274" s="166" t="s">
        <v>157</v>
      </c>
    </row>
    <row r="275" spans="16:23">
      <c r="P275" s="114"/>
      <c r="Q275" s="87">
        <v>2951138</v>
      </c>
      <c r="R275" s="87">
        <v>2988837</v>
      </c>
      <c r="S275" s="87">
        <v>37699</v>
      </c>
      <c r="T275" s="87">
        <v>2954091</v>
      </c>
      <c r="U275" s="87">
        <v>2954774</v>
      </c>
      <c r="V275" s="87">
        <v>1</v>
      </c>
      <c r="W275" s="166" t="s">
        <v>816</v>
      </c>
    </row>
    <row r="276" spans="16:23">
      <c r="P276" s="114"/>
      <c r="Q276" s="87">
        <v>2951138</v>
      </c>
      <c r="R276" s="87">
        <v>2988837</v>
      </c>
      <c r="S276" s="87">
        <v>37699</v>
      </c>
      <c r="T276" s="87">
        <v>2954786</v>
      </c>
      <c r="U276" s="87">
        <v>2955421</v>
      </c>
      <c r="V276" s="87">
        <v>1</v>
      </c>
      <c r="W276" s="166" t="s">
        <v>817</v>
      </c>
    </row>
    <row r="277" spans="16:23">
      <c r="P277" s="114"/>
      <c r="Q277" s="87">
        <v>2951138</v>
      </c>
      <c r="R277" s="87">
        <v>2988837</v>
      </c>
      <c r="S277" s="87">
        <v>37699</v>
      </c>
      <c r="T277" s="87">
        <v>2955531</v>
      </c>
      <c r="U277" s="87">
        <v>2955842</v>
      </c>
      <c r="V277" s="87">
        <v>1</v>
      </c>
      <c r="W277" s="166" t="s">
        <v>746</v>
      </c>
    </row>
    <row r="278" spans="16:23">
      <c r="P278" s="114"/>
      <c r="Q278" s="87">
        <v>2951138</v>
      </c>
      <c r="R278" s="87">
        <v>2988837</v>
      </c>
      <c r="S278" s="87">
        <v>37699</v>
      </c>
      <c r="T278" s="87">
        <v>2955960</v>
      </c>
      <c r="U278" s="87">
        <v>2956241</v>
      </c>
      <c r="V278" s="87">
        <v>1</v>
      </c>
      <c r="W278" s="166" t="s">
        <v>817</v>
      </c>
    </row>
    <row r="279" spans="16:23">
      <c r="P279" s="114"/>
      <c r="Q279" s="87">
        <v>2951138</v>
      </c>
      <c r="R279" s="87">
        <v>2988837</v>
      </c>
      <c r="S279" s="87">
        <v>37699</v>
      </c>
      <c r="T279" s="87">
        <v>2956238</v>
      </c>
      <c r="U279" s="87">
        <v>2958667</v>
      </c>
      <c r="V279" s="87">
        <v>1</v>
      </c>
      <c r="W279" s="166" t="s">
        <v>817</v>
      </c>
    </row>
    <row r="280" spans="16:23">
      <c r="P280" s="114"/>
      <c r="Q280" s="87">
        <v>2951138</v>
      </c>
      <c r="R280" s="87">
        <v>2988837</v>
      </c>
      <c r="S280" s="87">
        <v>37699</v>
      </c>
      <c r="T280" s="87">
        <v>2958661</v>
      </c>
      <c r="U280" s="87">
        <v>2958996</v>
      </c>
      <c r="V280" s="87">
        <v>-1</v>
      </c>
      <c r="W280" s="166" t="s">
        <v>157</v>
      </c>
    </row>
    <row r="281" spans="16:23">
      <c r="P281" s="114"/>
      <c r="Q281" s="87">
        <v>2951138</v>
      </c>
      <c r="R281" s="87">
        <v>2988837</v>
      </c>
      <c r="S281" s="87">
        <v>37699</v>
      </c>
      <c r="T281" s="87">
        <v>2959114</v>
      </c>
      <c r="U281" s="87">
        <v>2960427</v>
      </c>
      <c r="V281" s="87">
        <v>1</v>
      </c>
      <c r="W281" s="166" t="s">
        <v>702</v>
      </c>
    </row>
    <row r="282" spans="16:23">
      <c r="P282" s="114"/>
      <c r="Q282" s="87">
        <v>2951138</v>
      </c>
      <c r="R282" s="87">
        <v>2988837</v>
      </c>
      <c r="S282" s="87">
        <v>37699</v>
      </c>
      <c r="T282" s="87">
        <v>2961035</v>
      </c>
      <c r="U282" s="87">
        <v>2961409</v>
      </c>
      <c r="V282" s="87">
        <v>1</v>
      </c>
      <c r="W282" s="166" t="s">
        <v>157</v>
      </c>
    </row>
    <row r="283" spans="16:23">
      <c r="P283" s="114"/>
      <c r="Q283" s="87">
        <v>2951138</v>
      </c>
      <c r="R283" s="87">
        <v>2988837</v>
      </c>
      <c r="S283" s="87">
        <v>37699</v>
      </c>
      <c r="T283" s="87">
        <v>2961491</v>
      </c>
      <c r="U283" s="87">
        <v>2962252</v>
      </c>
      <c r="V283" s="87">
        <v>1</v>
      </c>
      <c r="W283" s="166" t="s">
        <v>817</v>
      </c>
    </row>
    <row r="284" spans="16:23">
      <c r="P284" s="114"/>
      <c r="Q284" s="87">
        <v>2951138</v>
      </c>
      <c r="R284" s="87">
        <v>2988837</v>
      </c>
      <c r="S284" s="87">
        <v>37699</v>
      </c>
      <c r="T284" s="87">
        <v>2962304</v>
      </c>
      <c r="U284" s="87">
        <v>2963686</v>
      </c>
      <c r="V284" s="87">
        <v>-1</v>
      </c>
      <c r="W284" s="166" t="s">
        <v>702</v>
      </c>
    </row>
    <row r="285" spans="16:23">
      <c r="P285" s="114"/>
      <c r="Q285" s="87">
        <v>2951138</v>
      </c>
      <c r="R285" s="87">
        <v>2988837</v>
      </c>
      <c r="S285" s="87">
        <v>37699</v>
      </c>
      <c r="T285" s="87">
        <v>2964014</v>
      </c>
      <c r="U285" s="87">
        <v>2964589</v>
      </c>
      <c r="V285" s="87">
        <v>-1</v>
      </c>
      <c r="W285" s="166" t="s">
        <v>702</v>
      </c>
    </row>
    <row r="286" spans="16:23">
      <c r="P286" s="114"/>
      <c r="Q286" s="87">
        <v>2951138</v>
      </c>
      <c r="R286" s="87">
        <v>2988837</v>
      </c>
      <c r="S286" s="87">
        <v>37699</v>
      </c>
      <c r="T286" s="87">
        <v>2964586</v>
      </c>
      <c r="U286" s="87">
        <v>2964909</v>
      </c>
      <c r="V286" s="87">
        <v>-1</v>
      </c>
      <c r="W286" s="166" t="s">
        <v>702</v>
      </c>
    </row>
    <row r="287" spans="16:23">
      <c r="P287" s="114"/>
      <c r="Q287" s="87">
        <v>2951138</v>
      </c>
      <c r="R287" s="87">
        <v>2988837</v>
      </c>
      <c r="S287" s="87">
        <v>37699</v>
      </c>
      <c r="T287" s="87">
        <v>2965585</v>
      </c>
      <c r="U287" s="87">
        <v>2966484</v>
      </c>
      <c r="V287" s="87">
        <v>1</v>
      </c>
      <c r="W287" s="166" t="s">
        <v>157</v>
      </c>
    </row>
    <row r="288" spans="16:23">
      <c r="P288" s="114"/>
      <c r="Q288" s="87">
        <v>2951138</v>
      </c>
      <c r="R288" s="87">
        <v>2988837</v>
      </c>
      <c r="S288" s="87">
        <v>37699</v>
      </c>
      <c r="T288" s="87">
        <v>2966589</v>
      </c>
      <c r="U288" s="87">
        <v>2967311</v>
      </c>
      <c r="V288" s="87">
        <v>1</v>
      </c>
      <c r="W288" s="166" t="s">
        <v>157</v>
      </c>
    </row>
    <row r="289" spans="16:23">
      <c r="P289" s="114"/>
      <c r="Q289" s="87">
        <v>2951138</v>
      </c>
      <c r="R289" s="87">
        <v>2988837</v>
      </c>
      <c r="S289" s="87">
        <v>37699</v>
      </c>
      <c r="T289" s="87">
        <v>2967301</v>
      </c>
      <c r="U289" s="87">
        <v>2967864</v>
      </c>
      <c r="V289" s="87">
        <v>1</v>
      </c>
      <c r="W289" s="166" t="s">
        <v>157</v>
      </c>
    </row>
    <row r="290" spans="16:23">
      <c r="P290" s="114"/>
      <c r="Q290" s="87">
        <v>2951138</v>
      </c>
      <c r="R290" s="87">
        <v>2988837</v>
      </c>
      <c r="S290" s="87">
        <v>37699</v>
      </c>
      <c r="T290" s="87">
        <v>2967883</v>
      </c>
      <c r="U290" s="87">
        <v>2971344</v>
      </c>
      <c r="V290" s="87">
        <v>1</v>
      </c>
      <c r="W290" s="166" t="s">
        <v>157</v>
      </c>
    </row>
    <row r="291" spans="16:23">
      <c r="P291" s="114"/>
      <c r="Q291" s="87">
        <v>2951138</v>
      </c>
      <c r="R291" s="87">
        <v>2988837</v>
      </c>
      <c r="S291" s="87">
        <v>37699</v>
      </c>
      <c r="T291" s="87">
        <v>2972461</v>
      </c>
      <c r="U291" s="87">
        <v>2975814</v>
      </c>
      <c r="V291" s="87">
        <v>1</v>
      </c>
      <c r="W291" s="166" t="s">
        <v>818</v>
      </c>
    </row>
    <row r="292" spans="16:23">
      <c r="P292" s="114"/>
      <c r="Q292" s="87">
        <v>2951138</v>
      </c>
      <c r="R292" s="87">
        <v>2988837</v>
      </c>
      <c r="S292" s="87">
        <v>37699</v>
      </c>
      <c r="T292" s="87">
        <v>2975821</v>
      </c>
      <c r="U292" s="87">
        <v>2977149</v>
      </c>
      <c r="V292" s="87">
        <v>1</v>
      </c>
      <c r="W292" s="166" t="s">
        <v>819</v>
      </c>
    </row>
    <row r="293" spans="16:23">
      <c r="P293" s="114"/>
      <c r="Q293" s="87">
        <v>2951138</v>
      </c>
      <c r="R293" s="87">
        <v>2988837</v>
      </c>
      <c r="S293" s="87">
        <v>37699</v>
      </c>
      <c r="T293" s="87">
        <v>2977617</v>
      </c>
      <c r="U293" s="87">
        <v>2978999</v>
      </c>
      <c r="V293" s="87">
        <v>1</v>
      </c>
      <c r="W293" s="166" t="s">
        <v>702</v>
      </c>
    </row>
    <row r="294" spans="16:23">
      <c r="P294" s="114"/>
      <c r="Q294" s="87">
        <v>2951138</v>
      </c>
      <c r="R294" s="87">
        <v>2988837</v>
      </c>
      <c r="S294" s="87">
        <v>37699</v>
      </c>
      <c r="T294" s="87">
        <v>2979142</v>
      </c>
      <c r="U294" s="87">
        <v>2979537</v>
      </c>
      <c r="V294" s="87">
        <v>1</v>
      </c>
      <c r="W294" s="166" t="s">
        <v>157</v>
      </c>
    </row>
    <row r="295" spans="16:23">
      <c r="P295" s="114"/>
      <c r="Q295" s="87">
        <v>2951138</v>
      </c>
      <c r="R295" s="87">
        <v>2988837</v>
      </c>
      <c r="S295" s="87">
        <v>37699</v>
      </c>
      <c r="T295" s="87">
        <v>2979540</v>
      </c>
      <c r="U295" s="87">
        <v>2981870</v>
      </c>
      <c r="V295" s="87">
        <v>1</v>
      </c>
      <c r="W295" s="166" t="s">
        <v>157</v>
      </c>
    </row>
    <row r="296" spans="16:23">
      <c r="P296" s="114"/>
      <c r="Q296" s="87">
        <v>2951138</v>
      </c>
      <c r="R296" s="87">
        <v>2988837</v>
      </c>
      <c r="S296" s="87">
        <v>37699</v>
      </c>
      <c r="T296" s="87">
        <v>2981873</v>
      </c>
      <c r="U296" s="87">
        <v>2983918</v>
      </c>
      <c r="V296" s="87">
        <v>1</v>
      </c>
      <c r="W296" s="166" t="s">
        <v>820</v>
      </c>
    </row>
    <row r="297" spans="16:23">
      <c r="P297" s="114"/>
      <c r="Q297" s="87">
        <v>2951138</v>
      </c>
      <c r="R297" s="87">
        <v>2988837</v>
      </c>
      <c r="S297" s="87">
        <v>37699</v>
      </c>
      <c r="T297" s="87">
        <v>2983915</v>
      </c>
      <c r="U297" s="87">
        <v>2984151</v>
      </c>
      <c r="V297" s="87">
        <v>-1</v>
      </c>
      <c r="W297" s="166" t="s">
        <v>157</v>
      </c>
    </row>
    <row r="298" spans="16:23">
      <c r="P298" s="114"/>
      <c r="Q298" s="87">
        <v>2951138</v>
      </c>
      <c r="R298" s="87">
        <v>2988837</v>
      </c>
      <c r="S298" s="87">
        <v>37699</v>
      </c>
      <c r="T298" s="87">
        <v>2984328</v>
      </c>
      <c r="U298" s="87">
        <v>2985710</v>
      </c>
      <c r="V298" s="87">
        <v>1</v>
      </c>
      <c r="W298" s="166" t="s">
        <v>702</v>
      </c>
    </row>
    <row r="299" spans="16:23">
      <c r="P299" s="114"/>
      <c r="Q299" s="87">
        <v>2951138</v>
      </c>
      <c r="R299" s="87">
        <v>2988837</v>
      </c>
      <c r="S299" s="87">
        <v>37699</v>
      </c>
      <c r="T299" s="87">
        <v>2985872</v>
      </c>
      <c r="U299" s="87">
        <v>2987107</v>
      </c>
      <c r="V299" s="87">
        <v>-1</v>
      </c>
      <c r="W299" s="166" t="s">
        <v>742</v>
      </c>
    </row>
    <row r="300" spans="16:23">
      <c r="P300" s="114"/>
      <c r="Q300" s="87">
        <v>2951138</v>
      </c>
      <c r="R300" s="87">
        <v>2988837</v>
      </c>
      <c r="S300" s="87">
        <v>37699</v>
      </c>
      <c r="T300" s="87">
        <v>2987612</v>
      </c>
      <c r="U300" s="87">
        <v>2988148</v>
      </c>
      <c r="V300" s="87">
        <v>1</v>
      </c>
      <c r="W300" s="166" t="s">
        <v>821</v>
      </c>
    </row>
    <row r="301" spans="16:23">
      <c r="P301" s="114"/>
      <c r="Q301" s="87">
        <v>2951138</v>
      </c>
      <c r="R301" s="87">
        <v>2988837</v>
      </c>
      <c r="S301" s="87">
        <v>37699</v>
      </c>
      <c r="T301" s="87">
        <v>2988361</v>
      </c>
      <c r="U301" s="87">
        <v>2988837</v>
      </c>
      <c r="V301" s="87">
        <v>-1</v>
      </c>
      <c r="W301" s="166" t="s">
        <v>822</v>
      </c>
    </row>
    <row r="302" spans="16:23">
      <c r="P302" s="114">
        <v>19</v>
      </c>
      <c r="Q302" s="72">
        <v>3023687</v>
      </c>
      <c r="R302" s="72">
        <v>3048073</v>
      </c>
      <c r="S302" s="72">
        <v>24386</v>
      </c>
      <c r="T302" s="72">
        <v>3023687</v>
      </c>
      <c r="U302" s="72">
        <v>3024955</v>
      </c>
      <c r="V302" s="72">
        <v>1</v>
      </c>
      <c r="W302" s="158" t="s">
        <v>702</v>
      </c>
    </row>
    <row r="303" spans="16:23">
      <c r="P303" s="114"/>
      <c r="Q303" s="72">
        <v>3023687</v>
      </c>
      <c r="R303" s="72">
        <v>3048073</v>
      </c>
      <c r="S303" s="72">
        <v>24386</v>
      </c>
      <c r="T303" s="72">
        <v>3024958</v>
      </c>
      <c r="U303" s="72">
        <v>3025749</v>
      </c>
      <c r="V303" s="72">
        <v>1</v>
      </c>
      <c r="W303" s="158" t="s">
        <v>703</v>
      </c>
    </row>
    <row r="304" spans="16:23">
      <c r="P304" s="114"/>
      <c r="Q304" s="72">
        <v>3023687</v>
      </c>
      <c r="R304" s="72">
        <v>3048073</v>
      </c>
      <c r="S304" s="72">
        <v>24386</v>
      </c>
      <c r="T304" s="72">
        <v>3025846</v>
      </c>
      <c r="U304" s="72">
        <v>3026199</v>
      </c>
      <c r="V304" s="72">
        <v>1</v>
      </c>
      <c r="W304" s="158" t="s">
        <v>157</v>
      </c>
    </row>
    <row r="305" spans="16:23">
      <c r="P305" s="114"/>
      <c r="Q305" s="72">
        <v>3023687</v>
      </c>
      <c r="R305" s="72">
        <v>3048073</v>
      </c>
      <c r="S305" s="72">
        <v>24386</v>
      </c>
      <c r="T305" s="72">
        <v>3026199</v>
      </c>
      <c r="U305" s="72">
        <v>3026555</v>
      </c>
      <c r="V305" s="72">
        <v>1</v>
      </c>
      <c r="W305" s="158" t="s">
        <v>702</v>
      </c>
    </row>
    <row r="306" spans="16:23">
      <c r="P306" s="114"/>
      <c r="Q306" s="72">
        <v>3023687</v>
      </c>
      <c r="R306" s="72">
        <v>3048073</v>
      </c>
      <c r="S306" s="72">
        <v>24386</v>
      </c>
      <c r="T306" s="72">
        <v>3026673</v>
      </c>
      <c r="U306" s="72">
        <v>3026885</v>
      </c>
      <c r="V306" s="72">
        <v>-1</v>
      </c>
      <c r="W306" s="158" t="s">
        <v>157</v>
      </c>
    </row>
    <row r="307" spans="16:23">
      <c r="P307" s="114"/>
      <c r="Q307" s="72">
        <v>3023687</v>
      </c>
      <c r="R307" s="72">
        <v>3048073</v>
      </c>
      <c r="S307" s="72">
        <v>24386</v>
      </c>
      <c r="T307" s="72">
        <v>3026910</v>
      </c>
      <c r="U307" s="72">
        <v>3027152</v>
      </c>
      <c r="V307" s="72">
        <v>-1</v>
      </c>
      <c r="W307" s="158" t="s">
        <v>157</v>
      </c>
    </row>
    <row r="308" spans="16:23">
      <c r="P308" s="114"/>
      <c r="Q308" s="72">
        <v>3023687</v>
      </c>
      <c r="R308" s="72">
        <v>3048073</v>
      </c>
      <c r="S308" s="72">
        <v>24386</v>
      </c>
      <c r="T308" s="72">
        <v>3027168</v>
      </c>
      <c r="U308" s="72">
        <v>3028310</v>
      </c>
      <c r="V308" s="72">
        <v>1</v>
      </c>
      <c r="W308" s="158" t="s">
        <v>157</v>
      </c>
    </row>
    <row r="309" spans="16:23">
      <c r="P309" s="114"/>
      <c r="Q309" s="72">
        <v>3023687</v>
      </c>
      <c r="R309" s="72">
        <v>3048073</v>
      </c>
      <c r="S309" s="72">
        <v>24386</v>
      </c>
      <c r="T309" s="72">
        <v>3028328</v>
      </c>
      <c r="U309" s="72">
        <v>3028573</v>
      </c>
      <c r="V309" s="72">
        <v>-1</v>
      </c>
      <c r="W309" s="158" t="s">
        <v>823</v>
      </c>
    </row>
    <row r="310" spans="16:23">
      <c r="P310" s="114"/>
      <c r="Q310" s="72">
        <v>3023687</v>
      </c>
      <c r="R310" s="72">
        <v>3048073</v>
      </c>
      <c r="S310" s="72">
        <v>24386</v>
      </c>
      <c r="T310" s="72">
        <v>3028823</v>
      </c>
      <c r="U310" s="72">
        <v>3029335</v>
      </c>
      <c r="V310" s="72">
        <v>1</v>
      </c>
      <c r="W310" s="158" t="s">
        <v>157</v>
      </c>
    </row>
    <row r="311" spans="16:23">
      <c r="P311" s="114"/>
      <c r="Q311" s="72">
        <v>3023687</v>
      </c>
      <c r="R311" s="72">
        <v>3048073</v>
      </c>
      <c r="S311" s="72">
        <v>24386</v>
      </c>
      <c r="T311" s="72">
        <v>3029641</v>
      </c>
      <c r="U311" s="72">
        <v>3029850</v>
      </c>
      <c r="V311" s="72">
        <v>-1</v>
      </c>
      <c r="W311" s="158" t="s">
        <v>824</v>
      </c>
    </row>
    <row r="312" spans="16:23">
      <c r="P312" s="114"/>
      <c r="Q312" s="72">
        <v>3023687</v>
      </c>
      <c r="R312" s="72">
        <v>3048073</v>
      </c>
      <c r="S312" s="72">
        <v>24386</v>
      </c>
      <c r="T312" s="72">
        <v>3029944</v>
      </c>
      <c r="U312" s="72">
        <v>3030237</v>
      </c>
      <c r="V312" s="72">
        <v>-1</v>
      </c>
      <c r="W312" s="158" t="s">
        <v>157</v>
      </c>
    </row>
    <row r="313" spans="16:23">
      <c r="P313" s="114"/>
      <c r="Q313" s="72">
        <v>3023687</v>
      </c>
      <c r="R313" s="72">
        <v>3048073</v>
      </c>
      <c r="S313" s="72">
        <v>24386</v>
      </c>
      <c r="T313" s="72">
        <v>3030533</v>
      </c>
      <c r="U313" s="72">
        <v>3031414</v>
      </c>
      <c r="V313" s="72">
        <v>-1</v>
      </c>
      <c r="W313" s="158" t="s">
        <v>157</v>
      </c>
    </row>
    <row r="314" spans="16:23">
      <c r="P314" s="114"/>
      <c r="Q314" s="72">
        <v>3023687</v>
      </c>
      <c r="R314" s="72">
        <v>3048073</v>
      </c>
      <c r="S314" s="72">
        <v>24386</v>
      </c>
      <c r="T314" s="72">
        <v>3031581</v>
      </c>
      <c r="U314" s="72">
        <v>3032114</v>
      </c>
      <c r="V314" s="72">
        <v>-1</v>
      </c>
      <c r="W314" s="158" t="s">
        <v>157</v>
      </c>
    </row>
    <row r="315" spans="16:23">
      <c r="P315" s="114"/>
      <c r="Q315" s="72">
        <v>3023687</v>
      </c>
      <c r="R315" s="72">
        <v>3048073</v>
      </c>
      <c r="S315" s="72">
        <v>24386</v>
      </c>
      <c r="T315" s="72">
        <v>3032116</v>
      </c>
      <c r="U315" s="72">
        <v>3033306</v>
      </c>
      <c r="V315" s="72">
        <v>-1</v>
      </c>
      <c r="W315" s="158" t="s">
        <v>825</v>
      </c>
    </row>
    <row r="316" spans="16:23">
      <c r="P316" s="114"/>
      <c r="Q316" s="72">
        <v>3023687</v>
      </c>
      <c r="R316" s="72">
        <v>3048073</v>
      </c>
      <c r="S316" s="72">
        <v>24386</v>
      </c>
      <c r="T316" s="72">
        <v>3033438</v>
      </c>
      <c r="U316" s="72">
        <v>3033956</v>
      </c>
      <c r="V316" s="72">
        <v>-1</v>
      </c>
      <c r="W316" s="158" t="s">
        <v>157</v>
      </c>
    </row>
    <row r="317" spans="16:23">
      <c r="P317" s="114"/>
      <c r="Q317" s="72">
        <v>3023687</v>
      </c>
      <c r="R317" s="72">
        <v>3048073</v>
      </c>
      <c r="S317" s="72">
        <v>24386</v>
      </c>
      <c r="T317" s="72">
        <v>3034217</v>
      </c>
      <c r="U317" s="72">
        <v>3034987</v>
      </c>
      <c r="V317" s="72">
        <v>-1</v>
      </c>
      <c r="W317" s="158" t="s">
        <v>157</v>
      </c>
    </row>
    <row r="318" spans="16:23">
      <c r="P318" s="114"/>
      <c r="Q318" s="72">
        <v>3023687</v>
      </c>
      <c r="R318" s="72">
        <v>3048073</v>
      </c>
      <c r="S318" s="72">
        <v>24386</v>
      </c>
      <c r="T318" s="72">
        <v>3035001</v>
      </c>
      <c r="U318" s="72">
        <v>3035870</v>
      </c>
      <c r="V318" s="72">
        <v>-1</v>
      </c>
      <c r="W318" s="158" t="s">
        <v>826</v>
      </c>
    </row>
    <row r="319" spans="16:23">
      <c r="P319" s="114"/>
      <c r="Q319" s="72">
        <v>3023687</v>
      </c>
      <c r="R319" s="72">
        <v>3048073</v>
      </c>
      <c r="S319" s="72">
        <v>24386</v>
      </c>
      <c r="T319" s="72">
        <v>3035929</v>
      </c>
      <c r="U319" s="72">
        <v>3037044</v>
      </c>
      <c r="V319" s="72">
        <v>-1</v>
      </c>
      <c r="W319" s="158" t="s">
        <v>157</v>
      </c>
    </row>
    <row r="320" spans="16:23">
      <c r="P320" s="114"/>
      <c r="Q320" s="72">
        <v>3023687</v>
      </c>
      <c r="R320" s="72">
        <v>3048073</v>
      </c>
      <c r="S320" s="72">
        <v>24386</v>
      </c>
      <c r="T320" s="72">
        <v>3037200</v>
      </c>
      <c r="U320" s="72">
        <v>3038117</v>
      </c>
      <c r="V320" s="72">
        <v>1</v>
      </c>
      <c r="W320" s="158" t="s">
        <v>827</v>
      </c>
    </row>
    <row r="321" spans="16:23">
      <c r="P321" s="114"/>
      <c r="Q321" s="72">
        <v>3023687</v>
      </c>
      <c r="R321" s="72">
        <v>3048073</v>
      </c>
      <c r="S321" s="72">
        <v>24386</v>
      </c>
      <c r="T321" s="72">
        <v>3038217</v>
      </c>
      <c r="U321" s="72">
        <v>3039530</v>
      </c>
      <c r="V321" s="72">
        <v>1</v>
      </c>
      <c r="W321" s="158" t="s">
        <v>702</v>
      </c>
    </row>
    <row r="322" spans="16:23">
      <c r="P322" s="114"/>
      <c r="Q322" s="72">
        <v>3023687</v>
      </c>
      <c r="R322" s="72">
        <v>3048073</v>
      </c>
      <c r="S322" s="72">
        <v>24386</v>
      </c>
      <c r="T322" s="72">
        <v>3039701</v>
      </c>
      <c r="U322" s="72">
        <v>3040147</v>
      </c>
      <c r="V322" s="72">
        <v>-1</v>
      </c>
      <c r="W322" s="158" t="s">
        <v>157</v>
      </c>
    </row>
    <row r="323" spans="16:23">
      <c r="P323" s="114"/>
      <c r="Q323" s="72">
        <v>3023687</v>
      </c>
      <c r="R323" s="72">
        <v>3048073</v>
      </c>
      <c r="S323" s="72">
        <v>24386</v>
      </c>
      <c r="T323" s="72">
        <v>3040236</v>
      </c>
      <c r="U323" s="72">
        <v>3040655</v>
      </c>
      <c r="V323" s="72">
        <v>-1</v>
      </c>
      <c r="W323" s="158" t="s">
        <v>157</v>
      </c>
    </row>
    <row r="324" spans="16:23">
      <c r="P324" s="114"/>
      <c r="Q324" s="72">
        <v>3023687</v>
      </c>
      <c r="R324" s="72">
        <v>3048073</v>
      </c>
      <c r="S324" s="72">
        <v>24386</v>
      </c>
      <c r="T324" s="72">
        <v>3040681</v>
      </c>
      <c r="U324" s="72">
        <v>3042129</v>
      </c>
      <c r="V324" s="72">
        <v>-1</v>
      </c>
      <c r="W324" s="158" t="s">
        <v>157</v>
      </c>
    </row>
    <row r="325" spans="16:23">
      <c r="P325" s="114"/>
      <c r="Q325" s="72">
        <v>3023687</v>
      </c>
      <c r="R325" s="72">
        <v>3048073</v>
      </c>
      <c r="S325" s="72">
        <v>24386</v>
      </c>
      <c r="T325" s="72">
        <v>3042143</v>
      </c>
      <c r="U325" s="72">
        <v>3042940</v>
      </c>
      <c r="V325" s="72">
        <v>-1</v>
      </c>
      <c r="W325" s="158" t="s">
        <v>828</v>
      </c>
    </row>
    <row r="326" spans="16:23">
      <c r="P326" s="114"/>
      <c r="Q326" s="72">
        <v>3023687</v>
      </c>
      <c r="R326" s="72">
        <v>3048073</v>
      </c>
      <c r="S326" s="72">
        <v>24386</v>
      </c>
      <c r="T326" s="72">
        <v>3042994</v>
      </c>
      <c r="U326" s="72">
        <v>3043764</v>
      </c>
      <c r="V326" s="72">
        <v>-1</v>
      </c>
      <c r="W326" s="158" t="s">
        <v>829</v>
      </c>
    </row>
    <row r="327" spans="16:23">
      <c r="P327" s="114"/>
      <c r="Q327" s="72">
        <v>3023687</v>
      </c>
      <c r="R327" s="72">
        <v>3048073</v>
      </c>
      <c r="S327" s="72">
        <v>24386</v>
      </c>
      <c r="T327" s="72">
        <v>3043819</v>
      </c>
      <c r="U327" s="72">
        <v>3044706</v>
      </c>
      <c r="V327" s="72">
        <v>-1</v>
      </c>
      <c r="W327" s="158" t="s">
        <v>830</v>
      </c>
    </row>
    <row r="328" spans="16:23">
      <c r="P328" s="114"/>
      <c r="Q328" s="72">
        <v>3023687</v>
      </c>
      <c r="R328" s="72">
        <v>3048073</v>
      </c>
      <c r="S328" s="72">
        <v>24386</v>
      </c>
      <c r="T328" s="72">
        <v>3044742</v>
      </c>
      <c r="U328" s="72">
        <v>3045914</v>
      </c>
      <c r="V328" s="72">
        <v>-1</v>
      </c>
      <c r="W328" s="158" t="s">
        <v>831</v>
      </c>
    </row>
    <row r="329" spans="16:23">
      <c r="P329" s="114"/>
      <c r="Q329" s="72">
        <v>3023687</v>
      </c>
      <c r="R329" s="72">
        <v>3048073</v>
      </c>
      <c r="S329" s="72">
        <v>24386</v>
      </c>
      <c r="T329" s="72">
        <v>3045985</v>
      </c>
      <c r="U329" s="72">
        <v>3047301</v>
      </c>
      <c r="V329" s="72">
        <v>-1</v>
      </c>
      <c r="W329" s="158" t="s">
        <v>157</v>
      </c>
    </row>
    <row r="330" spans="16:23">
      <c r="P330" s="114"/>
      <c r="Q330" s="72">
        <v>3023687</v>
      </c>
      <c r="R330" s="72">
        <v>3048073</v>
      </c>
      <c r="S330" s="72">
        <v>24386</v>
      </c>
      <c r="T330" s="72">
        <v>3047621</v>
      </c>
      <c r="U330" s="72">
        <v>3048073</v>
      </c>
      <c r="V330" s="72">
        <v>1</v>
      </c>
      <c r="W330" s="158" t="s">
        <v>832</v>
      </c>
    </row>
    <row r="331" spans="16:23">
      <c r="P331" s="114">
        <v>20</v>
      </c>
      <c r="Q331" s="73">
        <v>3143824</v>
      </c>
      <c r="R331" s="73">
        <v>3164649</v>
      </c>
      <c r="S331" s="73">
        <v>20825</v>
      </c>
      <c r="T331" s="73">
        <v>3143824</v>
      </c>
      <c r="U331" s="73">
        <v>3145305</v>
      </c>
      <c r="V331" s="73">
        <v>-1</v>
      </c>
      <c r="W331" s="159" t="s">
        <v>820</v>
      </c>
    </row>
    <row r="332" spans="16:23">
      <c r="P332" s="114"/>
      <c r="Q332" s="73">
        <v>3143824</v>
      </c>
      <c r="R332" s="73">
        <v>3164649</v>
      </c>
      <c r="S332" s="73">
        <v>20825</v>
      </c>
      <c r="T332" s="73">
        <v>3145338</v>
      </c>
      <c r="U332" s="73">
        <v>3146195</v>
      </c>
      <c r="V332" s="73">
        <v>-1</v>
      </c>
      <c r="W332" s="159" t="s">
        <v>713</v>
      </c>
    </row>
    <row r="333" spans="16:23">
      <c r="P333" s="114"/>
      <c r="Q333" s="73">
        <v>3143824</v>
      </c>
      <c r="R333" s="73">
        <v>3164649</v>
      </c>
      <c r="S333" s="73">
        <v>20825</v>
      </c>
      <c r="T333" s="73">
        <v>3146353</v>
      </c>
      <c r="U333" s="73">
        <v>3147504</v>
      </c>
      <c r="V333" s="73">
        <v>1</v>
      </c>
      <c r="W333" s="159" t="s">
        <v>833</v>
      </c>
    </row>
    <row r="334" spans="16:23">
      <c r="P334" s="114"/>
      <c r="Q334" s="73">
        <v>3143824</v>
      </c>
      <c r="R334" s="73">
        <v>3164649</v>
      </c>
      <c r="S334" s="73">
        <v>20825</v>
      </c>
      <c r="T334" s="73">
        <v>3147552</v>
      </c>
      <c r="U334" s="73">
        <v>3148562</v>
      </c>
      <c r="V334" s="73">
        <v>1</v>
      </c>
      <c r="W334" s="159" t="s">
        <v>834</v>
      </c>
    </row>
    <row r="335" spans="16:23">
      <c r="P335" s="114"/>
      <c r="Q335" s="73">
        <v>3143824</v>
      </c>
      <c r="R335" s="73">
        <v>3164649</v>
      </c>
      <c r="S335" s="73">
        <v>20825</v>
      </c>
      <c r="T335" s="73">
        <v>3148581</v>
      </c>
      <c r="U335" s="73">
        <v>3148820</v>
      </c>
      <c r="V335" s="73">
        <v>1</v>
      </c>
      <c r="W335" s="159" t="s">
        <v>835</v>
      </c>
    </row>
    <row r="336" spans="16:23">
      <c r="P336" s="114"/>
      <c r="Q336" s="73">
        <v>3143824</v>
      </c>
      <c r="R336" s="73">
        <v>3164649</v>
      </c>
      <c r="S336" s="73">
        <v>20825</v>
      </c>
      <c r="T336" s="73">
        <v>3148871</v>
      </c>
      <c r="U336" s="73">
        <v>3150465</v>
      </c>
      <c r="V336" s="73">
        <v>1</v>
      </c>
      <c r="W336" s="159" t="s">
        <v>836</v>
      </c>
    </row>
    <row r="337" spans="16:23">
      <c r="P337" s="114"/>
      <c r="Q337" s="73">
        <v>3143824</v>
      </c>
      <c r="R337" s="73">
        <v>3164649</v>
      </c>
      <c r="S337" s="73">
        <v>20825</v>
      </c>
      <c r="T337" s="73">
        <v>3150479</v>
      </c>
      <c r="U337" s="73">
        <v>3151027</v>
      </c>
      <c r="V337" s="73">
        <v>1</v>
      </c>
      <c r="W337" s="159" t="s">
        <v>837</v>
      </c>
    </row>
    <row r="338" spans="16:23">
      <c r="P338" s="114"/>
      <c r="Q338" s="73">
        <v>3143824</v>
      </c>
      <c r="R338" s="73">
        <v>3164649</v>
      </c>
      <c r="S338" s="73">
        <v>20825</v>
      </c>
      <c r="T338" s="73">
        <v>3151089</v>
      </c>
      <c r="U338" s="73">
        <v>3151673</v>
      </c>
      <c r="V338" s="73">
        <v>1</v>
      </c>
      <c r="W338" s="159" t="s">
        <v>838</v>
      </c>
    </row>
    <row r="339" spans="16:23">
      <c r="P339" s="114"/>
      <c r="Q339" s="73">
        <v>3143824</v>
      </c>
      <c r="R339" s="73">
        <v>3164649</v>
      </c>
      <c r="S339" s="73">
        <v>20825</v>
      </c>
      <c r="T339" s="73">
        <v>3151814</v>
      </c>
      <c r="U339" s="73">
        <v>3153622</v>
      </c>
      <c r="V339" s="73">
        <v>1</v>
      </c>
      <c r="W339" s="159" t="s">
        <v>839</v>
      </c>
    </row>
    <row r="340" spans="16:23">
      <c r="P340" s="114"/>
      <c r="Q340" s="73">
        <v>3143824</v>
      </c>
      <c r="R340" s="73">
        <v>3164649</v>
      </c>
      <c r="S340" s="73">
        <v>20825</v>
      </c>
      <c r="T340" s="73">
        <v>3153793</v>
      </c>
      <c r="U340" s="73">
        <v>3155106</v>
      </c>
      <c r="V340" s="73">
        <v>-1</v>
      </c>
      <c r="W340" s="159" t="s">
        <v>702</v>
      </c>
    </row>
    <row r="341" spans="16:23">
      <c r="P341" s="114"/>
      <c r="Q341" s="73">
        <v>3143824</v>
      </c>
      <c r="R341" s="73">
        <v>3164649</v>
      </c>
      <c r="S341" s="73">
        <v>20825</v>
      </c>
      <c r="T341" s="73">
        <v>3155305</v>
      </c>
      <c r="U341" s="73">
        <v>3156501</v>
      </c>
      <c r="V341" s="73">
        <v>1</v>
      </c>
      <c r="W341" s="159" t="s">
        <v>157</v>
      </c>
    </row>
    <row r="342" spans="16:23">
      <c r="P342" s="114"/>
      <c r="Q342" s="73">
        <v>3143824</v>
      </c>
      <c r="R342" s="73">
        <v>3164649</v>
      </c>
      <c r="S342" s="73">
        <v>20825</v>
      </c>
      <c r="T342" s="73">
        <v>3156531</v>
      </c>
      <c r="U342" s="73">
        <v>3157592</v>
      </c>
      <c r="V342" s="73">
        <v>-1</v>
      </c>
      <c r="W342" s="159" t="s">
        <v>840</v>
      </c>
    </row>
    <row r="343" spans="16:23">
      <c r="P343" s="114"/>
      <c r="Q343" s="73">
        <v>3143824</v>
      </c>
      <c r="R343" s="73">
        <v>3164649</v>
      </c>
      <c r="S343" s="73">
        <v>20825</v>
      </c>
      <c r="T343" s="73">
        <v>3157674</v>
      </c>
      <c r="U343" s="73">
        <v>3159382</v>
      </c>
      <c r="V343" s="73">
        <v>-1</v>
      </c>
      <c r="W343" s="159" t="s">
        <v>841</v>
      </c>
    </row>
    <row r="344" spans="16:23">
      <c r="P344" s="114"/>
      <c r="Q344" s="73">
        <v>3143824</v>
      </c>
      <c r="R344" s="73">
        <v>3164649</v>
      </c>
      <c r="S344" s="73">
        <v>20825</v>
      </c>
      <c r="T344" s="73">
        <v>3159495</v>
      </c>
      <c r="U344" s="73">
        <v>3160544</v>
      </c>
      <c r="V344" s="73">
        <v>-1</v>
      </c>
      <c r="W344" s="159" t="s">
        <v>842</v>
      </c>
    </row>
    <row r="345" spans="16:23">
      <c r="P345" s="114"/>
      <c r="Q345" s="73">
        <v>3143824</v>
      </c>
      <c r="R345" s="73">
        <v>3164649</v>
      </c>
      <c r="S345" s="73">
        <v>20825</v>
      </c>
      <c r="T345" s="73">
        <v>3160541</v>
      </c>
      <c r="U345" s="73">
        <v>3161872</v>
      </c>
      <c r="V345" s="73">
        <v>-1</v>
      </c>
      <c r="W345" s="159" t="s">
        <v>157</v>
      </c>
    </row>
    <row r="346" spans="16:23">
      <c r="P346" s="114"/>
      <c r="Q346" s="73">
        <v>3143824</v>
      </c>
      <c r="R346" s="73">
        <v>3164649</v>
      </c>
      <c r="S346" s="73">
        <v>20825</v>
      </c>
      <c r="T346" s="73">
        <v>3162013</v>
      </c>
      <c r="U346" s="73">
        <v>3163763</v>
      </c>
      <c r="V346" s="73">
        <v>1</v>
      </c>
      <c r="W346" s="159" t="s">
        <v>843</v>
      </c>
    </row>
    <row r="347" spans="16:23">
      <c r="P347" s="114"/>
      <c r="Q347" s="73">
        <v>3143824</v>
      </c>
      <c r="R347" s="73">
        <v>3164649</v>
      </c>
      <c r="S347" s="73">
        <v>20825</v>
      </c>
      <c r="T347" s="73">
        <v>3163795</v>
      </c>
      <c r="U347" s="73">
        <v>3164649</v>
      </c>
      <c r="V347" s="73">
        <v>1</v>
      </c>
      <c r="W347" s="159" t="s">
        <v>844</v>
      </c>
    </row>
    <row r="348" spans="16:23">
      <c r="P348" s="114">
        <v>21</v>
      </c>
      <c r="Q348" s="74">
        <v>3701363</v>
      </c>
      <c r="R348" s="74">
        <v>3707659</v>
      </c>
      <c r="S348" s="74">
        <v>6296</v>
      </c>
      <c r="T348" s="74">
        <v>3701363</v>
      </c>
      <c r="U348" s="74">
        <v>3702313</v>
      </c>
      <c r="V348" s="74">
        <v>-1</v>
      </c>
      <c r="W348" s="160" t="s">
        <v>830</v>
      </c>
    </row>
    <row r="349" spans="16:23">
      <c r="P349" s="114"/>
      <c r="Q349" s="74">
        <v>3701363</v>
      </c>
      <c r="R349" s="74">
        <v>3707659</v>
      </c>
      <c r="S349" s="74">
        <v>6296</v>
      </c>
      <c r="T349" s="74">
        <v>3702315</v>
      </c>
      <c r="U349" s="74">
        <v>3702833</v>
      </c>
      <c r="V349" s="74">
        <v>-1</v>
      </c>
      <c r="W349" s="160" t="s">
        <v>845</v>
      </c>
    </row>
    <row r="350" spans="16:23">
      <c r="P350" s="114"/>
      <c r="Q350" s="74">
        <v>3701363</v>
      </c>
      <c r="R350" s="74">
        <v>3707659</v>
      </c>
      <c r="S350" s="74">
        <v>6296</v>
      </c>
      <c r="T350" s="74">
        <v>3702883</v>
      </c>
      <c r="U350" s="74">
        <v>3703476</v>
      </c>
      <c r="V350" s="74">
        <v>-1</v>
      </c>
      <c r="W350" s="160" t="s">
        <v>846</v>
      </c>
    </row>
    <row r="351" spans="16:23">
      <c r="P351" s="114"/>
      <c r="Q351" s="74">
        <v>3701363</v>
      </c>
      <c r="R351" s="74">
        <v>3707659</v>
      </c>
      <c r="S351" s="74">
        <v>6296</v>
      </c>
      <c r="T351" s="74">
        <v>3703463</v>
      </c>
      <c r="U351" s="74">
        <v>3704794</v>
      </c>
      <c r="V351" s="74">
        <v>-1</v>
      </c>
      <c r="W351" s="160" t="s">
        <v>847</v>
      </c>
    </row>
    <row r="352" spans="16:23">
      <c r="P352" s="114"/>
      <c r="Q352" s="74">
        <v>3701363</v>
      </c>
      <c r="R352" s="74">
        <v>3707659</v>
      </c>
      <c r="S352" s="74">
        <v>6296</v>
      </c>
      <c r="T352" s="74">
        <v>3704885</v>
      </c>
      <c r="U352" s="74">
        <v>3705652</v>
      </c>
      <c r="V352" s="74">
        <v>-1</v>
      </c>
      <c r="W352" s="160" t="s">
        <v>848</v>
      </c>
    </row>
    <row r="353" spans="16:23">
      <c r="P353" s="114"/>
      <c r="Q353" s="74">
        <v>3701363</v>
      </c>
      <c r="R353" s="74">
        <v>3707659</v>
      </c>
      <c r="S353" s="74">
        <v>6296</v>
      </c>
      <c r="T353" s="74">
        <v>3705753</v>
      </c>
      <c r="U353" s="74">
        <v>3706634</v>
      </c>
      <c r="V353" s="74">
        <v>-1</v>
      </c>
      <c r="W353" s="160" t="s">
        <v>734</v>
      </c>
    </row>
    <row r="354" spans="16:23">
      <c r="P354" s="114"/>
      <c r="Q354" s="74">
        <v>3701363</v>
      </c>
      <c r="R354" s="74">
        <v>3707659</v>
      </c>
      <c r="S354" s="74">
        <v>6296</v>
      </c>
      <c r="T354" s="74">
        <v>3707004</v>
      </c>
      <c r="U354" s="74">
        <v>3707291</v>
      </c>
      <c r="V354" s="74">
        <v>1</v>
      </c>
      <c r="W354" s="160" t="s">
        <v>157</v>
      </c>
    </row>
    <row r="355" spans="16:23">
      <c r="P355" s="114"/>
      <c r="Q355" s="74">
        <v>3701363</v>
      </c>
      <c r="R355" s="74">
        <v>3707659</v>
      </c>
      <c r="S355" s="74">
        <v>6296</v>
      </c>
      <c r="T355" s="74">
        <v>3707288</v>
      </c>
      <c r="U355" s="74">
        <v>3707659</v>
      </c>
      <c r="V355" s="74">
        <v>1</v>
      </c>
      <c r="W355" s="160" t="s">
        <v>157</v>
      </c>
    </row>
    <row r="356" spans="16:23">
      <c r="P356" s="114">
        <v>22</v>
      </c>
      <c r="Q356" s="75">
        <v>3943219</v>
      </c>
      <c r="R356" s="75">
        <v>3947964</v>
      </c>
      <c r="S356" s="75">
        <v>4745</v>
      </c>
      <c r="T356" s="75">
        <v>3943219</v>
      </c>
      <c r="U356" s="75">
        <v>3943428</v>
      </c>
      <c r="V356" s="75">
        <v>1</v>
      </c>
      <c r="W356" s="161" t="s">
        <v>157</v>
      </c>
    </row>
    <row r="357" spans="16:23">
      <c r="P357" s="114"/>
      <c r="Q357" s="75">
        <v>3943219</v>
      </c>
      <c r="R357" s="75">
        <v>3947964</v>
      </c>
      <c r="S357" s="75">
        <v>4745</v>
      </c>
      <c r="T357" s="75">
        <v>3943464</v>
      </c>
      <c r="U357" s="75">
        <v>3944876</v>
      </c>
      <c r="V357" s="75">
        <v>-1</v>
      </c>
      <c r="W357" s="161" t="s">
        <v>849</v>
      </c>
    </row>
    <row r="358" spans="16:23">
      <c r="P358" s="114"/>
      <c r="Q358" s="75">
        <v>3943219</v>
      </c>
      <c r="R358" s="75">
        <v>3947964</v>
      </c>
      <c r="S358" s="75">
        <v>4745</v>
      </c>
      <c r="T358" s="75">
        <v>3945611</v>
      </c>
      <c r="U358" s="75">
        <v>3946852</v>
      </c>
      <c r="V358" s="75">
        <v>1</v>
      </c>
      <c r="W358" s="161" t="s">
        <v>850</v>
      </c>
    </row>
    <row r="359" spans="16:23">
      <c r="P359" s="114"/>
      <c r="Q359" s="75">
        <v>3943219</v>
      </c>
      <c r="R359" s="75">
        <v>3947964</v>
      </c>
      <c r="S359" s="75">
        <v>4745</v>
      </c>
      <c r="T359" s="75">
        <v>3947063</v>
      </c>
      <c r="U359" s="75">
        <v>3947566</v>
      </c>
      <c r="V359" s="75">
        <v>-1</v>
      </c>
      <c r="W359" s="161" t="s">
        <v>157</v>
      </c>
    </row>
    <row r="360" spans="16:23">
      <c r="P360" s="114"/>
      <c r="Q360" s="75">
        <v>3943219</v>
      </c>
      <c r="R360" s="75">
        <v>3947964</v>
      </c>
      <c r="S360" s="75">
        <v>4745</v>
      </c>
      <c r="T360" s="75">
        <v>3947608</v>
      </c>
      <c r="U360" s="75">
        <v>3947964</v>
      </c>
      <c r="V360" s="75">
        <v>1</v>
      </c>
      <c r="W360" s="161" t="s">
        <v>157</v>
      </c>
    </row>
  </sheetData>
  <mergeCells count="12">
    <mergeCell ref="B1:E1"/>
    <mergeCell ref="F1:I1"/>
    <mergeCell ref="J1:M1"/>
    <mergeCell ref="F8:F10"/>
    <mergeCell ref="G8:G10"/>
    <mergeCell ref="H8:H10"/>
    <mergeCell ref="I8:I10"/>
    <mergeCell ref="J15:J16"/>
    <mergeCell ref="K15:K16"/>
    <mergeCell ref="L15:L16"/>
    <mergeCell ref="M15:M16"/>
    <mergeCell ref="P1:R1"/>
  </mergeCell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926F5-3F6E-4129-81B5-4A5D2159C355}">
  <dimension ref="A1:W454"/>
  <sheetViews>
    <sheetView topLeftCell="A9" zoomScaleNormal="100" workbookViewId="0">
      <selection activeCell="J1" sqref="J1:M1"/>
    </sheetView>
  </sheetViews>
  <sheetFormatPr defaultRowHeight="12.75"/>
  <cols>
    <col min="1" max="1" width="11.25" style="5" customWidth="1"/>
    <col min="2" max="13" width="9" style="5"/>
    <col min="14" max="15" width="4.5" style="5" customWidth="1"/>
    <col min="16" max="16" width="9" style="5"/>
    <col min="17" max="17" width="11.375" style="5" customWidth="1"/>
    <col min="18" max="18" width="11" style="5" customWidth="1"/>
    <col min="19" max="19" width="9" style="3"/>
    <col min="20" max="20" width="10.875" style="5" customWidth="1"/>
    <col min="21" max="21" width="10.5" style="5" customWidth="1"/>
    <col min="22" max="22" width="9" style="3"/>
    <col min="23" max="23" width="121.875" style="5" bestFit="1" customWidth="1"/>
    <col min="24" max="16384" width="9" style="5"/>
  </cols>
  <sheetData>
    <row r="1" spans="1:23" ht="77.25" customHeight="1" thickBot="1">
      <c r="A1" s="464" t="s">
        <v>72</v>
      </c>
      <c r="B1" s="762" t="s">
        <v>315</v>
      </c>
      <c r="C1" s="763"/>
      <c r="D1" s="763"/>
      <c r="E1" s="764"/>
      <c r="F1" s="762" t="s">
        <v>129</v>
      </c>
      <c r="G1" s="763"/>
      <c r="H1" s="763"/>
      <c r="I1" s="764"/>
      <c r="J1" s="765" t="s">
        <v>130</v>
      </c>
      <c r="K1" s="766"/>
      <c r="L1" s="766"/>
      <c r="M1" s="767"/>
      <c r="P1" s="768" t="s">
        <v>4</v>
      </c>
      <c r="Q1" s="768"/>
      <c r="R1" s="768"/>
    </row>
    <row r="2" spans="1:23" s="62" customFormat="1" ht="28.5" customHeight="1" thickBot="1">
      <c r="A2" s="465" t="s">
        <v>131</v>
      </c>
      <c r="B2" s="507" t="s">
        <v>6</v>
      </c>
      <c r="C2" s="400" t="s">
        <v>7</v>
      </c>
      <c r="D2" s="400" t="s">
        <v>8</v>
      </c>
      <c r="E2" s="401" t="s">
        <v>9</v>
      </c>
      <c r="F2" s="398" t="s">
        <v>6</v>
      </c>
      <c r="G2" s="399" t="s">
        <v>7</v>
      </c>
      <c r="H2" s="400" t="s">
        <v>8</v>
      </c>
      <c r="I2" s="401" t="s">
        <v>10</v>
      </c>
      <c r="J2" s="241" t="s">
        <v>6</v>
      </c>
      <c r="K2" s="242" t="s">
        <v>7</v>
      </c>
      <c r="L2" s="242" t="s">
        <v>8</v>
      </c>
      <c r="M2" s="243" t="s">
        <v>9</v>
      </c>
      <c r="P2" s="135" t="s">
        <v>125</v>
      </c>
      <c r="Q2" s="32" t="s">
        <v>126</v>
      </c>
      <c r="R2" s="32" t="s">
        <v>127</v>
      </c>
      <c r="S2" s="32" t="s">
        <v>8</v>
      </c>
      <c r="T2" s="32" t="s">
        <v>368</v>
      </c>
      <c r="U2" s="32" t="s">
        <v>369</v>
      </c>
      <c r="V2" s="32" t="s">
        <v>15</v>
      </c>
      <c r="W2" s="133" t="s">
        <v>16</v>
      </c>
    </row>
    <row r="3" spans="1:23">
      <c r="A3" s="521">
        <v>1</v>
      </c>
      <c r="B3" s="245">
        <v>127243</v>
      </c>
      <c r="C3" s="246">
        <v>131901</v>
      </c>
      <c r="D3" s="246">
        <v>4658</v>
      </c>
      <c r="E3" s="344">
        <v>10</v>
      </c>
      <c r="F3" s="269">
        <v>128008</v>
      </c>
      <c r="G3" s="269">
        <v>140747</v>
      </c>
      <c r="H3" s="268">
        <f>G3-F3</f>
        <v>12739</v>
      </c>
      <c r="I3" s="270" t="s">
        <v>104</v>
      </c>
      <c r="J3" s="370"/>
      <c r="K3" s="3"/>
      <c r="L3" s="3"/>
      <c r="M3" s="290"/>
      <c r="P3" s="136">
        <v>1</v>
      </c>
      <c r="Q3" s="4">
        <v>127243</v>
      </c>
      <c r="R3" s="4">
        <v>131901</v>
      </c>
      <c r="S3" s="4">
        <v>4658</v>
      </c>
      <c r="T3" s="4">
        <v>127243</v>
      </c>
      <c r="U3" s="4">
        <v>127428</v>
      </c>
      <c r="V3" s="4">
        <v>-1</v>
      </c>
      <c r="W3" s="8"/>
    </row>
    <row r="4" spans="1:23">
      <c r="A4" s="522">
        <v>2</v>
      </c>
      <c r="B4" s="254">
        <v>172599</v>
      </c>
      <c r="C4" s="12">
        <v>179540</v>
      </c>
      <c r="D4" s="12">
        <v>6941</v>
      </c>
      <c r="E4" s="346">
        <v>8</v>
      </c>
      <c r="F4" s="523">
        <v>169516</v>
      </c>
      <c r="G4" s="524">
        <v>183599</v>
      </c>
      <c r="H4" s="281">
        <f t="shared" ref="H4:H5" si="0">G4-F4</f>
        <v>14083</v>
      </c>
      <c r="I4" s="282" t="s">
        <v>104</v>
      </c>
      <c r="J4" s="370"/>
      <c r="K4" s="3"/>
      <c r="L4" s="3"/>
      <c r="M4" s="290"/>
      <c r="P4" s="136"/>
      <c r="Q4" s="4">
        <v>127243</v>
      </c>
      <c r="R4" s="4">
        <v>131901</v>
      </c>
      <c r="S4" s="4">
        <v>4658</v>
      </c>
      <c r="T4" s="4">
        <v>128008</v>
      </c>
      <c r="U4" s="4">
        <v>128301</v>
      </c>
      <c r="V4" s="4">
        <v>-1</v>
      </c>
      <c r="W4" s="8" t="s">
        <v>598</v>
      </c>
    </row>
    <row r="5" spans="1:23">
      <c r="A5" s="522">
        <v>3</v>
      </c>
      <c r="B5" s="257">
        <v>221072</v>
      </c>
      <c r="C5" s="14">
        <v>228034</v>
      </c>
      <c r="D5" s="14">
        <v>6962</v>
      </c>
      <c r="E5" s="348">
        <v>4</v>
      </c>
      <c r="F5" s="525">
        <v>216615</v>
      </c>
      <c r="G5" s="525">
        <v>228034</v>
      </c>
      <c r="H5" s="268">
        <f t="shared" si="0"/>
        <v>11419</v>
      </c>
      <c r="I5" s="270" t="s">
        <v>104</v>
      </c>
      <c r="J5" s="370"/>
      <c r="K5" s="3"/>
      <c r="L5" s="3"/>
      <c r="M5" s="290"/>
      <c r="P5" s="136"/>
      <c r="Q5" s="4">
        <v>127243</v>
      </c>
      <c r="R5" s="4">
        <v>131901</v>
      </c>
      <c r="S5" s="4">
        <v>4658</v>
      </c>
      <c r="T5" s="4">
        <v>128301</v>
      </c>
      <c r="U5" s="4">
        <v>128585</v>
      </c>
      <c r="V5" s="4">
        <v>-1</v>
      </c>
      <c r="W5" s="8" t="s">
        <v>599</v>
      </c>
    </row>
    <row r="6" spans="1:23">
      <c r="A6" s="471">
        <v>4</v>
      </c>
      <c r="B6" s="323">
        <v>350828</v>
      </c>
      <c r="C6" s="11">
        <v>362706</v>
      </c>
      <c r="D6" s="11">
        <v>11878</v>
      </c>
      <c r="E6" s="359">
        <v>13</v>
      </c>
      <c r="F6" s="280">
        <v>325303</v>
      </c>
      <c r="G6" s="281">
        <v>369549</v>
      </c>
      <c r="H6" s="281">
        <v>44246</v>
      </c>
      <c r="I6" s="282" t="s">
        <v>106</v>
      </c>
      <c r="J6" s="366">
        <v>322417</v>
      </c>
      <c r="K6" s="367">
        <v>362706</v>
      </c>
      <c r="L6" s="367">
        <v>40289</v>
      </c>
      <c r="M6" s="368">
        <v>54</v>
      </c>
      <c r="P6" s="136"/>
      <c r="Q6" s="4">
        <v>127243</v>
      </c>
      <c r="R6" s="4">
        <v>131901</v>
      </c>
      <c r="S6" s="4">
        <v>4658</v>
      </c>
      <c r="T6" s="4">
        <v>128829</v>
      </c>
      <c r="U6" s="4">
        <v>129137</v>
      </c>
      <c r="V6" s="4">
        <v>-1</v>
      </c>
      <c r="W6" s="8" t="s">
        <v>594</v>
      </c>
    </row>
    <row r="7" spans="1:23">
      <c r="A7" s="384">
        <v>5</v>
      </c>
      <c r="B7" s="324">
        <v>458283</v>
      </c>
      <c r="C7" s="23">
        <v>472636</v>
      </c>
      <c r="D7" s="58">
        <v>14353</v>
      </c>
      <c r="E7" s="360">
        <v>31</v>
      </c>
      <c r="F7" s="807">
        <v>451492</v>
      </c>
      <c r="G7" s="807">
        <v>494484</v>
      </c>
      <c r="H7" s="755">
        <f>G7-F7</f>
        <v>42992</v>
      </c>
      <c r="I7" s="756" t="s">
        <v>106</v>
      </c>
      <c r="J7" s="366">
        <v>455891</v>
      </c>
      <c r="K7" s="367">
        <v>474045</v>
      </c>
      <c r="L7" s="367">
        <v>18154</v>
      </c>
      <c r="M7" s="368">
        <v>33</v>
      </c>
      <c r="P7" s="136"/>
      <c r="Q7" s="4">
        <v>127243</v>
      </c>
      <c r="R7" s="4">
        <v>131901</v>
      </c>
      <c r="S7" s="4">
        <v>4658</v>
      </c>
      <c r="T7" s="4">
        <v>129134</v>
      </c>
      <c r="U7" s="4">
        <v>129409</v>
      </c>
      <c r="V7" s="4">
        <v>-1</v>
      </c>
      <c r="W7" s="8"/>
    </row>
    <row r="8" spans="1:23">
      <c r="A8" s="471">
        <v>6</v>
      </c>
      <c r="B8" s="328">
        <v>487363</v>
      </c>
      <c r="C8" s="24">
        <v>494484</v>
      </c>
      <c r="D8" s="24">
        <v>7121</v>
      </c>
      <c r="E8" s="361">
        <v>7</v>
      </c>
      <c r="F8" s="807"/>
      <c r="G8" s="807"/>
      <c r="H8" s="755"/>
      <c r="I8" s="756"/>
      <c r="J8" s="366">
        <v>484995</v>
      </c>
      <c r="K8" s="367">
        <v>494484</v>
      </c>
      <c r="L8" s="367">
        <v>9489</v>
      </c>
      <c r="M8" s="368">
        <v>10</v>
      </c>
      <c r="P8" s="136"/>
      <c r="Q8" s="4">
        <v>127243</v>
      </c>
      <c r="R8" s="4">
        <v>131901</v>
      </c>
      <c r="S8" s="4">
        <v>4658</v>
      </c>
      <c r="T8" s="4">
        <v>129621</v>
      </c>
      <c r="U8" s="4">
        <v>129914</v>
      </c>
      <c r="V8" s="4">
        <v>-1</v>
      </c>
      <c r="W8" s="8"/>
    </row>
    <row r="9" spans="1:23">
      <c r="A9" s="471">
        <v>7</v>
      </c>
      <c r="B9" s="313">
        <v>819291</v>
      </c>
      <c r="C9" s="42">
        <v>829850</v>
      </c>
      <c r="D9" s="42">
        <v>10559</v>
      </c>
      <c r="E9" s="365">
        <v>9</v>
      </c>
      <c r="F9" s="523">
        <v>820835</v>
      </c>
      <c r="G9" s="524">
        <v>829850</v>
      </c>
      <c r="H9" s="281">
        <f t="shared" ref="H9:H12" si="1">G9-F9</f>
        <v>9015</v>
      </c>
      <c r="I9" s="282" t="s">
        <v>104</v>
      </c>
      <c r="J9" s="370"/>
      <c r="K9" s="3"/>
      <c r="L9" s="3"/>
      <c r="M9" s="290"/>
      <c r="P9" s="136"/>
      <c r="Q9" s="4">
        <v>127243</v>
      </c>
      <c r="R9" s="4">
        <v>131901</v>
      </c>
      <c r="S9" s="4">
        <v>4658</v>
      </c>
      <c r="T9" s="4">
        <v>129922</v>
      </c>
      <c r="U9" s="4">
        <v>130296</v>
      </c>
      <c r="V9" s="4">
        <v>-1</v>
      </c>
      <c r="W9" s="8" t="s">
        <v>575</v>
      </c>
    </row>
    <row r="10" spans="1:23">
      <c r="A10" s="471">
        <v>8</v>
      </c>
      <c r="B10" s="315">
        <v>840574</v>
      </c>
      <c r="C10" s="40">
        <v>854075</v>
      </c>
      <c r="D10" s="40">
        <v>13501</v>
      </c>
      <c r="E10" s="353">
        <v>14</v>
      </c>
      <c r="F10" s="525">
        <v>841989</v>
      </c>
      <c r="G10" s="525">
        <v>861482</v>
      </c>
      <c r="H10" s="268">
        <f t="shared" si="1"/>
        <v>19493</v>
      </c>
      <c r="I10" s="270" t="s">
        <v>104</v>
      </c>
      <c r="J10" s="370"/>
      <c r="K10" s="3"/>
      <c r="L10" s="3"/>
      <c r="M10" s="290"/>
      <c r="P10" s="136"/>
      <c r="Q10" s="4">
        <v>127243</v>
      </c>
      <c r="R10" s="4">
        <v>131901</v>
      </c>
      <c r="S10" s="4">
        <v>4658</v>
      </c>
      <c r="T10" s="4">
        <v>130300</v>
      </c>
      <c r="U10" s="4">
        <v>130602</v>
      </c>
      <c r="V10" s="4">
        <v>-1</v>
      </c>
      <c r="W10" s="8" t="s">
        <v>176</v>
      </c>
    </row>
    <row r="11" spans="1:23">
      <c r="A11" s="384">
        <v>9</v>
      </c>
      <c r="B11" s="319">
        <v>1137158</v>
      </c>
      <c r="C11" s="41">
        <v>1151828</v>
      </c>
      <c r="D11" s="41">
        <v>14670</v>
      </c>
      <c r="E11" s="354">
        <v>16</v>
      </c>
      <c r="F11" s="523">
        <v>1137158</v>
      </c>
      <c r="G11" s="524">
        <v>1145570</v>
      </c>
      <c r="H11" s="281">
        <f t="shared" si="1"/>
        <v>8412</v>
      </c>
      <c r="I11" s="282" t="s">
        <v>104</v>
      </c>
      <c r="J11" s="370"/>
      <c r="K11" s="3"/>
      <c r="L11" s="3"/>
      <c r="M11" s="290"/>
      <c r="P11" s="136"/>
      <c r="Q11" s="4">
        <v>127243</v>
      </c>
      <c r="R11" s="4">
        <v>131901</v>
      </c>
      <c r="S11" s="4">
        <v>4658</v>
      </c>
      <c r="T11" s="4">
        <v>131077</v>
      </c>
      <c r="U11" s="4">
        <v>131460</v>
      </c>
      <c r="V11" s="4">
        <v>1</v>
      </c>
      <c r="W11" s="8" t="s">
        <v>563</v>
      </c>
    </row>
    <row r="12" spans="1:23">
      <c r="A12" s="471">
        <v>10</v>
      </c>
      <c r="B12" s="320">
        <v>1160477</v>
      </c>
      <c r="C12" s="1">
        <v>1164653</v>
      </c>
      <c r="D12" s="1">
        <v>4176</v>
      </c>
      <c r="E12" s="355">
        <v>8</v>
      </c>
      <c r="F12" s="523">
        <v>1160730</v>
      </c>
      <c r="G12" s="273">
        <v>1174858</v>
      </c>
      <c r="H12" s="281">
        <f t="shared" si="1"/>
        <v>14128</v>
      </c>
      <c r="I12" s="282" t="s">
        <v>104</v>
      </c>
      <c r="J12" s="370"/>
      <c r="K12" s="3"/>
      <c r="L12" s="3"/>
      <c r="M12" s="290"/>
      <c r="P12" s="136"/>
      <c r="Q12" s="4">
        <v>127243</v>
      </c>
      <c r="R12" s="4">
        <v>131901</v>
      </c>
      <c r="S12" s="4">
        <v>4658</v>
      </c>
      <c r="T12" s="4">
        <v>131467</v>
      </c>
      <c r="U12" s="4">
        <v>131901</v>
      </c>
      <c r="V12" s="4">
        <v>-1</v>
      </c>
      <c r="W12" s="8"/>
    </row>
    <row r="13" spans="1:23">
      <c r="A13" s="471">
        <v>11</v>
      </c>
      <c r="B13" s="321">
        <v>1332551</v>
      </c>
      <c r="C13" s="9">
        <v>1339689</v>
      </c>
      <c r="D13" s="9">
        <v>7138</v>
      </c>
      <c r="E13" s="356">
        <v>9</v>
      </c>
      <c r="F13" s="289"/>
      <c r="G13" s="289"/>
      <c r="H13" s="3"/>
      <c r="I13" s="290"/>
      <c r="J13" s="370"/>
      <c r="K13" s="3"/>
      <c r="L13" s="3"/>
      <c r="M13" s="290"/>
      <c r="P13" s="136">
        <v>2</v>
      </c>
      <c r="Q13" s="12">
        <v>172599</v>
      </c>
      <c r="R13" s="12">
        <v>179540</v>
      </c>
      <c r="S13" s="12">
        <v>6941</v>
      </c>
      <c r="T13" s="12">
        <v>172599</v>
      </c>
      <c r="U13" s="12">
        <v>173033</v>
      </c>
      <c r="V13" s="12">
        <v>1</v>
      </c>
      <c r="W13" s="13" t="s">
        <v>134</v>
      </c>
    </row>
    <row r="14" spans="1:23">
      <c r="A14" s="471">
        <v>12</v>
      </c>
      <c r="B14" s="322">
        <v>1634290</v>
      </c>
      <c r="C14" s="10">
        <v>1640007</v>
      </c>
      <c r="D14" s="10">
        <v>5717</v>
      </c>
      <c r="E14" s="357">
        <v>8</v>
      </c>
      <c r="F14" s="289"/>
      <c r="G14" s="289"/>
      <c r="H14" s="3"/>
      <c r="I14" s="290"/>
      <c r="J14" s="370"/>
      <c r="K14" s="3"/>
      <c r="L14" s="3"/>
      <c r="M14" s="290"/>
      <c r="P14" s="136"/>
      <c r="Q14" s="12">
        <v>172599</v>
      </c>
      <c r="R14" s="12">
        <v>179540</v>
      </c>
      <c r="S14" s="12">
        <v>6941</v>
      </c>
      <c r="T14" s="12">
        <v>173199</v>
      </c>
      <c r="U14" s="12">
        <v>174041</v>
      </c>
      <c r="V14" s="12">
        <v>1</v>
      </c>
      <c r="W14" s="13" t="s">
        <v>222</v>
      </c>
    </row>
    <row r="15" spans="1:23">
      <c r="A15" s="471">
        <v>13</v>
      </c>
      <c r="B15" s="323">
        <v>2119802</v>
      </c>
      <c r="C15" s="11">
        <v>2126882</v>
      </c>
      <c r="D15" s="11">
        <v>7080</v>
      </c>
      <c r="E15" s="359">
        <v>2</v>
      </c>
      <c r="F15" s="289"/>
      <c r="G15" s="289"/>
      <c r="H15" s="3"/>
      <c r="I15" s="290"/>
      <c r="J15" s="370"/>
      <c r="K15" s="3"/>
      <c r="L15" s="3"/>
      <c r="M15" s="290"/>
      <c r="P15" s="136"/>
      <c r="Q15" s="12">
        <v>172599</v>
      </c>
      <c r="R15" s="12">
        <v>179540</v>
      </c>
      <c r="S15" s="12">
        <v>6941</v>
      </c>
      <c r="T15" s="12">
        <v>174148</v>
      </c>
      <c r="U15" s="12">
        <v>174828</v>
      </c>
      <c r="V15" s="12">
        <v>1</v>
      </c>
      <c r="W15" s="13" t="s">
        <v>851</v>
      </c>
    </row>
    <row r="16" spans="1:23">
      <c r="A16" s="471">
        <v>14</v>
      </c>
      <c r="B16" s="324">
        <v>2282383</v>
      </c>
      <c r="C16" s="23">
        <v>2304218</v>
      </c>
      <c r="D16" s="23">
        <v>21835</v>
      </c>
      <c r="E16" s="369">
        <v>32</v>
      </c>
      <c r="F16" s="523">
        <v>2281104</v>
      </c>
      <c r="G16" s="524">
        <v>2291117</v>
      </c>
      <c r="H16" s="281">
        <f>G16-F16</f>
        <v>10013</v>
      </c>
      <c r="I16" s="282" t="s">
        <v>106</v>
      </c>
      <c r="J16" s="366">
        <v>2279249</v>
      </c>
      <c r="K16" s="367">
        <v>2305257</v>
      </c>
      <c r="L16" s="367">
        <v>26008</v>
      </c>
      <c r="M16" s="368">
        <v>19</v>
      </c>
      <c r="P16" s="136"/>
      <c r="Q16" s="12">
        <v>172599</v>
      </c>
      <c r="R16" s="12">
        <v>179540</v>
      </c>
      <c r="S16" s="12">
        <v>6941</v>
      </c>
      <c r="T16" s="12">
        <v>174999</v>
      </c>
      <c r="U16" s="12">
        <v>175694</v>
      </c>
      <c r="V16" s="12">
        <v>1</v>
      </c>
      <c r="W16" s="13"/>
    </row>
    <row r="17" spans="1:23">
      <c r="A17" s="471">
        <v>15</v>
      </c>
      <c r="B17" s="328">
        <v>2445675</v>
      </c>
      <c r="C17" s="24">
        <v>2463685</v>
      </c>
      <c r="D17" s="24">
        <v>18010</v>
      </c>
      <c r="E17" s="361">
        <v>19</v>
      </c>
      <c r="F17" s="289"/>
      <c r="G17" s="289"/>
      <c r="H17" s="3"/>
      <c r="I17" s="290"/>
      <c r="J17" s="370"/>
      <c r="K17" s="3"/>
      <c r="L17" s="3"/>
      <c r="M17" s="290"/>
      <c r="P17" s="136"/>
      <c r="Q17" s="12">
        <v>172599</v>
      </c>
      <c r="R17" s="12">
        <v>179540</v>
      </c>
      <c r="S17" s="12">
        <v>6941</v>
      </c>
      <c r="T17" s="12">
        <v>175682</v>
      </c>
      <c r="U17" s="12">
        <v>177043</v>
      </c>
      <c r="V17" s="12">
        <v>-1</v>
      </c>
      <c r="W17" s="13" t="s">
        <v>852</v>
      </c>
    </row>
    <row r="18" spans="1:23">
      <c r="A18" s="471">
        <v>16</v>
      </c>
      <c r="B18" s="313">
        <v>2538279</v>
      </c>
      <c r="C18" s="42">
        <v>2562375</v>
      </c>
      <c r="D18" s="42">
        <v>24096</v>
      </c>
      <c r="E18" s="365">
        <v>28</v>
      </c>
      <c r="F18" s="289"/>
      <c r="G18" s="289"/>
      <c r="H18" s="3"/>
      <c r="I18" s="290"/>
      <c r="J18" s="370"/>
      <c r="K18" s="3"/>
      <c r="L18" s="3"/>
      <c r="M18" s="290"/>
      <c r="P18" s="136"/>
      <c r="Q18" s="12">
        <v>172599</v>
      </c>
      <c r="R18" s="12">
        <v>179540</v>
      </c>
      <c r="S18" s="12">
        <v>6941</v>
      </c>
      <c r="T18" s="12">
        <v>177019</v>
      </c>
      <c r="U18" s="12">
        <v>177654</v>
      </c>
      <c r="V18" s="12">
        <v>-1</v>
      </c>
      <c r="W18" s="13" t="s">
        <v>853</v>
      </c>
    </row>
    <row r="19" spans="1:23">
      <c r="A19" s="384">
        <v>17</v>
      </c>
      <c r="B19" s="315">
        <v>2572275</v>
      </c>
      <c r="C19" s="40">
        <v>2613032</v>
      </c>
      <c r="D19" s="40">
        <v>40757</v>
      </c>
      <c r="E19" s="353">
        <v>37</v>
      </c>
      <c r="F19" s="523">
        <v>2572275</v>
      </c>
      <c r="G19" s="524">
        <v>2614801</v>
      </c>
      <c r="H19" s="281">
        <f>G19-F19</f>
        <v>42526</v>
      </c>
      <c r="I19" s="282" t="s">
        <v>106</v>
      </c>
      <c r="J19" s="406">
        <v>2577212</v>
      </c>
      <c r="K19" s="407">
        <v>2611343</v>
      </c>
      <c r="L19" s="407">
        <v>34131</v>
      </c>
      <c r="M19" s="368">
        <v>28</v>
      </c>
      <c r="P19" s="136"/>
      <c r="Q19" s="12">
        <v>172599</v>
      </c>
      <c r="R19" s="12">
        <v>179540</v>
      </c>
      <c r="S19" s="12">
        <v>6941</v>
      </c>
      <c r="T19" s="12">
        <v>178299</v>
      </c>
      <c r="U19" s="12">
        <v>178721</v>
      </c>
      <c r="V19" s="12">
        <v>-1</v>
      </c>
      <c r="W19" s="13" t="s">
        <v>157</v>
      </c>
    </row>
    <row r="20" spans="1:23">
      <c r="A20" s="471">
        <v>18</v>
      </c>
      <c r="B20" s="319">
        <v>2813870</v>
      </c>
      <c r="C20" s="41">
        <v>2826003</v>
      </c>
      <c r="D20" s="41">
        <v>12133</v>
      </c>
      <c r="E20" s="354">
        <v>8</v>
      </c>
      <c r="F20" s="289"/>
      <c r="G20" s="289"/>
      <c r="H20" s="3"/>
      <c r="I20" s="290"/>
      <c r="J20" s="370"/>
      <c r="K20" s="3"/>
      <c r="L20" s="3"/>
      <c r="M20" s="290"/>
      <c r="P20" s="136"/>
      <c r="Q20" s="12">
        <v>172599</v>
      </c>
      <c r="R20" s="12">
        <v>179540</v>
      </c>
      <c r="S20" s="12">
        <v>6941</v>
      </c>
      <c r="T20" s="12">
        <v>178752</v>
      </c>
      <c r="U20" s="12">
        <v>179540</v>
      </c>
      <c r="V20" s="12">
        <v>-1</v>
      </c>
      <c r="W20" s="13" t="s">
        <v>854</v>
      </c>
    </row>
    <row r="21" spans="1:23">
      <c r="A21" s="471">
        <v>19</v>
      </c>
      <c r="B21" s="320">
        <v>2901139</v>
      </c>
      <c r="C21" s="1">
        <v>2906907</v>
      </c>
      <c r="D21" s="1">
        <v>5768</v>
      </c>
      <c r="E21" s="355">
        <v>10</v>
      </c>
      <c r="F21" s="289"/>
      <c r="G21" s="289"/>
      <c r="H21" s="3"/>
      <c r="I21" s="290"/>
      <c r="J21" s="370"/>
      <c r="K21" s="3"/>
      <c r="L21" s="3"/>
      <c r="M21" s="290"/>
      <c r="P21" s="136">
        <v>3</v>
      </c>
      <c r="Q21" s="14">
        <v>221072</v>
      </c>
      <c r="R21" s="14">
        <v>228034</v>
      </c>
      <c r="S21" s="14">
        <v>6962</v>
      </c>
      <c r="T21" s="14">
        <v>221072</v>
      </c>
      <c r="U21" s="14">
        <v>222205</v>
      </c>
      <c r="V21" s="14">
        <v>-1</v>
      </c>
      <c r="W21" s="15" t="s">
        <v>855</v>
      </c>
    </row>
    <row r="22" spans="1:23">
      <c r="A22" s="471">
        <v>20</v>
      </c>
      <c r="B22" s="321">
        <v>3027986</v>
      </c>
      <c r="C22" s="9">
        <v>3047207</v>
      </c>
      <c r="D22" s="9">
        <v>19221</v>
      </c>
      <c r="E22" s="356">
        <v>21</v>
      </c>
      <c r="F22" s="523">
        <v>3033738</v>
      </c>
      <c r="G22" s="524">
        <v>3052880</v>
      </c>
      <c r="H22" s="281">
        <f t="shared" ref="H22:H27" si="2">G22-F22</f>
        <v>19142</v>
      </c>
      <c r="I22" s="282" t="s">
        <v>104</v>
      </c>
      <c r="J22" s="370"/>
      <c r="K22" s="3"/>
      <c r="L22" s="3"/>
      <c r="M22" s="290"/>
      <c r="P22" s="136"/>
      <c r="Q22" s="14">
        <v>221072</v>
      </c>
      <c r="R22" s="14">
        <v>228034</v>
      </c>
      <c r="S22" s="14">
        <v>6962</v>
      </c>
      <c r="T22" s="14">
        <v>222202</v>
      </c>
      <c r="U22" s="14">
        <v>223578</v>
      </c>
      <c r="V22" s="14">
        <v>-1</v>
      </c>
      <c r="W22" s="15" t="s">
        <v>856</v>
      </c>
    </row>
    <row r="23" spans="1:23">
      <c r="A23" s="384">
        <v>21</v>
      </c>
      <c r="B23" s="322">
        <v>3082260</v>
      </c>
      <c r="C23" s="10">
        <v>3101769</v>
      </c>
      <c r="D23" s="10">
        <v>19509</v>
      </c>
      <c r="E23" s="357">
        <v>12</v>
      </c>
      <c r="F23" s="794">
        <v>3066550</v>
      </c>
      <c r="G23" s="797">
        <v>3271702</v>
      </c>
      <c r="H23" s="744">
        <f t="shared" si="2"/>
        <v>205152</v>
      </c>
      <c r="I23" s="799" t="s">
        <v>105</v>
      </c>
      <c r="J23" s="370"/>
      <c r="K23" s="3"/>
      <c r="L23" s="3"/>
      <c r="M23" s="290"/>
      <c r="P23" s="136"/>
      <c r="Q23" s="14">
        <v>221072</v>
      </c>
      <c r="R23" s="14">
        <v>228034</v>
      </c>
      <c r="S23" s="14">
        <v>6962</v>
      </c>
      <c r="T23" s="14">
        <v>223584</v>
      </c>
      <c r="U23" s="14">
        <v>227213</v>
      </c>
      <c r="V23" s="14">
        <v>-1</v>
      </c>
      <c r="W23" s="15" t="s">
        <v>857</v>
      </c>
    </row>
    <row r="24" spans="1:23">
      <c r="A24" s="384">
        <v>22</v>
      </c>
      <c r="B24" s="323">
        <v>3173947</v>
      </c>
      <c r="C24" s="11">
        <v>3246630</v>
      </c>
      <c r="D24" s="11">
        <v>72683</v>
      </c>
      <c r="E24" s="359">
        <v>81</v>
      </c>
      <c r="F24" s="795"/>
      <c r="G24" s="798"/>
      <c r="H24" s="745"/>
      <c r="I24" s="800"/>
      <c r="J24" s="370"/>
      <c r="K24" s="3"/>
      <c r="L24" s="3"/>
      <c r="M24" s="290"/>
      <c r="P24" s="136"/>
      <c r="Q24" s="14">
        <v>221072</v>
      </c>
      <c r="R24" s="14">
        <v>228034</v>
      </c>
      <c r="S24" s="14">
        <v>6962</v>
      </c>
      <c r="T24" s="14">
        <v>227372</v>
      </c>
      <c r="U24" s="14">
        <v>228034</v>
      </c>
      <c r="V24" s="14">
        <v>-1</v>
      </c>
      <c r="W24" s="15" t="s">
        <v>858</v>
      </c>
    </row>
    <row r="25" spans="1:23">
      <c r="A25" s="384">
        <v>23</v>
      </c>
      <c r="B25" s="324">
        <v>3285873</v>
      </c>
      <c r="C25" s="23">
        <v>3299204</v>
      </c>
      <c r="D25" s="58">
        <v>13331</v>
      </c>
      <c r="E25" s="360">
        <v>16</v>
      </c>
      <c r="F25" s="523">
        <v>3281686</v>
      </c>
      <c r="G25" s="524">
        <v>3307140</v>
      </c>
      <c r="H25" s="281">
        <f t="shared" si="2"/>
        <v>25454</v>
      </c>
      <c r="I25" s="282" t="s">
        <v>104</v>
      </c>
      <c r="J25" s="370"/>
      <c r="K25" s="3"/>
      <c r="L25" s="3"/>
      <c r="M25" s="290"/>
      <c r="P25" s="111">
        <v>4</v>
      </c>
      <c r="Q25" s="11">
        <v>350828</v>
      </c>
      <c r="R25" s="11">
        <v>362706</v>
      </c>
      <c r="S25" s="11">
        <f>Table9[[#This Row],[Island end]]-Table9[[#This Row],[Island start]]</f>
        <v>11878</v>
      </c>
      <c r="T25" s="11">
        <v>350828</v>
      </c>
      <c r="U25" s="11">
        <v>351208</v>
      </c>
      <c r="V25" s="11">
        <v>1</v>
      </c>
      <c r="W25" s="141"/>
    </row>
    <row r="26" spans="1:23">
      <c r="A26" s="471">
        <v>24</v>
      </c>
      <c r="B26" s="328">
        <v>3348904</v>
      </c>
      <c r="C26" s="24">
        <v>3358096</v>
      </c>
      <c r="D26" s="24">
        <v>9192</v>
      </c>
      <c r="E26" s="361">
        <v>6</v>
      </c>
      <c r="F26" s="525">
        <v>3346384</v>
      </c>
      <c r="G26" s="525">
        <v>3357352</v>
      </c>
      <c r="H26" s="268">
        <f t="shared" si="2"/>
        <v>10968</v>
      </c>
      <c r="I26" s="270" t="s">
        <v>104</v>
      </c>
      <c r="J26" s="370"/>
      <c r="K26" s="3"/>
      <c r="L26" s="3"/>
      <c r="M26" s="290"/>
      <c r="P26" s="111"/>
      <c r="Q26" s="11">
        <v>350828</v>
      </c>
      <c r="R26" s="11">
        <v>362706</v>
      </c>
      <c r="S26" s="11">
        <f>Table9[[#This Row],[Island end]]-Table9[[#This Row],[Island start]]</f>
        <v>11878</v>
      </c>
      <c r="T26" s="11">
        <v>351205</v>
      </c>
      <c r="U26" s="11">
        <v>351399</v>
      </c>
      <c r="V26" s="11">
        <v>1</v>
      </c>
      <c r="W26" s="141"/>
    </row>
    <row r="27" spans="1:23">
      <c r="A27" s="471">
        <v>25</v>
      </c>
      <c r="B27" s="313">
        <v>3366158</v>
      </c>
      <c r="C27" s="42">
        <v>3405153</v>
      </c>
      <c r="D27" s="42">
        <v>38995</v>
      </c>
      <c r="E27" s="365">
        <v>37</v>
      </c>
      <c r="F27" s="801">
        <v>3372138</v>
      </c>
      <c r="G27" s="803">
        <v>3414220</v>
      </c>
      <c r="H27" s="744">
        <f t="shared" si="2"/>
        <v>42082</v>
      </c>
      <c r="I27" s="746" t="s">
        <v>104</v>
      </c>
      <c r="J27" s="370"/>
      <c r="K27" s="3"/>
      <c r="L27" s="3"/>
      <c r="M27" s="290"/>
      <c r="P27" s="111"/>
      <c r="Q27" s="11">
        <v>350828</v>
      </c>
      <c r="R27" s="11">
        <v>362706</v>
      </c>
      <c r="S27" s="11">
        <f>Table9[[#This Row],[Island end]]-Table9[[#This Row],[Island start]]</f>
        <v>11878</v>
      </c>
      <c r="T27" s="11">
        <v>351389</v>
      </c>
      <c r="U27" s="11">
        <v>353701</v>
      </c>
      <c r="V27" s="11">
        <v>1</v>
      </c>
      <c r="W27" s="141" t="s">
        <v>859</v>
      </c>
    </row>
    <row r="28" spans="1:23" ht="13.5" thickBot="1">
      <c r="A28" s="394">
        <v>26</v>
      </c>
      <c r="B28" s="526">
        <v>3409224</v>
      </c>
      <c r="C28" s="527">
        <v>3414221</v>
      </c>
      <c r="D28" s="527">
        <v>4997</v>
      </c>
      <c r="E28" s="528">
        <v>6</v>
      </c>
      <c r="F28" s="802"/>
      <c r="G28" s="804"/>
      <c r="H28" s="805"/>
      <c r="I28" s="806"/>
      <c r="J28" s="507"/>
      <c r="K28" s="242"/>
      <c r="L28" s="242"/>
      <c r="M28" s="243"/>
      <c r="P28" s="111"/>
      <c r="Q28" s="11">
        <v>350828</v>
      </c>
      <c r="R28" s="11">
        <v>362706</v>
      </c>
      <c r="S28" s="11">
        <f>Table9[[#This Row],[Island end]]-Table9[[#This Row],[Island start]]</f>
        <v>11878</v>
      </c>
      <c r="T28" s="11">
        <v>353701</v>
      </c>
      <c r="U28" s="11">
        <v>354969</v>
      </c>
      <c r="V28" s="11">
        <v>1</v>
      </c>
      <c r="W28" s="141" t="s">
        <v>860</v>
      </c>
    </row>
    <row r="29" spans="1:23">
      <c r="B29" s="3"/>
      <c r="C29" s="3"/>
      <c r="D29" s="6">
        <v>403127</v>
      </c>
      <c r="E29" s="32">
        <v>452</v>
      </c>
      <c r="J29" s="65"/>
      <c r="K29" s="65"/>
      <c r="L29" s="65"/>
      <c r="M29" s="65"/>
      <c r="P29" s="111"/>
      <c r="Q29" s="11">
        <v>350828</v>
      </c>
      <c r="R29" s="11">
        <v>362706</v>
      </c>
      <c r="S29" s="11">
        <f>Table9[[#This Row],[Island end]]-Table9[[#This Row],[Island start]]</f>
        <v>11878</v>
      </c>
      <c r="T29" s="11">
        <v>354953</v>
      </c>
      <c r="U29" s="11">
        <v>356062</v>
      </c>
      <c r="V29" s="11">
        <v>1</v>
      </c>
      <c r="W29" s="141" t="s">
        <v>861</v>
      </c>
    </row>
    <row r="30" spans="1:23" ht="14.25">
      <c r="A30"/>
      <c r="B30"/>
      <c r="C30"/>
      <c r="D30"/>
      <c r="E30"/>
      <c r="F30"/>
      <c r="G30"/>
      <c r="H30"/>
      <c r="I30"/>
      <c r="J30" s="65"/>
      <c r="K30" s="65"/>
      <c r="L30" s="65"/>
      <c r="M30" s="65"/>
      <c r="P30" s="111"/>
      <c r="Q30" s="11">
        <v>350828</v>
      </c>
      <c r="R30" s="11">
        <v>362706</v>
      </c>
      <c r="S30" s="11">
        <f>Table9[[#This Row],[Island end]]-Table9[[#This Row],[Island start]]</f>
        <v>11878</v>
      </c>
      <c r="T30" s="11">
        <v>356059</v>
      </c>
      <c r="U30" s="11">
        <v>356694</v>
      </c>
      <c r="V30" s="11">
        <v>1</v>
      </c>
      <c r="W30" s="141" t="s">
        <v>862</v>
      </c>
    </row>
    <row r="31" spans="1:23" ht="15" thickBot="1">
      <c r="A31"/>
      <c r="B31"/>
      <c r="C31"/>
      <c r="D31"/>
      <c r="E31"/>
      <c r="F31"/>
      <c r="G31"/>
      <c r="H31"/>
      <c r="I31"/>
      <c r="J31" s="65"/>
      <c r="K31" s="65"/>
      <c r="L31" s="65"/>
      <c r="M31" s="65"/>
      <c r="P31" s="111"/>
      <c r="Q31" s="11">
        <v>350828</v>
      </c>
      <c r="R31" s="11">
        <v>362706</v>
      </c>
      <c r="S31" s="11">
        <f>Table9[[#This Row],[Island end]]-Table9[[#This Row],[Island start]]</f>
        <v>11878</v>
      </c>
      <c r="T31" s="11">
        <v>356743</v>
      </c>
      <c r="U31" s="11">
        <v>357108</v>
      </c>
      <c r="V31" s="11">
        <v>1</v>
      </c>
      <c r="W31" s="141" t="s">
        <v>863</v>
      </c>
    </row>
    <row r="32" spans="1:23" ht="14.25">
      <c r="A32"/>
      <c r="B32" s="62"/>
      <c r="C32"/>
      <c r="D32"/>
      <c r="E32" s="62"/>
      <c r="F32" s="336">
        <v>1374625</v>
      </c>
      <c r="G32" s="337">
        <v>1393952</v>
      </c>
      <c r="H32" s="337">
        <v>19327</v>
      </c>
      <c r="I32" s="338" t="s">
        <v>106</v>
      </c>
      <c r="J32" s="65"/>
      <c r="K32" s="65"/>
      <c r="L32" s="65"/>
      <c r="M32" s="65"/>
      <c r="P32" s="111"/>
      <c r="Q32" s="11">
        <v>350828</v>
      </c>
      <c r="R32" s="11">
        <v>362706</v>
      </c>
      <c r="S32" s="11">
        <f>Table9[[#This Row],[Island end]]-Table9[[#This Row],[Island start]]</f>
        <v>11878</v>
      </c>
      <c r="T32" s="11">
        <v>357108</v>
      </c>
      <c r="U32" s="11">
        <v>358175</v>
      </c>
      <c r="V32" s="11">
        <v>1</v>
      </c>
      <c r="W32" s="141" t="s">
        <v>864</v>
      </c>
    </row>
    <row r="33" spans="1:23" ht="14.25">
      <c r="A33"/>
      <c r="B33"/>
      <c r="C33"/>
      <c r="D33"/>
      <c r="E33"/>
      <c r="F33" s="267">
        <v>1457427</v>
      </c>
      <c r="G33" s="268">
        <v>1471862</v>
      </c>
      <c r="H33" s="268">
        <v>14435</v>
      </c>
      <c r="I33" s="270" t="s">
        <v>106</v>
      </c>
      <c r="J33" s="65"/>
      <c r="K33" s="65"/>
      <c r="L33" s="65"/>
      <c r="M33" s="65"/>
      <c r="P33" s="111"/>
      <c r="Q33" s="11">
        <v>350828</v>
      </c>
      <c r="R33" s="11">
        <v>362706</v>
      </c>
      <c r="S33" s="11">
        <f>Table9[[#This Row],[Island end]]-Table9[[#This Row],[Island start]]</f>
        <v>11878</v>
      </c>
      <c r="T33" s="11">
        <v>358172</v>
      </c>
      <c r="U33" s="11">
        <v>358732</v>
      </c>
      <c r="V33" s="11">
        <v>1</v>
      </c>
      <c r="W33" s="141" t="s">
        <v>865</v>
      </c>
    </row>
    <row r="34" spans="1:23" ht="15" thickBot="1">
      <c r="A34"/>
      <c r="B34"/>
      <c r="C34"/>
      <c r="D34"/>
      <c r="E34"/>
      <c r="F34" s="340">
        <v>1979169</v>
      </c>
      <c r="G34" s="341">
        <v>1992566</v>
      </c>
      <c r="H34" s="341">
        <v>13397</v>
      </c>
      <c r="I34" s="342" t="s">
        <v>104</v>
      </c>
      <c r="J34" s="65"/>
      <c r="K34" s="65"/>
      <c r="L34" s="65"/>
      <c r="M34" s="65"/>
      <c r="P34" s="111"/>
      <c r="Q34" s="11">
        <v>350828</v>
      </c>
      <c r="R34" s="11">
        <v>362706</v>
      </c>
      <c r="S34" s="11">
        <f>Table9[[#This Row],[Island end]]-Table9[[#This Row],[Island start]]</f>
        <v>11878</v>
      </c>
      <c r="T34" s="11">
        <v>358741</v>
      </c>
      <c r="U34" s="11">
        <v>359577</v>
      </c>
      <c r="V34" s="11">
        <v>1</v>
      </c>
      <c r="W34" s="141"/>
    </row>
    <row r="35" spans="1:23" ht="14.25">
      <c r="A35"/>
      <c r="B35"/>
      <c r="C35"/>
      <c r="D35"/>
      <c r="E35"/>
      <c r="F35" s="2"/>
      <c r="G35" s="2"/>
      <c r="H35" s="2"/>
      <c r="I35" s="2"/>
      <c r="J35" s="65"/>
      <c r="K35" s="65"/>
      <c r="L35" s="65"/>
      <c r="M35" s="65"/>
      <c r="P35" s="111"/>
      <c r="Q35" s="11">
        <v>350828</v>
      </c>
      <c r="R35" s="11">
        <v>362706</v>
      </c>
      <c r="S35" s="11">
        <f>Table9[[#This Row],[Island end]]-Table9[[#This Row],[Island start]]</f>
        <v>11878</v>
      </c>
      <c r="T35" s="11">
        <v>360541</v>
      </c>
      <c r="U35" s="11">
        <v>360822</v>
      </c>
      <c r="V35" s="11">
        <v>-1</v>
      </c>
      <c r="W35" s="141"/>
    </row>
    <row r="36" spans="1:23" ht="13.5" thickBot="1">
      <c r="P36" s="111"/>
      <c r="Q36" s="11">
        <v>350828</v>
      </c>
      <c r="R36" s="11">
        <v>362706</v>
      </c>
      <c r="S36" s="11">
        <f>Table9[[#This Row],[Island end]]-Table9[[#This Row],[Island start]]</f>
        <v>11878</v>
      </c>
      <c r="T36" s="11">
        <v>360940</v>
      </c>
      <c r="U36" s="11">
        <v>361902</v>
      </c>
      <c r="V36" s="11">
        <v>1</v>
      </c>
      <c r="W36" s="141" t="s">
        <v>211</v>
      </c>
    </row>
    <row r="37" spans="1:23" ht="100.5" thickBot="1">
      <c r="B37" s="616" t="s">
        <v>20</v>
      </c>
      <c r="C37" s="617" t="s">
        <v>21</v>
      </c>
      <c r="D37" s="618" t="s">
        <v>22</v>
      </c>
      <c r="E37" s="616" t="s">
        <v>23</v>
      </c>
      <c r="F37" s="617" t="s">
        <v>24</v>
      </c>
      <c r="G37" s="618" t="s">
        <v>25</v>
      </c>
      <c r="H37" s="616" t="s">
        <v>26</v>
      </c>
      <c r="I37" s="617" t="s">
        <v>27</v>
      </c>
      <c r="J37" s="618" t="s">
        <v>28</v>
      </c>
      <c r="K37" s="616" t="s">
        <v>29</v>
      </c>
      <c r="L37" s="617" t="s">
        <v>30</v>
      </c>
      <c r="M37" s="618" t="s">
        <v>31</v>
      </c>
      <c r="P37" s="111"/>
      <c r="Q37" s="11">
        <v>350828</v>
      </c>
      <c r="R37" s="11">
        <v>362706</v>
      </c>
      <c r="S37" s="11">
        <f>Table9[[#This Row],[Island end]]-Table9[[#This Row],[Island start]]</f>
        <v>11878</v>
      </c>
      <c r="T37" s="11">
        <v>361975</v>
      </c>
      <c r="U37" s="11">
        <v>362706</v>
      </c>
      <c r="V37" s="11">
        <v>1</v>
      </c>
      <c r="W37" s="141"/>
    </row>
    <row r="38" spans="1:23" ht="15.75" thickBot="1">
      <c r="B38" s="630">
        <v>12</v>
      </c>
      <c r="C38" s="629">
        <f>SUM(D3:D5,D9:D12,D22,D25:D28)</f>
        <v>147203</v>
      </c>
      <c r="D38" s="629">
        <f>SUM(E3:E5,E9:E12,E22,E25:E28)</f>
        <v>155</v>
      </c>
      <c r="E38" s="620">
        <v>2</v>
      </c>
      <c r="F38" s="621">
        <f>SUM(D23:D24)</f>
        <v>92192</v>
      </c>
      <c r="G38" s="621">
        <f>SUM(E23:E24)</f>
        <v>93</v>
      </c>
      <c r="H38" s="630">
        <v>5</v>
      </c>
      <c r="I38" s="629">
        <f>SUM(L6:L8,L16,L19)</f>
        <v>128071</v>
      </c>
      <c r="J38" s="629">
        <f>SUM(M6:M8,M16,M19)</f>
        <v>144</v>
      </c>
      <c r="K38" s="630">
        <v>7</v>
      </c>
      <c r="L38" s="629">
        <f>SUM(D13:D15,D17:D18,D20:D21)</f>
        <v>79942</v>
      </c>
      <c r="M38" s="631">
        <f>SUM(E13:E15,E17:E18,E20:E21)</f>
        <v>84</v>
      </c>
      <c r="P38" s="5">
        <v>5</v>
      </c>
      <c r="Q38" s="23">
        <v>458283</v>
      </c>
      <c r="R38" s="23">
        <v>472636</v>
      </c>
      <c r="S38" s="58">
        <f>R38-Q38</f>
        <v>14353</v>
      </c>
      <c r="T38" s="23">
        <v>458283</v>
      </c>
      <c r="U38" s="23">
        <v>458489</v>
      </c>
      <c r="V38" s="23">
        <v>-1</v>
      </c>
      <c r="W38" s="142" t="s">
        <v>157</v>
      </c>
    </row>
    <row r="39" spans="1:23">
      <c r="Q39" s="23">
        <v>458283</v>
      </c>
      <c r="R39" s="23">
        <v>472636</v>
      </c>
      <c r="S39" s="58">
        <f t="shared" ref="S39:S68" si="3">R39-Q39</f>
        <v>14353</v>
      </c>
      <c r="T39" s="23">
        <v>458486</v>
      </c>
      <c r="U39" s="23">
        <v>458647</v>
      </c>
      <c r="V39" s="23">
        <v>-1</v>
      </c>
      <c r="W39" s="142"/>
    </row>
    <row r="40" spans="1:23">
      <c r="Q40" s="23">
        <v>458283</v>
      </c>
      <c r="R40" s="23">
        <v>472636</v>
      </c>
      <c r="S40" s="58">
        <f t="shared" si="3"/>
        <v>14353</v>
      </c>
      <c r="T40" s="23">
        <v>458640</v>
      </c>
      <c r="U40" s="23">
        <v>459032</v>
      </c>
      <c r="V40" s="23">
        <v>-1</v>
      </c>
      <c r="W40" s="142"/>
    </row>
    <row r="41" spans="1:23">
      <c r="Q41" s="23">
        <v>458283</v>
      </c>
      <c r="R41" s="23">
        <v>472636</v>
      </c>
      <c r="S41" s="58">
        <f t="shared" si="3"/>
        <v>14353</v>
      </c>
      <c r="T41" s="23">
        <v>459104</v>
      </c>
      <c r="U41" s="23">
        <v>459328</v>
      </c>
      <c r="V41" s="23">
        <v>-1</v>
      </c>
      <c r="W41" s="142"/>
    </row>
    <row r="42" spans="1:23">
      <c r="Q42" s="23">
        <v>458283</v>
      </c>
      <c r="R42" s="23">
        <v>472636</v>
      </c>
      <c r="S42" s="58">
        <f t="shared" si="3"/>
        <v>14353</v>
      </c>
      <c r="T42" s="23">
        <v>459325</v>
      </c>
      <c r="U42" s="23">
        <v>459918</v>
      </c>
      <c r="V42" s="23">
        <v>-1</v>
      </c>
      <c r="W42" s="142"/>
    </row>
    <row r="43" spans="1:23">
      <c r="Q43" s="23">
        <v>458283</v>
      </c>
      <c r="R43" s="23">
        <v>472636</v>
      </c>
      <c r="S43" s="58">
        <f t="shared" si="3"/>
        <v>14353</v>
      </c>
      <c r="T43" s="23">
        <v>459996</v>
      </c>
      <c r="U43" s="23">
        <v>460196</v>
      </c>
      <c r="V43" s="23">
        <v>-1</v>
      </c>
      <c r="W43" s="142"/>
    </row>
    <row r="44" spans="1:23">
      <c r="Q44" s="23">
        <v>458283</v>
      </c>
      <c r="R44" s="23">
        <v>472636</v>
      </c>
      <c r="S44" s="58">
        <f t="shared" si="3"/>
        <v>14353</v>
      </c>
      <c r="T44" s="23">
        <v>460196</v>
      </c>
      <c r="U44" s="23">
        <v>460486</v>
      </c>
      <c r="V44" s="23">
        <v>-1</v>
      </c>
      <c r="W44" s="142" t="s">
        <v>272</v>
      </c>
    </row>
    <row r="45" spans="1:23">
      <c r="Q45" s="23">
        <v>458283</v>
      </c>
      <c r="R45" s="23">
        <v>472636</v>
      </c>
      <c r="S45" s="58">
        <f t="shared" si="3"/>
        <v>14353</v>
      </c>
      <c r="T45" s="23">
        <v>460506</v>
      </c>
      <c r="U45" s="23">
        <v>460631</v>
      </c>
      <c r="V45" s="23">
        <v>-1</v>
      </c>
      <c r="W45" s="142"/>
    </row>
    <row r="46" spans="1:23">
      <c r="Q46" s="23">
        <v>458283</v>
      </c>
      <c r="R46" s="23">
        <v>472636</v>
      </c>
      <c r="S46" s="58">
        <f t="shared" si="3"/>
        <v>14353</v>
      </c>
      <c r="T46" s="23">
        <v>460725</v>
      </c>
      <c r="U46" s="23">
        <v>461021</v>
      </c>
      <c r="V46" s="23">
        <v>-1</v>
      </c>
      <c r="W46" s="142"/>
    </row>
    <row r="47" spans="1:23">
      <c r="Q47" s="23">
        <v>458283</v>
      </c>
      <c r="R47" s="23">
        <v>472636</v>
      </c>
      <c r="S47" s="58">
        <f t="shared" si="3"/>
        <v>14353</v>
      </c>
      <c r="T47" s="23">
        <v>461195</v>
      </c>
      <c r="U47" s="23">
        <v>461695</v>
      </c>
      <c r="V47" s="23">
        <v>-1</v>
      </c>
      <c r="W47" s="142"/>
    </row>
    <row r="48" spans="1:23">
      <c r="Q48" s="23">
        <v>458283</v>
      </c>
      <c r="R48" s="23">
        <v>472636</v>
      </c>
      <c r="S48" s="58">
        <f t="shared" si="3"/>
        <v>14353</v>
      </c>
      <c r="T48" s="23">
        <v>461728</v>
      </c>
      <c r="U48" s="23">
        <v>462321</v>
      </c>
      <c r="V48" s="23">
        <v>-1</v>
      </c>
      <c r="W48" s="142"/>
    </row>
    <row r="49" spans="17:23">
      <c r="Q49" s="23">
        <v>458283</v>
      </c>
      <c r="R49" s="23">
        <v>472636</v>
      </c>
      <c r="S49" s="58">
        <f t="shared" si="3"/>
        <v>14353</v>
      </c>
      <c r="T49" s="23">
        <v>462323</v>
      </c>
      <c r="U49" s="23">
        <v>463210</v>
      </c>
      <c r="V49" s="23">
        <v>-1</v>
      </c>
      <c r="W49" s="142" t="s">
        <v>157</v>
      </c>
    </row>
    <row r="50" spans="17:23">
      <c r="Q50" s="23">
        <v>458283</v>
      </c>
      <c r="R50" s="23">
        <v>472636</v>
      </c>
      <c r="S50" s="58">
        <f t="shared" si="3"/>
        <v>14353</v>
      </c>
      <c r="T50" s="23">
        <v>463224</v>
      </c>
      <c r="U50" s="23">
        <v>463565</v>
      </c>
      <c r="V50" s="23">
        <v>-1</v>
      </c>
      <c r="W50" s="142"/>
    </row>
    <row r="51" spans="17:23">
      <c r="Q51" s="23">
        <v>458283</v>
      </c>
      <c r="R51" s="23">
        <v>472636</v>
      </c>
      <c r="S51" s="58">
        <f t="shared" si="3"/>
        <v>14353</v>
      </c>
      <c r="T51" s="23">
        <v>463571</v>
      </c>
      <c r="U51" s="23">
        <v>463861</v>
      </c>
      <c r="V51" s="23">
        <v>-1</v>
      </c>
      <c r="W51" s="142"/>
    </row>
    <row r="52" spans="17:23">
      <c r="Q52" s="23">
        <v>458283</v>
      </c>
      <c r="R52" s="23">
        <v>472636</v>
      </c>
      <c r="S52" s="58">
        <f t="shared" si="3"/>
        <v>14353</v>
      </c>
      <c r="T52" s="23">
        <v>463863</v>
      </c>
      <c r="U52" s="23">
        <v>464129</v>
      </c>
      <c r="V52" s="23">
        <v>-1</v>
      </c>
      <c r="W52" s="142"/>
    </row>
    <row r="53" spans="17:23">
      <c r="Q53" s="23">
        <v>458283</v>
      </c>
      <c r="R53" s="23">
        <v>472636</v>
      </c>
      <c r="S53" s="58">
        <f t="shared" si="3"/>
        <v>14353</v>
      </c>
      <c r="T53" s="23">
        <v>464138</v>
      </c>
      <c r="U53" s="23">
        <v>464665</v>
      </c>
      <c r="V53" s="23">
        <v>-1</v>
      </c>
      <c r="W53" s="142"/>
    </row>
    <row r="54" spans="17:23">
      <c r="Q54" s="23">
        <v>458283</v>
      </c>
      <c r="R54" s="23">
        <v>472636</v>
      </c>
      <c r="S54" s="58">
        <f t="shared" si="3"/>
        <v>14353</v>
      </c>
      <c r="T54" s="23">
        <v>465042</v>
      </c>
      <c r="U54" s="23">
        <v>465146</v>
      </c>
      <c r="V54" s="23">
        <v>1</v>
      </c>
      <c r="W54" s="142"/>
    </row>
    <row r="55" spans="17:23">
      <c r="Q55" s="23">
        <v>458283</v>
      </c>
      <c r="R55" s="23">
        <v>472636</v>
      </c>
      <c r="S55" s="58">
        <f t="shared" si="3"/>
        <v>14353</v>
      </c>
      <c r="T55" s="23">
        <v>465408</v>
      </c>
      <c r="U55" s="23">
        <v>466334</v>
      </c>
      <c r="V55" s="23">
        <v>1</v>
      </c>
      <c r="W55" s="142"/>
    </row>
    <row r="56" spans="17:23">
      <c r="Q56" s="23">
        <v>458283</v>
      </c>
      <c r="R56" s="23">
        <v>472636</v>
      </c>
      <c r="S56" s="58">
        <f t="shared" si="3"/>
        <v>14353</v>
      </c>
      <c r="T56" s="23">
        <v>466331</v>
      </c>
      <c r="U56" s="23">
        <v>467053</v>
      </c>
      <c r="V56" s="23">
        <v>-1</v>
      </c>
      <c r="W56" s="142"/>
    </row>
    <row r="57" spans="17:23">
      <c r="Q57" s="23">
        <v>458283</v>
      </c>
      <c r="R57" s="23">
        <v>472636</v>
      </c>
      <c r="S57" s="58">
        <f t="shared" si="3"/>
        <v>14353</v>
      </c>
      <c r="T57" s="23">
        <v>467124</v>
      </c>
      <c r="U57" s="23">
        <v>467387</v>
      </c>
      <c r="V57" s="23">
        <v>1</v>
      </c>
      <c r="W57" s="142"/>
    </row>
    <row r="58" spans="17:23">
      <c r="Q58" s="23">
        <v>458283</v>
      </c>
      <c r="R58" s="23">
        <v>472636</v>
      </c>
      <c r="S58" s="58">
        <f t="shared" si="3"/>
        <v>14353</v>
      </c>
      <c r="T58" s="23">
        <v>467390</v>
      </c>
      <c r="U58" s="23">
        <v>467674</v>
      </c>
      <c r="V58" s="23">
        <v>-1</v>
      </c>
      <c r="W58" s="142"/>
    </row>
    <row r="59" spans="17:23">
      <c r="Q59" s="23">
        <v>458283</v>
      </c>
      <c r="R59" s="23">
        <v>472636</v>
      </c>
      <c r="S59" s="58">
        <f t="shared" si="3"/>
        <v>14353</v>
      </c>
      <c r="T59" s="23">
        <v>467874</v>
      </c>
      <c r="U59" s="23">
        <v>468260</v>
      </c>
      <c r="V59" s="23">
        <v>1</v>
      </c>
      <c r="W59" s="142" t="s">
        <v>157</v>
      </c>
    </row>
    <row r="60" spans="17:23">
      <c r="Q60" s="23">
        <v>458283</v>
      </c>
      <c r="R60" s="23">
        <v>472636</v>
      </c>
      <c r="S60" s="58">
        <f t="shared" si="3"/>
        <v>14353</v>
      </c>
      <c r="T60" s="23">
        <v>468262</v>
      </c>
      <c r="U60" s="23">
        <v>468693</v>
      </c>
      <c r="V60" s="23">
        <v>1</v>
      </c>
      <c r="W60" s="142"/>
    </row>
    <row r="61" spans="17:23">
      <c r="Q61" s="23">
        <v>458283</v>
      </c>
      <c r="R61" s="23">
        <v>472636</v>
      </c>
      <c r="S61" s="58">
        <f t="shared" si="3"/>
        <v>14353</v>
      </c>
      <c r="T61" s="23">
        <v>468690</v>
      </c>
      <c r="U61" s="23">
        <v>469052</v>
      </c>
      <c r="V61" s="23">
        <v>1</v>
      </c>
      <c r="W61" s="142"/>
    </row>
    <row r="62" spans="17:23">
      <c r="Q62" s="23">
        <v>458283</v>
      </c>
      <c r="R62" s="23">
        <v>472636</v>
      </c>
      <c r="S62" s="58">
        <f t="shared" si="3"/>
        <v>14353</v>
      </c>
      <c r="T62" s="23">
        <v>469049</v>
      </c>
      <c r="U62" s="23">
        <v>469762</v>
      </c>
      <c r="V62" s="23">
        <v>1</v>
      </c>
      <c r="W62" s="142" t="s">
        <v>866</v>
      </c>
    </row>
    <row r="63" spans="17:23">
      <c r="Q63" s="23">
        <v>458283</v>
      </c>
      <c r="R63" s="23">
        <v>472636</v>
      </c>
      <c r="S63" s="58">
        <f t="shared" si="3"/>
        <v>14353</v>
      </c>
      <c r="T63" s="23">
        <v>469762</v>
      </c>
      <c r="U63" s="23">
        <v>470088</v>
      </c>
      <c r="V63" s="23">
        <v>1</v>
      </c>
      <c r="W63" s="142" t="s">
        <v>157</v>
      </c>
    </row>
    <row r="64" spans="17:23">
      <c r="Q64" s="23">
        <v>458283</v>
      </c>
      <c r="R64" s="23">
        <v>472636</v>
      </c>
      <c r="S64" s="58">
        <f t="shared" si="3"/>
        <v>14353</v>
      </c>
      <c r="T64" s="23">
        <v>470085</v>
      </c>
      <c r="U64" s="23">
        <v>471026</v>
      </c>
      <c r="V64" s="23">
        <v>1</v>
      </c>
      <c r="W64" s="142" t="s">
        <v>272</v>
      </c>
    </row>
    <row r="65" spans="16:23">
      <c r="Q65" s="23">
        <v>458283</v>
      </c>
      <c r="R65" s="23">
        <v>472636</v>
      </c>
      <c r="S65" s="58">
        <f t="shared" si="3"/>
        <v>14353</v>
      </c>
      <c r="T65" s="23">
        <v>471023</v>
      </c>
      <c r="U65" s="23">
        <v>471598</v>
      </c>
      <c r="V65" s="23">
        <v>1</v>
      </c>
      <c r="W65" s="142"/>
    </row>
    <row r="66" spans="16:23">
      <c r="Q66" s="23">
        <v>458283</v>
      </c>
      <c r="R66" s="23">
        <v>472636</v>
      </c>
      <c r="S66" s="58">
        <f t="shared" si="3"/>
        <v>14353</v>
      </c>
      <c r="T66" s="23">
        <v>471595</v>
      </c>
      <c r="U66" s="23">
        <v>471990</v>
      </c>
      <c r="V66" s="23">
        <v>1</v>
      </c>
      <c r="W66" s="142"/>
    </row>
    <row r="67" spans="16:23">
      <c r="Q67" s="23">
        <v>458283</v>
      </c>
      <c r="R67" s="23">
        <v>472636</v>
      </c>
      <c r="S67" s="58">
        <f t="shared" si="3"/>
        <v>14353</v>
      </c>
      <c r="T67" s="23">
        <v>471987</v>
      </c>
      <c r="U67" s="23">
        <v>472262</v>
      </c>
      <c r="V67" s="23">
        <v>1</v>
      </c>
      <c r="W67" s="142"/>
    </row>
    <row r="68" spans="16:23">
      <c r="Q68" s="23">
        <v>458283</v>
      </c>
      <c r="R68" s="23">
        <v>472636</v>
      </c>
      <c r="S68" s="58">
        <f t="shared" si="3"/>
        <v>14353</v>
      </c>
      <c r="T68" s="23">
        <v>472262</v>
      </c>
      <c r="U68" s="23">
        <v>472636</v>
      </c>
      <c r="V68" s="23">
        <v>1</v>
      </c>
      <c r="W68" s="142"/>
    </row>
    <row r="69" spans="16:23">
      <c r="P69" s="111">
        <v>6</v>
      </c>
      <c r="Q69" s="24">
        <v>487363</v>
      </c>
      <c r="R69" s="24">
        <v>494484</v>
      </c>
      <c r="S69" s="24">
        <v>7121</v>
      </c>
      <c r="T69" s="24">
        <v>487363</v>
      </c>
      <c r="U69" s="24">
        <v>490011</v>
      </c>
      <c r="V69" s="24">
        <v>1</v>
      </c>
      <c r="W69" s="144" t="s">
        <v>157</v>
      </c>
    </row>
    <row r="70" spans="16:23">
      <c r="P70" s="111"/>
      <c r="Q70" s="24">
        <v>487363</v>
      </c>
      <c r="R70" s="24">
        <v>494484</v>
      </c>
      <c r="S70" s="24">
        <v>7121</v>
      </c>
      <c r="T70" s="24">
        <v>490072</v>
      </c>
      <c r="U70" s="24">
        <v>490818</v>
      </c>
      <c r="V70" s="24">
        <v>1</v>
      </c>
      <c r="W70" s="144" t="s">
        <v>157</v>
      </c>
    </row>
    <row r="71" spans="16:23">
      <c r="P71" s="111"/>
      <c r="Q71" s="24">
        <v>487363</v>
      </c>
      <c r="R71" s="24">
        <v>494484</v>
      </c>
      <c r="S71" s="24">
        <v>7121</v>
      </c>
      <c r="T71" s="24">
        <v>490879</v>
      </c>
      <c r="U71" s="24">
        <v>491685</v>
      </c>
      <c r="V71" s="24">
        <v>1</v>
      </c>
      <c r="W71" s="144" t="s">
        <v>157</v>
      </c>
    </row>
    <row r="72" spans="16:23">
      <c r="P72" s="111"/>
      <c r="Q72" s="24">
        <v>487363</v>
      </c>
      <c r="R72" s="24">
        <v>494484</v>
      </c>
      <c r="S72" s="24">
        <v>7121</v>
      </c>
      <c r="T72" s="24">
        <v>491753</v>
      </c>
      <c r="U72" s="24">
        <v>492430</v>
      </c>
      <c r="V72" s="24">
        <v>1</v>
      </c>
      <c r="W72" s="144" t="s">
        <v>867</v>
      </c>
    </row>
    <row r="73" spans="16:23">
      <c r="P73" s="111"/>
      <c r="Q73" s="24">
        <v>487363</v>
      </c>
      <c r="R73" s="24">
        <v>494484</v>
      </c>
      <c r="S73" s="24">
        <v>7121</v>
      </c>
      <c r="T73" s="24">
        <v>492458</v>
      </c>
      <c r="U73" s="24">
        <v>492946</v>
      </c>
      <c r="V73" s="24">
        <v>1</v>
      </c>
      <c r="W73" s="144"/>
    </row>
    <row r="74" spans="16:23">
      <c r="P74" s="111"/>
      <c r="Q74" s="24">
        <v>487363</v>
      </c>
      <c r="R74" s="24">
        <v>494484</v>
      </c>
      <c r="S74" s="24">
        <v>7121</v>
      </c>
      <c r="T74" s="24">
        <v>492943</v>
      </c>
      <c r="U74" s="24">
        <v>493188</v>
      </c>
      <c r="V74" s="24">
        <v>1</v>
      </c>
      <c r="W74" s="144" t="s">
        <v>157</v>
      </c>
    </row>
    <row r="75" spans="16:23">
      <c r="P75" s="111"/>
      <c r="Q75" s="24">
        <v>487363</v>
      </c>
      <c r="R75" s="24">
        <v>494484</v>
      </c>
      <c r="S75" s="24">
        <v>7121</v>
      </c>
      <c r="T75" s="24">
        <v>493276</v>
      </c>
      <c r="U75" s="24">
        <v>494484</v>
      </c>
      <c r="V75" s="24">
        <v>-1</v>
      </c>
      <c r="W75" s="144"/>
    </row>
    <row r="76" spans="16:23">
      <c r="P76" s="111">
        <v>7</v>
      </c>
      <c r="Q76" s="42">
        <v>819291</v>
      </c>
      <c r="R76" s="42">
        <v>829850</v>
      </c>
      <c r="S76" s="42">
        <v>10559</v>
      </c>
      <c r="T76" s="42">
        <v>819291</v>
      </c>
      <c r="U76" s="42">
        <v>820769</v>
      </c>
      <c r="V76" s="42">
        <v>1</v>
      </c>
      <c r="W76" s="145" t="s">
        <v>868</v>
      </c>
    </row>
    <row r="77" spans="16:23">
      <c r="P77" s="111"/>
      <c r="Q77" s="42">
        <v>819291</v>
      </c>
      <c r="R77" s="42">
        <v>829850</v>
      </c>
      <c r="S77" s="42">
        <v>10559</v>
      </c>
      <c r="T77" s="42">
        <v>820835</v>
      </c>
      <c r="U77" s="42">
        <v>821782</v>
      </c>
      <c r="V77" s="42">
        <v>1</v>
      </c>
      <c r="W77" s="145" t="s">
        <v>157</v>
      </c>
    </row>
    <row r="78" spans="16:23">
      <c r="P78" s="111"/>
      <c r="Q78" s="42">
        <v>819291</v>
      </c>
      <c r="R78" s="42">
        <v>829850</v>
      </c>
      <c r="S78" s="42">
        <v>10559</v>
      </c>
      <c r="T78" s="42">
        <v>821785</v>
      </c>
      <c r="U78" s="42">
        <v>822843</v>
      </c>
      <c r="V78" s="42">
        <v>1</v>
      </c>
      <c r="W78" s="145"/>
    </row>
    <row r="79" spans="16:23">
      <c r="P79" s="111"/>
      <c r="Q79" s="42">
        <v>819291</v>
      </c>
      <c r="R79" s="42">
        <v>829850</v>
      </c>
      <c r="S79" s="42">
        <v>10559</v>
      </c>
      <c r="T79" s="42">
        <v>822893</v>
      </c>
      <c r="U79" s="42">
        <v>824134</v>
      </c>
      <c r="V79" s="42">
        <v>1</v>
      </c>
      <c r="W79" s="145" t="s">
        <v>869</v>
      </c>
    </row>
    <row r="80" spans="16:23">
      <c r="P80" s="111"/>
      <c r="Q80" s="42">
        <v>819291</v>
      </c>
      <c r="R80" s="42">
        <v>829850</v>
      </c>
      <c r="S80" s="42">
        <v>10559</v>
      </c>
      <c r="T80" s="42">
        <v>824754</v>
      </c>
      <c r="U80" s="42">
        <v>825641</v>
      </c>
      <c r="V80" s="42">
        <v>1</v>
      </c>
      <c r="W80" s="145"/>
    </row>
    <row r="81" spans="16:23">
      <c r="P81" s="111"/>
      <c r="Q81" s="42">
        <v>819291</v>
      </c>
      <c r="R81" s="42">
        <v>829850</v>
      </c>
      <c r="S81" s="42">
        <v>10559</v>
      </c>
      <c r="T81" s="42">
        <v>825654</v>
      </c>
      <c r="U81" s="42">
        <v>826598</v>
      </c>
      <c r="V81" s="42">
        <v>1</v>
      </c>
      <c r="W81" s="145" t="s">
        <v>870</v>
      </c>
    </row>
    <row r="82" spans="16:23">
      <c r="P82" s="111"/>
      <c r="Q82" s="42">
        <v>819291</v>
      </c>
      <c r="R82" s="42">
        <v>829850</v>
      </c>
      <c r="S82" s="42">
        <v>10559</v>
      </c>
      <c r="T82" s="42">
        <v>826656</v>
      </c>
      <c r="U82" s="42">
        <v>827978</v>
      </c>
      <c r="V82" s="42">
        <v>1</v>
      </c>
      <c r="W82" s="145" t="s">
        <v>871</v>
      </c>
    </row>
    <row r="83" spans="16:23">
      <c r="P83" s="111"/>
      <c r="Q83" s="42">
        <v>819291</v>
      </c>
      <c r="R83" s="42">
        <v>829850</v>
      </c>
      <c r="S83" s="42">
        <v>10559</v>
      </c>
      <c r="T83" s="42">
        <v>828014</v>
      </c>
      <c r="U83" s="42">
        <v>828769</v>
      </c>
      <c r="V83" s="42">
        <v>1</v>
      </c>
      <c r="W83" s="145" t="s">
        <v>872</v>
      </c>
    </row>
    <row r="84" spans="16:23">
      <c r="P84" s="111"/>
      <c r="Q84" s="42">
        <v>819291</v>
      </c>
      <c r="R84" s="42">
        <v>829850</v>
      </c>
      <c r="S84" s="42">
        <v>10559</v>
      </c>
      <c r="T84" s="42">
        <v>828798</v>
      </c>
      <c r="U84" s="42">
        <v>829850</v>
      </c>
      <c r="V84" s="42">
        <v>1</v>
      </c>
      <c r="W84" s="145" t="s">
        <v>873</v>
      </c>
    </row>
    <row r="85" spans="16:23">
      <c r="P85" s="111">
        <v>8</v>
      </c>
      <c r="Q85" s="40">
        <v>840574</v>
      </c>
      <c r="R85" s="40">
        <v>854075</v>
      </c>
      <c r="S85" s="40">
        <f>R85-Q85</f>
        <v>13501</v>
      </c>
      <c r="T85" s="40">
        <v>840574</v>
      </c>
      <c r="U85" s="40">
        <v>841725</v>
      </c>
      <c r="V85" s="40">
        <v>-1</v>
      </c>
      <c r="W85" s="168" t="s">
        <v>222</v>
      </c>
    </row>
    <row r="86" spans="16:23">
      <c r="P86" s="111"/>
      <c r="Q86" s="40">
        <v>840574</v>
      </c>
      <c r="R86" s="40">
        <v>854075</v>
      </c>
      <c r="S86" s="40">
        <f t="shared" ref="S86:S114" si="4">R86-Q86</f>
        <v>13501</v>
      </c>
      <c r="T86" s="40">
        <v>841989</v>
      </c>
      <c r="U86" s="40">
        <v>842216</v>
      </c>
      <c r="V86" s="40">
        <v>-1</v>
      </c>
      <c r="W86" s="168"/>
    </row>
    <row r="87" spans="16:23">
      <c r="P87" s="111"/>
      <c r="Q87" s="40">
        <v>840574</v>
      </c>
      <c r="R87" s="40">
        <v>854075</v>
      </c>
      <c r="S87" s="40">
        <f t="shared" si="4"/>
        <v>13501</v>
      </c>
      <c r="T87" s="40">
        <v>843114</v>
      </c>
      <c r="U87" s="40">
        <v>843350</v>
      </c>
      <c r="V87" s="40">
        <v>1</v>
      </c>
      <c r="W87" s="168"/>
    </row>
    <row r="88" spans="16:23">
      <c r="P88" s="111"/>
      <c r="Q88" s="40">
        <v>840574</v>
      </c>
      <c r="R88" s="40">
        <v>854075</v>
      </c>
      <c r="S88" s="40">
        <f t="shared" si="4"/>
        <v>13501</v>
      </c>
      <c r="T88" s="40">
        <v>843795</v>
      </c>
      <c r="U88" s="40">
        <v>843911</v>
      </c>
      <c r="V88" s="40">
        <v>1</v>
      </c>
      <c r="W88" s="168"/>
    </row>
    <row r="89" spans="16:23">
      <c r="P89" s="111"/>
      <c r="Q89" s="40">
        <v>840574</v>
      </c>
      <c r="R89" s="40">
        <v>854075</v>
      </c>
      <c r="S89" s="40">
        <f t="shared" si="4"/>
        <v>13501</v>
      </c>
      <c r="T89" s="40">
        <v>844295</v>
      </c>
      <c r="U89" s="40">
        <v>844807</v>
      </c>
      <c r="V89" s="40">
        <v>-1</v>
      </c>
      <c r="W89" s="168" t="s">
        <v>374</v>
      </c>
    </row>
    <row r="90" spans="16:23">
      <c r="P90" s="111"/>
      <c r="Q90" s="40">
        <v>840574</v>
      </c>
      <c r="R90" s="40">
        <v>854075</v>
      </c>
      <c r="S90" s="40">
        <f t="shared" si="4"/>
        <v>13501</v>
      </c>
      <c r="T90" s="40">
        <v>844873</v>
      </c>
      <c r="U90" s="40">
        <v>845970</v>
      </c>
      <c r="V90" s="40">
        <v>-1</v>
      </c>
      <c r="W90" s="168" t="s">
        <v>520</v>
      </c>
    </row>
    <row r="91" spans="16:23">
      <c r="P91" s="111"/>
      <c r="Q91" s="40">
        <v>840574</v>
      </c>
      <c r="R91" s="40">
        <v>854075</v>
      </c>
      <c r="S91" s="40">
        <f t="shared" si="4"/>
        <v>13501</v>
      </c>
      <c r="T91" s="40">
        <v>846003</v>
      </c>
      <c r="U91" s="40">
        <v>847883</v>
      </c>
      <c r="V91" s="40">
        <v>-1</v>
      </c>
      <c r="W91" s="168" t="s">
        <v>309</v>
      </c>
    </row>
    <row r="92" spans="16:23">
      <c r="P92" s="111"/>
      <c r="Q92" s="40">
        <v>840574</v>
      </c>
      <c r="R92" s="40">
        <v>854075</v>
      </c>
      <c r="S92" s="40">
        <f t="shared" si="4"/>
        <v>13501</v>
      </c>
      <c r="T92" s="40">
        <v>848579</v>
      </c>
      <c r="U92" s="40">
        <v>848932</v>
      </c>
      <c r="V92" s="40">
        <v>-1</v>
      </c>
      <c r="W92" s="168" t="s">
        <v>874</v>
      </c>
    </row>
    <row r="93" spans="16:23">
      <c r="P93" s="111"/>
      <c r="Q93" s="40">
        <v>840574</v>
      </c>
      <c r="R93" s="40">
        <v>854075</v>
      </c>
      <c r="S93" s="40">
        <f t="shared" si="4"/>
        <v>13501</v>
      </c>
      <c r="T93" s="40">
        <v>849148</v>
      </c>
      <c r="U93" s="40">
        <v>849828</v>
      </c>
      <c r="V93" s="40">
        <v>1</v>
      </c>
      <c r="W93" s="168" t="s">
        <v>473</v>
      </c>
    </row>
    <row r="94" spans="16:23">
      <c r="P94" s="111"/>
      <c r="Q94" s="40">
        <v>840574</v>
      </c>
      <c r="R94" s="40">
        <v>854075</v>
      </c>
      <c r="S94" s="40">
        <f t="shared" si="4"/>
        <v>13501</v>
      </c>
      <c r="T94" s="40">
        <v>849832</v>
      </c>
      <c r="U94" s="40">
        <v>851238</v>
      </c>
      <c r="V94" s="40">
        <v>1</v>
      </c>
      <c r="W94" s="168" t="s">
        <v>472</v>
      </c>
    </row>
    <row r="95" spans="16:23">
      <c r="P95" s="111"/>
      <c r="Q95" s="40">
        <v>840574</v>
      </c>
      <c r="R95" s="40">
        <v>854075</v>
      </c>
      <c r="S95" s="40">
        <f t="shared" si="4"/>
        <v>13501</v>
      </c>
      <c r="T95" s="40">
        <v>851330</v>
      </c>
      <c r="U95" s="40">
        <v>851758</v>
      </c>
      <c r="V95" s="40">
        <v>-1</v>
      </c>
      <c r="W95" s="168" t="s">
        <v>875</v>
      </c>
    </row>
    <row r="96" spans="16:23">
      <c r="P96" s="111"/>
      <c r="Q96" s="40">
        <v>840574</v>
      </c>
      <c r="R96" s="40">
        <v>854075</v>
      </c>
      <c r="S96" s="40">
        <f t="shared" si="4"/>
        <v>13501</v>
      </c>
      <c r="T96" s="40">
        <v>851903</v>
      </c>
      <c r="U96" s="40">
        <v>852337</v>
      </c>
      <c r="V96" s="40">
        <v>-1</v>
      </c>
      <c r="W96" s="168" t="s">
        <v>307</v>
      </c>
    </row>
    <row r="97" spans="16:23">
      <c r="P97" s="111"/>
      <c r="Q97" s="40">
        <v>840574</v>
      </c>
      <c r="R97" s="40">
        <v>854075</v>
      </c>
      <c r="S97" s="40">
        <f t="shared" si="4"/>
        <v>13501</v>
      </c>
      <c r="T97" s="40">
        <v>852373</v>
      </c>
      <c r="U97" s="40">
        <v>852891</v>
      </c>
      <c r="V97" s="40">
        <v>-1</v>
      </c>
      <c r="W97" s="168"/>
    </row>
    <row r="98" spans="16:23">
      <c r="P98" s="111"/>
      <c r="Q98" s="40">
        <v>840574</v>
      </c>
      <c r="R98" s="40">
        <v>854075</v>
      </c>
      <c r="S98" s="40">
        <f t="shared" si="4"/>
        <v>13501</v>
      </c>
      <c r="T98" s="40">
        <v>852888</v>
      </c>
      <c r="U98" s="40">
        <v>854075</v>
      </c>
      <c r="V98" s="40">
        <v>-1</v>
      </c>
      <c r="W98" s="168" t="s">
        <v>308</v>
      </c>
    </row>
    <row r="99" spans="16:23">
      <c r="P99" s="5">
        <v>9</v>
      </c>
      <c r="Q99" s="41">
        <v>1137158</v>
      </c>
      <c r="R99" s="41">
        <v>1151828</v>
      </c>
      <c r="S99" s="41">
        <f t="shared" si="4"/>
        <v>14670</v>
      </c>
      <c r="T99" s="41">
        <v>1137158</v>
      </c>
      <c r="U99" s="41">
        <v>1137775</v>
      </c>
      <c r="V99" s="41">
        <v>-1</v>
      </c>
      <c r="W99" s="169" t="s">
        <v>876</v>
      </c>
    </row>
    <row r="100" spans="16:23">
      <c r="Q100" s="41">
        <v>1137158</v>
      </c>
      <c r="R100" s="41">
        <v>1151828</v>
      </c>
      <c r="S100" s="41">
        <f t="shared" si="4"/>
        <v>14670</v>
      </c>
      <c r="T100" s="41">
        <v>1137816</v>
      </c>
      <c r="U100" s="41">
        <v>1138409</v>
      </c>
      <c r="V100" s="41">
        <v>-1</v>
      </c>
      <c r="W100" s="169" t="s">
        <v>220</v>
      </c>
    </row>
    <row r="101" spans="16:23">
      <c r="Q101" s="41">
        <v>1137158</v>
      </c>
      <c r="R101" s="41">
        <v>1151828</v>
      </c>
      <c r="S101" s="41">
        <f t="shared" si="4"/>
        <v>14670</v>
      </c>
      <c r="T101" s="41">
        <v>1138560</v>
      </c>
      <c r="U101" s="41">
        <v>1139201</v>
      </c>
      <c r="V101" s="41">
        <v>-1</v>
      </c>
      <c r="W101" s="169" t="s">
        <v>561</v>
      </c>
    </row>
    <row r="102" spans="16:23">
      <c r="Q102" s="41">
        <v>1137158</v>
      </c>
      <c r="R102" s="41">
        <v>1151828</v>
      </c>
      <c r="S102" s="41">
        <f t="shared" si="4"/>
        <v>14670</v>
      </c>
      <c r="T102" s="41">
        <v>1139227</v>
      </c>
      <c r="U102" s="41">
        <v>1139649</v>
      </c>
      <c r="V102" s="41">
        <v>-1</v>
      </c>
      <c r="W102" s="169"/>
    </row>
    <row r="103" spans="16:23">
      <c r="Q103" s="41">
        <v>1137158</v>
      </c>
      <c r="R103" s="41">
        <v>1151828</v>
      </c>
      <c r="S103" s="41">
        <f t="shared" si="4"/>
        <v>14670</v>
      </c>
      <c r="T103" s="41">
        <v>1139685</v>
      </c>
      <c r="U103" s="41">
        <v>1140761</v>
      </c>
      <c r="V103" s="41">
        <v>-1</v>
      </c>
      <c r="W103" s="169" t="s">
        <v>877</v>
      </c>
    </row>
    <row r="104" spans="16:23">
      <c r="Q104" s="41">
        <v>1137158</v>
      </c>
      <c r="R104" s="41">
        <v>1151828</v>
      </c>
      <c r="S104" s="41">
        <f t="shared" si="4"/>
        <v>14670</v>
      </c>
      <c r="T104" s="41">
        <v>1140798</v>
      </c>
      <c r="U104" s="41">
        <v>1141670</v>
      </c>
      <c r="V104" s="41">
        <v>1</v>
      </c>
      <c r="W104" s="169" t="s">
        <v>332</v>
      </c>
    </row>
    <row r="105" spans="16:23">
      <c r="Q105" s="41">
        <v>1137158</v>
      </c>
      <c r="R105" s="41">
        <v>1151828</v>
      </c>
      <c r="S105" s="41">
        <f t="shared" si="4"/>
        <v>14670</v>
      </c>
      <c r="T105" s="41">
        <v>1141676</v>
      </c>
      <c r="U105" s="41">
        <v>1142602</v>
      </c>
      <c r="V105" s="41">
        <v>-1</v>
      </c>
      <c r="W105" s="169" t="s">
        <v>332</v>
      </c>
    </row>
    <row r="106" spans="16:23">
      <c r="Q106" s="41">
        <v>1137158</v>
      </c>
      <c r="R106" s="41">
        <v>1151828</v>
      </c>
      <c r="S106" s="41">
        <f t="shared" si="4"/>
        <v>14670</v>
      </c>
      <c r="T106" s="41">
        <v>1142694</v>
      </c>
      <c r="U106" s="41">
        <v>1143707</v>
      </c>
      <c r="V106" s="41">
        <v>1</v>
      </c>
      <c r="W106" s="169" t="s">
        <v>878</v>
      </c>
    </row>
    <row r="107" spans="16:23">
      <c r="Q107" s="41">
        <v>1137158</v>
      </c>
      <c r="R107" s="41">
        <v>1151828</v>
      </c>
      <c r="S107" s="41">
        <f t="shared" si="4"/>
        <v>14670</v>
      </c>
      <c r="T107" s="41">
        <v>1143860</v>
      </c>
      <c r="U107" s="41">
        <v>1144567</v>
      </c>
      <c r="V107" s="41">
        <v>1</v>
      </c>
      <c r="W107" s="169" t="s">
        <v>266</v>
      </c>
    </row>
    <row r="108" spans="16:23">
      <c r="Q108" s="41">
        <v>1137158</v>
      </c>
      <c r="R108" s="41">
        <v>1151828</v>
      </c>
      <c r="S108" s="41">
        <f t="shared" si="4"/>
        <v>14670</v>
      </c>
      <c r="T108" s="41">
        <v>1144602</v>
      </c>
      <c r="U108" s="41">
        <v>1145570</v>
      </c>
      <c r="V108" s="41">
        <v>1</v>
      </c>
      <c r="W108" s="169" t="s">
        <v>879</v>
      </c>
    </row>
    <row r="109" spans="16:23">
      <c r="Q109" s="41">
        <v>1137158</v>
      </c>
      <c r="R109" s="41">
        <v>1151828</v>
      </c>
      <c r="S109" s="41">
        <f t="shared" si="4"/>
        <v>14670</v>
      </c>
      <c r="T109" s="41">
        <v>1145759</v>
      </c>
      <c r="U109" s="41">
        <v>1148212</v>
      </c>
      <c r="V109" s="41">
        <v>-1</v>
      </c>
      <c r="W109" s="169" t="s">
        <v>225</v>
      </c>
    </row>
    <row r="110" spans="16:23">
      <c r="Q110" s="41">
        <v>1137158</v>
      </c>
      <c r="R110" s="41">
        <v>1151828</v>
      </c>
      <c r="S110" s="41">
        <f t="shared" si="4"/>
        <v>14670</v>
      </c>
      <c r="T110" s="41">
        <v>1148251</v>
      </c>
      <c r="U110" s="41">
        <v>1149360</v>
      </c>
      <c r="V110" s="41">
        <v>-1</v>
      </c>
      <c r="W110" s="169" t="s">
        <v>226</v>
      </c>
    </row>
    <row r="111" spans="16:23">
      <c r="Q111" s="41">
        <v>1137158</v>
      </c>
      <c r="R111" s="41">
        <v>1151828</v>
      </c>
      <c r="S111" s="41">
        <f t="shared" si="4"/>
        <v>14670</v>
      </c>
      <c r="T111" s="41">
        <v>1149365</v>
      </c>
      <c r="U111" s="41">
        <v>1150810</v>
      </c>
      <c r="V111" s="41">
        <v>-1</v>
      </c>
      <c r="W111" s="169" t="s">
        <v>227</v>
      </c>
    </row>
    <row r="112" spans="16:23">
      <c r="Q112" s="41">
        <v>1137158</v>
      </c>
      <c r="R112" s="41">
        <v>1151828</v>
      </c>
      <c r="S112" s="41">
        <f t="shared" si="4"/>
        <v>14670</v>
      </c>
      <c r="T112" s="41">
        <v>1151054</v>
      </c>
      <c r="U112" s="41">
        <v>1151188</v>
      </c>
      <c r="V112" s="41">
        <v>1</v>
      </c>
      <c r="W112" s="169" t="s">
        <v>356</v>
      </c>
    </row>
    <row r="113" spans="16:23">
      <c r="Q113" s="41">
        <v>1137158</v>
      </c>
      <c r="R113" s="41">
        <v>1151828</v>
      </c>
      <c r="S113" s="41">
        <f t="shared" si="4"/>
        <v>14670</v>
      </c>
      <c r="T113" s="41">
        <v>1151233</v>
      </c>
      <c r="U113" s="41">
        <v>1151592</v>
      </c>
      <c r="V113" s="41">
        <v>1</v>
      </c>
      <c r="W113" s="169" t="s">
        <v>355</v>
      </c>
    </row>
    <row r="114" spans="16:23">
      <c r="Q114" s="41">
        <v>1137158</v>
      </c>
      <c r="R114" s="41">
        <v>1151828</v>
      </c>
      <c r="S114" s="41">
        <f t="shared" si="4"/>
        <v>14670</v>
      </c>
      <c r="T114" s="41">
        <v>1151586</v>
      </c>
      <c r="U114" s="41">
        <v>1151828</v>
      </c>
      <c r="V114" s="41">
        <v>1</v>
      </c>
      <c r="W114" s="169" t="s">
        <v>354</v>
      </c>
    </row>
    <row r="115" spans="16:23">
      <c r="P115" s="111">
        <v>10</v>
      </c>
      <c r="Q115" s="1">
        <v>1160477</v>
      </c>
      <c r="R115" s="1">
        <v>1164653</v>
      </c>
      <c r="S115" s="1">
        <v>4176</v>
      </c>
      <c r="T115" s="1">
        <v>1160477</v>
      </c>
      <c r="U115" s="1">
        <v>1160644</v>
      </c>
      <c r="V115" s="1">
        <v>1</v>
      </c>
      <c r="W115" s="170" t="s">
        <v>161</v>
      </c>
    </row>
    <row r="116" spans="16:23">
      <c r="P116" s="111"/>
      <c r="Q116" s="1">
        <v>1160477</v>
      </c>
      <c r="R116" s="1">
        <v>1164653</v>
      </c>
      <c r="S116" s="1">
        <v>4176</v>
      </c>
      <c r="T116" s="1">
        <v>1160730</v>
      </c>
      <c r="U116" s="1">
        <v>1161761</v>
      </c>
      <c r="V116" s="1">
        <v>-1</v>
      </c>
      <c r="W116" s="170" t="s">
        <v>880</v>
      </c>
    </row>
    <row r="117" spans="16:23">
      <c r="P117" s="111"/>
      <c r="Q117" s="1">
        <v>1160477</v>
      </c>
      <c r="R117" s="1">
        <v>1164653</v>
      </c>
      <c r="S117" s="1">
        <v>4176</v>
      </c>
      <c r="T117" s="1">
        <v>1161832</v>
      </c>
      <c r="U117" s="1">
        <v>1162047</v>
      </c>
      <c r="V117" s="1">
        <v>-1</v>
      </c>
      <c r="W117" s="170" t="s">
        <v>166</v>
      </c>
    </row>
    <row r="118" spans="16:23">
      <c r="P118" s="111"/>
      <c r="Q118" s="1">
        <v>1160477</v>
      </c>
      <c r="R118" s="1">
        <v>1164653</v>
      </c>
      <c r="S118" s="1">
        <v>4176</v>
      </c>
      <c r="T118" s="1">
        <v>1162044</v>
      </c>
      <c r="U118" s="1">
        <v>1162580</v>
      </c>
      <c r="V118" s="1">
        <v>-1</v>
      </c>
      <c r="W118" s="170" t="s">
        <v>162</v>
      </c>
    </row>
    <row r="119" spans="16:23">
      <c r="P119" s="111"/>
      <c r="Q119" s="1">
        <v>1160477</v>
      </c>
      <c r="R119" s="1">
        <v>1164653</v>
      </c>
      <c r="S119" s="1">
        <v>4176</v>
      </c>
      <c r="T119" s="1">
        <v>1162709</v>
      </c>
      <c r="U119" s="1">
        <v>1163026</v>
      </c>
      <c r="V119" s="1">
        <v>-1</v>
      </c>
      <c r="W119" s="170" t="s">
        <v>157</v>
      </c>
    </row>
    <row r="120" spans="16:23">
      <c r="P120" s="111"/>
      <c r="Q120" s="1">
        <v>1160477</v>
      </c>
      <c r="R120" s="1">
        <v>1164653</v>
      </c>
      <c r="S120" s="1">
        <v>4176</v>
      </c>
      <c r="T120" s="1">
        <v>1163088</v>
      </c>
      <c r="U120" s="1">
        <v>1163213</v>
      </c>
      <c r="V120" s="1">
        <v>-1</v>
      </c>
      <c r="W120" s="170" t="s">
        <v>161</v>
      </c>
    </row>
    <row r="121" spans="16:23">
      <c r="P121" s="111"/>
      <c r="Q121" s="1">
        <v>1160477</v>
      </c>
      <c r="R121" s="1">
        <v>1164653</v>
      </c>
      <c r="S121" s="1">
        <v>4176</v>
      </c>
      <c r="T121" s="1">
        <v>1163213</v>
      </c>
      <c r="U121" s="1">
        <v>1163497</v>
      </c>
      <c r="V121" s="1">
        <v>-1</v>
      </c>
      <c r="W121" s="170" t="s">
        <v>881</v>
      </c>
    </row>
    <row r="122" spans="16:23">
      <c r="P122" s="111"/>
      <c r="Q122" s="1">
        <v>1160477</v>
      </c>
      <c r="R122" s="1">
        <v>1164653</v>
      </c>
      <c r="S122" s="1">
        <v>4176</v>
      </c>
      <c r="T122" s="1">
        <v>1163508</v>
      </c>
      <c r="U122" s="1">
        <v>1164653</v>
      </c>
      <c r="V122" s="1">
        <v>-1</v>
      </c>
      <c r="W122" s="170" t="s">
        <v>157</v>
      </c>
    </row>
    <row r="123" spans="16:23">
      <c r="P123" s="111">
        <v>11</v>
      </c>
      <c r="Q123" s="9">
        <v>1332551</v>
      </c>
      <c r="R123" s="9">
        <v>1339689</v>
      </c>
      <c r="S123" s="9">
        <v>7138</v>
      </c>
      <c r="T123" s="9">
        <v>1332551</v>
      </c>
      <c r="U123" s="9">
        <v>1333237</v>
      </c>
      <c r="V123" s="9">
        <v>1</v>
      </c>
      <c r="W123" s="137" t="s">
        <v>319</v>
      </c>
    </row>
    <row r="124" spans="16:23">
      <c r="P124" s="111"/>
      <c r="Q124" s="9">
        <v>1332551</v>
      </c>
      <c r="R124" s="9">
        <v>1339689</v>
      </c>
      <c r="S124" s="9">
        <v>7138</v>
      </c>
      <c r="T124" s="9">
        <v>1333227</v>
      </c>
      <c r="U124" s="9">
        <v>1334270</v>
      </c>
      <c r="V124" s="9">
        <v>1</v>
      </c>
      <c r="W124" s="137" t="s">
        <v>320</v>
      </c>
    </row>
    <row r="125" spans="16:23">
      <c r="P125" s="111"/>
      <c r="Q125" s="9">
        <v>1332551</v>
      </c>
      <c r="R125" s="9">
        <v>1339689</v>
      </c>
      <c r="S125" s="9">
        <v>7138</v>
      </c>
      <c r="T125" s="9">
        <v>1334382</v>
      </c>
      <c r="U125" s="9">
        <v>1335464</v>
      </c>
      <c r="V125" s="9">
        <v>-1</v>
      </c>
      <c r="W125" s="137" t="s">
        <v>321</v>
      </c>
    </row>
    <row r="126" spans="16:23">
      <c r="P126" s="111"/>
      <c r="Q126" s="9">
        <v>1332551</v>
      </c>
      <c r="R126" s="9">
        <v>1339689</v>
      </c>
      <c r="S126" s="9">
        <v>7138</v>
      </c>
      <c r="T126" s="9">
        <v>1335469</v>
      </c>
      <c r="U126" s="9">
        <v>1336365</v>
      </c>
      <c r="V126" s="9">
        <v>-1</v>
      </c>
      <c r="W126" s="137" t="s">
        <v>322</v>
      </c>
    </row>
    <row r="127" spans="16:23">
      <c r="P127" s="111"/>
      <c r="Q127" s="9">
        <v>1332551</v>
      </c>
      <c r="R127" s="9">
        <v>1339689</v>
      </c>
      <c r="S127" s="9">
        <v>7138</v>
      </c>
      <c r="T127" s="9">
        <v>1336365</v>
      </c>
      <c r="U127" s="9">
        <v>1337165</v>
      </c>
      <c r="V127" s="9">
        <v>-1</v>
      </c>
      <c r="W127" s="137" t="s">
        <v>323</v>
      </c>
    </row>
    <row r="128" spans="16:23">
      <c r="P128" s="111"/>
      <c r="Q128" s="9">
        <v>1332551</v>
      </c>
      <c r="R128" s="9">
        <v>1339689</v>
      </c>
      <c r="S128" s="9">
        <v>7138</v>
      </c>
      <c r="T128" s="9">
        <v>1337156</v>
      </c>
      <c r="U128" s="9">
        <v>1337299</v>
      </c>
      <c r="V128" s="9">
        <v>-1</v>
      </c>
      <c r="W128" s="137"/>
    </row>
    <row r="129" spans="16:23">
      <c r="P129" s="111"/>
      <c r="Q129" s="9">
        <v>1332551</v>
      </c>
      <c r="R129" s="9">
        <v>1339689</v>
      </c>
      <c r="S129" s="9">
        <v>7138</v>
      </c>
      <c r="T129" s="9">
        <v>1337349</v>
      </c>
      <c r="U129" s="9">
        <v>1337831</v>
      </c>
      <c r="V129" s="9">
        <v>1</v>
      </c>
      <c r="W129" s="137" t="s">
        <v>324</v>
      </c>
    </row>
    <row r="130" spans="16:23">
      <c r="P130" s="111"/>
      <c r="Q130" s="9">
        <v>1332551</v>
      </c>
      <c r="R130" s="9">
        <v>1339689</v>
      </c>
      <c r="S130" s="9">
        <v>7138</v>
      </c>
      <c r="T130" s="9">
        <v>1338061</v>
      </c>
      <c r="U130" s="9">
        <v>1339170</v>
      </c>
      <c r="V130" s="9">
        <v>1</v>
      </c>
      <c r="W130" s="137" t="s">
        <v>325</v>
      </c>
    </row>
    <row r="131" spans="16:23">
      <c r="P131" s="111"/>
      <c r="Q131" s="9">
        <v>1332551</v>
      </c>
      <c r="R131" s="9">
        <v>1339689</v>
      </c>
      <c r="S131" s="9">
        <v>7138</v>
      </c>
      <c r="T131" s="9">
        <v>1339249</v>
      </c>
      <c r="U131" s="9">
        <v>1339689</v>
      </c>
      <c r="V131" s="9">
        <v>1</v>
      </c>
      <c r="W131" s="137" t="s">
        <v>326</v>
      </c>
    </row>
    <row r="132" spans="16:23">
      <c r="P132" s="111">
        <v>12</v>
      </c>
      <c r="Q132" s="10">
        <v>1634290</v>
      </c>
      <c r="R132" s="10">
        <v>1640007</v>
      </c>
      <c r="S132" s="10">
        <f>R132-Q132</f>
        <v>5717</v>
      </c>
      <c r="T132" s="10">
        <v>1634290</v>
      </c>
      <c r="U132" s="10">
        <v>1634703</v>
      </c>
      <c r="V132" s="10">
        <v>1</v>
      </c>
      <c r="W132" s="139" t="s">
        <v>882</v>
      </c>
    </row>
    <row r="133" spans="16:23">
      <c r="P133" s="111"/>
      <c r="Q133" s="10">
        <v>1634290</v>
      </c>
      <c r="R133" s="10">
        <v>1640007</v>
      </c>
      <c r="S133" s="10">
        <f t="shared" ref="S133:S139" si="5">R133-Q133</f>
        <v>5717</v>
      </c>
      <c r="T133" s="10">
        <v>1634935</v>
      </c>
      <c r="U133" s="10">
        <v>1635657</v>
      </c>
      <c r="V133" s="10">
        <v>1</v>
      </c>
      <c r="W133" s="139" t="s">
        <v>405</v>
      </c>
    </row>
    <row r="134" spans="16:23">
      <c r="P134" s="111"/>
      <c r="Q134" s="10">
        <v>1634290</v>
      </c>
      <c r="R134" s="10">
        <v>1640007</v>
      </c>
      <c r="S134" s="10">
        <f t="shared" si="5"/>
        <v>5717</v>
      </c>
      <c r="T134" s="10">
        <v>1635650</v>
      </c>
      <c r="U134" s="10">
        <v>1635868</v>
      </c>
      <c r="V134" s="10">
        <v>1</v>
      </c>
      <c r="W134" s="139" t="s">
        <v>404</v>
      </c>
    </row>
    <row r="135" spans="16:23">
      <c r="P135" s="111"/>
      <c r="Q135" s="10">
        <v>1634290</v>
      </c>
      <c r="R135" s="10">
        <v>1640007</v>
      </c>
      <c r="S135" s="10">
        <f t="shared" si="5"/>
        <v>5717</v>
      </c>
      <c r="T135" s="10">
        <v>1635865</v>
      </c>
      <c r="U135" s="10">
        <v>1636062</v>
      </c>
      <c r="V135" s="10">
        <v>1</v>
      </c>
      <c r="W135" s="139"/>
    </row>
    <row r="136" spans="16:23">
      <c r="P136" s="111"/>
      <c r="Q136" s="10">
        <v>1634290</v>
      </c>
      <c r="R136" s="10">
        <v>1640007</v>
      </c>
      <c r="S136" s="10">
        <f t="shared" si="5"/>
        <v>5717</v>
      </c>
      <c r="T136" s="10">
        <v>1636304</v>
      </c>
      <c r="U136" s="10">
        <v>1636615</v>
      </c>
      <c r="V136" s="10">
        <v>1</v>
      </c>
      <c r="W136" s="139" t="s">
        <v>883</v>
      </c>
    </row>
    <row r="137" spans="16:23">
      <c r="P137" s="111"/>
      <c r="Q137" s="10">
        <v>1634290</v>
      </c>
      <c r="R137" s="10">
        <v>1640007</v>
      </c>
      <c r="S137" s="10">
        <f t="shared" si="5"/>
        <v>5717</v>
      </c>
      <c r="T137" s="10">
        <v>1636615</v>
      </c>
      <c r="U137" s="10">
        <v>1637847</v>
      </c>
      <c r="V137" s="10">
        <v>1</v>
      </c>
      <c r="W137" s="139" t="s">
        <v>195</v>
      </c>
    </row>
    <row r="138" spans="16:23">
      <c r="P138" s="111"/>
      <c r="Q138" s="10">
        <v>1634290</v>
      </c>
      <c r="R138" s="10">
        <v>1640007</v>
      </c>
      <c r="S138" s="10">
        <f t="shared" si="5"/>
        <v>5717</v>
      </c>
      <c r="T138" s="10">
        <v>1638365</v>
      </c>
      <c r="U138" s="10">
        <v>1639324</v>
      </c>
      <c r="V138" s="10">
        <v>1</v>
      </c>
      <c r="W138" s="139" t="s">
        <v>157</v>
      </c>
    </row>
    <row r="139" spans="16:23">
      <c r="P139" s="111"/>
      <c r="Q139" s="10">
        <v>1634290</v>
      </c>
      <c r="R139" s="10">
        <v>1640007</v>
      </c>
      <c r="S139" s="10">
        <f t="shared" si="5"/>
        <v>5717</v>
      </c>
      <c r="T139" s="10">
        <v>1639321</v>
      </c>
      <c r="U139" s="10">
        <v>1640007</v>
      </c>
      <c r="V139" s="10">
        <v>-1</v>
      </c>
      <c r="W139" s="139" t="s">
        <v>855</v>
      </c>
    </row>
    <row r="140" spans="16:23">
      <c r="P140" s="111">
        <v>13</v>
      </c>
      <c r="Q140" s="11">
        <v>2119802</v>
      </c>
      <c r="R140" s="11">
        <v>2126882</v>
      </c>
      <c r="S140" s="11">
        <f>R140-Q140</f>
        <v>7080</v>
      </c>
      <c r="T140" s="11">
        <v>2119802</v>
      </c>
      <c r="U140" s="11">
        <v>2125717</v>
      </c>
      <c r="V140" s="11">
        <v>1</v>
      </c>
      <c r="W140" s="141" t="s">
        <v>884</v>
      </c>
    </row>
    <row r="141" spans="16:23">
      <c r="P141" s="111"/>
      <c r="Q141" s="11">
        <v>2119802</v>
      </c>
      <c r="R141" s="11">
        <v>2126882</v>
      </c>
      <c r="S141" s="11">
        <f>R141-Q141</f>
        <v>7080</v>
      </c>
      <c r="T141" s="11">
        <v>2125710</v>
      </c>
      <c r="U141" s="11">
        <v>2126882</v>
      </c>
      <c r="V141" s="11">
        <v>-1</v>
      </c>
      <c r="W141" s="141" t="s">
        <v>885</v>
      </c>
    </row>
    <row r="142" spans="16:23">
      <c r="P142" s="111">
        <v>14</v>
      </c>
      <c r="Q142" s="23">
        <v>2282383</v>
      </c>
      <c r="R142" s="23">
        <v>2304218</v>
      </c>
      <c r="S142" s="23">
        <f>R142-Q142</f>
        <v>21835</v>
      </c>
      <c r="T142" s="23">
        <v>2282383</v>
      </c>
      <c r="U142" s="23">
        <v>2282721</v>
      </c>
      <c r="V142" s="23">
        <v>-1</v>
      </c>
      <c r="W142" s="142"/>
    </row>
    <row r="143" spans="16:23">
      <c r="P143" s="111"/>
      <c r="Q143" s="23">
        <v>2282383</v>
      </c>
      <c r="R143" s="23">
        <v>2304218</v>
      </c>
      <c r="S143" s="23">
        <f t="shared" ref="S143:S173" si="6">R143-Q143</f>
        <v>21835</v>
      </c>
      <c r="T143" s="23">
        <v>2282718</v>
      </c>
      <c r="U143" s="23">
        <v>2284103</v>
      </c>
      <c r="V143" s="23">
        <v>-1</v>
      </c>
      <c r="W143" s="142" t="s">
        <v>257</v>
      </c>
    </row>
    <row r="144" spans="16:23">
      <c r="P144" s="111"/>
      <c r="Q144" s="23">
        <v>2282383</v>
      </c>
      <c r="R144" s="23">
        <v>2304218</v>
      </c>
      <c r="S144" s="23">
        <f t="shared" si="6"/>
        <v>21835</v>
      </c>
      <c r="T144" s="23">
        <v>2284100</v>
      </c>
      <c r="U144" s="23">
        <v>2284318</v>
      </c>
      <c r="V144" s="23">
        <v>-1</v>
      </c>
      <c r="W144" s="142"/>
    </row>
    <row r="145" spans="16:23">
      <c r="P145" s="111"/>
      <c r="Q145" s="23">
        <v>2282383</v>
      </c>
      <c r="R145" s="23">
        <v>2304218</v>
      </c>
      <c r="S145" s="23">
        <f t="shared" si="6"/>
        <v>21835</v>
      </c>
      <c r="T145" s="23">
        <v>2284315</v>
      </c>
      <c r="U145" s="23">
        <v>2284578</v>
      </c>
      <c r="V145" s="23">
        <v>-1</v>
      </c>
      <c r="W145" s="142" t="s">
        <v>272</v>
      </c>
    </row>
    <row r="146" spans="16:23">
      <c r="P146" s="111"/>
      <c r="Q146" s="23">
        <v>2282383</v>
      </c>
      <c r="R146" s="23">
        <v>2304218</v>
      </c>
      <c r="S146" s="23">
        <f t="shared" si="6"/>
        <v>21835</v>
      </c>
      <c r="T146" s="23">
        <v>2284582</v>
      </c>
      <c r="U146" s="23">
        <v>2286675</v>
      </c>
      <c r="V146" s="23">
        <v>-1</v>
      </c>
      <c r="W146" s="142" t="s">
        <v>259</v>
      </c>
    </row>
    <row r="147" spans="16:23">
      <c r="P147" s="111"/>
      <c r="Q147" s="23">
        <v>2282383</v>
      </c>
      <c r="R147" s="23">
        <v>2304218</v>
      </c>
      <c r="S147" s="23">
        <f t="shared" si="6"/>
        <v>21835</v>
      </c>
      <c r="T147" s="23">
        <v>2286672</v>
      </c>
      <c r="U147" s="23">
        <v>2287019</v>
      </c>
      <c r="V147" s="23">
        <v>-1</v>
      </c>
      <c r="W147" s="142"/>
    </row>
    <row r="148" spans="16:23">
      <c r="P148" s="111"/>
      <c r="Q148" s="23">
        <v>2282383</v>
      </c>
      <c r="R148" s="23">
        <v>2304218</v>
      </c>
      <c r="S148" s="23">
        <f t="shared" si="6"/>
        <v>21835</v>
      </c>
      <c r="T148" s="23">
        <v>2287016</v>
      </c>
      <c r="U148" s="23">
        <v>2287384</v>
      </c>
      <c r="V148" s="23">
        <v>-1</v>
      </c>
      <c r="W148" s="142"/>
    </row>
    <row r="149" spans="16:23">
      <c r="P149" s="111"/>
      <c r="Q149" s="23">
        <v>2282383</v>
      </c>
      <c r="R149" s="23">
        <v>2304218</v>
      </c>
      <c r="S149" s="23">
        <f t="shared" si="6"/>
        <v>21835</v>
      </c>
      <c r="T149" s="23">
        <v>2287389</v>
      </c>
      <c r="U149" s="23">
        <v>2287772</v>
      </c>
      <c r="V149" s="23">
        <v>-1</v>
      </c>
      <c r="W149" s="142"/>
    </row>
    <row r="150" spans="16:23">
      <c r="P150" s="111"/>
      <c r="Q150" s="23">
        <v>2282383</v>
      </c>
      <c r="R150" s="23">
        <v>2304218</v>
      </c>
      <c r="S150" s="23">
        <f t="shared" si="6"/>
        <v>21835</v>
      </c>
      <c r="T150" s="23">
        <v>2287783</v>
      </c>
      <c r="U150" s="23">
        <v>2288328</v>
      </c>
      <c r="V150" s="23">
        <v>-1</v>
      </c>
      <c r="W150" s="142" t="s">
        <v>272</v>
      </c>
    </row>
    <row r="151" spans="16:23">
      <c r="P151" s="111"/>
      <c r="Q151" s="23">
        <v>2282383</v>
      </c>
      <c r="R151" s="23">
        <v>2304218</v>
      </c>
      <c r="S151" s="23">
        <f t="shared" si="6"/>
        <v>21835</v>
      </c>
      <c r="T151" s="23">
        <v>2288339</v>
      </c>
      <c r="U151" s="23">
        <v>2288566</v>
      </c>
      <c r="V151" s="23">
        <v>-1</v>
      </c>
      <c r="W151" s="142"/>
    </row>
    <row r="152" spans="16:23">
      <c r="P152" s="111"/>
      <c r="Q152" s="23">
        <v>2282383</v>
      </c>
      <c r="R152" s="23">
        <v>2304218</v>
      </c>
      <c r="S152" s="23">
        <f t="shared" si="6"/>
        <v>21835</v>
      </c>
      <c r="T152" s="23">
        <v>2288563</v>
      </c>
      <c r="U152" s="23">
        <v>2289936</v>
      </c>
      <c r="V152" s="23">
        <v>-1</v>
      </c>
      <c r="W152" s="142" t="s">
        <v>272</v>
      </c>
    </row>
    <row r="153" spans="16:23">
      <c r="P153" s="111"/>
      <c r="Q153" s="23">
        <v>2282383</v>
      </c>
      <c r="R153" s="23">
        <v>2304218</v>
      </c>
      <c r="S153" s="23">
        <f t="shared" si="6"/>
        <v>21835</v>
      </c>
      <c r="T153" s="23">
        <v>2289933</v>
      </c>
      <c r="U153" s="23">
        <v>2290337</v>
      </c>
      <c r="V153" s="23">
        <v>-1</v>
      </c>
      <c r="W153" s="142"/>
    </row>
    <row r="154" spans="16:23">
      <c r="P154" s="111"/>
      <c r="Q154" s="23">
        <v>2282383</v>
      </c>
      <c r="R154" s="23">
        <v>2304218</v>
      </c>
      <c r="S154" s="23">
        <f t="shared" si="6"/>
        <v>21835</v>
      </c>
      <c r="T154" s="23">
        <v>2290360</v>
      </c>
      <c r="U154" s="23">
        <v>2290779</v>
      </c>
      <c r="V154" s="23">
        <v>-1</v>
      </c>
      <c r="W154" s="142" t="s">
        <v>157</v>
      </c>
    </row>
    <row r="155" spans="16:23">
      <c r="P155" s="111"/>
      <c r="Q155" s="23">
        <v>2282383</v>
      </c>
      <c r="R155" s="23">
        <v>2304218</v>
      </c>
      <c r="S155" s="23">
        <f t="shared" si="6"/>
        <v>21835</v>
      </c>
      <c r="T155" s="23">
        <v>2290776</v>
      </c>
      <c r="U155" s="23">
        <v>2291117</v>
      </c>
      <c r="V155" s="23">
        <v>-1</v>
      </c>
      <c r="W155" s="142" t="s">
        <v>157</v>
      </c>
    </row>
    <row r="156" spans="16:23">
      <c r="P156" s="111"/>
      <c r="Q156" s="23">
        <v>2282383</v>
      </c>
      <c r="R156" s="23">
        <v>2304218</v>
      </c>
      <c r="S156" s="23">
        <f t="shared" si="6"/>
        <v>21835</v>
      </c>
      <c r="T156" s="23">
        <v>2291207</v>
      </c>
      <c r="U156" s="23">
        <v>2292049</v>
      </c>
      <c r="V156" s="23">
        <v>1</v>
      </c>
      <c r="W156" s="142" t="s">
        <v>886</v>
      </c>
    </row>
    <row r="157" spans="16:23">
      <c r="P157" s="111"/>
      <c r="Q157" s="23">
        <v>2282383</v>
      </c>
      <c r="R157" s="23">
        <v>2304218</v>
      </c>
      <c r="S157" s="23">
        <f t="shared" si="6"/>
        <v>21835</v>
      </c>
      <c r="T157" s="23">
        <v>2292129</v>
      </c>
      <c r="U157" s="23">
        <v>2292776</v>
      </c>
      <c r="V157" s="23">
        <v>1</v>
      </c>
      <c r="W157" s="142" t="s">
        <v>887</v>
      </c>
    </row>
    <row r="158" spans="16:23">
      <c r="P158" s="111"/>
      <c r="Q158" s="23">
        <v>2282383</v>
      </c>
      <c r="R158" s="23">
        <v>2304218</v>
      </c>
      <c r="S158" s="23">
        <f t="shared" si="6"/>
        <v>21835</v>
      </c>
      <c r="T158" s="23">
        <v>2292908</v>
      </c>
      <c r="U158" s="23">
        <v>2293699</v>
      </c>
      <c r="V158" s="23">
        <v>1</v>
      </c>
      <c r="W158" s="142" t="s">
        <v>888</v>
      </c>
    </row>
    <row r="159" spans="16:23">
      <c r="P159" s="111"/>
      <c r="Q159" s="23">
        <v>2282383</v>
      </c>
      <c r="R159" s="23">
        <v>2304218</v>
      </c>
      <c r="S159" s="23">
        <f t="shared" si="6"/>
        <v>21835</v>
      </c>
      <c r="T159" s="23">
        <v>2293776</v>
      </c>
      <c r="U159" s="23">
        <v>2294534</v>
      </c>
      <c r="V159" s="23">
        <v>1</v>
      </c>
      <c r="W159" s="142" t="s">
        <v>889</v>
      </c>
    </row>
    <row r="160" spans="16:23">
      <c r="P160" s="111"/>
      <c r="Q160" s="23">
        <v>2282383</v>
      </c>
      <c r="R160" s="23">
        <v>2304218</v>
      </c>
      <c r="S160" s="23">
        <f t="shared" si="6"/>
        <v>21835</v>
      </c>
      <c r="T160" s="23">
        <v>2294538</v>
      </c>
      <c r="U160" s="23">
        <v>2294789</v>
      </c>
      <c r="V160" s="23">
        <v>1</v>
      </c>
      <c r="W160" s="142" t="s">
        <v>890</v>
      </c>
    </row>
    <row r="161" spans="16:23">
      <c r="P161" s="111"/>
      <c r="Q161" s="23">
        <v>2282383</v>
      </c>
      <c r="R161" s="23">
        <v>2304218</v>
      </c>
      <c r="S161" s="23">
        <f t="shared" si="6"/>
        <v>21835</v>
      </c>
      <c r="T161" s="23">
        <v>2294782</v>
      </c>
      <c r="U161" s="23">
        <v>2296035</v>
      </c>
      <c r="V161" s="23">
        <v>1</v>
      </c>
      <c r="W161" s="142" t="s">
        <v>891</v>
      </c>
    </row>
    <row r="162" spans="16:23">
      <c r="P162" s="111"/>
      <c r="Q162" s="23">
        <v>2282383</v>
      </c>
      <c r="R162" s="23">
        <v>2304218</v>
      </c>
      <c r="S162" s="23">
        <f t="shared" si="6"/>
        <v>21835</v>
      </c>
      <c r="T162" s="23">
        <v>2296057</v>
      </c>
      <c r="U162" s="23">
        <v>2296722</v>
      </c>
      <c r="V162" s="23">
        <v>1</v>
      </c>
      <c r="W162" s="142" t="s">
        <v>892</v>
      </c>
    </row>
    <row r="163" spans="16:23">
      <c r="P163" s="111"/>
      <c r="Q163" s="23">
        <v>2282383</v>
      </c>
      <c r="R163" s="23">
        <v>2304218</v>
      </c>
      <c r="S163" s="23">
        <f t="shared" si="6"/>
        <v>21835</v>
      </c>
      <c r="T163" s="23">
        <v>2296837</v>
      </c>
      <c r="U163" s="23">
        <v>2298138</v>
      </c>
      <c r="V163" s="23">
        <v>1</v>
      </c>
      <c r="W163" s="142" t="s">
        <v>893</v>
      </c>
    </row>
    <row r="164" spans="16:23">
      <c r="P164" s="111"/>
      <c r="Q164" s="23">
        <v>2282383</v>
      </c>
      <c r="R164" s="23">
        <v>2304218</v>
      </c>
      <c r="S164" s="23">
        <f t="shared" si="6"/>
        <v>21835</v>
      </c>
      <c r="T164" s="23">
        <v>2298234</v>
      </c>
      <c r="U164" s="23">
        <v>2298821</v>
      </c>
      <c r="V164" s="23">
        <v>1</v>
      </c>
      <c r="W164" s="142" t="s">
        <v>894</v>
      </c>
    </row>
    <row r="165" spans="16:23">
      <c r="P165" s="111"/>
      <c r="Q165" s="23">
        <v>2282383</v>
      </c>
      <c r="R165" s="23">
        <v>2304218</v>
      </c>
      <c r="S165" s="23">
        <f t="shared" si="6"/>
        <v>21835</v>
      </c>
      <c r="T165" s="23">
        <v>2298822</v>
      </c>
      <c r="U165" s="23">
        <v>2299541</v>
      </c>
      <c r="V165" s="23">
        <v>1</v>
      </c>
      <c r="W165" s="142" t="s">
        <v>895</v>
      </c>
    </row>
    <row r="166" spans="16:23">
      <c r="P166" s="111"/>
      <c r="Q166" s="23">
        <v>2282383</v>
      </c>
      <c r="R166" s="23">
        <v>2304218</v>
      </c>
      <c r="S166" s="23">
        <f t="shared" si="6"/>
        <v>21835</v>
      </c>
      <c r="T166" s="23">
        <v>2299590</v>
      </c>
      <c r="U166" s="23">
        <v>2300381</v>
      </c>
      <c r="V166" s="23">
        <v>1</v>
      </c>
      <c r="W166" s="142" t="s">
        <v>896</v>
      </c>
    </row>
    <row r="167" spans="16:23">
      <c r="P167" s="111"/>
      <c r="Q167" s="23">
        <v>2282383</v>
      </c>
      <c r="R167" s="23">
        <v>2304218</v>
      </c>
      <c r="S167" s="23">
        <f t="shared" si="6"/>
        <v>21835</v>
      </c>
      <c r="T167" s="23">
        <v>2300378</v>
      </c>
      <c r="U167" s="23">
        <v>2301229</v>
      </c>
      <c r="V167" s="23">
        <v>1</v>
      </c>
      <c r="W167" s="142" t="s">
        <v>897</v>
      </c>
    </row>
    <row r="168" spans="16:23">
      <c r="P168" s="111"/>
      <c r="Q168" s="23">
        <v>2282383</v>
      </c>
      <c r="R168" s="23">
        <v>2304218</v>
      </c>
      <c r="S168" s="23">
        <f t="shared" si="6"/>
        <v>21835</v>
      </c>
      <c r="T168" s="23">
        <v>2301226</v>
      </c>
      <c r="U168" s="23">
        <v>2301669</v>
      </c>
      <c r="V168" s="23">
        <v>1</v>
      </c>
      <c r="W168" s="142" t="s">
        <v>898</v>
      </c>
    </row>
    <row r="169" spans="16:23">
      <c r="P169" s="111"/>
      <c r="Q169" s="23">
        <v>2282383</v>
      </c>
      <c r="R169" s="23">
        <v>2304218</v>
      </c>
      <c r="S169" s="23">
        <f t="shared" si="6"/>
        <v>21835</v>
      </c>
      <c r="T169" s="23">
        <v>2301695</v>
      </c>
      <c r="U169" s="23">
        <v>2302042</v>
      </c>
      <c r="V169" s="23">
        <v>1</v>
      </c>
      <c r="W169" s="142" t="s">
        <v>899</v>
      </c>
    </row>
    <row r="170" spans="16:23">
      <c r="P170" s="111"/>
      <c r="Q170" s="23">
        <v>2282383</v>
      </c>
      <c r="R170" s="23">
        <v>2304218</v>
      </c>
      <c r="S170" s="23">
        <f t="shared" si="6"/>
        <v>21835</v>
      </c>
      <c r="T170" s="23">
        <v>2302190</v>
      </c>
      <c r="U170" s="23">
        <v>2302558</v>
      </c>
      <c r="V170" s="23">
        <v>1</v>
      </c>
      <c r="W170" s="142"/>
    </row>
    <row r="171" spans="16:23">
      <c r="P171" s="111"/>
      <c r="Q171" s="23">
        <v>2282383</v>
      </c>
      <c r="R171" s="23">
        <v>2304218</v>
      </c>
      <c r="S171" s="23">
        <f t="shared" si="6"/>
        <v>21835</v>
      </c>
      <c r="T171" s="23">
        <v>2302568</v>
      </c>
      <c r="U171" s="23">
        <v>2302801</v>
      </c>
      <c r="V171" s="23">
        <v>1</v>
      </c>
      <c r="W171" s="142" t="s">
        <v>900</v>
      </c>
    </row>
    <row r="172" spans="16:23">
      <c r="P172" s="111"/>
      <c r="Q172" s="23">
        <v>2282383</v>
      </c>
      <c r="R172" s="23">
        <v>2304218</v>
      </c>
      <c r="S172" s="23">
        <f t="shared" si="6"/>
        <v>21835</v>
      </c>
      <c r="T172" s="23">
        <v>2302828</v>
      </c>
      <c r="U172" s="23">
        <v>2303403</v>
      </c>
      <c r="V172" s="23">
        <v>1</v>
      </c>
      <c r="W172" s="142" t="s">
        <v>901</v>
      </c>
    </row>
    <row r="173" spans="16:23">
      <c r="P173" s="111"/>
      <c r="Q173" s="23">
        <v>2282383</v>
      </c>
      <c r="R173" s="23">
        <v>2304218</v>
      </c>
      <c r="S173" s="23">
        <f t="shared" si="6"/>
        <v>21835</v>
      </c>
      <c r="T173" s="23">
        <v>2303400</v>
      </c>
      <c r="U173" s="23">
        <v>2304218</v>
      </c>
      <c r="V173" s="23">
        <v>1</v>
      </c>
      <c r="W173" s="142" t="s">
        <v>902</v>
      </c>
    </row>
    <row r="174" spans="16:23">
      <c r="P174" s="111">
        <v>15</v>
      </c>
      <c r="Q174" s="24">
        <v>2445675</v>
      </c>
      <c r="R174" s="24">
        <v>2463685</v>
      </c>
      <c r="S174" s="24">
        <v>18010</v>
      </c>
      <c r="T174" s="24">
        <v>2445675</v>
      </c>
      <c r="U174" s="24">
        <v>2447156</v>
      </c>
      <c r="V174" s="24">
        <v>-1</v>
      </c>
      <c r="W174" s="144" t="s">
        <v>903</v>
      </c>
    </row>
    <row r="175" spans="16:23">
      <c r="P175" s="111"/>
      <c r="Q175" s="24">
        <v>2445675</v>
      </c>
      <c r="R175" s="24">
        <v>2463685</v>
      </c>
      <c r="S175" s="24">
        <v>18010</v>
      </c>
      <c r="T175" s="24">
        <v>2447186</v>
      </c>
      <c r="U175" s="24">
        <v>2448184</v>
      </c>
      <c r="V175" s="24">
        <v>-1</v>
      </c>
      <c r="W175" s="144" t="s">
        <v>904</v>
      </c>
    </row>
    <row r="176" spans="16:23">
      <c r="P176" s="111"/>
      <c r="Q176" s="24">
        <v>2445675</v>
      </c>
      <c r="R176" s="24">
        <v>2463685</v>
      </c>
      <c r="S176" s="24">
        <v>18010</v>
      </c>
      <c r="T176" s="24">
        <v>2448184</v>
      </c>
      <c r="U176" s="24">
        <v>2448687</v>
      </c>
      <c r="V176" s="24">
        <v>-1</v>
      </c>
      <c r="W176" s="144" t="s">
        <v>905</v>
      </c>
    </row>
    <row r="177" spans="16:23">
      <c r="P177" s="111"/>
      <c r="Q177" s="24">
        <v>2445675</v>
      </c>
      <c r="R177" s="24">
        <v>2463685</v>
      </c>
      <c r="S177" s="24">
        <v>18010</v>
      </c>
      <c r="T177" s="24">
        <v>2448697</v>
      </c>
      <c r="U177" s="24">
        <v>2449296</v>
      </c>
      <c r="V177" s="24">
        <v>-1</v>
      </c>
      <c r="W177" s="144" t="s">
        <v>431</v>
      </c>
    </row>
    <row r="178" spans="16:23">
      <c r="P178" s="111"/>
      <c r="Q178" s="24">
        <v>2445675</v>
      </c>
      <c r="R178" s="24">
        <v>2463685</v>
      </c>
      <c r="S178" s="24">
        <v>18010</v>
      </c>
      <c r="T178" s="24">
        <v>2449309</v>
      </c>
      <c r="U178" s="24">
        <v>2450538</v>
      </c>
      <c r="V178" s="24">
        <v>-1</v>
      </c>
      <c r="W178" s="144" t="s">
        <v>906</v>
      </c>
    </row>
    <row r="179" spans="16:23">
      <c r="P179" s="111"/>
      <c r="Q179" s="24">
        <v>2445675</v>
      </c>
      <c r="R179" s="24">
        <v>2463685</v>
      </c>
      <c r="S179" s="24">
        <v>18010</v>
      </c>
      <c r="T179" s="24">
        <v>2450679</v>
      </c>
      <c r="U179" s="24">
        <v>2450918</v>
      </c>
      <c r="V179" s="24">
        <v>-1</v>
      </c>
      <c r="W179" s="144" t="s">
        <v>907</v>
      </c>
    </row>
    <row r="180" spans="16:23">
      <c r="P180" s="111"/>
      <c r="Q180" s="24">
        <v>2445675</v>
      </c>
      <c r="R180" s="24">
        <v>2463685</v>
      </c>
      <c r="S180" s="24">
        <v>18010</v>
      </c>
      <c r="T180" s="24">
        <v>2451104</v>
      </c>
      <c r="U180" s="24">
        <v>2451844</v>
      </c>
      <c r="V180" s="24">
        <v>-1</v>
      </c>
      <c r="W180" s="144" t="s">
        <v>908</v>
      </c>
    </row>
    <row r="181" spans="16:23">
      <c r="P181" s="111"/>
      <c r="Q181" s="24">
        <v>2445675</v>
      </c>
      <c r="R181" s="24">
        <v>2463685</v>
      </c>
      <c r="S181" s="24">
        <v>18010</v>
      </c>
      <c r="T181" s="24">
        <v>2451846</v>
      </c>
      <c r="U181" s="24">
        <v>2452781</v>
      </c>
      <c r="V181" s="24">
        <v>-1</v>
      </c>
      <c r="W181" s="144" t="s">
        <v>909</v>
      </c>
    </row>
    <row r="182" spans="16:23">
      <c r="P182" s="111"/>
      <c r="Q182" s="24">
        <v>2445675</v>
      </c>
      <c r="R182" s="24">
        <v>2463685</v>
      </c>
      <c r="S182" s="24">
        <v>18010</v>
      </c>
      <c r="T182" s="24">
        <v>2452794</v>
      </c>
      <c r="U182" s="24">
        <v>2453768</v>
      </c>
      <c r="V182" s="24">
        <v>-1</v>
      </c>
      <c r="W182" s="144" t="s">
        <v>910</v>
      </c>
    </row>
    <row r="183" spans="16:23">
      <c r="P183" s="111"/>
      <c r="Q183" s="24">
        <v>2445675</v>
      </c>
      <c r="R183" s="24">
        <v>2463685</v>
      </c>
      <c r="S183" s="24">
        <v>18010</v>
      </c>
      <c r="T183" s="24">
        <v>2453788</v>
      </c>
      <c r="U183" s="24">
        <v>2454846</v>
      </c>
      <c r="V183" s="24">
        <v>-1</v>
      </c>
      <c r="W183" s="144" t="s">
        <v>911</v>
      </c>
    </row>
    <row r="184" spans="16:23">
      <c r="P184" s="111"/>
      <c r="Q184" s="24">
        <v>2445675</v>
      </c>
      <c r="R184" s="24">
        <v>2463685</v>
      </c>
      <c r="S184" s="24">
        <v>18010</v>
      </c>
      <c r="T184" s="24">
        <v>2454876</v>
      </c>
      <c r="U184" s="24">
        <v>2455058</v>
      </c>
      <c r="V184" s="24">
        <v>-1</v>
      </c>
      <c r="W184" s="144" t="s">
        <v>912</v>
      </c>
    </row>
    <row r="185" spans="16:23">
      <c r="P185" s="111"/>
      <c r="Q185" s="24">
        <v>2445675</v>
      </c>
      <c r="R185" s="24">
        <v>2463685</v>
      </c>
      <c r="S185" s="24">
        <v>18010</v>
      </c>
      <c r="T185" s="24">
        <v>2455124</v>
      </c>
      <c r="U185" s="24">
        <v>2455630</v>
      </c>
      <c r="V185" s="24">
        <v>-1</v>
      </c>
      <c r="W185" s="144" t="s">
        <v>913</v>
      </c>
    </row>
    <row r="186" spans="16:23">
      <c r="P186" s="111"/>
      <c r="Q186" s="24">
        <v>2445675</v>
      </c>
      <c r="R186" s="24">
        <v>2463685</v>
      </c>
      <c r="S186" s="24">
        <v>18010</v>
      </c>
      <c r="T186" s="24">
        <v>2455749</v>
      </c>
      <c r="U186" s="24">
        <v>2456339</v>
      </c>
      <c r="V186" s="24">
        <v>1</v>
      </c>
      <c r="W186" s="144" t="s">
        <v>914</v>
      </c>
    </row>
    <row r="187" spans="16:23">
      <c r="P187" s="111"/>
      <c r="Q187" s="24">
        <v>2445675</v>
      </c>
      <c r="R187" s="24">
        <v>2463685</v>
      </c>
      <c r="S187" s="24">
        <v>18010</v>
      </c>
      <c r="T187" s="24">
        <v>2456380</v>
      </c>
      <c r="U187" s="24">
        <v>2457087</v>
      </c>
      <c r="V187" s="24">
        <v>1</v>
      </c>
      <c r="W187" s="144" t="s">
        <v>915</v>
      </c>
    </row>
    <row r="188" spans="16:23">
      <c r="P188" s="111"/>
      <c r="Q188" s="24">
        <v>2445675</v>
      </c>
      <c r="R188" s="24">
        <v>2463685</v>
      </c>
      <c r="S188" s="24">
        <v>18010</v>
      </c>
      <c r="T188" s="24">
        <v>2457122</v>
      </c>
      <c r="U188" s="24">
        <v>2457865</v>
      </c>
      <c r="V188" s="24">
        <v>-1</v>
      </c>
      <c r="W188" s="144" t="s">
        <v>916</v>
      </c>
    </row>
    <row r="189" spans="16:23">
      <c r="P189" s="111"/>
      <c r="Q189" s="24">
        <v>2445675</v>
      </c>
      <c r="R189" s="24">
        <v>2463685</v>
      </c>
      <c r="S189" s="24">
        <v>18010</v>
      </c>
      <c r="T189" s="24">
        <v>2457916</v>
      </c>
      <c r="U189" s="24">
        <v>2458875</v>
      </c>
      <c r="V189" s="24">
        <v>-1</v>
      </c>
      <c r="W189" s="144" t="s">
        <v>917</v>
      </c>
    </row>
    <row r="190" spans="16:23">
      <c r="P190" s="111"/>
      <c r="Q190" s="24">
        <v>2445675</v>
      </c>
      <c r="R190" s="24">
        <v>2463685</v>
      </c>
      <c r="S190" s="24">
        <v>18010</v>
      </c>
      <c r="T190" s="24">
        <v>2459351</v>
      </c>
      <c r="U190" s="24">
        <v>2462542</v>
      </c>
      <c r="V190" s="24">
        <v>1</v>
      </c>
      <c r="W190" s="144" t="s">
        <v>918</v>
      </c>
    </row>
    <row r="191" spans="16:23">
      <c r="P191" s="111"/>
      <c r="Q191" s="24">
        <v>2445675</v>
      </c>
      <c r="R191" s="24">
        <v>2463685</v>
      </c>
      <c r="S191" s="24">
        <v>18010</v>
      </c>
      <c r="T191" s="24">
        <v>2463003</v>
      </c>
      <c r="U191" s="24">
        <v>2463323</v>
      </c>
      <c r="V191" s="24">
        <v>-1</v>
      </c>
      <c r="W191" s="144" t="s">
        <v>919</v>
      </c>
    </row>
    <row r="192" spans="16:23">
      <c r="P192" s="111"/>
      <c r="Q192" s="24">
        <v>2445675</v>
      </c>
      <c r="R192" s="24">
        <v>2463685</v>
      </c>
      <c r="S192" s="24">
        <v>18010</v>
      </c>
      <c r="T192" s="24">
        <v>2463323</v>
      </c>
      <c r="U192" s="24">
        <v>2463685</v>
      </c>
      <c r="V192" s="24">
        <v>-1</v>
      </c>
      <c r="W192" s="144" t="s">
        <v>920</v>
      </c>
    </row>
    <row r="193" spans="16:23">
      <c r="P193" s="111">
        <v>16</v>
      </c>
      <c r="Q193" s="42">
        <v>2538279</v>
      </c>
      <c r="R193" s="42">
        <v>2562375</v>
      </c>
      <c r="S193" s="42">
        <v>24096</v>
      </c>
      <c r="T193" s="42">
        <v>2538279</v>
      </c>
      <c r="U193" s="42">
        <v>2538410</v>
      </c>
      <c r="V193" s="42">
        <v>-1</v>
      </c>
      <c r="W193" s="145"/>
    </row>
    <row r="194" spans="16:23">
      <c r="P194" s="111"/>
      <c r="Q194" s="42">
        <v>2538279</v>
      </c>
      <c r="R194" s="42">
        <v>2562375</v>
      </c>
      <c r="S194" s="42">
        <v>24096</v>
      </c>
      <c r="T194" s="42">
        <v>2539003</v>
      </c>
      <c r="U194" s="42">
        <v>2539797</v>
      </c>
      <c r="V194" s="42">
        <v>-1</v>
      </c>
      <c r="W194" s="145" t="s">
        <v>921</v>
      </c>
    </row>
    <row r="195" spans="16:23">
      <c r="P195" s="111"/>
      <c r="Q195" s="42">
        <v>2538279</v>
      </c>
      <c r="R195" s="42">
        <v>2562375</v>
      </c>
      <c r="S195" s="42">
        <v>24096</v>
      </c>
      <c r="T195" s="42">
        <v>2540082</v>
      </c>
      <c r="U195" s="42">
        <v>2540411</v>
      </c>
      <c r="V195" s="42">
        <v>1</v>
      </c>
      <c r="W195" s="145"/>
    </row>
    <row r="196" spans="16:23">
      <c r="P196" s="111"/>
      <c r="Q196" s="42">
        <v>2538279</v>
      </c>
      <c r="R196" s="42">
        <v>2562375</v>
      </c>
      <c r="S196" s="42">
        <v>24096</v>
      </c>
      <c r="T196" s="42">
        <v>2540484</v>
      </c>
      <c r="U196" s="42">
        <v>2541014</v>
      </c>
      <c r="V196" s="42">
        <v>1</v>
      </c>
      <c r="W196" s="145" t="s">
        <v>922</v>
      </c>
    </row>
    <row r="197" spans="16:23">
      <c r="P197" s="111"/>
      <c r="Q197" s="42">
        <v>2538279</v>
      </c>
      <c r="R197" s="42">
        <v>2562375</v>
      </c>
      <c r="S197" s="42">
        <v>24096</v>
      </c>
      <c r="T197" s="42">
        <v>2541092</v>
      </c>
      <c r="U197" s="42">
        <v>2542069</v>
      </c>
      <c r="V197" s="42">
        <v>-1</v>
      </c>
      <c r="W197" s="145" t="s">
        <v>923</v>
      </c>
    </row>
    <row r="198" spans="16:23">
      <c r="P198" s="111"/>
      <c r="Q198" s="42">
        <v>2538279</v>
      </c>
      <c r="R198" s="42">
        <v>2562375</v>
      </c>
      <c r="S198" s="42">
        <v>24096</v>
      </c>
      <c r="T198" s="42">
        <v>2542271</v>
      </c>
      <c r="U198" s="42">
        <v>2543374</v>
      </c>
      <c r="V198" s="42">
        <v>-1</v>
      </c>
      <c r="W198" s="145" t="s">
        <v>924</v>
      </c>
    </row>
    <row r="199" spans="16:23">
      <c r="P199" s="111"/>
      <c r="Q199" s="42">
        <v>2538279</v>
      </c>
      <c r="R199" s="42">
        <v>2562375</v>
      </c>
      <c r="S199" s="42">
        <v>24096</v>
      </c>
      <c r="T199" s="42">
        <v>2543451</v>
      </c>
      <c r="U199" s="42">
        <v>2544002</v>
      </c>
      <c r="V199" s="42">
        <v>1</v>
      </c>
      <c r="W199" s="145" t="s">
        <v>925</v>
      </c>
    </row>
    <row r="200" spans="16:23">
      <c r="P200" s="111"/>
      <c r="Q200" s="42">
        <v>2538279</v>
      </c>
      <c r="R200" s="42">
        <v>2562375</v>
      </c>
      <c r="S200" s="42">
        <v>24096</v>
      </c>
      <c r="T200" s="42">
        <v>2544142</v>
      </c>
      <c r="U200" s="42">
        <v>2544324</v>
      </c>
      <c r="V200" s="42">
        <v>1</v>
      </c>
      <c r="W200" s="145"/>
    </row>
    <row r="201" spans="16:23">
      <c r="P201" s="111"/>
      <c r="Q201" s="42">
        <v>2538279</v>
      </c>
      <c r="R201" s="42">
        <v>2562375</v>
      </c>
      <c r="S201" s="42">
        <v>24096</v>
      </c>
      <c r="T201" s="42">
        <v>2544405</v>
      </c>
      <c r="U201" s="42">
        <v>2544542</v>
      </c>
      <c r="V201" s="42">
        <v>1</v>
      </c>
      <c r="W201" s="145" t="s">
        <v>926</v>
      </c>
    </row>
    <row r="202" spans="16:23">
      <c r="P202" s="111"/>
      <c r="Q202" s="42">
        <v>2538279</v>
      </c>
      <c r="R202" s="42">
        <v>2562375</v>
      </c>
      <c r="S202" s="42">
        <v>24096</v>
      </c>
      <c r="T202" s="42">
        <v>2544712</v>
      </c>
      <c r="U202" s="42">
        <v>2544999</v>
      </c>
      <c r="V202" s="42">
        <v>1</v>
      </c>
      <c r="W202" s="145" t="s">
        <v>598</v>
      </c>
    </row>
    <row r="203" spans="16:23">
      <c r="P203" s="111"/>
      <c r="Q203" s="42">
        <v>2538279</v>
      </c>
      <c r="R203" s="42">
        <v>2562375</v>
      </c>
      <c r="S203" s="42">
        <v>24096</v>
      </c>
      <c r="T203" s="42">
        <v>2545120</v>
      </c>
      <c r="U203" s="42">
        <v>2545389</v>
      </c>
      <c r="V203" s="42">
        <v>-1</v>
      </c>
      <c r="W203" s="145"/>
    </row>
    <row r="204" spans="16:23">
      <c r="P204" s="111"/>
      <c r="Q204" s="42">
        <v>2538279</v>
      </c>
      <c r="R204" s="42">
        <v>2562375</v>
      </c>
      <c r="S204" s="42">
        <v>24096</v>
      </c>
      <c r="T204" s="42">
        <v>2545656</v>
      </c>
      <c r="U204" s="42">
        <v>2546486</v>
      </c>
      <c r="V204" s="42">
        <v>1</v>
      </c>
      <c r="W204" s="145" t="s">
        <v>927</v>
      </c>
    </row>
    <row r="205" spans="16:23">
      <c r="P205" s="111"/>
      <c r="Q205" s="42">
        <v>2538279</v>
      </c>
      <c r="R205" s="42">
        <v>2562375</v>
      </c>
      <c r="S205" s="42">
        <v>24096</v>
      </c>
      <c r="T205" s="42">
        <v>2546516</v>
      </c>
      <c r="U205" s="42">
        <v>2547460</v>
      </c>
      <c r="V205" s="42">
        <v>1</v>
      </c>
      <c r="W205" s="145" t="s">
        <v>133</v>
      </c>
    </row>
    <row r="206" spans="16:23">
      <c r="P206" s="111"/>
      <c r="Q206" s="42">
        <v>2538279</v>
      </c>
      <c r="R206" s="42">
        <v>2562375</v>
      </c>
      <c r="S206" s="42">
        <v>24096</v>
      </c>
      <c r="T206" s="42">
        <v>2547463</v>
      </c>
      <c r="U206" s="42">
        <v>2547921</v>
      </c>
      <c r="V206" s="42">
        <v>1</v>
      </c>
      <c r="W206" s="145" t="s">
        <v>928</v>
      </c>
    </row>
    <row r="207" spans="16:23">
      <c r="P207" s="111"/>
      <c r="Q207" s="42">
        <v>2538279</v>
      </c>
      <c r="R207" s="42">
        <v>2562375</v>
      </c>
      <c r="S207" s="42">
        <v>24096</v>
      </c>
      <c r="T207" s="42">
        <v>2548050</v>
      </c>
      <c r="U207" s="42">
        <v>2548724</v>
      </c>
      <c r="V207" s="42">
        <v>1</v>
      </c>
      <c r="W207" s="145" t="s">
        <v>690</v>
      </c>
    </row>
    <row r="208" spans="16:23">
      <c r="P208" s="111"/>
      <c r="Q208" s="42">
        <v>2538279</v>
      </c>
      <c r="R208" s="42">
        <v>2562375</v>
      </c>
      <c r="S208" s="42">
        <v>24096</v>
      </c>
      <c r="T208" s="42">
        <v>2548762</v>
      </c>
      <c r="U208" s="42">
        <v>2549841</v>
      </c>
      <c r="V208" s="42">
        <v>1</v>
      </c>
      <c r="W208" s="145"/>
    </row>
    <row r="209" spans="16:23">
      <c r="P209" s="111"/>
      <c r="Q209" s="42">
        <v>2538279</v>
      </c>
      <c r="R209" s="42">
        <v>2562375</v>
      </c>
      <c r="S209" s="42">
        <v>24096</v>
      </c>
      <c r="T209" s="42">
        <v>2549844</v>
      </c>
      <c r="U209" s="42">
        <v>2551730</v>
      </c>
      <c r="V209" s="42">
        <v>1</v>
      </c>
      <c r="W209" s="145" t="s">
        <v>929</v>
      </c>
    </row>
    <row r="210" spans="16:23">
      <c r="P210" s="111"/>
      <c r="Q210" s="42">
        <v>2538279</v>
      </c>
      <c r="R210" s="42">
        <v>2562375</v>
      </c>
      <c r="S210" s="42">
        <v>24096</v>
      </c>
      <c r="T210" s="42">
        <v>2551804</v>
      </c>
      <c r="U210" s="42">
        <v>2552202</v>
      </c>
      <c r="V210" s="42">
        <v>-1</v>
      </c>
      <c r="W210" s="145"/>
    </row>
    <row r="211" spans="16:23">
      <c r="P211" s="111"/>
      <c r="Q211" s="42">
        <v>2538279</v>
      </c>
      <c r="R211" s="42">
        <v>2562375</v>
      </c>
      <c r="S211" s="42">
        <v>24096</v>
      </c>
      <c r="T211" s="42">
        <v>2552295</v>
      </c>
      <c r="U211" s="42">
        <v>2552597</v>
      </c>
      <c r="V211" s="42">
        <v>-1</v>
      </c>
      <c r="W211" s="145" t="s">
        <v>930</v>
      </c>
    </row>
    <row r="212" spans="16:23">
      <c r="P212" s="111"/>
      <c r="Q212" s="42">
        <v>2538279</v>
      </c>
      <c r="R212" s="42">
        <v>2562375</v>
      </c>
      <c r="S212" s="42">
        <v>24096</v>
      </c>
      <c r="T212" s="42">
        <v>2552594</v>
      </c>
      <c r="U212" s="42">
        <v>2552878</v>
      </c>
      <c r="V212" s="42">
        <v>-1</v>
      </c>
      <c r="W212" s="145" t="s">
        <v>931</v>
      </c>
    </row>
    <row r="213" spans="16:23">
      <c r="P213" s="111"/>
      <c r="Q213" s="42">
        <v>2538279</v>
      </c>
      <c r="R213" s="42">
        <v>2562375</v>
      </c>
      <c r="S213" s="42">
        <v>24096</v>
      </c>
      <c r="T213" s="42">
        <v>2552875</v>
      </c>
      <c r="U213" s="42">
        <v>2553363</v>
      </c>
      <c r="V213" s="42">
        <v>-1</v>
      </c>
      <c r="W213" s="145" t="s">
        <v>932</v>
      </c>
    </row>
    <row r="214" spans="16:23">
      <c r="P214" s="111"/>
      <c r="Q214" s="42">
        <v>2538279</v>
      </c>
      <c r="R214" s="42">
        <v>2562375</v>
      </c>
      <c r="S214" s="42">
        <v>24096</v>
      </c>
      <c r="T214" s="42">
        <v>2553360</v>
      </c>
      <c r="U214" s="42">
        <v>2554982</v>
      </c>
      <c r="V214" s="42">
        <v>-1</v>
      </c>
      <c r="W214" s="145" t="s">
        <v>933</v>
      </c>
    </row>
    <row r="215" spans="16:23">
      <c r="P215" s="111"/>
      <c r="Q215" s="42">
        <v>2538279</v>
      </c>
      <c r="R215" s="42">
        <v>2562375</v>
      </c>
      <c r="S215" s="42">
        <v>24096</v>
      </c>
      <c r="T215" s="42">
        <v>2554979</v>
      </c>
      <c r="U215" s="42">
        <v>2555320</v>
      </c>
      <c r="V215" s="42">
        <v>-1</v>
      </c>
      <c r="W215" s="145" t="s">
        <v>934</v>
      </c>
    </row>
    <row r="216" spans="16:23">
      <c r="P216" s="111"/>
      <c r="Q216" s="42">
        <v>2538279</v>
      </c>
      <c r="R216" s="42">
        <v>2562375</v>
      </c>
      <c r="S216" s="42">
        <v>24096</v>
      </c>
      <c r="T216" s="42">
        <v>2555323</v>
      </c>
      <c r="U216" s="42">
        <v>2558220</v>
      </c>
      <c r="V216" s="42">
        <v>-1</v>
      </c>
      <c r="W216" s="145" t="s">
        <v>935</v>
      </c>
    </row>
    <row r="217" spans="16:23">
      <c r="P217" s="111"/>
      <c r="Q217" s="42">
        <v>2538279</v>
      </c>
      <c r="R217" s="42">
        <v>2562375</v>
      </c>
      <c r="S217" s="42">
        <v>24096</v>
      </c>
      <c r="T217" s="42">
        <v>2558460</v>
      </c>
      <c r="U217" s="42">
        <v>2559926</v>
      </c>
      <c r="V217" s="42">
        <v>1</v>
      </c>
      <c r="W217" s="145" t="s">
        <v>936</v>
      </c>
    </row>
    <row r="218" spans="16:23">
      <c r="P218" s="111"/>
      <c r="Q218" s="42">
        <v>2538279</v>
      </c>
      <c r="R218" s="42">
        <v>2562375</v>
      </c>
      <c r="S218" s="42">
        <v>24096</v>
      </c>
      <c r="T218" s="42">
        <v>2559912</v>
      </c>
      <c r="U218" s="42">
        <v>2560304</v>
      </c>
      <c r="V218" s="42">
        <v>-1</v>
      </c>
      <c r="W218" s="145"/>
    </row>
    <row r="219" spans="16:23">
      <c r="P219" s="111"/>
      <c r="Q219" s="42">
        <v>2538279</v>
      </c>
      <c r="R219" s="42">
        <v>2562375</v>
      </c>
      <c r="S219" s="42">
        <v>24096</v>
      </c>
      <c r="T219" s="42">
        <v>2560329</v>
      </c>
      <c r="U219" s="42">
        <v>2561042</v>
      </c>
      <c r="V219" s="42">
        <v>1</v>
      </c>
      <c r="W219" s="145" t="s">
        <v>937</v>
      </c>
    </row>
    <row r="220" spans="16:23">
      <c r="P220" s="111"/>
      <c r="Q220" s="42">
        <v>2538279</v>
      </c>
      <c r="R220" s="42">
        <v>2562375</v>
      </c>
      <c r="S220" s="42">
        <v>24096</v>
      </c>
      <c r="T220" s="42">
        <v>2561008</v>
      </c>
      <c r="U220" s="42">
        <v>2562375</v>
      </c>
      <c r="V220" s="42">
        <v>-1</v>
      </c>
      <c r="W220" s="145" t="s">
        <v>157</v>
      </c>
    </row>
    <row r="221" spans="16:23">
      <c r="P221" s="5">
        <v>17</v>
      </c>
      <c r="Q221" s="40">
        <v>2572275</v>
      </c>
      <c r="R221" s="40">
        <v>2613032</v>
      </c>
      <c r="S221" s="40">
        <f>R221-Q221</f>
        <v>40757</v>
      </c>
      <c r="T221" s="40">
        <v>2572275</v>
      </c>
      <c r="U221" s="40">
        <v>2573588</v>
      </c>
      <c r="V221" s="40">
        <v>1</v>
      </c>
      <c r="W221" s="168" t="s">
        <v>938</v>
      </c>
    </row>
    <row r="222" spans="16:23">
      <c r="Q222" s="40">
        <v>2572275</v>
      </c>
      <c r="R222" s="40">
        <v>2613032</v>
      </c>
      <c r="S222" s="40">
        <f t="shared" ref="S222:S257" si="7">R222-Q222</f>
        <v>40757</v>
      </c>
      <c r="T222" s="40">
        <v>2573683</v>
      </c>
      <c r="U222" s="40">
        <v>2574504</v>
      </c>
      <c r="V222" s="40">
        <v>1</v>
      </c>
      <c r="W222" s="168" t="s">
        <v>939</v>
      </c>
    </row>
    <row r="223" spans="16:23">
      <c r="Q223" s="40">
        <v>2572275</v>
      </c>
      <c r="R223" s="40">
        <v>2613032</v>
      </c>
      <c r="S223" s="40">
        <f t="shared" si="7"/>
        <v>40757</v>
      </c>
      <c r="T223" s="40">
        <v>2574501</v>
      </c>
      <c r="U223" s="40">
        <v>2575832</v>
      </c>
      <c r="V223" s="40">
        <v>1</v>
      </c>
      <c r="W223" s="168" t="s">
        <v>940</v>
      </c>
    </row>
    <row r="224" spans="16:23">
      <c r="Q224" s="40">
        <v>2572275</v>
      </c>
      <c r="R224" s="40">
        <v>2613032</v>
      </c>
      <c r="S224" s="40">
        <f t="shared" si="7"/>
        <v>40757</v>
      </c>
      <c r="T224" s="40">
        <v>2576134</v>
      </c>
      <c r="U224" s="40">
        <v>2577186</v>
      </c>
      <c r="V224" s="40">
        <v>1</v>
      </c>
      <c r="W224" s="168" t="s">
        <v>941</v>
      </c>
    </row>
    <row r="225" spans="17:23">
      <c r="Q225" s="40">
        <v>2572275</v>
      </c>
      <c r="R225" s="40">
        <v>2613032</v>
      </c>
      <c r="S225" s="40">
        <f t="shared" si="7"/>
        <v>40757</v>
      </c>
      <c r="T225" s="40">
        <v>2577212</v>
      </c>
      <c r="U225" s="40">
        <v>2578336</v>
      </c>
      <c r="V225" s="40">
        <v>1</v>
      </c>
      <c r="W225" s="168" t="s">
        <v>490</v>
      </c>
    </row>
    <row r="226" spans="17:23">
      <c r="Q226" s="40">
        <v>2572275</v>
      </c>
      <c r="R226" s="40">
        <v>2613032</v>
      </c>
      <c r="S226" s="40">
        <f t="shared" si="7"/>
        <v>40757</v>
      </c>
      <c r="T226" s="40">
        <v>2578341</v>
      </c>
      <c r="U226" s="40">
        <v>2579576</v>
      </c>
      <c r="V226" s="40">
        <v>1</v>
      </c>
      <c r="W226" s="168" t="s">
        <v>942</v>
      </c>
    </row>
    <row r="227" spans="17:23">
      <c r="Q227" s="40">
        <v>2572275</v>
      </c>
      <c r="R227" s="40">
        <v>2613032</v>
      </c>
      <c r="S227" s="40">
        <f t="shared" si="7"/>
        <v>40757</v>
      </c>
      <c r="T227" s="40">
        <v>2579704</v>
      </c>
      <c r="U227" s="40">
        <v>2580228</v>
      </c>
      <c r="V227" s="40">
        <v>-1</v>
      </c>
      <c r="W227" s="168" t="s">
        <v>943</v>
      </c>
    </row>
    <row r="228" spans="17:23">
      <c r="Q228" s="40">
        <v>2572275</v>
      </c>
      <c r="R228" s="40">
        <v>2613032</v>
      </c>
      <c r="S228" s="40">
        <f t="shared" si="7"/>
        <v>40757</v>
      </c>
      <c r="T228" s="40">
        <v>2580238</v>
      </c>
      <c r="U228" s="40">
        <v>2580420</v>
      </c>
      <c r="V228" s="40">
        <v>-1</v>
      </c>
      <c r="W228" s="168"/>
    </row>
    <row r="229" spans="17:23">
      <c r="Q229" s="40">
        <v>2572275</v>
      </c>
      <c r="R229" s="40">
        <v>2613032</v>
      </c>
      <c r="S229" s="40">
        <f t="shared" si="7"/>
        <v>40757</v>
      </c>
      <c r="T229" s="40">
        <v>2580417</v>
      </c>
      <c r="U229" s="40">
        <v>2581118</v>
      </c>
      <c r="V229" s="40">
        <v>-1</v>
      </c>
      <c r="W229" s="168" t="s">
        <v>226</v>
      </c>
    </row>
    <row r="230" spans="17:23">
      <c r="Q230" s="40">
        <v>2572275</v>
      </c>
      <c r="R230" s="40">
        <v>2613032</v>
      </c>
      <c r="S230" s="40">
        <f t="shared" si="7"/>
        <v>40757</v>
      </c>
      <c r="T230" s="40">
        <v>2581166</v>
      </c>
      <c r="U230" s="40">
        <v>2582089</v>
      </c>
      <c r="V230" s="40">
        <v>-1</v>
      </c>
      <c r="W230" s="168" t="s">
        <v>944</v>
      </c>
    </row>
    <row r="231" spans="17:23">
      <c r="Q231" s="40">
        <v>2572275</v>
      </c>
      <c r="R231" s="40">
        <v>2613032</v>
      </c>
      <c r="S231" s="40">
        <f t="shared" si="7"/>
        <v>40757</v>
      </c>
      <c r="T231" s="40">
        <v>2582245</v>
      </c>
      <c r="U231" s="40">
        <v>2582646</v>
      </c>
      <c r="V231" s="40">
        <v>-1</v>
      </c>
      <c r="W231" s="168"/>
    </row>
    <row r="232" spans="17:23">
      <c r="Q232" s="40">
        <v>2572275</v>
      </c>
      <c r="R232" s="40">
        <v>2613032</v>
      </c>
      <c r="S232" s="40">
        <f t="shared" si="7"/>
        <v>40757</v>
      </c>
      <c r="T232" s="40">
        <v>2582662</v>
      </c>
      <c r="U232" s="40">
        <v>2583366</v>
      </c>
      <c r="V232" s="40">
        <v>-1</v>
      </c>
      <c r="W232" s="168"/>
    </row>
    <row r="233" spans="17:23">
      <c r="Q233" s="40">
        <v>2572275</v>
      </c>
      <c r="R233" s="40">
        <v>2613032</v>
      </c>
      <c r="S233" s="40">
        <f t="shared" si="7"/>
        <v>40757</v>
      </c>
      <c r="T233" s="40">
        <v>2583652</v>
      </c>
      <c r="U233" s="40">
        <v>2585868</v>
      </c>
      <c r="V233" s="40">
        <v>1</v>
      </c>
      <c r="W233" s="168" t="s">
        <v>274</v>
      </c>
    </row>
    <row r="234" spans="17:23">
      <c r="Q234" s="40">
        <v>2572275</v>
      </c>
      <c r="R234" s="40">
        <v>2613032</v>
      </c>
      <c r="S234" s="40">
        <f t="shared" si="7"/>
        <v>40757</v>
      </c>
      <c r="T234" s="40">
        <v>2586014</v>
      </c>
      <c r="U234" s="40">
        <v>2586346</v>
      </c>
      <c r="V234" s="40">
        <v>1</v>
      </c>
      <c r="W234" s="168"/>
    </row>
    <row r="235" spans="17:23">
      <c r="Q235" s="40">
        <v>2572275</v>
      </c>
      <c r="R235" s="40">
        <v>2613032</v>
      </c>
      <c r="S235" s="40">
        <f t="shared" si="7"/>
        <v>40757</v>
      </c>
      <c r="T235" s="40">
        <v>2586392</v>
      </c>
      <c r="U235" s="40">
        <v>2586808</v>
      </c>
      <c r="V235" s="40">
        <v>1</v>
      </c>
      <c r="W235" s="168"/>
    </row>
    <row r="236" spans="17:23">
      <c r="Q236" s="40">
        <v>2572275</v>
      </c>
      <c r="R236" s="40">
        <v>2613032</v>
      </c>
      <c r="S236" s="40">
        <f t="shared" si="7"/>
        <v>40757</v>
      </c>
      <c r="T236" s="40">
        <v>2586798</v>
      </c>
      <c r="U236" s="40">
        <v>2588378</v>
      </c>
      <c r="V236" s="40">
        <v>1</v>
      </c>
      <c r="W236" s="168" t="s">
        <v>275</v>
      </c>
    </row>
    <row r="237" spans="17:23">
      <c r="Q237" s="40">
        <v>2572275</v>
      </c>
      <c r="R237" s="40">
        <v>2613032</v>
      </c>
      <c r="S237" s="40">
        <f t="shared" si="7"/>
        <v>40757</v>
      </c>
      <c r="T237" s="40">
        <v>2588388</v>
      </c>
      <c r="U237" s="40">
        <v>2588855</v>
      </c>
      <c r="V237" s="40">
        <v>1</v>
      </c>
      <c r="W237" s="168"/>
    </row>
    <row r="238" spans="17:23">
      <c r="Q238" s="40">
        <v>2572275</v>
      </c>
      <c r="R238" s="40">
        <v>2613032</v>
      </c>
      <c r="S238" s="40">
        <f t="shared" si="7"/>
        <v>40757</v>
      </c>
      <c r="T238" s="40">
        <v>2588852</v>
      </c>
      <c r="U238" s="40">
        <v>2589310</v>
      </c>
      <c r="V238" s="40">
        <v>1</v>
      </c>
      <c r="W238" s="168"/>
    </row>
    <row r="239" spans="17:23">
      <c r="Q239" s="40">
        <v>2572275</v>
      </c>
      <c r="R239" s="40">
        <v>2613032</v>
      </c>
      <c r="S239" s="40">
        <f t="shared" si="7"/>
        <v>40757</v>
      </c>
      <c r="T239" s="40">
        <v>2589313</v>
      </c>
      <c r="U239" s="40">
        <v>2589669</v>
      </c>
      <c r="V239" s="40">
        <v>1</v>
      </c>
      <c r="W239" s="168"/>
    </row>
    <row r="240" spans="17:23">
      <c r="Q240" s="40">
        <v>2572275</v>
      </c>
      <c r="R240" s="40">
        <v>2613032</v>
      </c>
      <c r="S240" s="40">
        <f t="shared" si="7"/>
        <v>40757</v>
      </c>
      <c r="T240" s="40">
        <v>2589673</v>
      </c>
      <c r="U240" s="40">
        <v>2591412</v>
      </c>
      <c r="V240" s="40">
        <v>1</v>
      </c>
      <c r="W240" s="168"/>
    </row>
    <row r="241" spans="17:23">
      <c r="Q241" s="40">
        <v>2572275</v>
      </c>
      <c r="R241" s="40">
        <v>2613032</v>
      </c>
      <c r="S241" s="40">
        <f t="shared" si="7"/>
        <v>40757</v>
      </c>
      <c r="T241" s="40">
        <v>2591422</v>
      </c>
      <c r="U241" s="40">
        <v>2591757</v>
      </c>
      <c r="V241" s="40">
        <v>1</v>
      </c>
      <c r="W241" s="168"/>
    </row>
    <row r="242" spans="17:23">
      <c r="Q242" s="40">
        <v>2572275</v>
      </c>
      <c r="R242" s="40">
        <v>2613032</v>
      </c>
      <c r="S242" s="40">
        <f t="shared" si="7"/>
        <v>40757</v>
      </c>
      <c r="T242" s="40">
        <v>2592130</v>
      </c>
      <c r="U242" s="40">
        <v>2592840</v>
      </c>
      <c r="V242" s="40">
        <v>1</v>
      </c>
      <c r="W242" s="168" t="s">
        <v>157</v>
      </c>
    </row>
    <row r="243" spans="17:23">
      <c r="Q243" s="40">
        <v>2572275</v>
      </c>
      <c r="R243" s="40">
        <v>2613032</v>
      </c>
      <c r="S243" s="40">
        <f t="shared" si="7"/>
        <v>40757</v>
      </c>
      <c r="T243" s="40">
        <v>2592853</v>
      </c>
      <c r="U243" s="40">
        <v>2593857</v>
      </c>
      <c r="V243" s="40">
        <v>1</v>
      </c>
      <c r="W243" s="168" t="s">
        <v>261</v>
      </c>
    </row>
    <row r="244" spans="17:23">
      <c r="Q244" s="40">
        <v>2572275</v>
      </c>
      <c r="R244" s="40">
        <v>2613032</v>
      </c>
      <c r="S244" s="40">
        <f t="shared" si="7"/>
        <v>40757</v>
      </c>
      <c r="T244" s="40">
        <v>2593893</v>
      </c>
      <c r="U244" s="40">
        <v>2594357</v>
      </c>
      <c r="V244" s="40">
        <v>1</v>
      </c>
      <c r="W244" s="168"/>
    </row>
    <row r="245" spans="17:23">
      <c r="Q245" s="40">
        <v>2572275</v>
      </c>
      <c r="R245" s="40">
        <v>2613032</v>
      </c>
      <c r="S245" s="40">
        <f t="shared" si="7"/>
        <v>40757</v>
      </c>
      <c r="T245" s="40">
        <v>2594368</v>
      </c>
      <c r="U245" s="40">
        <v>2594631</v>
      </c>
      <c r="V245" s="40">
        <v>1</v>
      </c>
      <c r="W245" s="168"/>
    </row>
    <row r="246" spans="17:23">
      <c r="Q246" s="40">
        <v>2572275</v>
      </c>
      <c r="R246" s="40">
        <v>2613032</v>
      </c>
      <c r="S246" s="40">
        <f t="shared" si="7"/>
        <v>40757</v>
      </c>
      <c r="T246" s="40">
        <v>2594706</v>
      </c>
      <c r="U246" s="40">
        <v>2595308</v>
      </c>
      <c r="V246" s="40">
        <v>1</v>
      </c>
      <c r="W246" s="168"/>
    </row>
    <row r="247" spans="17:23">
      <c r="Q247" s="40">
        <v>2572275</v>
      </c>
      <c r="R247" s="40">
        <v>2613032</v>
      </c>
      <c r="S247" s="40">
        <f t="shared" si="7"/>
        <v>40757</v>
      </c>
      <c r="T247" s="40">
        <v>2595298</v>
      </c>
      <c r="U247" s="40">
        <v>2597853</v>
      </c>
      <c r="V247" s="40">
        <v>1</v>
      </c>
      <c r="W247" s="168" t="s">
        <v>262</v>
      </c>
    </row>
    <row r="248" spans="17:23">
      <c r="Q248" s="40">
        <v>2572275</v>
      </c>
      <c r="R248" s="40">
        <v>2613032</v>
      </c>
      <c r="S248" s="40">
        <f t="shared" si="7"/>
        <v>40757</v>
      </c>
      <c r="T248" s="40">
        <v>2597916</v>
      </c>
      <c r="U248" s="40">
        <v>2598587</v>
      </c>
      <c r="V248" s="40">
        <v>1</v>
      </c>
      <c r="W248" s="168" t="s">
        <v>157</v>
      </c>
    </row>
    <row r="249" spans="17:23">
      <c r="Q249" s="40">
        <v>2572275</v>
      </c>
      <c r="R249" s="40">
        <v>2613032</v>
      </c>
      <c r="S249" s="40">
        <f t="shared" si="7"/>
        <v>40757</v>
      </c>
      <c r="T249" s="40">
        <v>2598591</v>
      </c>
      <c r="U249" s="40">
        <v>2600363</v>
      </c>
      <c r="V249" s="40">
        <v>1</v>
      </c>
      <c r="W249" s="168"/>
    </row>
    <row r="250" spans="17:23">
      <c r="Q250" s="40">
        <v>2572275</v>
      </c>
      <c r="R250" s="40">
        <v>2613032</v>
      </c>
      <c r="S250" s="40">
        <f t="shared" si="7"/>
        <v>40757</v>
      </c>
      <c r="T250" s="40">
        <v>2600363</v>
      </c>
      <c r="U250" s="40">
        <v>2608111</v>
      </c>
      <c r="V250" s="40">
        <v>1</v>
      </c>
      <c r="W250" s="168" t="s">
        <v>157</v>
      </c>
    </row>
    <row r="251" spans="17:23">
      <c r="Q251" s="40">
        <v>2572275</v>
      </c>
      <c r="R251" s="40">
        <v>2613032</v>
      </c>
      <c r="S251" s="40">
        <f t="shared" si="7"/>
        <v>40757</v>
      </c>
      <c r="T251" s="40">
        <v>2608174</v>
      </c>
      <c r="U251" s="40">
        <v>2610027</v>
      </c>
      <c r="V251" s="40">
        <v>1</v>
      </c>
      <c r="W251" s="168" t="s">
        <v>157</v>
      </c>
    </row>
    <row r="252" spans="17:23">
      <c r="Q252" s="40">
        <v>2572275</v>
      </c>
      <c r="R252" s="40">
        <v>2613032</v>
      </c>
      <c r="S252" s="40">
        <f t="shared" si="7"/>
        <v>40757</v>
      </c>
      <c r="T252" s="40">
        <v>2610027</v>
      </c>
      <c r="U252" s="40">
        <v>2611343</v>
      </c>
      <c r="V252" s="40">
        <v>1</v>
      </c>
      <c r="W252" s="168" t="s">
        <v>277</v>
      </c>
    </row>
    <row r="253" spans="17:23">
      <c r="Q253" s="40">
        <v>2572275</v>
      </c>
      <c r="R253" s="40">
        <v>2613032</v>
      </c>
      <c r="S253" s="40">
        <f t="shared" si="7"/>
        <v>40757</v>
      </c>
      <c r="T253" s="40">
        <v>2611340</v>
      </c>
      <c r="U253" s="40">
        <v>2611744</v>
      </c>
      <c r="V253" s="40">
        <v>1</v>
      </c>
      <c r="W253" s="168"/>
    </row>
    <row r="254" spans="17:23">
      <c r="Q254" s="40">
        <v>2572275</v>
      </c>
      <c r="R254" s="40">
        <v>2613032</v>
      </c>
      <c r="S254" s="40">
        <f t="shared" si="7"/>
        <v>40757</v>
      </c>
      <c r="T254" s="40">
        <v>2611744</v>
      </c>
      <c r="U254" s="40">
        <v>2612040</v>
      </c>
      <c r="V254" s="40">
        <v>1</v>
      </c>
      <c r="W254" s="168"/>
    </row>
    <row r="255" spans="17:23">
      <c r="Q255" s="40">
        <v>2572275</v>
      </c>
      <c r="R255" s="40">
        <v>2613032</v>
      </c>
      <c r="S255" s="40">
        <f t="shared" si="7"/>
        <v>40757</v>
      </c>
      <c r="T255" s="40">
        <v>2612037</v>
      </c>
      <c r="U255" s="40">
        <v>2612330</v>
      </c>
      <c r="V255" s="40">
        <v>1</v>
      </c>
      <c r="W255" s="168"/>
    </row>
    <row r="256" spans="17:23">
      <c r="Q256" s="40">
        <v>2572275</v>
      </c>
      <c r="R256" s="40">
        <v>2613032</v>
      </c>
      <c r="S256" s="40">
        <f t="shared" si="7"/>
        <v>40757</v>
      </c>
      <c r="T256" s="40">
        <v>2612377</v>
      </c>
      <c r="U256" s="40">
        <v>2612787</v>
      </c>
      <c r="V256" s="40">
        <v>1</v>
      </c>
      <c r="W256" s="168"/>
    </row>
    <row r="257" spans="16:23">
      <c r="Q257" s="40">
        <v>2572275</v>
      </c>
      <c r="R257" s="40">
        <v>2613032</v>
      </c>
      <c r="S257" s="40">
        <f t="shared" si="7"/>
        <v>40757</v>
      </c>
      <c r="T257" s="40">
        <v>2612784</v>
      </c>
      <c r="U257" s="40">
        <v>2613032</v>
      </c>
      <c r="V257" s="40">
        <v>1</v>
      </c>
      <c r="W257" s="168"/>
    </row>
    <row r="258" spans="16:23">
      <c r="P258" s="111">
        <v>18</v>
      </c>
      <c r="Q258" s="41">
        <v>2813870</v>
      </c>
      <c r="R258" s="41">
        <v>2826003</v>
      </c>
      <c r="S258" s="41">
        <v>12133</v>
      </c>
      <c r="T258" s="41">
        <v>2813870</v>
      </c>
      <c r="U258" s="41">
        <v>2814133</v>
      </c>
      <c r="V258" s="41">
        <v>-1</v>
      </c>
      <c r="W258" s="169" t="s">
        <v>944</v>
      </c>
    </row>
    <row r="259" spans="16:23">
      <c r="P259" s="111"/>
      <c r="Q259" s="41">
        <v>2813870</v>
      </c>
      <c r="R259" s="41">
        <v>2826003</v>
      </c>
      <c r="S259" s="41">
        <v>12133</v>
      </c>
      <c r="T259" s="41">
        <v>2814636</v>
      </c>
      <c r="U259" s="41">
        <v>2814764</v>
      </c>
      <c r="V259" s="41">
        <v>-1</v>
      </c>
      <c r="W259" s="169"/>
    </row>
    <row r="260" spans="16:23">
      <c r="P260" s="111"/>
      <c r="Q260" s="41">
        <v>2813870</v>
      </c>
      <c r="R260" s="41">
        <v>2826003</v>
      </c>
      <c r="S260" s="41">
        <v>12133</v>
      </c>
      <c r="T260" s="41">
        <v>2814761</v>
      </c>
      <c r="U260" s="41">
        <v>2814898</v>
      </c>
      <c r="V260" s="41">
        <v>-1</v>
      </c>
      <c r="W260" s="169"/>
    </row>
    <row r="261" spans="16:23">
      <c r="P261" s="111"/>
      <c r="Q261" s="41">
        <v>2813870</v>
      </c>
      <c r="R261" s="41">
        <v>2826003</v>
      </c>
      <c r="S261" s="41">
        <v>12133</v>
      </c>
      <c r="T261" s="41">
        <v>2815215</v>
      </c>
      <c r="U261" s="41">
        <v>2821793</v>
      </c>
      <c r="V261" s="41">
        <v>-1</v>
      </c>
      <c r="W261" s="169" t="s">
        <v>945</v>
      </c>
    </row>
    <row r="262" spans="16:23">
      <c r="P262" s="111"/>
      <c r="Q262" s="41">
        <v>2813870</v>
      </c>
      <c r="R262" s="41">
        <v>2826003</v>
      </c>
      <c r="S262" s="41">
        <v>12133</v>
      </c>
      <c r="T262" s="41">
        <v>2821834</v>
      </c>
      <c r="U262" s="41">
        <v>2822358</v>
      </c>
      <c r="V262" s="41">
        <v>-1</v>
      </c>
      <c r="W262" s="169" t="s">
        <v>883</v>
      </c>
    </row>
    <row r="263" spans="16:23">
      <c r="P263" s="111"/>
      <c r="Q263" s="41">
        <v>2813870</v>
      </c>
      <c r="R263" s="41">
        <v>2826003</v>
      </c>
      <c r="S263" s="41">
        <v>12133</v>
      </c>
      <c r="T263" s="41">
        <v>2822363</v>
      </c>
      <c r="U263" s="41">
        <v>2822638</v>
      </c>
      <c r="V263" s="41">
        <v>-1</v>
      </c>
      <c r="W263" s="169" t="s">
        <v>946</v>
      </c>
    </row>
    <row r="264" spans="16:23">
      <c r="P264" s="111"/>
      <c r="Q264" s="41">
        <v>2813870</v>
      </c>
      <c r="R264" s="41">
        <v>2826003</v>
      </c>
      <c r="S264" s="41">
        <v>12133</v>
      </c>
      <c r="T264" s="41">
        <v>2822844</v>
      </c>
      <c r="U264" s="41">
        <v>2824100</v>
      </c>
      <c r="V264" s="41">
        <v>-1</v>
      </c>
      <c r="W264" s="169" t="s">
        <v>161</v>
      </c>
    </row>
    <row r="265" spans="16:23">
      <c r="P265" s="111"/>
      <c r="Q265" s="41">
        <v>2813870</v>
      </c>
      <c r="R265" s="41">
        <v>2826003</v>
      </c>
      <c r="S265" s="41">
        <v>12133</v>
      </c>
      <c r="T265" s="41">
        <v>2824411</v>
      </c>
      <c r="U265" s="41">
        <v>2826003</v>
      </c>
      <c r="V265" s="41">
        <v>-1</v>
      </c>
      <c r="W265" s="169" t="s">
        <v>947</v>
      </c>
    </row>
    <row r="266" spans="16:23">
      <c r="P266" s="111">
        <v>19</v>
      </c>
      <c r="Q266" s="1">
        <v>2901139</v>
      </c>
      <c r="R266" s="1">
        <v>2906907</v>
      </c>
      <c r="S266" s="1">
        <f>Table9[[#This Row],[Island end]]-Table9[[#This Row],[Island start]]</f>
        <v>5768</v>
      </c>
      <c r="T266" s="1">
        <v>2901139</v>
      </c>
      <c r="U266" s="1">
        <v>2901777</v>
      </c>
      <c r="V266" s="1">
        <v>-1</v>
      </c>
      <c r="W266" s="170" t="s">
        <v>442</v>
      </c>
    </row>
    <row r="267" spans="16:23">
      <c r="P267" s="111"/>
      <c r="Q267" s="1">
        <v>2901139</v>
      </c>
      <c r="R267" s="1">
        <v>2906907</v>
      </c>
      <c r="S267" s="1">
        <f>Table9[[#This Row],[Island end]]-Table9[[#This Row],[Island start]]</f>
        <v>5768</v>
      </c>
      <c r="T267" s="1">
        <v>2901774</v>
      </c>
      <c r="U267" s="1">
        <v>2902016</v>
      </c>
      <c r="V267" s="1">
        <v>-1</v>
      </c>
      <c r="W267" s="170"/>
    </row>
    <row r="268" spans="16:23">
      <c r="P268" s="111"/>
      <c r="Q268" s="1">
        <v>2901139</v>
      </c>
      <c r="R268" s="1">
        <v>2906907</v>
      </c>
      <c r="S268" s="1">
        <f>Table9[[#This Row],[Island end]]-Table9[[#This Row],[Island start]]</f>
        <v>5768</v>
      </c>
      <c r="T268" s="1">
        <v>2902067</v>
      </c>
      <c r="U268" s="1">
        <v>2902891</v>
      </c>
      <c r="V268" s="1">
        <v>-1</v>
      </c>
      <c r="W268" s="170" t="s">
        <v>443</v>
      </c>
    </row>
    <row r="269" spans="16:23">
      <c r="P269" s="111"/>
      <c r="Q269" s="1">
        <v>2901139</v>
      </c>
      <c r="R269" s="1">
        <v>2906907</v>
      </c>
      <c r="S269" s="1">
        <f>Table9[[#This Row],[Island end]]-Table9[[#This Row],[Island start]]</f>
        <v>5768</v>
      </c>
      <c r="T269" s="1">
        <v>2902942</v>
      </c>
      <c r="U269" s="1">
        <v>2903223</v>
      </c>
      <c r="V269" s="1">
        <v>-1</v>
      </c>
      <c r="W269" s="170" t="s">
        <v>157</v>
      </c>
    </row>
    <row r="270" spans="16:23">
      <c r="P270" s="111"/>
      <c r="Q270" s="1">
        <v>2901139</v>
      </c>
      <c r="R270" s="1">
        <v>2906907</v>
      </c>
      <c r="S270" s="1">
        <f>Table9[[#This Row],[Island end]]-Table9[[#This Row],[Island start]]</f>
        <v>5768</v>
      </c>
      <c r="T270" s="1">
        <v>2903299</v>
      </c>
      <c r="U270" s="1">
        <v>2904105</v>
      </c>
      <c r="V270" s="1">
        <v>-1</v>
      </c>
      <c r="W270" s="170" t="s">
        <v>157</v>
      </c>
    </row>
    <row r="271" spans="16:23">
      <c r="P271" s="111"/>
      <c r="Q271" s="1">
        <v>2901139</v>
      </c>
      <c r="R271" s="1">
        <v>2906907</v>
      </c>
      <c r="S271" s="1">
        <f>Table9[[#This Row],[Island end]]-Table9[[#This Row],[Island start]]</f>
        <v>5768</v>
      </c>
      <c r="T271" s="1">
        <v>2904427</v>
      </c>
      <c r="U271" s="1">
        <v>2904774</v>
      </c>
      <c r="V271" s="1">
        <v>-1</v>
      </c>
      <c r="W271" s="170" t="s">
        <v>181</v>
      </c>
    </row>
    <row r="272" spans="16:23">
      <c r="P272" s="111"/>
      <c r="Q272" s="1">
        <v>2901139</v>
      </c>
      <c r="R272" s="1">
        <v>2906907</v>
      </c>
      <c r="S272" s="1">
        <f>Table9[[#This Row],[Island end]]-Table9[[#This Row],[Island start]]</f>
        <v>5768</v>
      </c>
      <c r="T272" s="1">
        <v>2905056</v>
      </c>
      <c r="U272" s="1">
        <v>2905337</v>
      </c>
      <c r="V272" s="1">
        <v>1</v>
      </c>
      <c r="W272" s="170" t="s">
        <v>948</v>
      </c>
    </row>
    <row r="273" spans="16:23">
      <c r="P273" s="111"/>
      <c r="Q273" s="1">
        <v>2901139</v>
      </c>
      <c r="R273" s="1">
        <v>2906907</v>
      </c>
      <c r="S273" s="1">
        <f>Table9[[#This Row],[Island end]]-Table9[[#This Row],[Island start]]</f>
        <v>5768</v>
      </c>
      <c r="T273" s="1">
        <v>2905392</v>
      </c>
      <c r="U273" s="1">
        <v>2905973</v>
      </c>
      <c r="V273" s="1">
        <v>1</v>
      </c>
      <c r="W273" s="170" t="s">
        <v>157</v>
      </c>
    </row>
    <row r="274" spans="16:23">
      <c r="P274" s="111"/>
      <c r="Q274" s="1">
        <v>2901139</v>
      </c>
      <c r="R274" s="1">
        <v>2906907</v>
      </c>
      <c r="S274" s="1">
        <f>Table9[[#This Row],[Island end]]-Table9[[#This Row],[Island start]]</f>
        <v>5768</v>
      </c>
      <c r="T274" s="1">
        <v>2905978</v>
      </c>
      <c r="U274" s="1">
        <v>2906538</v>
      </c>
      <c r="V274" s="1">
        <v>1</v>
      </c>
      <c r="W274" s="170" t="s">
        <v>157</v>
      </c>
    </row>
    <row r="275" spans="16:23">
      <c r="P275" s="111"/>
      <c r="Q275" s="1">
        <v>2901139</v>
      </c>
      <c r="R275" s="1">
        <v>2906907</v>
      </c>
      <c r="S275" s="1">
        <f>Table9[[#This Row],[Island end]]-Table9[[#This Row],[Island start]]</f>
        <v>5768</v>
      </c>
      <c r="T275" s="1">
        <v>2906593</v>
      </c>
      <c r="U275" s="1">
        <v>2906907</v>
      </c>
      <c r="V275" s="1">
        <v>-1</v>
      </c>
      <c r="W275" s="170" t="s">
        <v>949</v>
      </c>
    </row>
    <row r="276" spans="16:23">
      <c r="P276" s="111">
        <v>20</v>
      </c>
      <c r="Q276" s="9">
        <v>3027986</v>
      </c>
      <c r="R276" s="9">
        <v>3047207</v>
      </c>
      <c r="S276" s="9">
        <f>Table9[[#This Row],[Island end]]-Table9[[#This Row],[Island start]]</f>
        <v>19221</v>
      </c>
      <c r="T276" s="9">
        <v>3027986</v>
      </c>
      <c r="U276" s="9">
        <v>3028366</v>
      </c>
      <c r="V276" s="9">
        <v>-1</v>
      </c>
      <c r="W276" s="137" t="s">
        <v>157</v>
      </c>
    </row>
    <row r="277" spans="16:23">
      <c r="P277" s="111"/>
      <c r="Q277" s="9">
        <v>3027986</v>
      </c>
      <c r="R277" s="9">
        <v>3047207</v>
      </c>
      <c r="S277" s="9">
        <f>Table9[[#This Row],[Island end]]-Table9[[#This Row],[Island start]]</f>
        <v>19221</v>
      </c>
      <c r="T277" s="9">
        <v>3028363</v>
      </c>
      <c r="U277" s="9">
        <v>3029310</v>
      </c>
      <c r="V277" s="9">
        <v>-1</v>
      </c>
      <c r="W277" s="137"/>
    </row>
    <row r="278" spans="16:23">
      <c r="P278" s="111"/>
      <c r="Q278" s="9">
        <v>3027986</v>
      </c>
      <c r="R278" s="9">
        <v>3047207</v>
      </c>
      <c r="S278" s="9">
        <f>Table9[[#This Row],[Island end]]-Table9[[#This Row],[Island start]]</f>
        <v>19221</v>
      </c>
      <c r="T278" s="9">
        <v>3029310</v>
      </c>
      <c r="U278" s="9">
        <v>3030047</v>
      </c>
      <c r="V278" s="9">
        <v>-1</v>
      </c>
      <c r="W278" s="137" t="s">
        <v>157</v>
      </c>
    </row>
    <row r="279" spans="16:23">
      <c r="P279" s="111"/>
      <c r="Q279" s="9">
        <v>3027986</v>
      </c>
      <c r="R279" s="9">
        <v>3047207</v>
      </c>
      <c r="S279" s="9">
        <f>Table9[[#This Row],[Island end]]-Table9[[#This Row],[Island start]]</f>
        <v>19221</v>
      </c>
      <c r="T279" s="9">
        <v>3030050</v>
      </c>
      <c r="U279" s="9">
        <v>3031171</v>
      </c>
      <c r="V279" s="9">
        <v>-1</v>
      </c>
      <c r="W279" s="137" t="s">
        <v>950</v>
      </c>
    </row>
    <row r="280" spans="16:23">
      <c r="P280" s="111"/>
      <c r="Q280" s="9">
        <v>3027986</v>
      </c>
      <c r="R280" s="9">
        <v>3047207</v>
      </c>
      <c r="S280" s="9">
        <f>Table9[[#This Row],[Island end]]-Table9[[#This Row],[Island start]]</f>
        <v>19221</v>
      </c>
      <c r="T280" s="9">
        <v>3031193</v>
      </c>
      <c r="U280" s="9">
        <v>3032239</v>
      </c>
      <c r="V280" s="9">
        <v>-1</v>
      </c>
      <c r="W280" s="137" t="s">
        <v>951</v>
      </c>
    </row>
    <row r="281" spans="16:23">
      <c r="P281" s="111"/>
      <c r="Q281" s="9">
        <v>3027986</v>
      </c>
      <c r="R281" s="9">
        <v>3047207</v>
      </c>
      <c r="S281" s="9">
        <f>Table9[[#This Row],[Island end]]-Table9[[#This Row],[Island start]]</f>
        <v>19221</v>
      </c>
      <c r="T281" s="9">
        <v>3032258</v>
      </c>
      <c r="U281" s="9">
        <v>3033682</v>
      </c>
      <c r="V281" s="9">
        <v>-1</v>
      </c>
      <c r="W281" s="137" t="s">
        <v>952</v>
      </c>
    </row>
    <row r="282" spans="16:23">
      <c r="P282" s="111"/>
      <c r="Q282" s="9">
        <v>3027986</v>
      </c>
      <c r="R282" s="9">
        <v>3047207</v>
      </c>
      <c r="S282" s="9">
        <f>Table9[[#This Row],[Island end]]-Table9[[#This Row],[Island start]]</f>
        <v>19221</v>
      </c>
      <c r="T282" s="9">
        <v>3033738</v>
      </c>
      <c r="U282" s="9">
        <v>3035042</v>
      </c>
      <c r="V282" s="9">
        <v>-1</v>
      </c>
      <c r="W282" s="137" t="s">
        <v>592</v>
      </c>
    </row>
    <row r="283" spans="16:23">
      <c r="P283" s="111"/>
      <c r="Q283" s="9">
        <v>3027986</v>
      </c>
      <c r="R283" s="9">
        <v>3047207</v>
      </c>
      <c r="S283" s="9">
        <f>Table9[[#This Row],[Island end]]-Table9[[#This Row],[Island start]]</f>
        <v>19221</v>
      </c>
      <c r="T283" s="9">
        <v>3035039</v>
      </c>
      <c r="U283" s="9">
        <v>3035770</v>
      </c>
      <c r="V283" s="9">
        <v>-1</v>
      </c>
      <c r="W283" s="137" t="s">
        <v>953</v>
      </c>
    </row>
    <row r="284" spans="16:23">
      <c r="P284" s="111"/>
      <c r="Q284" s="9">
        <v>3027986</v>
      </c>
      <c r="R284" s="9">
        <v>3047207</v>
      </c>
      <c r="S284" s="9">
        <f>Table9[[#This Row],[Island end]]-Table9[[#This Row],[Island start]]</f>
        <v>19221</v>
      </c>
      <c r="T284" s="9">
        <v>3036022</v>
      </c>
      <c r="U284" s="9">
        <v>3036204</v>
      </c>
      <c r="V284" s="9">
        <v>1</v>
      </c>
      <c r="W284" s="137"/>
    </row>
    <row r="285" spans="16:23">
      <c r="P285" s="111"/>
      <c r="Q285" s="9">
        <v>3027986</v>
      </c>
      <c r="R285" s="9">
        <v>3047207</v>
      </c>
      <c r="S285" s="9">
        <f>Table9[[#This Row],[Island end]]-Table9[[#This Row],[Island start]]</f>
        <v>19221</v>
      </c>
      <c r="T285" s="9">
        <v>3036318</v>
      </c>
      <c r="U285" s="9">
        <v>3037115</v>
      </c>
      <c r="V285" s="9">
        <v>-1</v>
      </c>
      <c r="W285" s="137"/>
    </row>
    <row r="286" spans="16:23">
      <c r="P286" s="111"/>
      <c r="Q286" s="9">
        <v>3027986</v>
      </c>
      <c r="R286" s="9">
        <v>3047207</v>
      </c>
      <c r="S286" s="9">
        <f>Table9[[#This Row],[Island end]]-Table9[[#This Row],[Island start]]</f>
        <v>19221</v>
      </c>
      <c r="T286" s="9">
        <v>3037143</v>
      </c>
      <c r="U286" s="9">
        <v>3037889</v>
      </c>
      <c r="V286" s="9">
        <v>-1</v>
      </c>
      <c r="W286" s="137" t="s">
        <v>157</v>
      </c>
    </row>
    <row r="287" spans="16:23">
      <c r="P287" s="111"/>
      <c r="Q287" s="9">
        <v>3027986</v>
      </c>
      <c r="R287" s="9">
        <v>3047207</v>
      </c>
      <c r="S287" s="9">
        <f>Table9[[#This Row],[Island end]]-Table9[[#This Row],[Island start]]</f>
        <v>19221</v>
      </c>
      <c r="T287" s="9">
        <v>3037970</v>
      </c>
      <c r="U287" s="9">
        <v>3038659</v>
      </c>
      <c r="V287" s="9">
        <v>-1</v>
      </c>
      <c r="W287" s="137"/>
    </row>
    <row r="288" spans="16:23">
      <c r="P288" s="111"/>
      <c r="Q288" s="9">
        <v>3027986</v>
      </c>
      <c r="R288" s="9">
        <v>3047207</v>
      </c>
      <c r="S288" s="9">
        <f>Table9[[#This Row],[Island end]]-Table9[[#This Row],[Island start]]</f>
        <v>19221</v>
      </c>
      <c r="T288" s="9">
        <v>3038783</v>
      </c>
      <c r="U288" s="9">
        <v>3040300</v>
      </c>
      <c r="V288" s="9">
        <v>-1</v>
      </c>
      <c r="W288" s="137"/>
    </row>
    <row r="289" spans="16:23">
      <c r="P289" s="111"/>
      <c r="Q289" s="9">
        <v>3027986</v>
      </c>
      <c r="R289" s="9">
        <v>3047207</v>
      </c>
      <c r="S289" s="9">
        <f>Table9[[#This Row],[Island end]]-Table9[[#This Row],[Island start]]</f>
        <v>19221</v>
      </c>
      <c r="T289" s="9">
        <v>3040290</v>
      </c>
      <c r="U289" s="9">
        <v>3041714</v>
      </c>
      <c r="V289" s="9">
        <v>-1</v>
      </c>
      <c r="W289" s="137" t="s">
        <v>578</v>
      </c>
    </row>
    <row r="290" spans="16:23">
      <c r="P290" s="111"/>
      <c r="Q290" s="9">
        <v>3027986</v>
      </c>
      <c r="R290" s="9">
        <v>3047207</v>
      </c>
      <c r="S290" s="9">
        <f>Table9[[#This Row],[Island end]]-Table9[[#This Row],[Island start]]</f>
        <v>19221</v>
      </c>
      <c r="T290" s="9">
        <v>3041727</v>
      </c>
      <c r="U290" s="9">
        <v>3042656</v>
      </c>
      <c r="V290" s="9">
        <v>-1</v>
      </c>
      <c r="W290" s="137" t="s">
        <v>579</v>
      </c>
    </row>
    <row r="291" spans="16:23">
      <c r="P291" s="111"/>
      <c r="Q291" s="9">
        <v>3027986</v>
      </c>
      <c r="R291" s="9">
        <v>3047207</v>
      </c>
      <c r="S291" s="9">
        <f>Table9[[#This Row],[Island end]]-Table9[[#This Row],[Island start]]</f>
        <v>19221</v>
      </c>
      <c r="T291" s="9">
        <v>3042706</v>
      </c>
      <c r="U291" s="9">
        <v>3043827</v>
      </c>
      <c r="V291" s="9">
        <v>-1</v>
      </c>
      <c r="W291" s="137" t="s">
        <v>580</v>
      </c>
    </row>
    <row r="292" spans="16:23">
      <c r="P292" s="111"/>
      <c r="Q292" s="9">
        <v>3027986</v>
      </c>
      <c r="R292" s="9">
        <v>3047207</v>
      </c>
      <c r="S292" s="9">
        <f>Table9[[#This Row],[Island end]]-Table9[[#This Row],[Island start]]</f>
        <v>19221</v>
      </c>
      <c r="T292" s="9">
        <v>3043897</v>
      </c>
      <c r="U292" s="9">
        <v>3044850</v>
      </c>
      <c r="V292" s="9">
        <v>-1</v>
      </c>
      <c r="W292" s="137" t="s">
        <v>580</v>
      </c>
    </row>
    <row r="293" spans="16:23">
      <c r="P293" s="111"/>
      <c r="Q293" s="9">
        <v>3027986</v>
      </c>
      <c r="R293" s="9">
        <v>3047207</v>
      </c>
      <c r="S293" s="9">
        <f>Table9[[#This Row],[Island end]]-Table9[[#This Row],[Island start]]</f>
        <v>19221</v>
      </c>
      <c r="T293" s="9">
        <v>3044847</v>
      </c>
      <c r="U293" s="9">
        <v>3045953</v>
      </c>
      <c r="V293" s="9">
        <v>-1</v>
      </c>
      <c r="W293" s="137" t="s">
        <v>954</v>
      </c>
    </row>
    <row r="294" spans="16:23">
      <c r="P294" s="111"/>
      <c r="Q294" s="9">
        <v>3027986</v>
      </c>
      <c r="R294" s="9">
        <v>3047207</v>
      </c>
      <c r="S294" s="9">
        <f>Table9[[#This Row],[Island end]]-Table9[[#This Row],[Island start]]</f>
        <v>19221</v>
      </c>
      <c r="T294" s="9">
        <v>3046086</v>
      </c>
      <c r="U294" s="9">
        <v>3046241</v>
      </c>
      <c r="V294" s="9">
        <v>-1</v>
      </c>
      <c r="W294" s="137" t="s">
        <v>955</v>
      </c>
    </row>
    <row r="295" spans="16:23">
      <c r="P295" s="111"/>
      <c r="Q295" s="9">
        <v>3027986</v>
      </c>
      <c r="R295" s="9">
        <v>3047207</v>
      </c>
      <c r="S295" s="9">
        <f>Table9[[#This Row],[Island end]]-Table9[[#This Row],[Island start]]</f>
        <v>19221</v>
      </c>
      <c r="T295" s="9">
        <v>3046381</v>
      </c>
      <c r="U295" s="9">
        <v>3046551</v>
      </c>
      <c r="V295" s="9">
        <v>-1</v>
      </c>
      <c r="W295" s="137"/>
    </row>
    <row r="296" spans="16:23">
      <c r="P296" s="111"/>
      <c r="Q296" s="9">
        <v>3027986</v>
      </c>
      <c r="R296" s="9">
        <v>3047207</v>
      </c>
      <c r="S296" s="9">
        <f>Table9[[#This Row],[Island end]]-Table9[[#This Row],[Island start]]</f>
        <v>19221</v>
      </c>
      <c r="T296" s="9">
        <v>3046593</v>
      </c>
      <c r="U296" s="9">
        <v>3047207</v>
      </c>
      <c r="V296" s="9">
        <v>1</v>
      </c>
      <c r="W296" s="137" t="s">
        <v>956</v>
      </c>
    </row>
    <row r="297" spans="16:23">
      <c r="P297" s="5">
        <v>21</v>
      </c>
      <c r="Q297" s="10">
        <v>3082260</v>
      </c>
      <c r="R297" s="10">
        <v>3101769</v>
      </c>
      <c r="S297" s="10">
        <f>Table9[[#This Row],[Island end]]-Table9[[#This Row],[Island start]]</f>
        <v>19509</v>
      </c>
      <c r="T297" s="10">
        <v>3082260</v>
      </c>
      <c r="U297" s="10">
        <v>3083138</v>
      </c>
      <c r="V297" s="10">
        <v>1</v>
      </c>
      <c r="W297" s="139" t="s">
        <v>314</v>
      </c>
    </row>
    <row r="298" spans="16:23">
      <c r="Q298" s="10">
        <v>3082260</v>
      </c>
      <c r="R298" s="10">
        <v>3101769</v>
      </c>
      <c r="S298" s="10">
        <f>Table9[[#This Row],[Island end]]-Table9[[#This Row],[Island start]]</f>
        <v>19509</v>
      </c>
      <c r="T298" s="10">
        <v>3083099</v>
      </c>
      <c r="U298" s="10">
        <v>3086416</v>
      </c>
      <c r="V298" s="10">
        <v>-1</v>
      </c>
      <c r="W298" s="139" t="s">
        <v>202</v>
      </c>
    </row>
    <row r="299" spans="16:23">
      <c r="Q299" s="10">
        <v>3082260</v>
      </c>
      <c r="R299" s="10">
        <v>3101769</v>
      </c>
      <c r="S299" s="10">
        <f>Table9[[#This Row],[Island end]]-Table9[[#This Row],[Island start]]</f>
        <v>19509</v>
      </c>
      <c r="T299" s="10">
        <v>3086919</v>
      </c>
      <c r="U299" s="10">
        <v>3091271</v>
      </c>
      <c r="V299" s="10">
        <v>-1</v>
      </c>
      <c r="W299" s="139" t="s">
        <v>957</v>
      </c>
    </row>
    <row r="300" spans="16:23">
      <c r="Q300" s="10">
        <v>3082260</v>
      </c>
      <c r="R300" s="10">
        <v>3101769</v>
      </c>
      <c r="S300" s="10">
        <f>Table9[[#This Row],[Island end]]-Table9[[#This Row],[Island start]]</f>
        <v>19509</v>
      </c>
      <c r="T300" s="10">
        <v>3091286</v>
      </c>
      <c r="U300" s="10">
        <v>3092356</v>
      </c>
      <c r="V300" s="10">
        <v>-1</v>
      </c>
      <c r="W300" s="139"/>
    </row>
    <row r="301" spans="16:23">
      <c r="Q301" s="10">
        <v>3082260</v>
      </c>
      <c r="R301" s="10">
        <v>3101769</v>
      </c>
      <c r="S301" s="10">
        <f>Table9[[#This Row],[Island end]]-Table9[[#This Row],[Island start]]</f>
        <v>19509</v>
      </c>
      <c r="T301" s="10">
        <v>3092356</v>
      </c>
      <c r="U301" s="10">
        <v>3093312</v>
      </c>
      <c r="V301" s="10">
        <v>-1</v>
      </c>
      <c r="W301" s="139" t="s">
        <v>958</v>
      </c>
    </row>
    <row r="302" spans="16:23">
      <c r="Q302" s="10">
        <v>3082260</v>
      </c>
      <c r="R302" s="10">
        <v>3101769</v>
      </c>
      <c r="S302" s="10">
        <f>Table9[[#This Row],[Island end]]-Table9[[#This Row],[Island start]]</f>
        <v>19509</v>
      </c>
      <c r="T302" s="10">
        <v>3093309</v>
      </c>
      <c r="U302" s="10">
        <v>3094424</v>
      </c>
      <c r="V302" s="10">
        <v>-1</v>
      </c>
      <c r="W302" s="139" t="s">
        <v>959</v>
      </c>
    </row>
    <row r="303" spans="16:23">
      <c r="Q303" s="10">
        <v>3082260</v>
      </c>
      <c r="R303" s="10">
        <v>3101769</v>
      </c>
      <c r="S303" s="10">
        <f>Table9[[#This Row],[Island end]]-Table9[[#This Row],[Island start]]</f>
        <v>19509</v>
      </c>
      <c r="T303" s="10">
        <v>3094408</v>
      </c>
      <c r="U303" s="10">
        <v>3095148</v>
      </c>
      <c r="V303" s="10">
        <v>-1</v>
      </c>
      <c r="W303" s="139" t="s">
        <v>960</v>
      </c>
    </row>
    <row r="304" spans="16:23">
      <c r="Q304" s="10">
        <v>3082260</v>
      </c>
      <c r="R304" s="10">
        <v>3101769</v>
      </c>
      <c r="S304" s="10">
        <f>Table9[[#This Row],[Island end]]-Table9[[#This Row],[Island start]]</f>
        <v>19509</v>
      </c>
      <c r="T304" s="10">
        <v>3095193</v>
      </c>
      <c r="U304" s="10">
        <v>3095789</v>
      </c>
      <c r="V304" s="10">
        <v>-1</v>
      </c>
      <c r="W304" s="139" t="s">
        <v>961</v>
      </c>
    </row>
    <row r="305" spans="16:23">
      <c r="Q305" s="10">
        <v>3082260</v>
      </c>
      <c r="R305" s="10">
        <v>3101769</v>
      </c>
      <c r="S305" s="10">
        <f>Table9[[#This Row],[Island end]]-Table9[[#This Row],[Island start]]</f>
        <v>19509</v>
      </c>
      <c r="T305" s="10">
        <v>3095801</v>
      </c>
      <c r="U305" s="10">
        <v>3098116</v>
      </c>
      <c r="V305" s="10">
        <v>-1</v>
      </c>
      <c r="W305" s="139" t="s">
        <v>962</v>
      </c>
    </row>
    <row r="306" spans="16:23">
      <c r="Q306" s="10">
        <v>3082260</v>
      </c>
      <c r="R306" s="10">
        <v>3101769</v>
      </c>
      <c r="S306" s="10">
        <f>Table9[[#This Row],[Island end]]-Table9[[#This Row],[Island start]]</f>
        <v>19509</v>
      </c>
      <c r="T306" s="10">
        <v>3098123</v>
      </c>
      <c r="U306" s="10">
        <v>3098905</v>
      </c>
      <c r="V306" s="10">
        <v>-1</v>
      </c>
      <c r="W306" s="139"/>
    </row>
    <row r="307" spans="16:23">
      <c r="Q307" s="10">
        <v>3082260</v>
      </c>
      <c r="R307" s="10">
        <v>3101769</v>
      </c>
      <c r="S307" s="10">
        <f>Table9[[#This Row],[Island end]]-Table9[[#This Row],[Island start]]</f>
        <v>19509</v>
      </c>
      <c r="T307" s="10">
        <v>3098905</v>
      </c>
      <c r="U307" s="10">
        <v>3099054</v>
      </c>
      <c r="V307" s="10">
        <v>-1</v>
      </c>
      <c r="W307" s="139"/>
    </row>
    <row r="308" spans="16:23">
      <c r="Q308" s="10">
        <v>3082260</v>
      </c>
      <c r="R308" s="10">
        <v>3101769</v>
      </c>
      <c r="S308" s="10">
        <f>Table9[[#This Row],[Island end]]-Table9[[#This Row],[Island start]]</f>
        <v>19509</v>
      </c>
      <c r="T308" s="10">
        <v>3099988</v>
      </c>
      <c r="U308" s="10">
        <v>3101769</v>
      </c>
      <c r="V308" s="10">
        <v>-1</v>
      </c>
      <c r="W308" s="139" t="s">
        <v>963</v>
      </c>
    </row>
    <row r="309" spans="16:23">
      <c r="P309" s="5">
        <v>22</v>
      </c>
      <c r="Q309" s="11">
        <v>3173947</v>
      </c>
      <c r="R309" s="11">
        <v>3246630</v>
      </c>
      <c r="S309" s="11">
        <f>R309-Q309</f>
        <v>72683</v>
      </c>
      <c r="T309" s="11">
        <v>3173947</v>
      </c>
      <c r="U309" s="11">
        <v>3174093</v>
      </c>
      <c r="V309" s="11">
        <v>1</v>
      </c>
      <c r="W309" s="141"/>
    </row>
    <row r="310" spans="16:23">
      <c r="Q310" s="11">
        <v>3173947</v>
      </c>
      <c r="R310" s="11">
        <v>3246630</v>
      </c>
      <c r="S310" s="11">
        <f t="shared" ref="S310:S373" si="8">R310-Q310</f>
        <v>72683</v>
      </c>
      <c r="T310" s="11">
        <v>3174161</v>
      </c>
      <c r="U310" s="11">
        <v>3174415</v>
      </c>
      <c r="V310" s="11">
        <v>1</v>
      </c>
      <c r="W310" s="141" t="s">
        <v>157</v>
      </c>
    </row>
    <row r="311" spans="16:23">
      <c r="Q311" s="11">
        <v>3173947</v>
      </c>
      <c r="R311" s="11">
        <v>3246630</v>
      </c>
      <c r="S311" s="11">
        <f t="shared" si="8"/>
        <v>72683</v>
      </c>
      <c r="T311" s="11">
        <v>3174418</v>
      </c>
      <c r="U311" s="11">
        <v>3175665</v>
      </c>
      <c r="V311" s="11">
        <v>1</v>
      </c>
      <c r="W311" s="141" t="s">
        <v>964</v>
      </c>
    </row>
    <row r="312" spans="16:23">
      <c r="Q312" s="11">
        <v>3173947</v>
      </c>
      <c r="R312" s="11">
        <v>3246630</v>
      </c>
      <c r="S312" s="11">
        <f t="shared" si="8"/>
        <v>72683</v>
      </c>
      <c r="T312" s="11">
        <v>3175874</v>
      </c>
      <c r="U312" s="11">
        <v>3176836</v>
      </c>
      <c r="V312" s="11">
        <v>-1</v>
      </c>
      <c r="W312" s="141"/>
    </row>
    <row r="313" spans="16:23">
      <c r="Q313" s="11">
        <v>3173947</v>
      </c>
      <c r="R313" s="11">
        <v>3246630</v>
      </c>
      <c r="S313" s="11">
        <f t="shared" si="8"/>
        <v>72683</v>
      </c>
      <c r="T313" s="11">
        <v>3177723</v>
      </c>
      <c r="U313" s="11">
        <v>3178532</v>
      </c>
      <c r="V313" s="11">
        <v>1</v>
      </c>
      <c r="W313" s="141" t="s">
        <v>521</v>
      </c>
    </row>
    <row r="314" spans="16:23">
      <c r="Q314" s="11">
        <v>3173947</v>
      </c>
      <c r="R314" s="11">
        <v>3246630</v>
      </c>
      <c r="S314" s="11">
        <f t="shared" si="8"/>
        <v>72683</v>
      </c>
      <c r="T314" s="11">
        <v>3178569</v>
      </c>
      <c r="U314" s="11">
        <v>3179201</v>
      </c>
      <c r="V314" s="11">
        <v>1</v>
      </c>
      <c r="W314" s="141" t="s">
        <v>285</v>
      </c>
    </row>
    <row r="315" spans="16:23">
      <c r="Q315" s="11">
        <v>3173947</v>
      </c>
      <c r="R315" s="11">
        <v>3246630</v>
      </c>
      <c r="S315" s="11">
        <f t="shared" si="8"/>
        <v>72683</v>
      </c>
      <c r="T315" s="11">
        <v>3179198</v>
      </c>
      <c r="U315" s="11">
        <v>3180055</v>
      </c>
      <c r="V315" s="11">
        <v>1</v>
      </c>
      <c r="W315" s="141" t="s">
        <v>286</v>
      </c>
    </row>
    <row r="316" spans="16:23">
      <c r="Q316" s="11">
        <v>3173947</v>
      </c>
      <c r="R316" s="11">
        <v>3246630</v>
      </c>
      <c r="S316" s="11">
        <f t="shared" si="8"/>
        <v>72683</v>
      </c>
      <c r="T316" s="11">
        <v>3180058</v>
      </c>
      <c r="U316" s="11">
        <v>3180558</v>
      </c>
      <c r="V316" s="11">
        <v>1</v>
      </c>
      <c r="W316" s="141" t="s">
        <v>287</v>
      </c>
    </row>
    <row r="317" spans="16:23">
      <c r="Q317" s="11">
        <v>3173947</v>
      </c>
      <c r="R317" s="11">
        <v>3246630</v>
      </c>
      <c r="S317" s="11">
        <f t="shared" si="8"/>
        <v>72683</v>
      </c>
      <c r="T317" s="11">
        <v>3180902</v>
      </c>
      <c r="U317" s="11">
        <v>3183334</v>
      </c>
      <c r="V317" s="11">
        <v>1</v>
      </c>
      <c r="W317" s="141" t="s">
        <v>288</v>
      </c>
    </row>
    <row r="318" spans="16:23">
      <c r="Q318" s="11">
        <v>3173947</v>
      </c>
      <c r="R318" s="11">
        <v>3246630</v>
      </c>
      <c r="S318" s="11">
        <f t="shared" si="8"/>
        <v>72683</v>
      </c>
      <c r="T318" s="11">
        <v>3183385</v>
      </c>
      <c r="U318" s="11">
        <v>3185211</v>
      </c>
      <c r="V318" s="11">
        <v>1</v>
      </c>
      <c r="W318" s="141" t="s">
        <v>289</v>
      </c>
    </row>
    <row r="319" spans="16:23">
      <c r="Q319" s="11">
        <v>3173947</v>
      </c>
      <c r="R319" s="11">
        <v>3246630</v>
      </c>
      <c r="S319" s="11">
        <f t="shared" si="8"/>
        <v>72683</v>
      </c>
      <c r="T319" s="11">
        <v>3185216</v>
      </c>
      <c r="U319" s="11">
        <v>3186406</v>
      </c>
      <c r="V319" s="11">
        <v>1</v>
      </c>
      <c r="W319" s="141" t="s">
        <v>426</v>
      </c>
    </row>
    <row r="320" spans="16:23">
      <c r="Q320" s="11">
        <v>3173947</v>
      </c>
      <c r="R320" s="11">
        <v>3246630</v>
      </c>
      <c r="S320" s="11">
        <f t="shared" si="8"/>
        <v>72683</v>
      </c>
      <c r="T320" s="11">
        <v>3186403</v>
      </c>
      <c r="U320" s="11">
        <v>3187437</v>
      </c>
      <c r="V320" s="11">
        <v>1</v>
      </c>
      <c r="W320" s="141" t="s">
        <v>414</v>
      </c>
    </row>
    <row r="321" spans="17:23">
      <c r="Q321" s="11">
        <v>3173947</v>
      </c>
      <c r="R321" s="11">
        <v>3246630</v>
      </c>
      <c r="S321" s="11">
        <f t="shared" si="8"/>
        <v>72683</v>
      </c>
      <c r="T321" s="11">
        <v>3187498</v>
      </c>
      <c r="U321" s="11">
        <v>3188295</v>
      </c>
      <c r="V321" s="11">
        <v>1</v>
      </c>
      <c r="W321" s="141" t="s">
        <v>921</v>
      </c>
    </row>
    <row r="322" spans="17:23">
      <c r="Q322" s="11">
        <v>3173947</v>
      </c>
      <c r="R322" s="11">
        <v>3246630</v>
      </c>
      <c r="S322" s="11">
        <f t="shared" si="8"/>
        <v>72683</v>
      </c>
      <c r="T322" s="11">
        <v>3188601</v>
      </c>
      <c r="U322" s="11">
        <v>3189275</v>
      </c>
      <c r="V322" s="11">
        <v>1</v>
      </c>
      <c r="W322" s="141" t="s">
        <v>359</v>
      </c>
    </row>
    <row r="323" spans="17:23">
      <c r="Q323" s="11">
        <v>3173947</v>
      </c>
      <c r="R323" s="11">
        <v>3246630</v>
      </c>
      <c r="S323" s="11">
        <f t="shared" si="8"/>
        <v>72683</v>
      </c>
      <c r="T323" s="11">
        <v>3189961</v>
      </c>
      <c r="U323" s="11">
        <v>3190461</v>
      </c>
      <c r="V323" s="11">
        <v>1</v>
      </c>
      <c r="W323" s="141" t="s">
        <v>309</v>
      </c>
    </row>
    <row r="324" spans="17:23">
      <c r="Q324" s="11">
        <v>3173947</v>
      </c>
      <c r="R324" s="11">
        <v>3246630</v>
      </c>
      <c r="S324" s="11">
        <f t="shared" si="8"/>
        <v>72683</v>
      </c>
      <c r="T324" s="11">
        <v>3190472</v>
      </c>
      <c r="U324" s="11">
        <v>3190945</v>
      </c>
      <c r="V324" s="11">
        <v>1</v>
      </c>
      <c r="W324" s="141" t="s">
        <v>157</v>
      </c>
    </row>
    <row r="325" spans="17:23">
      <c r="Q325" s="11">
        <v>3173947</v>
      </c>
      <c r="R325" s="11">
        <v>3246630</v>
      </c>
      <c r="S325" s="11">
        <f t="shared" si="8"/>
        <v>72683</v>
      </c>
      <c r="T325" s="11">
        <v>3190956</v>
      </c>
      <c r="U325" s="11">
        <v>3191195</v>
      </c>
      <c r="V325" s="11">
        <v>1</v>
      </c>
      <c r="W325" s="141"/>
    </row>
    <row r="326" spans="17:23">
      <c r="Q326" s="11">
        <v>3173947</v>
      </c>
      <c r="R326" s="11">
        <v>3246630</v>
      </c>
      <c r="S326" s="11">
        <f t="shared" si="8"/>
        <v>72683</v>
      </c>
      <c r="T326" s="11">
        <v>3191456</v>
      </c>
      <c r="U326" s="11">
        <v>3191848</v>
      </c>
      <c r="V326" s="11">
        <v>1</v>
      </c>
      <c r="W326" s="141"/>
    </row>
    <row r="327" spans="17:23">
      <c r="Q327" s="11">
        <v>3173947</v>
      </c>
      <c r="R327" s="11">
        <v>3246630</v>
      </c>
      <c r="S327" s="11">
        <f t="shared" si="8"/>
        <v>72683</v>
      </c>
      <c r="T327" s="11">
        <v>3191879</v>
      </c>
      <c r="U327" s="11">
        <v>3192184</v>
      </c>
      <c r="V327" s="11">
        <v>-1</v>
      </c>
      <c r="W327" s="141"/>
    </row>
    <row r="328" spans="17:23">
      <c r="Q328" s="11">
        <v>3173947</v>
      </c>
      <c r="R328" s="11">
        <v>3246630</v>
      </c>
      <c r="S328" s="11">
        <f t="shared" si="8"/>
        <v>72683</v>
      </c>
      <c r="T328" s="11">
        <v>3192224</v>
      </c>
      <c r="U328" s="11">
        <v>3192922</v>
      </c>
      <c r="V328" s="11">
        <v>1</v>
      </c>
      <c r="W328" s="141" t="s">
        <v>965</v>
      </c>
    </row>
    <row r="329" spans="17:23">
      <c r="Q329" s="11">
        <v>3173947</v>
      </c>
      <c r="R329" s="11">
        <v>3246630</v>
      </c>
      <c r="S329" s="11">
        <f t="shared" si="8"/>
        <v>72683</v>
      </c>
      <c r="T329" s="11">
        <v>3193046</v>
      </c>
      <c r="U329" s="11">
        <v>3193366</v>
      </c>
      <c r="V329" s="11">
        <v>1</v>
      </c>
      <c r="W329" s="141"/>
    </row>
    <row r="330" spans="17:23">
      <c r="Q330" s="11">
        <v>3173947</v>
      </c>
      <c r="R330" s="11">
        <v>3246630</v>
      </c>
      <c r="S330" s="11">
        <f t="shared" si="8"/>
        <v>72683</v>
      </c>
      <c r="T330" s="11">
        <v>3193370</v>
      </c>
      <c r="U330" s="11">
        <v>3193573</v>
      </c>
      <c r="V330" s="11">
        <v>1</v>
      </c>
      <c r="W330" s="141" t="s">
        <v>966</v>
      </c>
    </row>
    <row r="331" spans="17:23">
      <c r="Q331" s="11">
        <v>3173947</v>
      </c>
      <c r="R331" s="11">
        <v>3246630</v>
      </c>
      <c r="S331" s="11">
        <f t="shared" si="8"/>
        <v>72683</v>
      </c>
      <c r="T331" s="11">
        <v>3193592</v>
      </c>
      <c r="U331" s="11">
        <v>3193774</v>
      </c>
      <c r="V331" s="11">
        <v>1</v>
      </c>
      <c r="W331" s="141" t="s">
        <v>967</v>
      </c>
    </row>
    <row r="332" spans="17:23">
      <c r="Q332" s="11">
        <v>3173947</v>
      </c>
      <c r="R332" s="11">
        <v>3246630</v>
      </c>
      <c r="S332" s="11">
        <f t="shared" si="8"/>
        <v>72683</v>
      </c>
      <c r="T332" s="11">
        <v>3193771</v>
      </c>
      <c r="U332" s="11">
        <v>3196200</v>
      </c>
      <c r="V332" s="11">
        <v>1</v>
      </c>
      <c r="W332" s="141" t="s">
        <v>968</v>
      </c>
    </row>
    <row r="333" spans="17:23">
      <c r="Q333" s="11">
        <v>3173947</v>
      </c>
      <c r="R333" s="11">
        <v>3246630</v>
      </c>
      <c r="S333" s="11">
        <f t="shared" si="8"/>
        <v>72683</v>
      </c>
      <c r="T333" s="11">
        <v>3196305</v>
      </c>
      <c r="U333" s="11">
        <v>3196856</v>
      </c>
      <c r="V333" s="11">
        <v>1</v>
      </c>
      <c r="W333" s="141"/>
    </row>
    <row r="334" spans="17:23">
      <c r="Q334" s="11">
        <v>3173947</v>
      </c>
      <c r="R334" s="11">
        <v>3246630</v>
      </c>
      <c r="S334" s="11">
        <f t="shared" si="8"/>
        <v>72683</v>
      </c>
      <c r="T334" s="11">
        <v>3196847</v>
      </c>
      <c r="U334" s="11">
        <v>3197050</v>
      </c>
      <c r="V334" s="11">
        <v>1</v>
      </c>
      <c r="W334" s="141"/>
    </row>
    <row r="335" spans="17:23">
      <c r="Q335" s="11">
        <v>3173947</v>
      </c>
      <c r="R335" s="11">
        <v>3246630</v>
      </c>
      <c r="S335" s="11">
        <f t="shared" si="8"/>
        <v>72683</v>
      </c>
      <c r="T335" s="11">
        <v>3197047</v>
      </c>
      <c r="U335" s="11">
        <v>3197421</v>
      </c>
      <c r="V335" s="11">
        <v>1</v>
      </c>
      <c r="W335" s="141"/>
    </row>
    <row r="336" spans="17:23">
      <c r="Q336" s="11">
        <v>3173947</v>
      </c>
      <c r="R336" s="11">
        <v>3246630</v>
      </c>
      <c r="S336" s="11">
        <f t="shared" si="8"/>
        <v>72683</v>
      </c>
      <c r="T336" s="11">
        <v>3197500</v>
      </c>
      <c r="U336" s="11">
        <v>3198204</v>
      </c>
      <c r="V336" s="11">
        <v>1</v>
      </c>
      <c r="W336" s="141" t="s">
        <v>969</v>
      </c>
    </row>
    <row r="337" spans="17:23">
      <c r="Q337" s="11">
        <v>3173947</v>
      </c>
      <c r="R337" s="11">
        <v>3246630</v>
      </c>
      <c r="S337" s="11">
        <f t="shared" si="8"/>
        <v>72683</v>
      </c>
      <c r="T337" s="11">
        <v>3198214</v>
      </c>
      <c r="U337" s="11">
        <v>3199167</v>
      </c>
      <c r="V337" s="11">
        <v>1</v>
      </c>
      <c r="W337" s="141" t="s">
        <v>970</v>
      </c>
    </row>
    <row r="338" spans="17:23">
      <c r="Q338" s="11">
        <v>3173947</v>
      </c>
      <c r="R338" s="11">
        <v>3246630</v>
      </c>
      <c r="S338" s="11">
        <f t="shared" si="8"/>
        <v>72683</v>
      </c>
      <c r="T338" s="11">
        <v>3199273</v>
      </c>
      <c r="U338" s="11">
        <v>3199410</v>
      </c>
      <c r="V338" s="11">
        <v>1</v>
      </c>
      <c r="W338" s="141" t="s">
        <v>157</v>
      </c>
    </row>
    <row r="339" spans="17:23">
      <c r="Q339" s="11">
        <v>3173947</v>
      </c>
      <c r="R339" s="11">
        <v>3246630</v>
      </c>
      <c r="S339" s="11">
        <f t="shared" si="8"/>
        <v>72683</v>
      </c>
      <c r="T339" s="11">
        <v>3199414</v>
      </c>
      <c r="U339" s="11">
        <v>3200100</v>
      </c>
      <c r="V339" s="11">
        <v>1</v>
      </c>
      <c r="W339" s="141" t="s">
        <v>971</v>
      </c>
    </row>
    <row r="340" spans="17:23">
      <c r="Q340" s="11">
        <v>3173947</v>
      </c>
      <c r="R340" s="11">
        <v>3246630</v>
      </c>
      <c r="S340" s="11">
        <f t="shared" si="8"/>
        <v>72683</v>
      </c>
      <c r="T340" s="11">
        <v>3200128</v>
      </c>
      <c r="U340" s="11">
        <v>3200955</v>
      </c>
      <c r="V340" s="11">
        <v>1</v>
      </c>
      <c r="W340" s="141" t="s">
        <v>972</v>
      </c>
    </row>
    <row r="341" spans="17:23">
      <c r="Q341" s="11">
        <v>3173947</v>
      </c>
      <c r="R341" s="11">
        <v>3246630</v>
      </c>
      <c r="S341" s="11">
        <f t="shared" si="8"/>
        <v>72683</v>
      </c>
      <c r="T341" s="11">
        <v>3200952</v>
      </c>
      <c r="U341" s="11">
        <v>3202109</v>
      </c>
      <c r="V341" s="11">
        <v>1</v>
      </c>
      <c r="W341" s="141" t="s">
        <v>973</v>
      </c>
    </row>
    <row r="342" spans="17:23">
      <c r="Q342" s="11">
        <v>3173947</v>
      </c>
      <c r="R342" s="11">
        <v>3246630</v>
      </c>
      <c r="S342" s="11">
        <f t="shared" si="8"/>
        <v>72683</v>
      </c>
      <c r="T342" s="11">
        <v>3202087</v>
      </c>
      <c r="U342" s="11">
        <v>3203106</v>
      </c>
      <c r="V342" s="11">
        <v>1</v>
      </c>
      <c r="W342" s="141" t="s">
        <v>974</v>
      </c>
    </row>
    <row r="343" spans="17:23">
      <c r="Q343" s="11">
        <v>3173947</v>
      </c>
      <c r="R343" s="11">
        <v>3246630</v>
      </c>
      <c r="S343" s="11">
        <f t="shared" si="8"/>
        <v>72683</v>
      </c>
      <c r="T343" s="11">
        <v>3203232</v>
      </c>
      <c r="U343" s="11">
        <v>3204149</v>
      </c>
      <c r="V343" s="11">
        <v>1</v>
      </c>
      <c r="W343" s="141"/>
    </row>
    <row r="344" spans="17:23">
      <c r="Q344" s="11">
        <v>3173947</v>
      </c>
      <c r="R344" s="11">
        <v>3246630</v>
      </c>
      <c r="S344" s="11">
        <f t="shared" si="8"/>
        <v>72683</v>
      </c>
      <c r="T344" s="11">
        <v>3204214</v>
      </c>
      <c r="U344" s="11">
        <v>3204897</v>
      </c>
      <c r="V344" s="11">
        <v>1</v>
      </c>
      <c r="W344" s="141" t="s">
        <v>157</v>
      </c>
    </row>
    <row r="345" spans="17:23">
      <c r="Q345" s="11">
        <v>3173947</v>
      </c>
      <c r="R345" s="11">
        <v>3246630</v>
      </c>
      <c r="S345" s="11">
        <f t="shared" si="8"/>
        <v>72683</v>
      </c>
      <c r="T345" s="11">
        <v>3204857</v>
      </c>
      <c r="U345" s="11">
        <v>3205942</v>
      </c>
      <c r="V345" s="11">
        <v>-1</v>
      </c>
      <c r="W345" s="141" t="s">
        <v>141</v>
      </c>
    </row>
    <row r="346" spans="17:23">
      <c r="Q346" s="11">
        <v>3173947</v>
      </c>
      <c r="R346" s="11">
        <v>3246630</v>
      </c>
      <c r="S346" s="11">
        <f t="shared" si="8"/>
        <v>72683</v>
      </c>
      <c r="T346" s="11">
        <v>3206469</v>
      </c>
      <c r="U346" s="11">
        <v>3206597</v>
      </c>
      <c r="V346" s="11">
        <v>-1</v>
      </c>
      <c r="W346" s="141"/>
    </row>
    <row r="347" spans="17:23">
      <c r="Q347" s="11">
        <v>3173947</v>
      </c>
      <c r="R347" s="11">
        <v>3246630</v>
      </c>
      <c r="S347" s="11">
        <f t="shared" si="8"/>
        <v>72683</v>
      </c>
      <c r="T347" s="11">
        <v>3207071</v>
      </c>
      <c r="U347" s="11">
        <v>3207193</v>
      </c>
      <c r="V347" s="11">
        <v>1</v>
      </c>
      <c r="W347" s="141"/>
    </row>
    <row r="348" spans="17:23">
      <c r="Q348" s="11">
        <v>3173947</v>
      </c>
      <c r="R348" s="11">
        <v>3246630</v>
      </c>
      <c r="S348" s="11">
        <f t="shared" si="8"/>
        <v>72683</v>
      </c>
      <c r="T348" s="11">
        <v>3207202</v>
      </c>
      <c r="U348" s="11">
        <v>3207843</v>
      </c>
      <c r="V348" s="11">
        <v>1</v>
      </c>
      <c r="W348" s="141"/>
    </row>
    <row r="349" spans="17:23">
      <c r="Q349" s="11">
        <v>3173947</v>
      </c>
      <c r="R349" s="11">
        <v>3246630</v>
      </c>
      <c r="S349" s="11">
        <f t="shared" si="8"/>
        <v>72683</v>
      </c>
      <c r="T349" s="11">
        <v>3207840</v>
      </c>
      <c r="U349" s="11">
        <v>3208664</v>
      </c>
      <c r="V349" s="11">
        <v>1</v>
      </c>
      <c r="W349" s="141" t="s">
        <v>157</v>
      </c>
    </row>
    <row r="350" spans="17:23">
      <c r="Q350" s="11">
        <v>3173947</v>
      </c>
      <c r="R350" s="11">
        <v>3246630</v>
      </c>
      <c r="S350" s="11">
        <f t="shared" si="8"/>
        <v>72683</v>
      </c>
      <c r="T350" s="11">
        <v>3208675</v>
      </c>
      <c r="U350" s="11">
        <v>3208818</v>
      </c>
      <c r="V350" s="11">
        <v>1</v>
      </c>
      <c r="W350" s="141"/>
    </row>
    <row r="351" spans="17:23">
      <c r="Q351" s="11">
        <v>3173947</v>
      </c>
      <c r="R351" s="11">
        <v>3246630</v>
      </c>
      <c r="S351" s="11">
        <f t="shared" si="8"/>
        <v>72683</v>
      </c>
      <c r="T351" s="11">
        <v>3209111</v>
      </c>
      <c r="U351" s="11">
        <v>3211192</v>
      </c>
      <c r="V351" s="11">
        <v>-1</v>
      </c>
      <c r="W351" s="141" t="s">
        <v>975</v>
      </c>
    </row>
    <row r="352" spans="17:23">
      <c r="Q352" s="11">
        <v>3173947</v>
      </c>
      <c r="R352" s="11">
        <v>3246630</v>
      </c>
      <c r="S352" s="11">
        <f t="shared" si="8"/>
        <v>72683</v>
      </c>
      <c r="T352" s="11">
        <v>3211202</v>
      </c>
      <c r="U352" s="11">
        <v>3213706</v>
      </c>
      <c r="V352" s="11">
        <v>-1</v>
      </c>
      <c r="W352" s="141" t="s">
        <v>976</v>
      </c>
    </row>
    <row r="353" spans="17:23">
      <c r="Q353" s="11">
        <v>3173947</v>
      </c>
      <c r="R353" s="11">
        <v>3246630</v>
      </c>
      <c r="S353" s="11">
        <f t="shared" si="8"/>
        <v>72683</v>
      </c>
      <c r="T353" s="11">
        <v>3213817</v>
      </c>
      <c r="U353" s="11">
        <v>3214212</v>
      </c>
      <c r="V353" s="11">
        <v>-1</v>
      </c>
      <c r="W353" s="141"/>
    </row>
    <row r="354" spans="17:23">
      <c r="Q354" s="11">
        <v>3173947</v>
      </c>
      <c r="R354" s="11">
        <v>3246630</v>
      </c>
      <c r="S354" s="11">
        <f t="shared" si="8"/>
        <v>72683</v>
      </c>
      <c r="T354" s="11">
        <v>3214452</v>
      </c>
      <c r="U354" s="11">
        <v>3215618</v>
      </c>
      <c r="V354" s="11">
        <v>-1</v>
      </c>
      <c r="W354" s="141" t="s">
        <v>977</v>
      </c>
    </row>
    <row r="355" spans="17:23">
      <c r="Q355" s="11">
        <v>3173947</v>
      </c>
      <c r="R355" s="11">
        <v>3246630</v>
      </c>
      <c r="S355" s="11">
        <f t="shared" si="8"/>
        <v>72683</v>
      </c>
      <c r="T355" s="11">
        <v>3215626</v>
      </c>
      <c r="U355" s="11">
        <v>3216546</v>
      </c>
      <c r="V355" s="11">
        <v>-1</v>
      </c>
      <c r="W355" s="141" t="s">
        <v>978</v>
      </c>
    </row>
    <row r="356" spans="17:23">
      <c r="Q356" s="11">
        <v>3173947</v>
      </c>
      <c r="R356" s="11">
        <v>3246630</v>
      </c>
      <c r="S356" s="11">
        <f t="shared" si="8"/>
        <v>72683</v>
      </c>
      <c r="T356" s="11">
        <v>3217392</v>
      </c>
      <c r="U356" s="11">
        <v>3217613</v>
      </c>
      <c r="V356" s="11">
        <v>-1</v>
      </c>
      <c r="W356" s="141"/>
    </row>
    <row r="357" spans="17:23">
      <c r="Q357" s="11">
        <v>3173947</v>
      </c>
      <c r="R357" s="11">
        <v>3246630</v>
      </c>
      <c r="S357" s="11">
        <f t="shared" si="8"/>
        <v>72683</v>
      </c>
      <c r="T357" s="11">
        <v>3217607</v>
      </c>
      <c r="U357" s="11">
        <v>3218017</v>
      </c>
      <c r="V357" s="11">
        <v>-1</v>
      </c>
      <c r="W357" s="141"/>
    </row>
    <row r="358" spans="17:23">
      <c r="Q358" s="11">
        <v>3173947</v>
      </c>
      <c r="R358" s="11">
        <v>3246630</v>
      </c>
      <c r="S358" s="11">
        <f t="shared" si="8"/>
        <v>72683</v>
      </c>
      <c r="T358" s="11">
        <v>3218010</v>
      </c>
      <c r="U358" s="11">
        <v>3218258</v>
      </c>
      <c r="V358" s="11">
        <v>-1</v>
      </c>
      <c r="W358" s="141" t="s">
        <v>157</v>
      </c>
    </row>
    <row r="359" spans="17:23">
      <c r="Q359" s="11">
        <v>3173947</v>
      </c>
      <c r="R359" s="11">
        <v>3246630</v>
      </c>
      <c r="S359" s="11">
        <f t="shared" si="8"/>
        <v>72683</v>
      </c>
      <c r="T359" s="11">
        <v>3218870</v>
      </c>
      <c r="U359" s="11">
        <v>3219316</v>
      </c>
      <c r="V359" s="11">
        <v>-1</v>
      </c>
      <c r="W359" s="141" t="s">
        <v>157</v>
      </c>
    </row>
    <row r="360" spans="17:23">
      <c r="Q360" s="11">
        <v>3173947</v>
      </c>
      <c r="R360" s="11">
        <v>3246630</v>
      </c>
      <c r="S360" s="11">
        <f t="shared" si="8"/>
        <v>72683</v>
      </c>
      <c r="T360" s="11">
        <v>3219449</v>
      </c>
      <c r="U360" s="11">
        <v>3219883</v>
      </c>
      <c r="V360" s="11">
        <v>-1</v>
      </c>
      <c r="W360" s="141" t="s">
        <v>157</v>
      </c>
    </row>
    <row r="361" spans="17:23">
      <c r="Q361" s="11">
        <v>3173947</v>
      </c>
      <c r="R361" s="11">
        <v>3246630</v>
      </c>
      <c r="S361" s="11">
        <f t="shared" si="8"/>
        <v>72683</v>
      </c>
      <c r="T361" s="11">
        <v>3219940</v>
      </c>
      <c r="U361" s="11">
        <v>3221004</v>
      </c>
      <c r="V361" s="11">
        <v>-1</v>
      </c>
      <c r="W361" s="141" t="s">
        <v>979</v>
      </c>
    </row>
    <row r="362" spans="17:23">
      <c r="Q362" s="11">
        <v>3173947</v>
      </c>
      <c r="R362" s="11">
        <v>3246630</v>
      </c>
      <c r="S362" s="11">
        <f t="shared" si="8"/>
        <v>72683</v>
      </c>
      <c r="T362" s="11">
        <v>3221062</v>
      </c>
      <c r="U362" s="11">
        <v>3221994</v>
      </c>
      <c r="V362" s="11">
        <v>-1</v>
      </c>
      <c r="W362" s="141" t="s">
        <v>980</v>
      </c>
    </row>
    <row r="363" spans="17:23">
      <c r="Q363" s="11">
        <v>3173947</v>
      </c>
      <c r="R363" s="11">
        <v>3246630</v>
      </c>
      <c r="S363" s="11">
        <f t="shared" si="8"/>
        <v>72683</v>
      </c>
      <c r="T363" s="11">
        <v>3222361</v>
      </c>
      <c r="U363" s="11">
        <v>3223107</v>
      </c>
      <c r="V363" s="11">
        <v>1</v>
      </c>
      <c r="W363" s="141" t="s">
        <v>157</v>
      </c>
    </row>
    <row r="364" spans="17:23">
      <c r="Q364" s="11">
        <v>3173947</v>
      </c>
      <c r="R364" s="11">
        <v>3246630</v>
      </c>
      <c r="S364" s="11">
        <f t="shared" si="8"/>
        <v>72683</v>
      </c>
      <c r="T364" s="11">
        <v>3223171</v>
      </c>
      <c r="U364" s="11">
        <v>3224142</v>
      </c>
      <c r="V364" s="11">
        <v>-1</v>
      </c>
      <c r="W364" s="141" t="s">
        <v>981</v>
      </c>
    </row>
    <row r="365" spans="17:23">
      <c r="Q365" s="11">
        <v>3173947</v>
      </c>
      <c r="R365" s="11">
        <v>3246630</v>
      </c>
      <c r="S365" s="11">
        <f t="shared" si="8"/>
        <v>72683</v>
      </c>
      <c r="T365" s="11">
        <v>3224203</v>
      </c>
      <c r="U365" s="11">
        <v>3225483</v>
      </c>
      <c r="V365" s="11">
        <v>-1</v>
      </c>
      <c r="W365" s="141" t="s">
        <v>460</v>
      </c>
    </row>
    <row r="366" spans="17:23">
      <c r="Q366" s="11">
        <v>3173947</v>
      </c>
      <c r="R366" s="11">
        <v>3246630</v>
      </c>
      <c r="S366" s="11">
        <f t="shared" si="8"/>
        <v>72683</v>
      </c>
      <c r="T366" s="11">
        <v>3225486</v>
      </c>
      <c r="U366" s="11">
        <v>3226109</v>
      </c>
      <c r="V366" s="11">
        <v>-1</v>
      </c>
      <c r="W366" s="141"/>
    </row>
    <row r="367" spans="17:23">
      <c r="Q367" s="11">
        <v>3173947</v>
      </c>
      <c r="R367" s="11">
        <v>3246630</v>
      </c>
      <c r="S367" s="11">
        <f t="shared" si="8"/>
        <v>72683</v>
      </c>
      <c r="T367" s="11">
        <v>3226176</v>
      </c>
      <c r="U367" s="11">
        <v>3227186</v>
      </c>
      <c r="V367" s="11">
        <v>-1</v>
      </c>
      <c r="W367" s="141" t="s">
        <v>982</v>
      </c>
    </row>
    <row r="368" spans="17:23">
      <c r="Q368" s="11">
        <v>3173947</v>
      </c>
      <c r="R368" s="11">
        <v>3246630</v>
      </c>
      <c r="S368" s="11">
        <f t="shared" si="8"/>
        <v>72683</v>
      </c>
      <c r="T368" s="11">
        <v>3227334</v>
      </c>
      <c r="U368" s="11">
        <v>3228233</v>
      </c>
      <c r="V368" s="11">
        <v>1</v>
      </c>
      <c r="W368" s="141" t="s">
        <v>332</v>
      </c>
    </row>
    <row r="369" spans="17:23">
      <c r="Q369" s="11">
        <v>3173947</v>
      </c>
      <c r="R369" s="11">
        <v>3246630</v>
      </c>
      <c r="S369" s="11">
        <f t="shared" si="8"/>
        <v>72683</v>
      </c>
      <c r="T369" s="11">
        <v>3228275</v>
      </c>
      <c r="U369" s="11">
        <v>3229564</v>
      </c>
      <c r="V369" s="11">
        <v>-1</v>
      </c>
      <c r="W369" s="141" t="s">
        <v>983</v>
      </c>
    </row>
    <row r="370" spans="17:23">
      <c r="Q370" s="11">
        <v>3173947</v>
      </c>
      <c r="R370" s="11">
        <v>3246630</v>
      </c>
      <c r="S370" s="11">
        <f t="shared" si="8"/>
        <v>72683</v>
      </c>
      <c r="T370" s="11">
        <v>3229561</v>
      </c>
      <c r="U370" s="11">
        <v>3230163</v>
      </c>
      <c r="V370" s="11">
        <v>-1</v>
      </c>
      <c r="W370" s="141" t="s">
        <v>984</v>
      </c>
    </row>
    <row r="371" spans="17:23">
      <c r="Q371" s="11">
        <v>3173947</v>
      </c>
      <c r="R371" s="11">
        <v>3246630</v>
      </c>
      <c r="S371" s="11">
        <f t="shared" si="8"/>
        <v>72683</v>
      </c>
      <c r="T371" s="11">
        <v>3230523</v>
      </c>
      <c r="U371" s="11">
        <v>3230972</v>
      </c>
      <c r="V371" s="11">
        <v>-1</v>
      </c>
      <c r="W371" s="141"/>
    </row>
    <row r="372" spans="17:23">
      <c r="Q372" s="11">
        <v>3173947</v>
      </c>
      <c r="R372" s="11">
        <v>3246630</v>
      </c>
      <c r="S372" s="11">
        <f t="shared" si="8"/>
        <v>72683</v>
      </c>
      <c r="T372" s="11">
        <v>3230969</v>
      </c>
      <c r="U372" s="11">
        <v>3231451</v>
      </c>
      <c r="V372" s="11">
        <v>-1</v>
      </c>
      <c r="W372" s="141"/>
    </row>
    <row r="373" spans="17:23">
      <c r="Q373" s="11">
        <v>3173947</v>
      </c>
      <c r="R373" s="11">
        <v>3246630</v>
      </c>
      <c r="S373" s="11">
        <f t="shared" si="8"/>
        <v>72683</v>
      </c>
      <c r="T373" s="11">
        <v>3231420</v>
      </c>
      <c r="U373" s="11">
        <v>3232319</v>
      </c>
      <c r="V373" s="11">
        <v>-1</v>
      </c>
      <c r="W373" s="141" t="s">
        <v>141</v>
      </c>
    </row>
    <row r="374" spans="17:23">
      <c r="Q374" s="11">
        <v>3173947</v>
      </c>
      <c r="R374" s="11">
        <v>3246630</v>
      </c>
      <c r="S374" s="11">
        <f t="shared" ref="S374:S389" si="9">R374-Q374</f>
        <v>72683</v>
      </c>
      <c r="T374" s="11">
        <v>3233148</v>
      </c>
      <c r="U374" s="11">
        <v>3233417</v>
      </c>
      <c r="V374" s="11">
        <v>-1</v>
      </c>
      <c r="W374" s="141"/>
    </row>
    <row r="375" spans="17:23">
      <c r="Q375" s="11">
        <v>3173947</v>
      </c>
      <c r="R375" s="11">
        <v>3246630</v>
      </c>
      <c r="S375" s="11">
        <f t="shared" si="9"/>
        <v>72683</v>
      </c>
      <c r="T375" s="11">
        <v>3233402</v>
      </c>
      <c r="U375" s="11">
        <v>3234043</v>
      </c>
      <c r="V375" s="11">
        <v>-1</v>
      </c>
      <c r="W375" s="141"/>
    </row>
    <row r="376" spans="17:23">
      <c r="Q376" s="11">
        <v>3173947</v>
      </c>
      <c r="R376" s="11">
        <v>3246630</v>
      </c>
      <c r="S376" s="11">
        <f t="shared" si="9"/>
        <v>72683</v>
      </c>
      <c r="T376" s="11">
        <v>3234036</v>
      </c>
      <c r="U376" s="11">
        <v>3234719</v>
      </c>
      <c r="V376" s="11">
        <v>-1</v>
      </c>
      <c r="W376" s="141" t="s">
        <v>157</v>
      </c>
    </row>
    <row r="377" spans="17:23">
      <c r="Q377" s="11">
        <v>3173947</v>
      </c>
      <c r="R377" s="11">
        <v>3246630</v>
      </c>
      <c r="S377" s="11">
        <f t="shared" si="9"/>
        <v>72683</v>
      </c>
      <c r="T377" s="11">
        <v>3234732</v>
      </c>
      <c r="U377" s="11">
        <v>3235088</v>
      </c>
      <c r="V377" s="11">
        <v>-1</v>
      </c>
      <c r="W377" s="141"/>
    </row>
    <row r="378" spans="17:23">
      <c r="Q378" s="11">
        <v>3173947</v>
      </c>
      <c r="R378" s="11">
        <v>3246630</v>
      </c>
      <c r="S378" s="11">
        <f t="shared" si="9"/>
        <v>72683</v>
      </c>
      <c r="T378" s="11">
        <v>3235399</v>
      </c>
      <c r="U378" s="11">
        <v>3235710</v>
      </c>
      <c r="V378" s="11">
        <v>1</v>
      </c>
      <c r="W378" s="141"/>
    </row>
    <row r="379" spans="17:23">
      <c r="Q379" s="11">
        <v>3173947</v>
      </c>
      <c r="R379" s="11">
        <v>3246630</v>
      </c>
      <c r="S379" s="11">
        <f t="shared" si="9"/>
        <v>72683</v>
      </c>
      <c r="T379" s="11">
        <v>3235700</v>
      </c>
      <c r="U379" s="11">
        <v>3238372</v>
      </c>
      <c r="V379" s="11">
        <v>1</v>
      </c>
      <c r="W379" s="141" t="s">
        <v>157</v>
      </c>
    </row>
    <row r="380" spans="17:23">
      <c r="Q380" s="11">
        <v>3173947</v>
      </c>
      <c r="R380" s="11">
        <v>3246630</v>
      </c>
      <c r="S380" s="11">
        <f t="shared" si="9"/>
        <v>72683</v>
      </c>
      <c r="T380" s="11">
        <v>3238429</v>
      </c>
      <c r="U380" s="11">
        <v>3238653</v>
      </c>
      <c r="V380" s="11">
        <v>1</v>
      </c>
      <c r="W380" s="141" t="s">
        <v>540</v>
      </c>
    </row>
    <row r="381" spans="17:23">
      <c r="Q381" s="11">
        <v>3173947</v>
      </c>
      <c r="R381" s="11">
        <v>3246630</v>
      </c>
      <c r="S381" s="11">
        <f t="shared" si="9"/>
        <v>72683</v>
      </c>
      <c r="T381" s="11">
        <v>3238637</v>
      </c>
      <c r="U381" s="11">
        <v>3238909</v>
      </c>
      <c r="V381" s="11">
        <v>1</v>
      </c>
      <c r="W381" s="141" t="s">
        <v>541</v>
      </c>
    </row>
    <row r="382" spans="17:23">
      <c r="Q382" s="11">
        <v>3173947</v>
      </c>
      <c r="R382" s="11">
        <v>3246630</v>
      </c>
      <c r="S382" s="11">
        <f t="shared" si="9"/>
        <v>72683</v>
      </c>
      <c r="T382" s="11">
        <v>3238906</v>
      </c>
      <c r="U382" s="11">
        <v>3239121</v>
      </c>
      <c r="V382" s="11">
        <v>1</v>
      </c>
      <c r="W382" s="141"/>
    </row>
    <row r="383" spans="17:23">
      <c r="Q383" s="11">
        <v>3173947</v>
      </c>
      <c r="R383" s="11">
        <v>3246630</v>
      </c>
      <c r="S383" s="11">
        <f t="shared" si="9"/>
        <v>72683</v>
      </c>
      <c r="T383" s="11">
        <v>3239188</v>
      </c>
      <c r="U383" s="11">
        <v>3240066</v>
      </c>
      <c r="V383" s="11">
        <v>1</v>
      </c>
      <c r="W383" s="141" t="s">
        <v>985</v>
      </c>
    </row>
    <row r="384" spans="17:23">
      <c r="Q384" s="11">
        <v>3173947</v>
      </c>
      <c r="R384" s="11">
        <v>3246630</v>
      </c>
      <c r="S384" s="11">
        <f t="shared" si="9"/>
        <v>72683</v>
      </c>
      <c r="T384" s="11">
        <v>3240056</v>
      </c>
      <c r="U384" s="11">
        <v>3240889</v>
      </c>
      <c r="V384" s="11">
        <v>1</v>
      </c>
      <c r="W384" s="141" t="s">
        <v>986</v>
      </c>
    </row>
    <row r="385" spans="16:23">
      <c r="Q385" s="11">
        <v>3173947</v>
      </c>
      <c r="R385" s="11">
        <v>3246630</v>
      </c>
      <c r="S385" s="11">
        <f t="shared" si="9"/>
        <v>72683</v>
      </c>
      <c r="T385" s="11">
        <v>3241258</v>
      </c>
      <c r="U385" s="11">
        <v>3241401</v>
      </c>
      <c r="V385" s="11">
        <v>1</v>
      </c>
      <c r="W385" s="141"/>
    </row>
    <row r="386" spans="16:23">
      <c r="Q386" s="11">
        <v>3173947</v>
      </c>
      <c r="R386" s="11">
        <v>3246630</v>
      </c>
      <c r="S386" s="11">
        <f t="shared" si="9"/>
        <v>72683</v>
      </c>
      <c r="T386" s="11">
        <v>3241546</v>
      </c>
      <c r="U386" s="11">
        <v>3241776</v>
      </c>
      <c r="V386" s="11">
        <v>1</v>
      </c>
      <c r="W386" s="141" t="s">
        <v>987</v>
      </c>
    </row>
    <row r="387" spans="16:23">
      <c r="Q387" s="11">
        <v>3173947</v>
      </c>
      <c r="R387" s="11">
        <v>3246630</v>
      </c>
      <c r="S387" s="11">
        <f t="shared" si="9"/>
        <v>72683</v>
      </c>
      <c r="T387" s="11">
        <v>3241773</v>
      </c>
      <c r="U387" s="11">
        <v>3242417</v>
      </c>
      <c r="V387" s="11">
        <v>1</v>
      </c>
      <c r="W387" s="141"/>
    </row>
    <row r="388" spans="16:23">
      <c r="Q388" s="11">
        <v>3173947</v>
      </c>
      <c r="R388" s="11">
        <v>3246630</v>
      </c>
      <c r="S388" s="11">
        <f t="shared" si="9"/>
        <v>72683</v>
      </c>
      <c r="T388" s="11">
        <v>3242414</v>
      </c>
      <c r="U388" s="11">
        <v>3243025</v>
      </c>
      <c r="V388" s="11">
        <v>1</v>
      </c>
      <c r="W388" s="141" t="s">
        <v>988</v>
      </c>
    </row>
    <row r="389" spans="16:23">
      <c r="Q389" s="11">
        <v>3173947</v>
      </c>
      <c r="R389" s="11">
        <v>3246630</v>
      </c>
      <c r="S389" s="11">
        <f t="shared" si="9"/>
        <v>72683</v>
      </c>
      <c r="T389" s="11">
        <v>3243040</v>
      </c>
      <c r="U389" s="11">
        <v>3246630</v>
      </c>
      <c r="V389" s="11">
        <v>1</v>
      </c>
      <c r="W389" s="141" t="s">
        <v>989</v>
      </c>
    </row>
    <row r="390" spans="16:23">
      <c r="P390" s="5">
        <v>23</v>
      </c>
      <c r="Q390" s="23">
        <v>3285873</v>
      </c>
      <c r="R390" s="23">
        <v>3299204</v>
      </c>
      <c r="S390" s="58">
        <f>R390-Q390</f>
        <v>13331</v>
      </c>
      <c r="T390" s="23">
        <v>3285873</v>
      </c>
      <c r="U390" s="23">
        <v>3286232</v>
      </c>
      <c r="V390" s="23">
        <v>1</v>
      </c>
      <c r="W390" s="142"/>
    </row>
    <row r="391" spans="16:23">
      <c r="Q391" s="23">
        <v>3285873</v>
      </c>
      <c r="R391" s="23">
        <v>3299204</v>
      </c>
      <c r="S391" s="58">
        <f t="shared" ref="S391:S405" si="10">R391-Q391</f>
        <v>13331</v>
      </c>
      <c r="T391" s="23">
        <v>3286238</v>
      </c>
      <c r="U391" s="23">
        <v>3286645</v>
      </c>
      <c r="V391" s="23">
        <v>1</v>
      </c>
      <c r="W391" s="142" t="s">
        <v>157</v>
      </c>
    </row>
    <row r="392" spans="16:23">
      <c r="Q392" s="23">
        <v>3285873</v>
      </c>
      <c r="R392" s="23">
        <v>3299204</v>
      </c>
      <c r="S392" s="58">
        <f t="shared" si="10"/>
        <v>13331</v>
      </c>
      <c r="T392" s="23">
        <v>3286879</v>
      </c>
      <c r="U392" s="23">
        <v>3287850</v>
      </c>
      <c r="V392" s="23">
        <v>1</v>
      </c>
      <c r="W392" s="142" t="s">
        <v>181</v>
      </c>
    </row>
    <row r="393" spans="16:23">
      <c r="Q393" s="23">
        <v>3285873</v>
      </c>
      <c r="R393" s="23">
        <v>3299204</v>
      </c>
      <c r="S393" s="58">
        <f t="shared" si="10"/>
        <v>13331</v>
      </c>
      <c r="T393" s="23">
        <v>3288076</v>
      </c>
      <c r="U393" s="23">
        <v>3289839</v>
      </c>
      <c r="V393" s="23">
        <v>1</v>
      </c>
      <c r="W393" s="142" t="s">
        <v>308</v>
      </c>
    </row>
    <row r="394" spans="16:23">
      <c r="Q394" s="23">
        <v>3285873</v>
      </c>
      <c r="R394" s="23">
        <v>3299204</v>
      </c>
      <c r="S394" s="58">
        <f t="shared" si="10"/>
        <v>13331</v>
      </c>
      <c r="T394" s="23">
        <v>3290078</v>
      </c>
      <c r="U394" s="23">
        <v>3290356</v>
      </c>
      <c r="V394" s="23">
        <v>1</v>
      </c>
      <c r="W394" s="142" t="s">
        <v>521</v>
      </c>
    </row>
    <row r="395" spans="16:23">
      <c r="Q395" s="23">
        <v>3285873</v>
      </c>
      <c r="R395" s="23">
        <v>3299204</v>
      </c>
      <c r="S395" s="58">
        <f t="shared" si="10"/>
        <v>13331</v>
      </c>
      <c r="T395" s="23">
        <v>3290831</v>
      </c>
      <c r="U395" s="23">
        <v>3291667</v>
      </c>
      <c r="V395" s="23">
        <v>-1</v>
      </c>
      <c r="W395" s="142"/>
    </row>
    <row r="396" spans="16:23">
      <c r="Q396" s="23">
        <v>3285873</v>
      </c>
      <c r="R396" s="23">
        <v>3299204</v>
      </c>
      <c r="S396" s="58">
        <f t="shared" si="10"/>
        <v>13331</v>
      </c>
      <c r="T396" s="23">
        <v>3292095</v>
      </c>
      <c r="U396" s="23">
        <v>3292451</v>
      </c>
      <c r="V396" s="23">
        <v>-1</v>
      </c>
      <c r="W396" s="142"/>
    </row>
    <row r="397" spans="16:23">
      <c r="Q397" s="23">
        <v>3285873</v>
      </c>
      <c r="R397" s="23">
        <v>3299204</v>
      </c>
      <c r="S397" s="58">
        <f t="shared" si="10"/>
        <v>13331</v>
      </c>
      <c r="T397" s="23">
        <v>3292737</v>
      </c>
      <c r="U397" s="23">
        <v>3292892</v>
      </c>
      <c r="V397" s="23">
        <v>-1</v>
      </c>
      <c r="W397" s="142"/>
    </row>
    <row r="398" spans="16:23">
      <c r="Q398" s="23">
        <v>3285873</v>
      </c>
      <c r="R398" s="23">
        <v>3299204</v>
      </c>
      <c r="S398" s="58">
        <f t="shared" si="10"/>
        <v>13331</v>
      </c>
      <c r="T398" s="23">
        <v>3293359</v>
      </c>
      <c r="U398" s="23">
        <v>3294387</v>
      </c>
      <c r="V398" s="23">
        <v>1</v>
      </c>
      <c r="W398" s="142" t="s">
        <v>299</v>
      </c>
    </row>
    <row r="399" spans="16:23">
      <c r="Q399" s="23">
        <v>3285873</v>
      </c>
      <c r="R399" s="23">
        <v>3299204</v>
      </c>
      <c r="S399" s="58">
        <f t="shared" si="10"/>
        <v>13331</v>
      </c>
      <c r="T399" s="23">
        <v>3294384</v>
      </c>
      <c r="U399" s="23">
        <v>3295223</v>
      </c>
      <c r="V399" s="23">
        <v>1</v>
      </c>
      <c r="W399" s="142" t="s">
        <v>298</v>
      </c>
    </row>
    <row r="400" spans="16:23">
      <c r="Q400" s="23">
        <v>3285873</v>
      </c>
      <c r="R400" s="23">
        <v>3299204</v>
      </c>
      <c r="S400" s="58">
        <f t="shared" si="10"/>
        <v>13331</v>
      </c>
      <c r="T400" s="23">
        <v>3295588</v>
      </c>
      <c r="U400" s="23">
        <v>3295725</v>
      </c>
      <c r="V400" s="23">
        <v>-1</v>
      </c>
      <c r="W400" s="142"/>
    </row>
    <row r="401" spans="16:23">
      <c r="Q401" s="23">
        <v>3285873</v>
      </c>
      <c r="R401" s="23">
        <v>3299204</v>
      </c>
      <c r="S401" s="58">
        <f t="shared" si="10"/>
        <v>13331</v>
      </c>
      <c r="T401" s="23">
        <v>3295933</v>
      </c>
      <c r="U401" s="23">
        <v>3296772</v>
      </c>
      <c r="V401" s="23">
        <v>-1</v>
      </c>
      <c r="W401" s="142" t="s">
        <v>990</v>
      </c>
    </row>
    <row r="402" spans="16:23">
      <c r="Q402" s="23">
        <v>3285873</v>
      </c>
      <c r="R402" s="23">
        <v>3299204</v>
      </c>
      <c r="S402" s="58">
        <f t="shared" si="10"/>
        <v>13331</v>
      </c>
      <c r="T402" s="23">
        <v>3296901</v>
      </c>
      <c r="U402" s="23">
        <v>3297137</v>
      </c>
      <c r="V402" s="23">
        <v>1</v>
      </c>
      <c r="W402" s="142"/>
    </row>
    <row r="403" spans="16:23">
      <c r="Q403" s="23">
        <v>3285873</v>
      </c>
      <c r="R403" s="23">
        <v>3299204</v>
      </c>
      <c r="S403" s="58">
        <f t="shared" si="10"/>
        <v>13331</v>
      </c>
      <c r="T403" s="23">
        <v>3297187</v>
      </c>
      <c r="U403" s="23">
        <v>3297840</v>
      </c>
      <c r="V403" s="23">
        <v>1</v>
      </c>
      <c r="W403" s="142" t="s">
        <v>991</v>
      </c>
    </row>
    <row r="404" spans="16:23">
      <c r="Q404" s="23">
        <v>3285873</v>
      </c>
      <c r="R404" s="23">
        <v>3299204</v>
      </c>
      <c r="S404" s="58">
        <f t="shared" si="10"/>
        <v>13331</v>
      </c>
      <c r="T404" s="23">
        <v>3297877</v>
      </c>
      <c r="U404" s="23">
        <v>3298857</v>
      </c>
      <c r="V404" s="23">
        <v>1</v>
      </c>
      <c r="W404" s="142" t="s">
        <v>157</v>
      </c>
    </row>
    <row r="405" spans="16:23">
      <c r="Q405" s="23">
        <v>3285873</v>
      </c>
      <c r="R405" s="23">
        <v>3299204</v>
      </c>
      <c r="S405" s="58">
        <f t="shared" si="10"/>
        <v>13331</v>
      </c>
      <c r="T405" s="23">
        <v>3299031</v>
      </c>
      <c r="U405" s="23">
        <v>3299204</v>
      </c>
      <c r="V405" s="23">
        <v>-1</v>
      </c>
      <c r="W405" s="142"/>
    </row>
    <row r="406" spans="16:23">
      <c r="P406" s="111">
        <v>24</v>
      </c>
      <c r="Q406" s="24">
        <v>3348904</v>
      </c>
      <c r="R406" s="24">
        <v>3358096</v>
      </c>
      <c r="S406" s="24">
        <f>Table9[[#This Row],[Island end]]-Table9[[#This Row],[Island start]]</f>
        <v>9192</v>
      </c>
      <c r="T406" s="24">
        <v>3348904</v>
      </c>
      <c r="U406" s="24">
        <v>3349392</v>
      </c>
      <c r="V406" s="24">
        <v>1</v>
      </c>
      <c r="W406" s="144"/>
    </row>
    <row r="407" spans="16:23">
      <c r="P407" s="111"/>
      <c r="Q407" s="24">
        <v>3348904</v>
      </c>
      <c r="R407" s="24">
        <v>3358096</v>
      </c>
      <c r="S407" s="24">
        <f>Table9[[#This Row],[Island end]]-Table9[[#This Row],[Island start]]</f>
        <v>9192</v>
      </c>
      <c r="T407" s="24">
        <v>3349448</v>
      </c>
      <c r="U407" s="24">
        <v>3351247</v>
      </c>
      <c r="V407" s="24">
        <v>1</v>
      </c>
      <c r="W407" s="144" t="s">
        <v>533</v>
      </c>
    </row>
    <row r="408" spans="16:23">
      <c r="P408" s="111"/>
      <c r="Q408" s="24">
        <v>3348904</v>
      </c>
      <c r="R408" s="24">
        <v>3358096</v>
      </c>
      <c r="S408" s="24">
        <f>Table9[[#This Row],[Island end]]-Table9[[#This Row],[Island start]]</f>
        <v>9192</v>
      </c>
      <c r="T408" s="24">
        <v>3351404</v>
      </c>
      <c r="U408" s="24">
        <v>3352699</v>
      </c>
      <c r="V408" s="24">
        <v>1</v>
      </c>
      <c r="W408" s="144" t="s">
        <v>157</v>
      </c>
    </row>
    <row r="409" spans="16:23">
      <c r="P409" s="111"/>
      <c r="Q409" s="24">
        <v>3348904</v>
      </c>
      <c r="R409" s="24">
        <v>3358096</v>
      </c>
      <c r="S409" s="24">
        <f>Table9[[#This Row],[Island end]]-Table9[[#This Row],[Island start]]</f>
        <v>9192</v>
      </c>
      <c r="T409" s="24">
        <v>3352689</v>
      </c>
      <c r="U409" s="24">
        <v>3354686</v>
      </c>
      <c r="V409" s="24">
        <v>1</v>
      </c>
      <c r="W409" s="144" t="s">
        <v>157</v>
      </c>
    </row>
    <row r="410" spans="16:23">
      <c r="P410" s="111"/>
      <c r="Q410" s="24">
        <v>3348904</v>
      </c>
      <c r="R410" s="24">
        <v>3358096</v>
      </c>
      <c r="S410" s="24">
        <f>Table9[[#This Row],[Island end]]-Table9[[#This Row],[Island start]]</f>
        <v>9192</v>
      </c>
      <c r="T410" s="24">
        <v>3354686</v>
      </c>
      <c r="U410" s="24">
        <v>3357352</v>
      </c>
      <c r="V410" s="24">
        <v>1</v>
      </c>
      <c r="W410" s="144" t="s">
        <v>157</v>
      </c>
    </row>
    <row r="411" spans="16:23">
      <c r="P411" s="111"/>
      <c r="Q411" s="24">
        <v>3348904</v>
      </c>
      <c r="R411" s="24">
        <v>3358096</v>
      </c>
      <c r="S411" s="24">
        <f>Table9[[#This Row],[Island end]]-Table9[[#This Row],[Island start]]</f>
        <v>9192</v>
      </c>
      <c r="T411" s="24">
        <v>3357329</v>
      </c>
      <c r="U411" s="24">
        <v>3358096</v>
      </c>
      <c r="V411" s="24">
        <v>-1</v>
      </c>
      <c r="W411" s="144" t="s">
        <v>314</v>
      </c>
    </row>
    <row r="412" spans="16:23">
      <c r="P412" s="111">
        <v>25</v>
      </c>
      <c r="Q412" s="42">
        <v>3366158</v>
      </c>
      <c r="R412" s="42">
        <v>3405153</v>
      </c>
      <c r="S412" s="42">
        <v>38995</v>
      </c>
      <c r="T412" s="42">
        <v>3366158</v>
      </c>
      <c r="U412" s="42">
        <v>3368029</v>
      </c>
      <c r="V412" s="42">
        <v>1</v>
      </c>
      <c r="W412" s="145" t="s">
        <v>992</v>
      </c>
    </row>
    <row r="413" spans="16:23">
      <c r="P413" s="111"/>
      <c r="Q413" s="42">
        <v>3366158</v>
      </c>
      <c r="R413" s="42">
        <v>3405153</v>
      </c>
      <c r="S413" s="42">
        <v>38995</v>
      </c>
      <c r="T413" s="42">
        <v>3368042</v>
      </c>
      <c r="U413" s="42">
        <v>3368980</v>
      </c>
      <c r="V413" s="42">
        <v>1</v>
      </c>
      <c r="W413" s="145" t="s">
        <v>993</v>
      </c>
    </row>
    <row r="414" spans="16:23">
      <c r="P414" s="111"/>
      <c r="Q414" s="42">
        <v>3366158</v>
      </c>
      <c r="R414" s="42">
        <v>3405153</v>
      </c>
      <c r="S414" s="42">
        <v>38995</v>
      </c>
      <c r="T414" s="42">
        <v>3369271</v>
      </c>
      <c r="U414" s="42">
        <v>3371598</v>
      </c>
      <c r="V414" s="42">
        <v>1</v>
      </c>
      <c r="W414" s="145" t="s">
        <v>157</v>
      </c>
    </row>
    <row r="415" spans="16:23">
      <c r="P415" s="111"/>
      <c r="Q415" s="42">
        <v>3366158</v>
      </c>
      <c r="R415" s="42">
        <v>3405153</v>
      </c>
      <c r="S415" s="42">
        <v>38995</v>
      </c>
      <c r="T415" s="42">
        <v>3371818</v>
      </c>
      <c r="U415" s="42">
        <v>3372141</v>
      </c>
      <c r="V415" s="42">
        <v>1</v>
      </c>
      <c r="W415" s="145"/>
    </row>
    <row r="416" spans="16:23">
      <c r="P416" s="111"/>
      <c r="Q416" s="42">
        <v>3366158</v>
      </c>
      <c r="R416" s="42">
        <v>3405153</v>
      </c>
      <c r="S416" s="42">
        <v>38995</v>
      </c>
      <c r="T416" s="42">
        <v>3372138</v>
      </c>
      <c r="U416" s="42">
        <v>3373895</v>
      </c>
      <c r="V416" s="42">
        <v>1</v>
      </c>
      <c r="W416" s="145" t="s">
        <v>994</v>
      </c>
    </row>
    <row r="417" spans="16:23">
      <c r="P417" s="111"/>
      <c r="Q417" s="42">
        <v>3366158</v>
      </c>
      <c r="R417" s="42">
        <v>3405153</v>
      </c>
      <c r="S417" s="42">
        <v>38995</v>
      </c>
      <c r="T417" s="42">
        <v>3374178</v>
      </c>
      <c r="U417" s="42">
        <v>3374405</v>
      </c>
      <c r="V417" s="42">
        <v>1</v>
      </c>
      <c r="W417" s="145" t="s">
        <v>995</v>
      </c>
    </row>
    <row r="418" spans="16:23">
      <c r="P418" s="111"/>
      <c r="Q418" s="42">
        <v>3366158</v>
      </c>
      <c r="R418" s="42">
        <v>3405153</v>
      </c>
      <c r="S418" s="42">
        <v>38995</v>
      </c>
      <c r="T418" s="42">
        <v>3374543</v>
      </c>
      <c r="U418" s="42">
        <v>3375328</v>
      </c>
      <c r="V418" s="42">
        <v>1</v>
      </c>
      <c r="W418" s="145" t="s">
        <v>996</v>
      </c>
    </row>
    <row r="419" spans="16:23">
      <c r="P419" s="111"/>
      <c r="Q419" s="42">
        <v>3366158</v>
      </c>
      <c r="R419" s="42">
        <v>3405153</v>
      </c>
      <c r="S419" s="42">
        <v>38995</v>
      </c>
      <c r="T419" s="42">
        <v>3375389</v>
      </c>
      <c r="U419" s="42">
        <v>3375742</v>
      </c>
      <c r="V419" s="42">
        <v>1</v>
      </c>
      <c r="W419" s="145" t="s">
        <v>157</v>
      </c>
    </row>
    <row r="420" spans="16:23">
      <c r="P420" s="111"/>
      <c r="Q420" s="42">
        <v>3366158</v>
      </c>
      <c r="R420" s="42">
        <v>3405153</v>
      </c>
      <c r="S420" s="42">
        <v>38995</v>
      </c>
      <c r="T420" s="42">
        <v>3375739</v>
      </c>
      <c r="U420" s="42">
        <v>3376398</v>
      </c>
      <c r="V420" s="42">
        <v>1</v>
      </c>
      <c r="W420" s="145" t="s">
        <v>997</v>
      </c>
    </row>
    <row r="421" spans="16:23">
      <c r="P421" s="111"/>
      <c r="Q421" s="42">
        <v>3366158</v>
      </c>
      <c r="R421" s="42">
        <v>3405153</v>
      </c>
      <c r="S421" s="42">
        <v>38995</v>
      </c>
      <c r="T421" s="42">
        <v>3376410</v>
      </c>
      <c r="U421" s="42">
        <v>3376613</v>
      </c>
      <c r="V421" s="42">
        <v>1</v>
      </c>
      <c r="W421" s="145" t="s">
        <v>998</v>
      </c>
    </row>
    <row r="422" spans="16:23">
      <c r="P422" s="111"/>
      <c r="Q422" s="42">
        <v>3366158</v>
      </c>
      <c r="R422" s="42">
        <v>3405153</v>
      </c>
      <c r="S422" s="42">
        <v>38995</v>
      </c>
      <c r="T422" s="42">
        <v>3376629</v>
      </c>
      <c r="U422" s="42">
        <v>3378893</v>
      </c>
      <c r="V422" s="42">
        <v>1</v>
      </c>
      <c r="W422" s="145" t="s">
        <v>999</v>
      </c>
    </row>
    <row r="423" spans="16:23">
      <c r="P423" s="111"/>
      <c r="Q423" s="42">
        <v>3366158</v>
      </c>
      <c r="R423" s="42">
        <v>3405153</v>
      </c>
      <c r="S423" s="42">
        <v>38995</v>
      </c>
      <c r="T423" s="42">
        <v>3378890</v>
      </c>
      <c r="U423" s="42">
        <v>3379411</v>
      </c>
      <c r="V423" s="42">
        <v>1</v>
      </c>
      <c r="W423" s="145" t="s">
        <v>1000</v>
      </c>
    </row>
    <row r="424" spans="16:23">
      <c r="P424" s="111"/>
      <c r="Q424" s="42">
        <v>3366158</v>
      </c>
      <c r="R424" s="42">
        <v>3405153</v>
      </c>
      <c r="S424" s="42">
        <v>38995</v>
      </c>
      <c r="T424" s="42">
        <v>3379531</v>
      </c>
      <c r="U424" s="42">
        <v>3380745</v>
      </c>
      <c r="V424" s="42">
        <v>1</v>
      </c>
      <c r="W424" s="145" t="s">
        <v>157</v>
      </c>
    </row>
    <row r="425" spans="16:23">
      <c r="P425" s="111"/>
      <c r="Q425" s="42">
        <v>3366158</v>
      </c>
      <c r="R425" s="42">
        <v>3405153</v>
      </c>
      <c r="S425" s="42">
        <v>38995</v>
      </c>
      <c r="T425" s="42">
        <v>3380991</v>
      </c>
      <c r="U425" s="42">
        <v>3381194</v>
      </c>
      <c r="V425" s="42">
        <v>1</v>
      </c>
      <c r="W425" s="145"/>
    </row>
    <row r="426" spans="16:23">
      <c r="P426" s="111"/>
      <c r="Q426" s="42">
        <v>3366158</v>
      </c>
      <c r="R426" s="42">
        <v>3405153</v>
      </c>
      <c r="S426" s="42">
        <v>38995</v>
      </c>
      <c r="T426" s="42">
        <v>3381191</v>
      </c>
      <c r="U426" s="42">
        <v>3383041</v>
      </c>
      <c r="V426" s="42">
        <v>1</v>
      </c>
      <c r="W426" s="145" t="s">
        <v>1001</v>
      </c>
    </row>
    <row r="427" spans="16:23">
      <c r="P427" s="111"/>
      <c r="Q427" s="42">
        <v>3366158</v>
      </c>
      <c r="R427" s="42">
        <v>3405153</v>
      </c>
      <c r="S427" s="42">
        <v>38995</v>
      </c>
      <c r="T427" s="42">
        <v>3383222</v>
      </c>
      <c r="U427" s="42">
        <v>3383731</v>
      </c>
      <c r="V427" s="42">
        <v>-1</v>
      </c>
      <c r="W427" s="145" t="s">
        <v>504</v>
      </c>
    </row>
    <row r="428" spans="16:23">
      <c r="P428" s="111"/>
      <c r="Q428" s="42">
        <v>3366158</v>
      </c>
      <c r="R428" s="42">
        <v>3405153</v>
      </c>
      <c r="S428" s="42">
        <v>38995</v>
      </c>
      <c r="T428" s="42">
        <v>3384059</v>
      </c>
      <c r="U428" s="42">
        <v>3384937</v>
      </c>
      <c r="V428" s="42">
        <v>-1</v>
      </c>
      <c r="W428" s="145"/>
    </row>
    <row r="429" spans="16:23">
      <c r="P429" s="111"/>
      <c r="Q429" s="42">
        <v>3366158</v>
      </c>
      <c r="R429" s="42">
        <v>3405153</v>
      </c>
      <c r="S429" s="42">
        <v>38995</v>
      </c>
      <c r="T429" s="42">
        <v>3385094</v>
      </c>
      <c r="U429" s="42">
        <v>3385264</v>
      </c>
      <c r="V429" s="42">
        <v>-1</v>
      </c>
      <c r="W429" s="145"/>
    </row>
    <row r="430" spans="16:23">
      <c r="P430" s="111"/>
      <c r="Q430" s="42">
        <v>3366158</v>
      </c>
      <c r="R430" s="42">
        <v>3405153</v>
      </c>
      <c r="S430" s="42">
        <v>38995</v>
      </c>
      <c r="T430" s="42">
        <v>3385308</v>
      </c>
      <c r="U430" s="42">
        <v>3387383</v>
      </c>
      <c r="V430" s="42">
        <v>-1</v>
      </c>
      <c r="W430" s="145" t="s">
        <v>1002</v>
      </c>
    </row>
    <row r="431" spans="16:23">
      <c r="P431" s="111"/>
      <c r="Q431" s="42">
        <v>3366158</v>
      </c>
      <c r="R431" s="42">
        <v>3405153</v>
      </c>
      <c r="S431" s="42">
        <v>38995</v>
      </c>
      <c r="T431" s="42">
        <v>3387464</v>
      </c>
      <c r="U431" s="42">
        <v>3389092</v>
      </c>
      <c r="V431" s="42">
        <v>-1</v>
      </c>
      <c r="W431" s="145" t="s">
        <v>944</v>
      </c>
    </row>
    <row r="432" spans="16:23">
      <c r="P432" s="111"/>
      <c r="Q432" s="42">
        <v>3366158</v>
      </c>
      <c r="R432" s="42">
        <v>3405153</v>
      </c>
      <c r="S432" s="42">
        <v>38995</v>
      </c>
      <c r="T432" s="42">
        <v>3389106</v>
      </c>
      <c r="U432" s="42">
        <v>3390140</v>
      </c>
      <c r="V432" s="42">
        <v>-1</v>
      </c>
      <c r="W432" s="145" t="s">
        <v>1003</v>
      </c>
    </row>
    <row r="433" spans="16:23">
      <c r="P433" s="111"/>
      <c r="Q433" s="42">
        <v>3366158</v>
      </c>
      <c r="R433" s="42">
        <v>3405153</v>
      </c>
      <c r="S433" s="42">
        <v>38995</v>
      </c>
      <c r="T433" s="42">
        <v>3390288</v>
      </c>
      <c r="U433" s="42">
        <v>3391196</v>
      </c>
      <c r="V433" s="42">
        <v>-1</v>
      </c>
      <c r="W433" s="145" t="s">
        <v>1004</v>
      </c>
    </row>
    <row r="434" spans="16:23">
      <c r="P434" s="111"/>
      <c r="Q434" s="42">
        <v>3366158</v>
      </c>
      <c r="R434" s="42">
        <v>3405153</v>
      </c>
      <c r="S434" s="42">
        <v>38995</v>
      </c>
      <c r="T434" s="42">
        <v>3391214</v>
      </c>
      <c r="U434" s="42">
        <v>3391999</v>
      </c>
      <c r="V434" s="42">
        <v>-1</v>
      </c>
      <c r="W434" s="145" t="s">
        <v>1005</v>
      </c>
    </row>
    <row r="435" spans="16:23">
      <c r="P435" s="111"/>
      <c r="Q435" s="42">
        <v>3366158</v>
      </c>
      <c r="R435" s="42">
        <v>3405153</v>
      </c>
      <c r="S435" s="42">
        <v>38995</v>
      </c>
      <c r="T435" s="42">
        <v>3392031</v>
      </c>
      <c r="U435" s="42">
        <v>3392771</v>
      </c>
      <c r="V435" s="42">
        <v>-1</v>
      </c>
      <c r="W435" s="145" t="s">
        <v>1006</v>
      </c>
    </row>
    <row r="436" spans="16:23">
      <c r="P436" s="111"/>
      <c r="Q436" s="42">
        <v>3366158</v>
      </c>
      <c r="R436" s="42">
        <v>3405153</v>
      </c>
      <c r="S436" s="42">
        <v>38995</v>
      </c>
      <c r="T436" s="42">
        <v>3392872</v>
      </c>
      <c r="U436" s="42">
        <v>3393282</v>
      </c>
      <c r="V436" s="42">
        <v>1</v>
      </c>
      <c r="W436" s="145" t="s">
        <v>157</v>
      </c>
    </row>
    <row r="437" spans="16:23">
      <c r="P437" s="111"/>
      <c r="Q437" s="42">
        <v>3366158</v>
      </c>
      <c r="R437" s="42">
        <v>3405153</v>
      </c>
      <c r="S437" s="42">
        <v>38995</v>
      </c>
      <c r="T437" s="42">
        <v>3393506</v>
      </c>
      <c r="U437" s="42">
        <v>3394618</v>
      </c>
      <c r="V437" s="42">
        <v>-1</v>
      </c>
      <c r="W437" s="145"/>
    </row>
    <row r="438" spans="16:23">
      <c r="P438" s="111"/>
      <c r="Q438" s="42">
        <v>3366158</v>
      </c>
      <c r="R438" s="42">
        <v>3405153</v>
      </c>
      <c r="S438" s="42">
        <v>38995</v>
      </c>
      <c r="T438" s="42">
        <v>3394624</v>
      </c>
      <c r="U438" s="42">
        <v>3395910</v>
      </c>
      <c r="V438" s="42">
        <v>-1</v>
      </c>
      <c r="W438" s="145" t="s">
        <v>157</v>
      </c>
    </row>
    <row r="439" spans="16:23">
      <c r="P439" s="111"/>
      <c r="Q439" s="42">
        <v>3366158</v>
      </c>
      <c r="R439" s="42">
        <v>3405153</v>
      </c>
      <c r="S439" s="42">
        <v>38995</v>
      </c>
      <c r="T439" s="42">
        <v>3396201</v>
      </c>
      <c r="U439" s="42">
        <v>3396884</v>
      </c>
      <c r="V439" s="42">
        <v>1</v>
      </c>
      <c r="W439" s="145"/>
    </row>
    <row r="440" spans="16:23">
      <c r="P440" s="111"/>
      <c r="Q440" s="42">
        <v>3366158</v>
      </c>
      <c r="R440" s="42">
        <v>3405153</v>
      </c>
      <c r="S440" s="42">
        <v>38995</v>
      </c>
      <c r="T440" s="42">
        <v>3397330</v>
      </c>
      <c r="U440" s="42">
        <v>3397911</v>
      </c>
      <c r="V440" s="42">
        <v>1</v>
      </c>
      <c r="W440" s="145" t="s">
        <v>304</v>
      </c>
    </row>
    <row r="441" spans="16:23">
      <c r="P441" s="111"/>
      <c r="Q441" s="42">
        <v>3366158</v>
      </c>
      <c r="R441" s="42">
        <v>3405153</v>
      </c>
      <c r="S441" s="42">
        <v>38995</v>
      </c>
      <c r="T441" s="42">
        <v>3398173</v>
      </c>
      <c r="U441" s="42">
        <v>3398289</v>
      </c>
      <c r="V441" s="42">
        <v>1</v>
      </c>
      <c r="W441" s="145"/>
    </row>
    <row r="442" spans="16:23">
      <c r="P442" s="111"/>
      <c r="Q442" s="42">
        <v>3366158</v>
      </c>
      <c r="R442" s="42">
        <v>3405153</v>
      </c>
      <c r="S442" s="42">
        <v>38995</v>
      </c>
      <c r="T442" s="42">
        <v>3398352</v>
      </c>
      <c r="U442" s="42">
        <v>3398477</v>
      </c>
      <c r="V442" s="42">
        <v>1</v>
      </c>
      <c r="W442" s="145"/>
    </row>
    <row r="443" spans="16:23">
      <c r="P443" s="111"/>
      <c r="Q443" s="42">
        <v>3366158</v>
      </c>
      <c r="R443" s="42">
        <v>3405153</v>
      </c>
      <c r="S443" s="42">
        <v>38995</v>
      </c>
      <c r="T443" s="42">
        <v>3399747</v>
      </c>
      <c r="U443" s="42">
        <v>3401906</v>
      </c>
      <c r="V443" s="42">
        <v>1</v>
      </c>
      <c r="W443" s="145" t="s">
        <v>1007</v>
      </c>
    </row>
    <row r="444" spans="16:23">
      <c r="P444" s="111"/>
      <c r="Q444" s="42">
        <v>3366158</v>
      </c>
      <c r="R444" s="42">
        <v>3405153</v>
      </c>
      <c r="S444" s="42">
        <v>38995</v>
      </c>
      <c r="T444" s="42">
        <v>3401861</v>
      </c>
      <c r="U444" s="42">
        <v>3402265</v>
      </c>
      <c r="V444" s="42">
        <v>-1</v>
      </c>
      <c r="W444" s="145" t="s">
        <v>1008</v>
      </c>
    </row>
    <row r="445" spans="16:23">
      <c r="P445" s="111"/>
      <c r="Q445" s="42">
        <v>3366158</v>
      </c>
      <c r="R445" s="42">
        <v>3405153</v>
      </c>
      <c r="S445" s="42">
        <v>38995</v>
      </c>
      <c r="T445" s="42">
        <v>3402262</v>
      </c>
      <c r="U445" s="42">
        <v>3402552</v>
      </c>
      <c r="V445" s="42">
        <v>-1</v>
      </c>
      <c r="W445" s="145" t="s">
        <v>1009</v>
      </c>
    </row>
    <row r="446" spans="16:23">
      <c r="P446" s="111"/>
      <c r="Q446" s="42">
        <v>3366158</v>
      </c>
      <c r="R446" s="42">
        <v>3405153</v>
      </c>
      <c r="S446" s="42">
        <v>38995</v>
      </c>
      <c r="T446" s="42">
        <v>3402698</v>
      </c>
      <c r="U446" s="42">
        <v>3404410</v>
      </c>
      <c r="V446" s="42">
        <v>1</v>
      </c>
      <c r="W446" s="145" t="s">
        <v>1010</v>
      </c>
    </row>
    <row r="447" spans="16:23">
      <c r="P447" s="111"/>
      <c r="Q447" s="42">
        <v>3366158</v>
      </c>
      <c r="R447" s="42">
        <v>3405153</v>
      </c>
      <c r="S447" s="42">
        <v>38995</v>
      </c>
      <c r="T447" s="42">
        <v>3404489</v>
      </c>
      <c r="U447" s="42">
        <v>3404794</v>
      </c>
      <c r="V447" s="42">
        <v>1</v>
      </c>
      <c r="W447" s="145" t="s">
        <v>157</v>
      </c>
    </row>
    <row r="448" spans="16:23">
      <c r="P448" s="111"/>
      <c r="Q448" s="42">
        <v>3366158</v>
      </c>
      <c r="R448" s="42">
        <v>3405153</v>
      </c>
      <c r="S448" s="42">
        <v>38995</v>
      </c>
      <c r="T448" s="42">
        <v>3404794</v>
      </c>
      <c r="U448" s="42">
        <v>3405153</v>
      </c>
      <c r="V448" s="42">
        <v>1</v>
      </c>
      <c r="W448" s="145" t="s">
        <v>141</v>
      </c>
    </row>
    <row r="449" spans="16:23">
      <c r="P449" s="5">
        <v>26</v>
      </c>
      <c r="Q449" s="40">
        <v>3409224</v>
      </c>
      <c r="R449" s="40">
        <v>3414221</v>
      </c>
      <c r="S449" s="40">
        <v>4997</v>
      </c>
      <c r="T449" s="40">
        <v>3409224</v>
      </c>
      <c r="U449" s="40">
        <v>3409505</v>
      </c>
      <c r="V449" s="40">
        <v>-1</v>
      </c>
      <c r="W449" s="168" t="s">
        <v>599</v>
      </c>
    </row>
    <row r="450" spans="16:23">
      <c r="Q450" s="40">
        <v>3409224</v>
      </c>
      <c r="R450" s="40">
        <v>3414221</v>
      </c>
      <c r="S450" s="40">
        <v>4997</v>
      </c>
      <c r="T450" s="40">
        <v>3409682</v>
      </c>
      <c r="U450" s="40">
        <v>3411214</v>
      </c>
      <c r="V450" s="40">
        <v>1</v>
      </c>
      <c r="W450" s="168" t="s">
        <v>1011</v>
      </c>
    </row>
    <row r="451" spans="16:23">
      <c r="Q451" s="40">
        <v>3409224</v>
      </c>
      <c r="R451" s="40">
        <v>3414221</v>
      </c>
      <c r="S451" s="40">
        <v>4997</v>
      </c>
      <c r="T451" s="40">
        <v>3411443</v>
      </c>
      <c r="U451" s="40">
        <v>3411697</v>
      </c>
      <c r="V451" s="40">
        <v>1</v>
      </c>
      <c r="W451" s="168" t="s">
        <v>474</v>
      </c>
    </row>
    <row r="452" spans="16:23">
      <c r="Q452" s="40">
        <v>3409224</v>
      </c>
      <c r="R452" s="40">
        <v>3414221</v>
      </c>
      <c r="S452" s="40">
        <v>4997</v>
      </c>
      <c r="T452" s="40">
        <v>3411694</v>
      </c>
      <c r="U452" s="40">
        <v>3412155</v>
      </c>
      <c r="V452" s="40">
        <v>1</v>
      </c>
      <c r="W452" s="168" t="s">
        <v>475</v>
      </c>
    </row>
    <row r="453" spans="16:23">
      <c r="Q453" s="40">
        <v>3409224</v>
      </c>
      <c r="R453" s="40">
        <v>3414221</v>
      </c>
      <c r="S453" s="40">
        <v>4997</v>
      </c>
      <c r="T453" s="40">
        <v>3413108</v>
      </c>
      <c r="U453" s="40">
        <v>3413353</v>
      </c>
      <c r="V453" s="40">
        <v>1</v>
      </c>
      <c r="W453" s="168"/>
    </row>
    <row r="454" spans="16:23">
      <c r="Q454" s="40">
        <v>3409224</v>
      </c>
      <c r="R454" s="40">
        <v>3414221</v>
      </c>
      <c r="S454" s="40">
        <v>4997</v>
      </c>
      <c r="T454" s="40">
        <v>3413874</v>
      </c>
      <c r="U454" s="40">
        <v>3414221</v>
      </c>
      <c r="V454" s="40">
        <v>1</v>
      </c>
      <c r="W454" s="168"/>
    </row>
  </sheetData>
  <mergeCells count="16">
    <mergeCell ref="F27:F28"/>
    <mergeCell ref="G27:G28"/>
    <mergeCell ref="H27:H28"/>
    <mergeCell ref="I27:I28"/>
    <mergeCell ref="B1:E1"/>
    <mergeCell ref="F1:I1"/>
    <mergeCell ref="F7:F8"/>
    <mergeCell ref="G7:G8"/>
    <mergeCell ref="H7:H8"/>
    <mergeCell ref="I7:I8"/>
    <mergeCell ref="P1:R1"/>
    <mergeCell ref="F23:F24"/>
    <mergeCell ref="G23:G24"/>
    <mergeCell ref="H23:H24"/>
    <mergeCell ref="I23:I24"/>
    <mergeCell ref="J1:M1"/>
  </mergeCell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6DE3D-D1B6-4FB2-B791-890B46182B84}">
  <dimension ref="A1:W382"/>
  <sheetViews>
    <sheetView workbookViewId="0">
      <selection activeCell="B34" sqref="B34:M34"/>
    </sheetView>
  </sheetViews>
  <sheetFormatPr defaultRowHeight="14.25"/>
  <cols>
    <col min="1" max="1" width="13.25" customWidth="1"/>
    <col min="14" max="15" width="3.875" customWidth="1"/>
    <col min="17" max="17" width="11.375" customWidth="1"/>
    <col min="18" max="18" width="11" customWidth="1"/>
    <col min="20" max="20" width="10.875" customWidth="1"/>
    <col min="21" max="21" width="10.5" customWidth="1"/>
    <col min="23" max="23" width="98.5" bestFit="1" customWidth="1"/>
  </cols>
  <sheetData>
    <row r="1" spans="1:23" ht="78" customHeight="1" thickBot="1">
      <c r="A1" s="305" t="s">
        <v>1012</v>
      </c>
      <c r="B1" s="762" t="s">
        <v>315</v>
      </c>
      <c r="C1" s="763"/>
      <c r="D1" s="763"/>
      <c r="E1" s="764"/>
      <c r="F1" s="762" t="s">
        <v>129</v>
      </c>
      <c r="G1" s="763"/>
      <c r="H1" s="763"/>
      <c r="I1" s="764"/>
      <c r="J1" s="765" t="s">
        <v>130</v>
      </c>
      <c r="K1" s="766"/>
      <c r="L1" s="766"/>
      <c r="M1" s="767"/>
      <c r="P1" s="768" t="s">
        <v>1013</v>
      </c>
      <c r="Q1" s="768"/>
      <c r="R1" s="768"/>
    </row>
    <row r="2" spans="1:23" ht="15" thickBot="1">
      <c r="A2" s="465" t="s">
        <v>131</v>
      </c>
      <c r="B2" s="507" t="s">
        <v>6</v>
      </c>
      <c r="C2" s="400" t="s">
        <v>7</v>
      </c>
      <c r="D2" s="400" t="s">
        <v>8</v>
      </c>
      <c r="E2" s="401" t="s">
        <v>9</v>
      </c>
      <c r="F2" s="398" t="s">
        <v>6</v>
      </c>
      <c r="G2" s="399" t="s">
        <v>7</v>
      </c>
      <c r="H2" s="400" t="s">
        <v>8</v>
      </c>
      <c r="I2" s="401" t="s">
        <v>10</v>
      </c>
      <c r="J2" s="241" t="s">
        <v>6</v>
      </c>
      <c r="K2" s="242" t="s">
        <v>7</v>
      </c>
      <c r="L2" s="242" t="s">
        <v>8</v>
      </c>
      <c r="M2" s="243" t="s">
        <v>9</v>
      </c>
      <c r="P2" s="135" t="s">
        <v>125</v>
      </c>
      <c r="Q2" s="32" t="s">
        <v>126</v>
      </c>
      <c r="R2" s="32" t="s">
        <v>127</v>
      </c>
      <c r="S2" s="32" t="s">
        <v>8</v>
      </c>
      <c r="T2" s="32" t="s">
        <v>368</v>
      </c>
      <c r="U2" s="32" t="s">
        <v>369</v>
      </c>
      <c r="V2" s="32" t="s">
        <v>15</v>
      </c>
      <c r="W2" s="172" t="s">
        <v>16</v>
      </c>
    </row>
    <row r="3" spans="1:23">
      <c r="A3" s="529">
        <v>1</v>
      </c>
      <c r="B3" s="245">
        <v>47479</v>
      </c>
      <c r="C3" s="246">
        <v>54413</v>
      </c>
      <c r="D3" s="246">
        <v>6934</v>
      </c>
      <c r="E3" s="344">
        <v>10</v>
      </c>
      <c r="F3" s="530"/>
      <c r="G3" s="308"/>
      <c r="H3" s="512"/>
      <c r="I3" s="404"/>
      <c r="J3" s="310"/>
      <c r="K3" s="251"/>
      <c r="L3" s="251"/>
      <c r="M3" s="252"/>
      <c r="P3" s="109">
        <v>1</v>
      </c>
      <c r="Q3" s="4">
        <v>47479</v>
      </c>
      <c r="R3" s="4">
        <v>54413</v>
      </c>
      <c r="S3" s="4">
        <v>6934</v>
      </c>
      <c r="T3" s="4">
        <v>47479</v>
      </c>
      <c r="U3" s="4">
        <v>47997</v>
      </c>
      <c r="V3" s="4">
        <v>-1</v>
      </c>
      <c r="W3" s="37" t="s">
        <v>141</v>
      </c>
    </row>
    <row r="4" spans="1:23">
      <c r="A4" s="471">
        <v>2</v>
      </c>
      <c r="B4" s="254">
        <v>162332</v>
      </c>
      <c r="C4" s="12">
        <v>169543</v>
      </c>
      <c r="D4" s="12">
        <v>7211</v>
      </c>
      <c r="E4" s="346">
        <v>8</v>
      </c>
      <c r="F4" s="531"/>
      <c r="G4" s="2"/>
      <c r="H4" s="3"/>
      <c r="I4" s="290"/>
      <c r="J4" s="255"/>
      <c r="M4" s="256"/>
      <c r="P4" s="109"/>
      <c r="Q4" s="4">
        <v>47479</v>
      </c>
      <c r="R4" s="4">
        <v>54413</v>
      </c>
      <c r="S4" s="4">
        <v>6934</v>
      </c>
      <c r="T4" s="4">
        <v>48452</v>
      </c>
      <c r="U4" s="4">
        <v>48787</v>
      </c>
      <c r="V4" s="4">
        <v>-1</v>
      </c>
      <c r="W4" s="37" t="s">
        <v>141</v>
      </c>
    </row>
    <row r="5" spans="1:23">
      <c r="A5" s="471">
        <v>3</v>
      </c>
      <c r="B5" s="257">
        <v>283409</v>
      </c>
      <c r="C5" s="14">
        <v>289714</v>
      </c>
      <c r="D5" s="14">
        <v>6305</v>
      </c>
      <c r="E5" s="348">
        <v>7</v>
      </c>
      <c r="F5" s="280">
        <v>281928</v>
      </c>
      <c r="G5" s="281">
        <v>316944</v>
      </c>
      <c r="H5" s="281">
        <f>G5-F5</f>
        <v>35016</v>
      </c>
      <c r="I5" s="282" t="s">
        <v>105</v>
      </c>
      <c r="J5" s="255"/>
      <c r="M5" s="256"/>
      <c r="P5" s="109"/>
      <c r="Q5" s="4">
        <v>47479</v>
      </c>
      <c r="R5" s="4">
        <v>54413</v>
      </c>
      <c r="S5" s="4">
        <v>6934</v>
      </c>
      <c r="T5" s="4">
        <v>48784</v>
      </c>
      <c r="U5" s="4">
        <v>48918</v>
      </c>
      <c r="V5" s="4">
        <v>-1</v>
      </c>
      <c r="W5" s="37"/>
    </row>
    <row r="6" spans="1:23">
      <c r="A6" s="384">
        <v>4</v>
      </c>
      <c r="B6" s="323">
        <v>565242</v>
      </c>
      <c r="C6" s="11">
        <v>655663</v>
      </c>
      <c r="D6" s="63">
        <v>90421</v>
      </c>
      <c r="E6" s="477">
        <v>100</v>
      </c>
      <c r="F6" s="818">
        <v>564986</v>
      </c>
      <c r="G6" s="820">
        <v>667742</v>
      </c>
      <c r="H6" s="744">
        <f>G6-F6</f>
        <v>102756</v>
      </c>
      <c r="I6" s="746" t="s">
        <v>105</v>
      </c>
      <c r="J6" s="757">
        <v>636809</v>
      </c>
      <c r="K6" s="748">
        <v>672090</v>
      </c>
      <c r="L6" s="748">
        <v>35281</v>
      </c>
      <c r="M6" s="750">
        <v>19</v>
      </c>
      <c r="P6" s="109"/>
      <c r="Q6" s="4">
        <v>47479</v>
      </c>
      <c r="R6" s="4">
        <v>54413</v>
      </c>
      <c r="S6" s="4">
        <v>6934</v>
      </c>
      <c r="T6" s="4">
        <v>49308</v>
      </c>
      <c r="U6" s="4">
        <v>49571</v>
      </c>
      <c r="V6" s="4">
        <v>-1</v>
      </c>
      <c r="W6" s="37" t="s">
        <v>594</v>
      </c>
    </row>
    <row r="7" spans="1:23">
      <c r="A7" s="471">
        <v>5</v>
      </c>
      <c r="B7" s="324">
        <v>655691</v>
      </c>
      <c r="C7" s="23">
        <v>667890</v>
      </c>
      <c r="D7" s="23">
        <v>12199</v>
      </c>
      <c r="E7" s="369">
        <v>11</v>
      </c>
      <c r="F7" s="819"/>
      <c r="G7" s="821"/>
      <c r="H7" s="745"/>
      <c r="I7" s="747"/>
      <c r="J7" s="759"/>
      <c r="K7" s="749"/>
      <c r="L7" s="749"/>
      <c r="M7" s="751"/>
      <c r="P7" s="109"/>
      <c r="Q7" s="4">
        <v>47479</v>
      </c>
      <c r="R7" s="4">
        <v>54413</v>
      </c>
      <c r="S7" s="4">
        <v>6934</v>
      </c>
      <c r="T7" s="4">
        <v>49595</v>
      </c>
      <c r="U7" s="4">
        <v>49900</v>
      </c>
      <c r="V7" s="4">
        <v>-1</v>
      </c>
      <c r="W7" s="37" t="s">
        <v>1014</v>
      </c>
    </row>
    <row r="8" spans="1:23">
      <c r="A8" s="471">
        <v>6</v>
      </c>
      <c r="B8" s="328">
        <v>1241074</v>
      </c>
      <c r="C8" s="24">
        <v>1279788</v>
      </c>
      <c r="D8" s="24">
        <v>38714</v>
      </c>
      <c r="E8" s="361">
        <v>32</v>
      </c>
      <c r="F8" s="370"/>
      <c r="G8" s="2"/>
      <c r="H8" s="3"/>
      <c r="I8" s="290"/>
      <c r="J8" s="255"/>
      <c r="M8" s="256"/>
      <c r="P8" s="109"/>
      <c r="Q8" s="4">
        <v>47479</v>
      </c>
      <c r="R8" s="4">
        <v>54413</v>
      </c>
      <c r="S8" s="4">
        <v>6934</v>
      </c>
      <c r="T8" s="4">
        <v>49934</v>
      </c>
      <c r="U8" s="4">
        <v>50068</v>
      </c>
      <c r="V8" s="4">
        <v>1</v>
      </c>
      <c r="W8" s="37"/>
    </row>
    <row r="9" spans="1:23">
      <c r="A9" s="471">
        <v>7</v>
      </c>
      <c r="B9" s="313">
        <v>1363187</v>
      </c>
      <c r="C9" s="42">
        <v>1368509</v>
      </c>
      <c r="D9" s="42">
        <v>5322</v>
      </c>
      <c r="E9" s="365">
        <v>5</v>
      </c>
      <c r="F9" s="370"/>
      <c r="G9" s="2"/>
      <c r="H9" s="3"/>
      <c r="I9" s="290"/>
      <c r="J9" s="255"/>
      <c r="M9" s="256"/>
      <c r="P9" s="109"/>
      <c r="Q9" s="4">
        <v>47479</v>
      </c>
      <c r="R9" s="4">
        <v>54413</v>
      </c>
      <c r="S9" s="4">
        <v>6934</v>
      </c>
      <c r="T9" s="4">
        <v>51000</v>
      </c>
      <c r="U9" s="4">
        <v>52241</v>
      </c>
      <c r="V9" s="4">
        <v>-1</v>
      </c>
      <c r="W9" s="37" t="s">
        <v>1015</v>
      </c>
    </row>
    <row r="10" spans="1:23">
      <c r="A10" s="471">
        <v>8</v>
      </c>
      <c r="B10" s="315">
        <v>1506991</v>
      </c>
      <c r="C10" s="40">
        <v>1513198</v>
      </c>
      <c r="D10" s="40">
        <v>6207</v>
      </c>
      <c r="E10" s="353">
        <v>6</v>
      </c>
      <c r="F10" s="370"/>
      <c r="G10" s="2"/>
      <c r="H10" s="3"/>
      <c r="I10" s="290"/>
      <c r="J10" s="255"/>
      <c r="M10" s="256"/>
      <c r="P10" s="109"/>
      <c r="Q10" s="4">
        <v>47479</v>
      </c>
      <c r="R10" s="4">
        <v>54413</v>
      </c>
      <c r="S10" s="4">
        <v>6934</v>
      </c>
      <c r="T10" s="4">
        <v>52643</v>
      </c>
      <c r="U10" s="4">
        <v>52843</v>
      </c>
      <c r="V10" s="4">
        <v>-1</v>
      </c>
      <c r="W10" s="37"/>
    </row>
    <row r="11" spans="1:23">
      <c r="A11" s="471">
        <v>9</v>
      </c>
      <c r="B11" s="319">
        <v>1567655</v>
      </c>
      <c r="C11" s="41">
        <v>1574888</v>
      </c>
      <c r="D11" s="41">
        <v>7233</v>
      </c>
      <c r="E11" s="354">
        <v>8</v>
      </c>
      <c r="F11" s="532">
        <v>1563982</v>
      </c>
      <c r="G11" s="533">
        <v>1574888</v>
      </c>
      <c r="H11" s="363">
        <f>G11-F11</f>
        <v>10906</v>
      </c>
      <c r="I11" s="364" t="s">
        <v>104</v>
      </c>
      <c r="J11" s="255"/>
      <c r="M11" s="256"/>
      <c r="P11" s="109"/>
      <c r="Q11" s="4">
        <v>47479</v>
      </c>
      <c r="R11" s="4">
        <v>54413</v>
      </c>
      <c r="S11" s="4">
        <v>6934</v>
      </c>
      <c r="T11" s="4">
        <v>52855</v>
      </c>
      <c r="U11" s="4">
        <v>53685</v>
      </c>
      <c r="V11" s="4">
        <v>1</v>
      </c>
      <c r="W11" s="37" t="s">
        <v>629</v>
      </c>
    </row>
    <row r="12" spans="1:23">
      <c r="A12" s="471">
        <v>10</v>
      </c>
      <c r="B12" s="320">
        <v>2026784</v>
      </c>
      <c r="C12" s="1">
        <v>2035916</v>
      </c>
      <c r="D12" s="1">
        <v>9132</v>
      </c>
      <c r="E12" s="355">
        <v>6</v>
      </c>
      <c r="F12" s="490">
        <v>2026784</v>
      </c>
      <c r="G12" s="534">
        <v>2035916</v>
      </c>
      <c r="H12" s="281">
        <f t="shared" ref="H12:H17" si="0">G12-F12</f>
        <v>9132</v>
      </c>
      <c r="I12" s="282" t="s">
        <v>104</v>
      </c>
      <c r="J12" s="255"/>
      <c r="M12" s="256"/>
      <c r="P12" s="109"/>
      <c r="Q12" s="4">
        <v>47479</v>
      </c>
      <c r="R12" s="4">
        <v>54413</v>
      </c>
      <c r="S12" s="4">
        <v>6934</v>
      </c>
      <c r="T12" s="4">
        <v>53712</v>
      </c>
      <c r="U12" s="4">
        <v>54413</v>
      </c>
      <c r="V12" s="4">
        <v>1</v>
      </c>
      <c r="W12" s="37" t="s">
        <v>1016</v>
      </c>
    </row>
    <row r="13" spans="1:23">
      <c r="A13" s="471">
        <v>11</v>
      </c>
      <c r="B13" s="321">
        <v>2274544</v>
      </c>
      <c r="C13" s="9">
        <v>2288454</v>
      </c>
      <c r="D13" s="9">
        <v>13910</v>
      </c>
      <c r="E13" s="356">
        <v>13</v>
      </c>
      <c r="F13" s="490">
        <v>2275598</v>
      </c>
      <c r="G13" s="534">
        <v>2288066</v>
      </c>
      <c r="H13" s="281">
        <f t="shared" si="0"/>
        <v>12468</v>
      </c>
      <c r="I13" s="282" t="s">
        <v>104</v>
      </c>
      <c r="J13" s="255"/>
      <c r="M13" s="256"/>
      <c r="P13" s="109">
        <v>2</v>
      </c>
      <c r="Q13" s="12">
        <v>162332</v>
      </c>
      <c r="R13" s="12">
        <v>169543</v>
      </c>
      <c r="S13" s="12">
        <v>7211</v>
      </c>
      <c r="T13" s="12">
        <v>162332</v>
      </c>
      <c r="U13" s="12">
        <v>163378</v>
      </c>
      <c r="V13" s="12">
        <v>1</v>
      </c>
      <c r="W13" s="50" t="s">
        <v>320</v>
      </c>
    </row>
    <row r="14" spans="1:23">
      <c r="A14" s="384">
        <v>12</v>
      </c>
      <c r="B14" s="322">
        <v>2527492</v>
      </c>
      <c r="C14" s="10">
        <v>2547561</v>
      </c>
      <c r="D14" s="10">
        <v>20069</v>
      </c>
      <c r="E14" s="357">
        <v>28</v>
      </c>
      <c r="F14" s="490">
        <v>2531863</v>
      </c>
      <c r="G14" s="534">
        <v>2547704</v>
      </c>
      <c r="H14" s="281">
        <f t="shared" si="0"/>
        <v>15841</v>
      </c>
      <c r="I14" s="282" t="s">
        <v>104</v>
      </c>
      <c r="J14" s="255"/>
      <c r="M14" s="256"/>
      <c r="P14" s="109"/>
      <c r="Q14" s="12">
        <v>162332</v>
      </c>
      <c r="R14" s="12">
        <v>169543</v>
      </c>
      <c r="S14" s="12">
        <v>7211</v>
      </c>
      <c r="T14" s="12">
        <v>163492</v>
      </c>
      <c r="U14" s="12">
        <v>164679</v>
      </c>
      <c r="V14" s="12">
        <v>-1</v>
      </c>
      <c r="W14" s="50" t="s">
        <v>1017</v>
      </c>
    </row>
    <row r="15" spans="1:23">
      <c r="A15" s="471">
        <v>13</v>
      </c>
      <c r="B15" s="323">
        <v>2671623</v>
      </c>
      <c r="C15" s="11">
        <v>2676015</v>
      </c>
      <c r="D15" s="11">
        <v>4392</v>
      </c>
      <c r="E15" s="359">
        <v>3</v>
      </c>
      <c r="F15" s="782">
        <v>2674645</v>
      </c>
      <c r="G15" s="812">
        <v>2693321</v>
      </c>
      <c r="H15" s="744">
        <f t="shared" si="0"/>
        <v>18676</v>
      </c>
      <c r="I15" s="746" t="s">
        <v>104</v>
      </c>
      <c r="J15" s="255"/>
      <c r="M15" s="256"/>
      <c r="P15" s="109"/>
      <c r="Q15" s="12">
        <v>162332</v>
      </c>
      <c r="R15" s="12">
        <v>169543</v>
      </c>
      <c r="S15" s="12">
        <v>7211</v>
      </c>
      <c r="T15" s="12">
        <v>164729</v>
      </c>
      <c r="U15" s="12">
        <v>166084</v>
      </c>
      <c r="V15" s="12">
        <v>-1</v>
      </c>
      <c r="W15" s="50" t="s">
        <v>151</v>
      </c>
    </row>
    <row r="16" spans="1:23">
      <c r="A16" s="471">
        <v>14</v>
      </c>
      <c r="B16" s="324">
        <v>2679755</v>
      </c>
      <c r="C16" s="23">
        <v>2686018</v>
      </c>
      <c r="D16" s="23">
        <v>6263</v>
      </c>
      <c r="E16" s="369">
        <v>8</v>
      </c>
      <c r="F16" s="783"/>
      <c r="G16" s="813"/>
      <c r="H16" s="745"/>
      <c r="I16" s="747"/>
      <c r="J16" s="255"/>
      <c r="M16" s="256"/>
      <c r="P16" s="109"/>
      <c r="Q16" s="12">
        <v>162332</v>
      </c>
      <c r="R16" s="12">
        <v>169543</v>
      </c>
      <c r="S16" s="12">
        <v>7211</v>
      </c>
      <c r="T16" s="12">
        <v>166220</v>
      </c>
      <c r="U16" s="12">
        <v>167122</v>
      </c>
      <c r="V16" s="12">
        <v>1</v>
      </c>
      <c r="W16" s="50" t="s">
        <v>332</v>
      </c>
    </row>
    <row r="17" spans="1:23">
      <c r="A17" s="471">
        <v>15</v>
      </c>
      <c r="B17" s="328">
        <v>2884896</v>
      </c>
      <c r="C17" s="24">
        <v>2891192</v>
      </c>
      <c r="D17" s="24">
        <v>6296</v>
      </c>
      <c r="E17" s="361">
        <v>9</v>
      </c>
      <c r="F17" s="433">
        <v>2885264</v>
      </c>
      <c r="G17" s="535">
        <v>2896900</v>
      </c>
      <c r="H17" s="281">
        <f t="shared" si="0"/>
        <v>11636</v>
      </c>
      <c r="I17" s="282" t="s">
        <v>104</v>
      </c>
      <c r="J17" s="255"/>
      <c r="M17" s="256"/>
      <c r="P17" s="109"/>
      <c r="Q17" s="12">
        <v>162332</v>
      </c>
      <c r="R17" s="12">
        <v>169543</v>
      </c>
      <c r="S17" s="12">
        <v>7211</v>
      </c>
      <c r="T17" s="12">
        <v>167231</v>
      </c>
      <c r="U17" s="12">
        <v>168136</v>
      </c>
      <c r="V17" s="12">
        <v>-1</v>
      </c>
      <c r="W17" s="50" t="s">
        <v>322</v>
      </c>
    </row>
    <row r="18" spans="1:23">
      <c r="A18" s="787">
        <v>16</v>
      </c>
      <c r="B18" s="814">
        <v>3138996</v>
      </c>
      <c r="C18" s="815">
        <v>3195273</v>
      </c>
      <c r="D18" s="816">
        <v>56277</v>
      </c>
      <c r="E18" s="817">
        <v>53</v>
      </c>
      <c r="F18" s="538">
        <v>3135142</v>
      </c>
      <c r="G18" s="539">
        <v>3172836</v>
      </c>
      <c r="H18" s="363">
        <v>37694</v>
      </c>
      <c r="I18" s="364" t="s">
        <v>104</v>
      </c>
      <c r="J18" s="255"/>
      <c r="M18" s="256"/>
      <c r="P18" s="109"/>
      <c r="Q18" s="12">
        <v>162332</v>
      </c>
      <c r="R18" s="12">
        <v>169543</v>
      </c>
      <c r="S18" s="12">
        <v>7211</v>
      </c>
      <c r="T18" s="12">
        <v>168136</v>
      </c>
      <c r="U18" s="12">
        <v>168876</v>
      </c>
      <c r="V18" s="12">
        <v>-1</v>
      </c>
      <c r="W18" s="50" t="s">
        <v>323</v>
      </c>
    </row>
    <row r="19" spans="1:23">
      <c r="A19" s="787"/>
      <c r="B19" s="814"/>
      <c r="C19" s="815"/>
      <c r="D19" s="816"/>
      <c r="E19" s="817"/>
      <c r="F19" s="433">
        <v>3184381</v>
      </c>
      <c r="G19" s="535">
        <v>3196039</v>
      </c>
      <c r="H19" s="281">
        <v>11658</v>
      </c>
      <c r="I19" s="282" t="s">
        <v>104</v>
      </c>
      <c r="J19" s="255"/>
      <c r="M19" s="256"/>
      <c r="P19" s="109"/>
      <c r="Q19" s="12">
        <v>162332</v>
      </c>
      <c r="R19" s="12">
        <v>169543</v>
      </c>
      <c r="S19" s="12">
        <v>7211</v>
      </c>
      <c r="T19" s="12">
        <v>168867</v>
      </c>
      <c r="U19" s="12">
        <v>169025</v>
      </c>
      <c r="V19" s="12">
        <v>-1</v>
      </c>
      <c r="W19" s="171"/>
    </row>
    <row r="20" spans="1:23">
      <c r="A20" s="471">
        <v>17</v>
      </c>
      <c r="B20" s="315">
        <v>3550231</v>
      </c>
      <c r="C20" s="40">
        <v>3561086</v>
      </c>
      <c r="D20" s="40">
        <v>10855</v>
      </c>
      <c r="E20" s="353">
        <v>9</v>
      </c>
      <c r="F20" s="280">
        <v>3534817</v>
      </c>
      <c r="G20" s="281">
        <v>3598865</v>
      </c>
      <c r="H20" s="281">
        <f>G20-F20</f>
        <v>64048</v>
      </c>
      <c r="I20" s="282" t="s">
        <v>105</v>
      </c>
      <c r="J20" s="255"/>
      <c r="M20" s="256"/>
      <c r="P20" s="109"/>
      <c r="Q20" s="12">
        <v>162332</v>
      </c>
      <c r="R20" s="12">
        <v>169543</v>
      </c>
      <c r="S20" s="12">
        <v>7211</v>
      </c>
      <c r="T20" s="12">
        <v>169076</v>
      </c>
      <c r="U20" s="12">
        <v>169543</v>
      </c>
      <c r="V20" s="12">
        <v>1</v>
      </c>
      <c r="W20" s="50" t="s">
        <v>324</v>
      </c>
    </row>
    <row r="21" spans="1:23">
      <c r="A21" s="471">
        <v>18</v>
      </c>
      <c r="B21" s="319">
        <v>3797541</v>
      </c>
      <c r="C21" s="41">
        <v>3827408</v>
      </c>
      <c r="D21" s="41">
        <v>29867</v>
      </c>
      <c r="E21" s="354">
        <v>27</v>
      </c>
      <c r="F21" s="433">
        <v>3802710</v>
      </c>
      <c r="G21" s="535">
        <v>3822878</v>
      </c>
      <c r="H21" s="281">
        <f t="shared" ref="H21:H23" si="1">G21-F21</f>
        <v>20168</v>
      </c>
      <c r="I21" s="282" t="s">
        <v>104</v>
      </c>
      <c r="J21" s="255"/>
      <c r="M21" s="256"/>
      <c r="P21" s="109">
        <v>3</v>
      </c>
      <c r="Q21" s="14">
        <v>283409</v>
      </c>
      <c r="R21" s="14">
        <v>289714</v>
      </c>
      <c r="S21" s="14">
        <v>6305</v>
      </c>
      <c r="T21" s="14">
        <v>283409</v>
      </c>
      <c r="U21" s="14">
        <v>283597</v>
      </c>
      <c r="V21" s="14">
        <v>1</v>
      </c>
      <c r="W21" s="51" t="s">
        <v>161</v>
      </c>
    </row>
    <row r="22" spans="1:23">
      <c r="A22" s="471">
        <v>19</v>
      </c>
      <c r="B22" s="320">
        <v>3853907</v>
      </c>
      <c r="C22" s="1">
        <v>3864837</v>
      </c>
      <c r="D22" s="1">
        <v>10930</v>
      </c>
      <c r="E22" s="355">
        <v>15</v>
      </c>
      <c r="F22" s="433">
        <v>3853907</v>
      </c>
      <c r="G22" s="535">
        <v>3864251</v>
      </c>
      <c r="H22" s="281">
        <f t="shared" si="1"/>
        <v>10344</v>
      </c>
      <c r="I22" s="282" t="s">
        <v>104</v>
      </c>
      <c r="J22" s="255"/>
      <c r="M22" s="256"/>
      <c r="P22" s="109"/>
      <c r="Q22" s="14">
        <v>283409</v>
      </c>
      <c r="R22" s="14">
        <v>289714</v>
      </c>
      <c r="S22" s="14">
        <v>6305</v>
      </c>
      <c r="T22" s="14">
        <v>283594</v>
      </c>
      <c r="U22" s="14">
        <v>284922</v>
      </c>
      <c r="V22" s="14">
        <v>1</v>
      </c>
      <c r="W22" s="51" t="s">
        <v>576</v>
      </c>
    </row>
    <row r="23" spans="1:23">
      <c r="A23" s="384">
        <v>20</v>
      </c>
      <c r="B23" s="321">
        <v>3913317</v>
      </c>
      <c r="C23" s="9">
        <v>3931748</v>
      </c>
      <c r="D23" s="43">
        <v>18431</v>
      </c>
      <c r="E23" s="473">
        <v>15</v>
      </c>
      <c r="F23" s="808">
        <v>3920186</v>
      </c>
      <c r="G23" s="810">
        <v>3942708</v>
      </c>
      <c r="H23" s="744">
        <f t="shared" si="1"/>
        <v>22522</v>
      </c>
      <c r="I23" s="746" t="s">
        <v>104</v>
      </c>
      <c r="J23" s="255"/>
      <c r="M23" s="256"/>
      <c r="P23" s="109"/>
      <c r="Q23" s="14">
        <v>283409</v>
      </c>
      <c r="R23" s="14">
        <v>289714</v>
      </c>
      <c r="S23" s="14">
        <v>6305</v>
      </c>
      <c r="T23" s="14">
        <v>285033</v>
      </c>
      <c r="U23" s="14">
        <v>285785</v>
      </c>
      <c r="V23" s="14">
        <v>-1</v>
      </c>
      <c r="W23" s="51" t="s">
        <v>1018</v>
      </c>
    </row>
    <row r="24" spans="1:23" ht="15" thickBot="1">
      <c r="A24" s="499">
        <v>21</v>
      </c>
      <c r="B24" s="330">
        <v>3934092</v>
      </c>
      <c r="C24" s="331">
        <v>3942861</v>
      </c>
      <c r="D24" s="331">
        <v>8769</v>
      </c>
      <c r="E24" s="540">
        <v>7</v>
      </c>
      <c r="F24" s="809"/>
      <c r="G24" s="811"/>
      <c r="H24" s="805"/>
      <c r="I24" s="806"/>
      <c r="J24" s="374"/>
      <c r="K24" s="375"/>
      <c r="L24" s="375"/>
      <c r="M24" s="376"/>
      <c r="P24" s="109"/>
      <c r="Q24" s="14">
        <v>283409</v>
      </c>
      <c r="R24" s="14">
        <v>289714</v>
      </c>
      <c r="S24" s="14">
        <v>6305</v>
      </c>
      <c r="T24" s="14">
        <v>285772</v>
      </c>
      <c r="U24" s="14">
        <v>286443</v>
      </c>
      <c r="V24" s="14">
        <v>-1</v>
      </c>
      <c r="W24" s="51" t="s">
        <v>985</v>
      </c>
    </row>
    <row r="25" spans="1:23">
      <c r="D25" s="6">
        <v>371453</v>
      </c>
      <c r="E25" s="32">
        <v>380</v>
      </c>
      <c r="H25" s="5"/>
      <c r="I25" s="5"/>
      <c r="P25" s="109"/>
      <c r="Q25" s="14">
        <v>283409</v>
      </c>
      <c r="R25" s="14">
        <v>289714</v>
      </c>
      <c r="S25" s="14">
        <v>6305</v>
      </c>
      <c r="T25" s="14">
        <v>286963</v>
      </c>
      <c r="U25" s="14">
        <v>287964</v>
      </c>
      <c r="V25" s="14">
        <v>1</v>
      </c>
      <c r="W25" s="51" t="s">
        <v>1019</v>
      </c>
    </row>
    <row r="26" spans="1:23" ht="15" thickBot="1">
      <c r="H26" s="5"/>
      <c r="I26" s="5"/>
      <c r="P26" s="109"/>
      <c r="Q26" s="14">
        <v>283409</v>
      </c>
      <c r="R26" s="14">
        <v>289714</v>
      </c>
      <c r="S26" s="14">
        <v>6305</v>
      </c>
      <c r="T26" s="14">
        <v>288363</v>
      </c>
      <c r="U26" s="14">
        <v>289571</v>
      </c>
      <c r="V26" s="14">
        <v>-1</v>
      </c>
      <c r="W26" s="51" t="s">
        <v>161</v>
      </c>
    </row>
    <row r="27" spans="1:23">
      <c r="B27" s="62"/>
      <c r="F27" s="336">
        <v>428086</v>
      </c>
      <c r="G27" s="337">
        <v>437257</v>
      </c>
      <c r="H27" s="337">
        <v>9171</v>
      </c>
      <c r="I27" s="338" t="s">
        <v>104</v>
      </c>
      <c r="P27" s="109"/>
      <c r="Q27" s="14">
        <v>283409</v>
      </c>
      <c r="R27" s="14">
        <v>289714</v>
      </c>
      <c r="S27" s="14">
        <v>6305</v>
      </c>
      <c r="T27" s="14">
        <v>289592</v>
      </c>
      <c r="U27" s="14">
        <v>289714</v>
      </c>
      <c r="V27" s="14">
        <v>-1</v>
      </c>
      <c r="W27" s="51"/>
    </row>
    <row r="28" spans="1:23">
      <c r="F28" s="267">
        <v>2378526</v>
      </c>
      <c r="G28" s="268">
        <v>2388638</v>
      </c>
      <c r="H28" s="268">
        <v>10112</v>
      </c>
      <c r="I28" s="270" t="s">
        <v>104</v>
      </c>
      <c r="P28">
        <v>4</v>
      </c>
      <c r="Q28" s="11">
        <v>565242</v>
      </c>
      <c r="R28" s="11">
        <v>655663</v>
      </c>
      <c r="S28" s="63">
        <f>R28-Q28</f>
        <v>90421</v>
      </c>
      <c r="T28" s="11">
        <v>565242</v>
      </c>
      <c r="U28" s="11">
        <v>567095</v>
      </c>
      <c r="V28" s="11">
        <v>1</v>
      </c>
      <c r="W28" s="52" t="s">
        <v>161</v>
      </c>
    </row>
    <row r="29" spans="1:23">
      <c r="F29" s="267">
        <v>3711456</v>
      </c>
      <c r="G29" s="268">
        <v>3720006</v>
      </c>
      <c r="H29" s="268">
        <v>8550</v>
      </c>
      <c r="I29" s="270" t="s">
        <v>104</v>
      </c>
      <c r="Q29" s="11">
        <v>565242</v>
      </c>
      <c r="R29" s="11">
        <v>655663</v>
      </c>
      <c r="S29" s="63">
        <f t="shared" ref="S29:S92" si="2">R29-Q29</f>
        <v>90421</v>
      </c>
      <c r="T29" s="11">
        <v>567143</v>
      </c>
      <c r="U29" s="11">
        <v>567769</v>
      </c>
      <c r="V29" s="11">
        <v>-1</v>
      </c>
      <c r="W29" s="52" t="s">
        <v>1020</v>
      </c>
    </row>
    <row r="30" spans="1:23" ht="15" thickBot="1">
      <c r="F30" s="340">
        <v>3886991</v>
      </c>
      <c r="G30" s="341">
        <v>3905565</v>
      </c>
      <c r="H30" s="341">
        <v>18574</v>
      </c>
      <c r="I30" s="342" t="s">
        <v>106</v>
      </c>
      <c r="Q30" s="11">
        <v>565242</v>
      </c>
      <c r="R30" s="11">
        <v>655663</v>
      </c>
      <c r="S30" s="63">
        <f t="shared" si="2"/>
        <v>90421</v>
      </c>
      <c r="T30" s="11">
        <v>567875</v>
      </c>
      <c r="U30" s="11">
        <v>568174</v>
      </c>
      <c r="V30" s="11">
        <v>1</v>
      </c>
      <c r="W30" s="52" t="s">
        <v>157</v>
      </c>
    </row>
    <row r="31" spans="1:23">
      <c r="H31" s="5"/>
      <c r="I31" s="5"/>
      <c r="Q31" s="11">
        <v>565242</v>
      </c>
      <c r="R31" s="11">
        <v>655663</v>
      </c>
      <c r="S31" s="63">
        <f t="shared" si="2"/>
        <v>90421</v>
      </c>
      <c r="T31" s="11">
        <v>568201</v>
      </c>
      <c r="U31" s="11">
        <v>569262</v>
      </c>
      <c r="V31" s="11">
        <v>-1</v>
      </c>
      <c r="W31" s="52" t="s">
        <v>184</v>
      </c>
    </row>
    <row r="32" spans="1:23" ht="15" thickBot="1">
      <c r="Q32" s="11">
        <v>565242</v>
      </c>
      <c r="R32" s="11">
        <v>655663</v>
      </c>
      <c r="S32" s="63">
        <f t="shared" si="2"/>
        <v>90421</v>
      </c>
      <c r="T32" s="11">
        <v>569323</v>
      </c>
      <c r="U32" s="11">
        <v>570045</v>
      </c>
      <c r="V32" s="11">
        <v>-1</v>
      </c>
      <c r="W32" s="52" t="s">
        <v>184</v>
      </c>
    </row>
    <row r="33" spans="2:23" ht="100.5" thickBot="1">
      <c r="B33" s="616" t="s">
        <v>20</v>
      </c>
      <c r="C33" s="617" t="s">
        <v>21</v>
      </c>
      <c r="D33" s="618" t="s">
        <v>22</v>
      </c>
      <c r="E33" s="616" t="s">
        <v>23</v>
      </c>
      <c r="F33" s="617" t="s">
        <v>24</v>
      </c>
      <c r="G33" s="618" t="s">
        <v>25</v>
      </c>
      <c r="H33" s="616" t="s">
        <v>26</v>
      </c>
      <c r="I33" s="617" t="s">
        <v>27</v>
      </c>
      <c r="J33" s="618" t="s">
        <v>28</v>
      </c>
      <c r="K33" s="616" t="s">
        <v>29</v>
      </c>
      <c r="L33" s="617" t="s">
        <v>30</v>
      </c>
      <c r="M33" s="618" t="s">
        <v>31</v>
      </c>
      <c r="Q33" s="11">
        <v>565242</v>
      </c>
      <c r="R33" s="11">
        <v>655663</v>
      </c>
      <c r="S33" s="63">
        <f t="shared" si="2"/>
        <v>90421</v>
      </c>
      <c r="T33" s="11">
        <v>570249</v>
      </c>
      <c r="U33" s="11">
        <v>571169</v>
      </c>
      <c r="V33" s="11">
        <v>-1</v>
      </c>
      <c r="W33" s="52" t="s">
        <v>404</v>
      </c>
    </row>
    <row r="34" spans="2:23" ht="15.75" thickBot="1">
      <c r="B34" s="630">
        <v>13</v>
      </c>
      <c r="C34" s="629">
        <f>SUM(D11:D16,D17:D19,D21:D24)</f>
        <v>191569</v>
      </c>
      <c r="D34" s="629">
        <f>SUM(E11:E16,E17:E19,E21:E24)</f>
        <v>192</v>
      </c>
      <c r="E34" s="630">
        <v>4</v>
      </c>
      <c r="F34" s="629">
        <f>SUM(D5:D7,D20)</f>
        <v>119780</v>
      </c>
      <c r="G34" s="631">
        <f>SUM(E5:E7,E20)</f>
        <v>127</v>
      </c>
      <c r="H34" s="629">
        <v>2</v>
      </c>
      <c r="I34" s="629">
        <v>35281</v>
      </c>
      <c r="J34" s="631">
        <v>19</v>
      </c>
      <c r="K34" s="629">
        <v>5</v>
      </c>
      <c r="L34" s="629">
        <f>SUM(D3:D4,D8:D10)</f>
        <v>64388</v>
      </c>
      <c r="M34" s="631">
        <f>SUM(E3:E4,E8:E10)</f>
        <v>61</v>
      </c>
      <c r="Q34" s="11">
        <v>565242</v>
      </c>
      <c r="R34" s="11">
        <v>655663</v>
      </c>
      <c r="S34" s="63">
        <f t="shared" si="2"/>
        <v>90421</v>
      </c>
      <c r="T34" s="11">
        <v>571162</v>
      </c>
      <c r="U34" s="11">
        <v>571989</v>
      </c>
      <c r="V34" s="11">
        <v>-1</v>
      </c>
      <c r="W34" s="52" t="s">
        <v>405</v>
      </c>
    </row>
    <row r="35" spans="2:23">
      <c r="Q35" s="11">
        <v>565242</v>
      </c>
      <c r="R35" s="11">
        <v>655663</v>
      </c>
      <c r="S35" s="63">
        <f t="shared" si="2"/>
        <v>90421</v>
      </c>
      <c r="T35" s="11">
        <v>572137</v>
      </c>
      <c r="U35" s="11">
        <v>572499</v>
      </c>
      <c r="V35" s="11">
        <v>1</v>
      </c>
      <c r="W35" s="52" t="s">
        <v>991</v>
      </c>
    </row>
    <row r="36" spans="2:23">
      <c r="Q36" s="11">
        <v>565242</v>
      </c>
      <c r="R36" s="11">
        <v>655663</v>
      </c>
      <c r="S36" s="63">
        <f t="shared" si="2"/>
        <v>90421</v>
      </c>
      <c r="T36" s="11">
        <v>572528</v>
      </c>
      <c r="U36" s="11">
        <v>574060</v>
      </c>
      <c r="V36" s="11">
        <v>-1</v>
      </c>
      <c r="W36" s="52" t="s">
        <v>176</v>
      </c>
    </row>
    <row r="37" spans="2:23">
      <c r="Q37" s="11">
        <v>565242</v>
      </c>
      <c r="R37" s="11">
        <v>655663</v>
      </c>
      <c r="S37" s="63">
        <f t="shared" si="2"/>
        <v>90421</v>
      </c>
      <c r="T37" s="11">
        <v>574076</v>
      </c>
      <c r="U37" s="11">
        <v>574429</v>
      </c>
      <c r="V37" s="11">
        <v>-1</v>
      </c>
      <c r="W37" s="52" t="s">
        <v>1021</v>
      </c>
    </row>
    <row r="38" spans="2:23">
      <c r="Q38" s="11">
        <v>565242</v>
      </c>
      <c r="R38" s="11">
        <v>655663</v>
      </c>
      <c r="S38" s="63">
        <f t="shared" si="2"/>
        <v>90421</v>
      </c>
      <c r="T38" s="11">
        <v>574509</v>
      </c>
      <c r="U38" s="11">
        <v>575915</v>
      </c>
      <c r="V38" s="11">
        <v>-1</v>
      </c>
      <c r="W38" s="52" t="s">
        <v>157</v>
      </c>
    </row>
    <row r="39" spans="2:23">
      <c r="Q39" s="11">
        <v>565242</v>
      </c>
      <c r="R39" s="11">
        <v>655663</v>
      </c>
      <c r="S39" s="63">
        <f t="shared" si="2"/>
        <v>90421</v>
      </c>
      <c r="T39" s="11">
        <v>575926</v>
      </c>
      <c r="U39" s="11">
        <v>576870</v>
      </c>
      <c r="V39" s="11">
        <v>-1</v>
      </c>
      <c r="W39" s="52" t="s">
        <v>339</v>
      </c>
    </row>
    <row r="40" spans="2:23">
      <c r="Q40" s="11">
        <v>565242</v>
      </c>
      <c r="R40" s="11">
        <v>655663</v>
      </c>
      <c r="S40" s="63">
        <f t="shared" si="2"/>
        <v>90421</v>
      </c>
      <c r="T40" s="11">
        <v>576867</v>
      </c>
      <c r="U40" s="11">
        <v>577316</v>
      </c>
      <c r="V40" s="11">
        <v>-1</v>
      </c>
      <c r="W40" s="52" t="s">
        <v>1022</v>
      </c>
    </row>
    <row r="41" spans="2:23">
      <c r="Q41" s="11">
        <v>565242</v>
      </c>
      <c r="R41" s="11">
        <v>655663</v>
      </c>
      <c r="S41" s="63">
        <f t="shared" si="2"/>
        <v>90421</v>
      </c>
      <c r="T41" s="11">
        <v>577470</v>
      </c>
      <c r="U41" s="11">
        <v>577964</v>
      </c>
      <c r="V41" s="11">
        <v>-1</v>
      </c>
      <c r="W41" s="52" t="s">
        <v>504</v>
      </c>
    </row>
    <row r="42" spans="2:23">
      <c r="Q42" s="11">
        <v>565242</v>
      </c>
      <c r="R42" s="11">
        <v>655663</v>
      </c>
      <c r="S42" s="63">
        <f t="shared" si="2"/>
        <v>90421</v>
      </c>
      <c r="T42" s="11">
        <v>578160</v>
      </c>
      <c r="U42" s="11">
        <v>578903</v>
      </c>
      <c r="V42" s="11">
        <v>-1</v>
      </c>
      <c r="W42" s="52" t="s">
        <v>340</v>
      </c>
    </row>
    <row r="43" spans="2:23">
      <c r="Q43" s="11">
        <v>565242</v>
      </c>
      <c r="R43" s="11">
        <v>655663</v>
      </c>
      <c r="S43" s="63">
        <f t="shared" si="2"/>
        <v>90421</v>
      </c>
      <c r="T43" s="11">
        <v>578917</v>
      </c>
      <c r="U43" s="11">
        <v>581805</v>
      </c>
      <c r="V43" s="11">
        <v>-1</v>
      </c>
      <c r="W43" s="52" t="s">
        <v>182</v>
      </c>
    </row>
    <row r="44" spans="2:23">
      <c r="Q44" s="11">
        <v>565242</v>
      </c>
      <c r="R44" s="11">
        <v>655663</v>
      </c>
      <c r="S44" s="63">
        <f t="shared" si="2"/>
        <v>90421</v>
      </c>
      <c r="T44" s="11">
        <v>581805</v>
      </c>
      <c r="U44" s="11">
        <v>582239</v>
      </c>
      <c r="V44" s="11">
        <v>-1</v>
      </c>
      <c r="W44" s="52" t="s">
        <v>181</v>
      </c>
    </row>
    <row r="45" spans="2:23">
      <c r="Q45" s="11">
        <v>565242</v>
      </c>
      <c r="R45" s="11">
        <v>655663</v>
      </c>
      <c r="S45" s="63">
        <f t="shared" si="2"/>
        <v>90421</v>
      </c>
      <c r="T45" s="11">
        <v>582220</v>
      </c>
      <c r="U45" s="11">
        <v>583653</v>
      </c>
      <c r="V45" s="11">
        <v>-1</v>
      </c>
      <c r="W45" s="52" t="s">
        <v>180</v>
      </c>
    </row>
    <row r="46" spans="2:23">
      <c r="Q46" s="11">
        <v>565242</v>
      </c>
      <c r="R46" s="11">
        <v>655663</v>
      </c>
      <c r="S46" s="63">
        <f t="shared" si="2"/>
        <v>90421</v>
      </c>
      <c r="T46" s="11">
        <v>583643</v>
      </c>
      <c r="U46" s="11">
        <v>584557</v>
      </c>
      <c r="V46" s="11">
        <v>-1</v>
      </c>
      <c r="W46" s="52" t="s">
        <v>179</v>
      </c>
    </row>
    <row r="47" spans="2:23">
      <c r="Q47" s="11">
        <v>565242</v>
      </c>
      <c r="R47" s="11">
        <v>655663</v>
      </c>
      <c r="S47" s="63">
        <f t="shared" si="2"/>
        <v>90421</v>
      </c>
      <c r="T47" s="11">
        <v>584554</v>
      </c>
      <c r="U47" s="11">
        <v>585246</v>
      </c>
      <c r="V47" s="11">
        <v>-1</v>
      </c>
      <c r="W47" s="52" t="s">
        <v>178</v>
      </c>
    </row>
    <row r="48" spans="2:23">
      <c r="Q48" s="11">
        <v>565242</v>
      </c>
      <c r="R48" s="11">
        <v>655663</v>
      </c>
      <c r="S48" s="63">
        <f t="shared" si="2"/>
        <v>90421</v>
      </c>
      <c r="T48" s="11">
        <v>585243</v>
      </c>
      <c r="U48" s="11">
        <v>585653</v>
      </c>
      <c r="V48" s="11">
        <v>-1</v>
      </c>
      <c r="W48" s="52" t="s">
        <v>177</v>
      </c>
    </row>
    <row r="49" spans="17:23">
      <c r="Q49" s="11">
        <v>565242</v>
      </c>
      <c r="R49" s="11">
        <v>655663</v>
      </c>
      <c r="S49" s="63">
        <f t="shared" si="2"/>
        <v>90421</v>
      </c>
      <c r="T49" s="11">
        <v>585666</v>
      </c>
      <c r="U49" s="11">
        <v>586034</v>
      </c>
      <c r="V49" s="11">
        <v>-1</v>
      </c>
      <c r="W49" s="52" t="s">
        <v>1023</v>
      </c>
    </row>
    <row r="50" spans="17:23">
      <c r="Q50" s="11">
        <v>565242</v>
      </c>
      <c r="R50" s="11">
        <v>655663</v>
      </c>
      <c r="S50" s="63">
        <f t="shared" si="2"/>
        <v>90421</v>
      </c>
      <c r="T50" s="11">
        <v>586057</v>
      </c>
      <c r="U50" s="11">
        <v>586296</v>
      </c>
      <c r="V50" s="11">
        <v>-1</v>
      </c>
      <c r="W50" s="52" t="s">
        <v>1024</v>
      </c>
    </row>
    <row r="51" spans="17:23">
      <c r="Q51" s="11">
        <v>565242</v>
      </c>
      <c r="R51" s="11">
        <v>655663</v>
      </c>
      <c r="S51" s="63">
        <f t="shared" si="2"/>
        <v>90421</v>
      </c>
      <c r="T51" s="11">
        <v>586293</v>
      </c>
      <c r="U51" s="11">
        <v>586664</v>
      </c>
      <c r="V51" s="11">
        <v>-1</v>
      </c>
      <c r="W51" s="52" t="s">
        <v>341</v>
      </c>
    </row>
    <row r="52" spans="17:23">
      <c r="Q52" s="11">
        <v>565242</v>
      </c>
      <c r="R52" s="11">
        <v>655663</v>
      </c>
      <c r="S52" s="63">
        <f t="shared" si="2"/>
        <v>90421</v>
      </c>
      <c r="T52" s="11">
        <v>586888</v>
      </c>
      <c r="U52" s="11">
        <v>587088</v>
      </c>
      <c r="V52" s="11">
        <v>1</v>
      </c>
      <c r="W52" s="52" t="s">
        <v>1025</v>
      </c>
    </row>
    <row r="53" spans="17:23">
      <c r="Q53" s="11">
        <v>565242</v>
      </c>
      <c r="R53" s="11">
        <v>655663</v>
      </c>
      <c r="S53" s="63">
        <f t="shared" si="2"/>
        <v>90421</v>
      </c>
      <c r="T53" s="11">
        <v>587147</v>
      </c>
      <c r="U53" s="11">
        <v>588946</v>
      </c>
      <c r="V53" s="11">
        <v>1</v>
      </c>
      <c r="W53" s="52" t="s">
        <v>170</v>
      </c>
    </row>
    <row r="54" spans="17:23">
      <c r="Q54" s="11">
        <v>565242</v>
      </c>
      <c r="R54" s="11">
        <v>655663</v>
      </c>
      <c r="S54" s="63">
        <f t="shared" si="2"/>
        <v>90421</v>
      </c>
      <c r="T54" s="11">
        <v>588999</v>
      </c>
      <c r="U54" s="11">
        <v>589265</v>
      </c>
      <c r="V54" s="11">
        <v>1</v>
      </c>
      <c r="W54" s="52" t="s">
        <v>157</v>
      </c>
    </row>
    <row r="55" spans="17:23">
      <c r="Q55" s="11">
        <v>565242</v>
      </c>
      <c r="R55" s="11">
        <v>655663</v>
      </c>
      <c r="S55" s="63">
        <f t="shared" si="2"/>
        <v>90421</v>
      </c>
      <c r="T55" s="11">
        <v>589262</v>
      </c>
      <c r="U55" s="11">
        <v>589636</v>
      </c>
      <c r="V55" s="11">
        <v>-1</v>
      </c>
      <c r="W55" s="52" t="s">
        <v>141</v>
      </c>
    </row>
    <row r="56" spans="17:23">
      <c r="Q56" s="11">
        <v>565242</v>
      </c>
      <c r="R56" s="11">
        <v>655663</v>
      </c>
      <c r="S56" s="63">
        <f t="shared" si="2"/>
        <v>90421</v>
      </c>
      <c r="T56" s="11">
        <v>589722</v>
      </c>
      <c r="U56" s="11">
        <v>590114</v>
      </c>
      <c r="V56" s="11">
        <v>1</v>
      </c>
      <c r="W56" s="52" t="s">
        <v>507</v>
      </c>
    </row>
    <row r="57" spans="17:23">
      <c r="Q57" s="11">
        <v>565242</v>
      </c>
      <c r="R57" s="11">
        <v>655663</v>
      </c>
      <c r="S57" s="63">
        <f t="shared" si="2"/>
        <v>90421</v>
      </c>
      <c r="T57" s="11">
        <v>590325</v>
      </c>
      <c r="U57" s="11">
        <v>591209</v>
      </c>
      <c r="V57" s="11">
        <v>1</v>
      </c>
      <c r="W57" s="52" t="s">
        <v>1026</v>
      </c>
    </row>
    <row r="58" spans="17:23">
      <c r="Q58" s="11">
        <v>565242</v>
      </c>
      <c r="R58" s="11">
        <v>655663</v>
      </c>
      <c r="S58" s="63">
        <f t="shared" si="2"/>
        <v>90421</v>
      </c>
      <c r="T58" s="11">
        <v>591211</v>
      </c>
      <c r="U58" s="11">
        <v>592305</v>
      </c>
      <c r="V58" s="11">
        <v>-1</v>
      </c>
      <c r="W58" s="52" t="s">
        <v>141</v>
      </c>
    </row>
    <row r="59" spans="17:23">
      <c r="Q59" s="11">
        <v>565242</v>
      </c>
      <c r="R59" s="11">
        <v>655663</v>
      </c>
      <c r="S59" s="63">
        <f t="shared" si="2"/>
        <v>90421</v>
      </c>
      <c r="T59" s="11">
        <v>592302</v>
      </c>
      <c r="U59" s="11">
        <v>592745</v>
      </c>
      <c r="V59" s="11">
        <v>-1</v>
      </c>
      <c r="W59" s="52" t="s">
        <v>141</v>
      </c>
    </row>
    <row r="60" spans="17:23">
      <c r="Q60" s="11">
        <v>565242</v>
      </c>
      <c r="R60" s="11">
        <v>655663</v>
      </c>
      <c r="S60" s="63">
        <f t="shared" si="2"/>
        <v>90421</v>
      </c>
      <c r="T60" s="11">
        <v>592849</v>
      </c>
      <c r="U60" s="11">
        <v>593433</v>
      </c>
      <c r="V60" s="11">
        <v>1</v>
      </c>
      <c r="W60" s="52" t="s">
        <v>157</v>
      </c>
    </row>
    <row r="61" spans="17:23">
      <c r="Q61" s="11">
        <v>565242</v>
      </c>
      <c r="R61" s="11">
        <v>655663</v>
      </c>
      <c r="S61" s="63">
        <f t="shared" si="2"/>
        <v>90421</v>
      </c>
      <c r="T61" s="11">
        <v>593483</v>
      </c>
      <c r="U61" s="11">
        <v>594052</v>
      </c>
      <c r="V61" s="11">
        <v>-1</v>
      </c>
      <c r="W61" s="52" t="s">
        <v>1027</v>
      </c>
    </row>
    <row r="62" spans="17:23">
      <c r="Q62" s="11">
        <v>565242</v>
      </c>
      <c r="R62" s="11">
        <v>655663</v>
      </c>
      <c r="S62" s="63">
        <f t="shared" si="2"/>
        <v>90421</v>
      </c>
      <c r="T62" s="11">
        <v>594881</v>
      </c>
      <c r="U62" s="11">
        <v>595795</v>
      </c>
      <c r="V62" s="11">
        <v>-1</v>
      </c>
      <c r="W62" s="52" t="s">
        <v>1028</v>
      </c>
    </row>
    <row r="63" spans="17:23">
      <c r="Q63" s="11">
        <v>565242</v>
      </c>
      <c r="R63" s="11">
        <v>655663</v>
      </c>
      <c r="S63" s="63">
        <f t="shared" si="2"/>
        <v>90421</v>
      </c>
      <c r="T63" s="11">
        <v>595927</v>
      </c>
      <c r="U63" s="11">
        <v>596973</v>
      </c>
      <c r="V63" s="11">
        <v>1</v>
      </c>
      <c r="W63" s="52" t="s">
        <v>1029</v>
      </c>
    </row>
    <row r="64" spans="17:23">
      <c r="Q64" s="11">
        <v>565242</v>
      </c>
      <c r="R64" s="11">
        <v>655663</v>
      </c>
      <c r="S64" s="63">
        <f t="shared" si="2"/>
        <v>90421</v>
      </c>
      <c r="T64" s="11">
        <v>597091</v>
      </c>
      <c r="U64" s="11">
        <v>597531</v>
      </c>
      <c r="V64" s="11">
        <v>1</v>
      </c>
      <c r="W64" s="52" t="s">
        <v>157</v>
      </c>
    </row>
    <row r="65" spans="17:23">
      <c r="Q65" s="11">
        <v>565242</v>
      </c>
      <c r="R65" s="11">
        <v>655663</v>
      </c>
      <c r="S65" s="63">
        <f t="shared" si="2"/>
        <v>90421</v>
      </c>
      <c r="T65" s="11">
        <v>597571</v>
      </c>
      <c r="U65" s="11">
        <v>598098</v>
      </c>
      <c r="V65" s="11">
        <v>1</v>
      </c>
      <c r="W65" s="52" t="s">
        <v>675</v>
      </c>
    </row>
    <row r="66" spans="17:23">
      <c r="Q66" s="11">
        <v>565242</v>
      </c>
      <c r="R66" s="11">
        <v>655663</v>
      </c>
      <c r="S66" s="63">
        <f t="shared" si="2"/>
        <v>90421</v>
      </c>
      <c r="T66" s="11">
        <v>598095</v>
      </c>
      <c r="U66" s="11">
        <v>598937</v>
      </c>
      <c r="V66" s="11">
        <v>1</v>
      </c>
      <c r="W66" s="52" t="s">
        <v>626</v>
      </c>
    </row>
    <row r="67" spans="17:23">
      <c r="Q67" s="11">
        <v>565242</v>
      </c>
      <c r="R67" s="11">
        <v>655663</v>
      </c>
      <c r="S67" s="63">
        <f t="shared" si="2"/>
        <v>90421</v>
      </c>
      <c r="T67" s="11">
        <v>598941</v>
      </c>
      <c r="U67" s="11">
        <v>599429</v>
      </c>
      <c r="V67" s="11">
        <v>1</v>
      </c>
      <c r="W67" s="52" t="s">
        <v>157</v>
      </c>
    </row>
    <row r="68" spans="17:23">
      <c r="Q68" s="11">
        <v>565242</v>
      </c>
      <c r="R68" s="11">
        <v>655663</v>
      </c>
      <c r="S68" s="63">
        <f t="shared" si="2"/>
        <v>90421</v>
      </c>
      <c r="T68" s="11">
        <v>599429</v>
      </c>
      <c r="U68" s="11">
        <v>600814</v>
      </c>
      <c r="V68" s="11">
        <v>1</v>
      </c>
      <c r="W68" s="52" t="s">
        <v>1030</v>
      </c>
    </row>
    <row r="69" spans="17:23">
      <c r="Q69" s="11">
        <v>565242</v>
      </c>
      <c r="R69" s="11">
        <v>655663</v>
      </c>
      <c r="S69" s="63">
        <f t="shared" si="2"/>
        <v>90421</v>
      </c>
      <c r="T69" s="11">
        <v>600852</v>
      </c>
      <c r="U69" s="11">
        <v>602099</v>
      </c>
      <c r="V69" s="11">
        <v>1</v>
      </c>
      <c r="W69" s="52" t="s">
        <v>1031</v>
      </c>
    </row>
    <row r="70" spans="17:23">
      <c r="Q70" s="11">
        <v>565242</v>
      </c>
      <c r="R70" s="11">
        <v>655663</v>
      </c>
      <c r="S70" s="63">
        <f t="shared" si="2"/>
        <v>90421</v>
      </c>
      <c r="T70" s="11">
        <v>602111</v>
      </c>
      <c r="U70" s="11">
        <v>602779</v>
      </c>
      <c r="V70" s="11">
        <v>1</v>
      </c>
      <c r="W70" s="52" t="s">
        <v>1032</v>
      </c>
    </row>
    <row r="71" spans="17:23">
      <c r="Q71" s="11">
        <v>565242</v>
      </c>
      <c r="R71" s="11">
        <v>655663</v>
      </c>
      <c r="S71" s="63">
        <f t="shared" si="2"/>
        <v>90421</v>
      </c>
      <c r="T71" s="11">
        <v>602944</v>
      </c>
      <c r="U71" s="11">
        <v>604479</v>
      </c>
      <c r="V71" s="11">
        <v>1</v>
      </c>
      <c r="W71" s="52" t="s">
        <v>882</v>
      </c>
    </row>
    <row r="72" spans="17:23">
      <c r="Q72" s="11">
        <v>565242</v>
      </c>
      <c r="R72" s="11">
        <v>655663</v>
      </c>
      <c r="S72" s="63">
        <f t="shared" si="2"/>
        <v>90421</v>
      </c>
      <c r="T72" s="11">
        <v>604728</v>
      </c>
      <c r="U72" s="11">
        <v>605576</v>
      </c>
      <c r="V72" s="11">
        <v>-1</v>
      </c>
      <c r="W72" s="52" t="s">
        <v>1033</v>
      </c>
    </row>
    <row r="73" spans="17:23">
      <c r="Q73" s="11">
        <v>565242</v>
      </c>
      <c r="R73" s="11">
        <v>655663</v>
      </c>
      <c r="S73" s="63">
        <f t="shared" si="2"/>
        <v>90421</v>
      </c>
      <c r="T73" s="11">
        <v>605602</v>
      </c>
      <c r="U73" s="11">
        <v>607227</v>
      </c>
      <c r="V73" s="11">
        <v>-1</v>
      </c>
      <c r="W73" s="52" t="s">
        <v>1034</v>
      </c>
    </row>
    <row r="74" spans="17:23">
      <c r="Q74" s="11">
        <v>565242</v>
      </c>
      <c r="R74" s="11">
        <v>655663</v>
      </c>
      <c r="S74" s="63">
        <f t="shared" si="2"/>
        <v>90421</v>
      </c>
      <c r="T74" s="11">
        <v>607243</v>
      </c>
      <c r="U74" s="11">
        <v>607467</v>
      </c>
      <c r="V74" s="11">
        <v>-1</v>
      </c>
      <c r="W74" s="52" t="s">
        <v>1034</v>
      </c>
    </row>
    <row r="75" spans="17:23">
      <c r="Q75" s="11">
        <v>565242</v>
      </c>
      <c r="R75" s="11">
        <v>655663</v>
      </c>
      <c r="S75" s="63">
        <f t="shared" si="2"/>
        <v>90421</v>
      </c>
      <c r="T75" s="11">
        <v>607696</v>
      </c>
      <c r="U75" s="11">
        <v>608445</v>
      </c>
      <c r="V75" s="11">
        <v>-1</v>
      </c>
      <c r="W75" s="52" t="s">
        <v>176</v>
      </c>
    </row>
    <row r="76" spans="17:23">
      <c r="Q76" s="11">
        <v>565242</v>
      </c>
      <c r="R76" s="11">
        <v>655663</v>
      </c>
      <c r="S76" s="63">
        <f t="shared" si="2"/>
        <v>90421</v>
      </c>
      <c r="T76" s="11">
        <v>608442</v>
      </c>
      <c r="U76" s="11">
        <v>610598</v>
      </c>
      <c r="V76" s="11">
        <v>-1</v>
      </c>
      <c r="W76" s="52" t="s">
        <v>175</v>
      </c>
    </row>
    <row r="77" spans="17:23">
      <c r="Q77" s="11">
        <v>565242</v>
      </c>
      <c r="R77" s="11">
        <v>655663</v>
      </c>
      <c r="S77" s="63">
        <f t="shared" si="2"/>
        <v>90421</v>
      </c>
      <c r="T77" s="11">
        <v>610607</v>
      </c>
      <c r="U77" s="11">
        <v>611140</v>
      </c>
      <c r="V77" s="11">
        <v>-1</v>
      </c>
      <c r="W77" s="52" t="s">
        <v>174</v>
      </c>
    </row>
    <row r="78" spans="17:23">
      <c r="Q78" s="11">
        <v>565242</v>
      </c>
      <c r="R78" s="11">
        <v>655663</v>
      </c>
      <c r="S78" s="63">
        <f t="shared" si="2"/>
        <v>90421</v>
      </c>
      <c r="T78" s="11">
        <v>611137</v>
      </c>
      <c r="U78" s="11">
        <v>611757</v>
      </c>
      <c r="V78" s="11">
        <v>-1</v>
      </c>
      <c r="W78" s="52" t="s">
        <v>1035</v>
      </c>
    </row>
    <row r="79" spans="17:23">
      <c r="Q79" s="11">
        <v>565242</v>
      </c>
      <c r="R79" s="11">
        <v>655663</v>
      </c>
      <c r="S79" s="63">
        <f t="shared" si="2"/>
        <v>90421</v>
      </c>
      <c r="T79" s="11">
        <v>611742</v>
      </c>
      <c r="U79" s="11">
        <v>612470</v>
      </c>
      <c r="V79" s="11">
        <v>-1</v>
      </c>
      <c r="W79" s="52" t="s">
        <v>173</v>
      </c>
    </row>
    <row r="80" spans="17:23">
      <c r="Q80" s="11">
        <v>565242</v>
      </c>
      <c r="R80" s="11">
        <v>655663</v>
      </c>
      <c r="S80" s="63">
        <f t="shared" si="2"/>
        <v>90421</v>
      </c>
      <c r="T80" s="11">
        <v>612480</v>
      </c>
      <c r="U80" s="11">
        <v>613127</v>
      </c>
      <c r="V80" s="11">
        <v>-1</v>
      </c>
      <c r="W80" s="52" t="s">
        <v>172</v>
      </c>
    </row>
    <row r="81" spans="17:23">
      <c r="Q81" s="11">
        <v>565242</v>
      </c>
      <c r="R81" s="11">
        <v>655663</v>
      </c>
      <c r="S81" s="63">
        <f t="shared" si="2"/>
        <v>90421</v>
      </c>
      <c r="T81" s="11">
        <v>613124</v>
      </c>
      <c r="U81" s="11">
        <v>613531</v>
      </c>
      <c r="V81" s="11">
        <v>-1</v>
      </c>
      <c r="W81" s="52" t="s">
        <v>171</v>
      </c>
    </row>
    <row r="82" spans="17:23">
      <c r="Q82" s="11">
        <v>565242</v>
      </c>
      <c r="R82" s="11">
        <v>655663</v>
      </c>
      <c r="S82" s="63">
        <f t="shared" si="2"/>
        <v>90421</v>
      </c>
      <c r="T82" s="11">
        <v>613892</v>
      </c>
      <c r="U82" s="11">
        <v>616165</v>
      </c>
      <c r="V82" s="11">
        <v>-1</v>
      </c>
      <c r="W82" s="52" t="s">
        <v>170</v>
      </c>
    </row>
    <row r="83" spans="17:23">
      <c r="Q83" s="11">
        <v>565242</v>
      </c>
      <c r="R83" s="11">
        <v>655663</v>
      </c>
      <c r="S83" s="63">
        <f t="shared" si="2"/>
        <v>90421</v>
      </c>
      <c r="T83" s="11">
        <v>616265</v>
      </c>
      <c r="U83" s="11">
        <v>616570</v>
      </c>
      <c r="V83" s="11">
        <v>-1</v>
      </c>
      <c r="W83" s="52" t="s">
        <v>345</v>
      </c>
    </row>
    <row r="84" spans="17:23">
      <c r="Q84" s="11">
        <v>565242</v>
      </c>
      <c r="R84" s="11">
        <v>655663</v>
      </c>
      <c r="S84" s="63">
        <f t="shared" si="2"/>
        <v>90421</v>
      </c>
      <c r="T84" s="11">
        <v>616673</v>
      </c>
      <c r="U84" s="11">
        <v>617782</v>
      </c>
      <c r="V84" s="11">
        <v>-1</v>
      </c>
      <c r="W84" s="52" t="s">
        <v>346</v>
      </c>
    </row>
    <row r="85" spans="17:23">
      <c r="Q85" s="11">
        <v>565242</v>
      </c>
      <c r="R85" s="11">
        <v>655663</v>
      </c>
      <c r="S85" s="63">
        <f t="shared" si="2"/>
        <v>90421</v>
      </c>
      <c r="T85" s="11">
        <v>617848</v>
      </c>
      <c r="U85" s="11">
        <v>618498</v>
      </c>
      <c r="V85" s="11">
        <v>-1</v>
      </c>
      <c r="W85" s="52" t="s">
        <v>347</v>
      </c>
    </row>
    <row r="86" spans="17:23">
      <c r="Q86" s="11">
        <v>565242</v>
      </c>
      <c r="R86" s="11">
        <v>655663</v>
      </c>
      <c r="S86" s="63">
        <f t="shared" si="2"/>
        <v>90421</v>
      </c>
      <c r="T86" s="11">
        <v>618583</v>
      </c>
      <c r="U86" s="11">
        <v>618948</v>
      </c>
      <c r="V86" s="11">
        <v>-1</v>
      </c>
      <c r="W86" s="52" t="s">
        <v>348</v>
      </c>
    </row>
    <row r="87" spans="17:23">
      <c r="Q87" s="11">
        <v>565242</v>
      </c>
      <c r="R87" s="11">
        <v>655663</v>
      </c>
      <c r="S87" s="63">
        <f t="shared" si="2"/>
        <v>90421</v>
      </c>
      <c r="T87" s="11">
        <v>619038</v>
      </c>
      <c r="U87" s="11">
        <v>619649</v>
      </c>
      <c r="V87" s="11">
        <v>-1</v>
      </c>
      <c r="W87" s="52" t="s">
        <v>350</v>
      </c>
    </row>
    <row r="88" spans="17:23">
      <c r="Q88" s="11">
        <v>565242</v>
      </c>
      <c r="R88" s="11">
        <v>655663</v>
      </c>
      <c r="S88" s="63">
        <f t="shared" si="2"/>
        <v>90421</v>
      </c>
      <c r="T88" s="11">
        <v>619705</v>
      </c>
      <c r="U88" s="11">
        <v>620256</v>
      </c>
      <c r="V88" s="11">
        <v>-1</v>
      </c>
      <c r="W88" s="52" t="s">
        <v>1036</v>
      </c>
    </row>
    <row r="89" spans="17:23">
      <c r="Q89" s="11">
        <v>565242</v>
      </c>
      <c r="R89" s="11">
        <v>655663</v>
      </c>
      <c r="S89" s="63">
        <f t="shared" si="2"/>
        <v>90421</v>
      </c>
      <c r="T89" s="11">
        <v>620717</v>
      </c>
      <c r="U89" s="11">
        <v>621124</v>
      </c>
      <c r="V89" s="11">
        <v>-1</v>
      </c>
      <c r="W89" s="52" t="s">
        <v>134</v>
      </c>
    </row>
    <row r="90" spans="17:23">
      <c r="Q90" s="11">
        <v>565242</v>
      </c>
      <c r="R90" s="11">
        <v>655663</v>
      </c>
      <c r="S90" s="63">
        <f t="shared" si="2"/>
        <v>90421</v>
      </c>
      <c r="T90" s="11">
        <v>621197</v>
      </c>
      <c r="U90" s="11">
        <v>621547</v>
      </c>
      <c r="V90" s="11">
        <v>1</v>
      </c>
      <c r="W90" s="52" t="s">
        <v>135</v>
      </c>
    </row>
    <row r="91" spans="17:23">
      <c r="Q91" s="11">
        <v>565242</v>
      </c>
      <c r="R91" s="11">
        <v>655663</v>
      </c>
      <c r="S91" s="63">
        <f t="shared" si="2"/>
        <v>90421</v>
      </c>
      <c r="T91" s="11">
        <v>621560</v>
      </c>
      <c r="U91" s="11">
        <v>621838</v>
      </c>
      <c r="V91" s="11">
        <v>1</v>
      </c>
      <c r="W91" s="52" t="s">
        <v>136</v>
      </c>
    </row>
    <row r="92" spans="17:23">
      <c r="Q92" s="11">
        <v>565242</v>
      </c>
      <c r="R92" s="11">
        <v>655663</v>
      </c>
      <c r="S92" s="63">
        <f t="shared" si="2"/>
        <v>90421</v>
      </c>
      <c r="T92" s="11">
        <v>621849</v>
      </c>
      <c r="U92" s="11">
        <v>623537</v>
      </c>
      <c r="V92" s="11">
        <v>1</v>
      </c>
      <c r="W92" s="52" t="s">
        <v>138</v>
      </c>
    </row>
    <row r="93" spans="17:23">
      <c r="Q93" s="11">
        <v>565242</v>
      </c>
      <c r="R93" s="11">
        <v>655663</v>
      </c>
      <c r="S93" s="63">
        <f t="shared" ref="S93:S127" si="3">R93-Q93</f>
        <v>90421</v>
      </c>
      <c r="T93" s="11">
        <v>623850</v>
      </c>
      <c r="U93" s="11">
        <v>624233</v>
      </c>
      <c r="V93" s="11">
        <v>1</v>
      </c>
      <c r="W93" s="52" t="s">
        <v>333</v>
      </c>
    </row>
    <row r="94" spans="17:23">
      <c r="Q94" s="11">
        <v>565242</v>
      </c>
      <c r="R94" s="11">
        <v>655663</v>
      </c>
      <c r="S94" s="63">
        <f t="shared" si="3"/>
        <v>90421</v>
      </c>
      <c r="T94" s="11">
        <v>624448</v>
      </c>
      <c r="U94" s="11">
        <v>624561</v>
      </c>
      <c r="V94" s="11">
        <v>1</v>
      </c>
      <c r="W94" s="52" t="s">
        <v>157</v>
      </c>
    </row>
    <row r="95" spans="17:23">
      <c r="Q95" s="11">
        <v>565242</v>
      </c>
      <c r="R95" s="11">
        <v>655663</v>
      </c>
      <c r="S95" s="63">
        <f t="shared" si="3"/>
        <v>90421</v>
      </c>
      <c r="T95" s="11">
        <v>624603</v>
      </c>
      <c r="U95" s="11">
        <v>625799</v>
      </c>
      <c r="V95" s="11">
        <v>1</v>
      </c>
      <c r="W95" s="52" t="s">
        <v>151</v>
      </c>
    </row>
    <row r="96" spans="17:23">
      <c r="Q96" s="11">
        <v>565242</v>
      </c>
      <c r="R96" s="11">
        <v>655663</v>
      </c>
      <c r="S96" s="63">
        <f t="shared" si="3"/>
        <v>90421</v>
      </c>
      <c r="T96" s="11">
        <v>625799</v>
      </c>
      <c r="U96" s="11">
        <v>626800</v>
      </c>
      <c r="V96" s="11">
        <v>1</v>
      </c>
      <c r="W96" s="52" t="s">
        <v>1037</v>
      </c>
    </row>
    <row r="97" spans="17:23">
      <c r="Q97" s="11">
        <v>565242</v>
      </c>
      <c r="R97" s="11">
        <v>655663</v>
      </c>
      <c r="S97" s="63">
        <f t="shared" si="3"/>
        <v>90421</v>
      </c>
      <c r="T97" s="11">
        <v>626850</v>
      </c>
      <c r="U97" s="11">
        <v>627212</v>
      </c>
      <c r="V97" s="11">
        <v>1</v>
      </c>
      <c r="W97" s="52" t="s">
        <v>157</v>
      </c>
    </row>
    <row r="98" spans="17:23">
      <c r="Q98" s="11">
        <v>565242</v>
      </c>
      <c r="R98" s="11">
        <v>655663</v>
      </c>
      <c r="S98" s="63">
        <f t="shared" si="3"/>
        <v>90421</v>
      </c>
      <c r="T98" s="11">
        <v>627299</v>
      </c>
      <c r="U98" s="11">
        <v>627439</v>
      </c>
      <c r="V98" s="11">
        <v>-1</v>
      </c>
      <c r="W98" s="52" t="s">
        <v>1038</v>
      </c>
    </row>
    <row r="99" spans="17:23">
      <c r="Q99" s="11">
        <v>565242</v>
      </c>
      <c r="R99" s="11">
        <v>655663</v>
      </c>
      <c r="S99" s="63">
        <f t="shared" si="3"/>
        <v>90421</v>
      </c>
      <c r="T99" s="11">
        <v>627690</v>
      </c>
      <c r="U99" s="11">
        <v>628487</v>
      </c>
      <c r="V99" s="11">
        <v>-1</v>
      </c>
      <c r="W99" s="52" t="s">
        <v>352</v>
      </c>
    </row>
    <row r="100" spans="17:23">
      <c r="Q100" s="11">
        <v>565242</v>
      </c>
      <c r="R100" s="11">
        <v>655663</v>
      </c>
      <c r="S100" s="63">
        <f t="shared" si="3"/>
        <v>90421</v>
      </c>
      <c r="T100" s="11">
        <v>628778</v>
      </c>
      <c r="U100" s="11">
        <v>629494</v>
      </c>
      <c r="V100" s="11">
        <v>-1</v>
      </c>
      <c r="W100" s="52" t="s">
        <v>1039</v>
      </c>
    </row>
    <row r="101" spans="17:23">
      <c r="Q101" s="11">
        <v>565242</v>
      </c>
      <c r="R101" s="11">
        <v>655663</v>
      </c>
      <c r="S101" s="63">
        <f t="shared" si="3"/>
        <v>90421</v>
      </c>
      <c r="T101" s="11">
        <v>629745</v>
      </c>
      <c r="U101" s="11">
        <v>630137</v>
      </c>
      <c r="V101" s="11">
        <v>-1</v>
      </c>
      <c r="W101" s="52" t="s">
        <v>1040</v>
      </c>
    </row>
    <row r="102" spans="17:23">
      <c r="Q102" s="11">
        <v>565242</v>
      </c>
      <c r="R102" s="11">
        <v>655663</v>
      </c>
      <c r="S102" s="63">
        <f t="shared" si="3"/>
        <v>90421</v>
      </c>
      <c r="T102" s="11">
        <v>630184</v>
      </c>
      <c r="U102" s="11">
        <v>630399</v>
      </c>
      <c r="V102" s="11">
        <v>-1</v>
      </c>
      <c r="W102" s="52" t="s">
        <v>157</v>
      </c>
    </row>
    <row r="103" spans="17:23">
      <c r="Q103" s="11">
        <v>565242</v>
      </c>
      <c r="R103" s="11">
        <v>655663</v>
      </c>
      <c r="S103" s="63">
        <f t="shared" si="3"/>
        <v>90421</v>
      </c>
      <c r="T103" s="11">
        <v>630749</v>
      </c>
      <c r="U103" s="11">
        <v>631078</v>
      </c>
      <c r="V103" s="11">
        <v>1</v>
      </c>
      <c r="W103" s="52" t="s">
        <v>555</v>
      </c>
    </row>
    <row r="104" spans="17:23">
      <c r="Q104" s="11">
        <v>565242</v>
      </c>
      <c r="R104" s="11">
        <v>655663</v>
      </c>
      <c r="S104" s="63">
        <f t="shared" si="3"/>
        <v>90421</v>
      </c>
      <c r="T104" s="11">
        <v>631090</v>
      </c>
      <c r="U104" s="11">
        <v>631554</v>
      </c>
      <c r="V104" s="11">
        <v>1</v>
      </c>
      <c r="W104" s="52" t="s">
        <v>1041</v>
      </c>
    </row>
    <row r="105" spans="17:23">
      <c r="Q105" s="11">
        <v>565242</v>
      </c>
      <c r="R105" s="11">
        <v>655663</v>
      </c>
      <c r="S105" s="63">
        <f t="shared" si="3"/>
        <v>90421</v>
      </c>
      <c r="T105" s="11">
        <v>631567</v>
      </c>
      <c r="U105" s="11">
        <v>632064</v>
      </c>
      <c r="V105" s="11">
        <v>1</v>
      </c>
      <c r="W105" s="52" t="s">
        <v>1042</v>
      </c>
    </row>
    <row r="106" spans="17:23">
      <c r="Q106" s="11">
        <v>565242</v>
      </c>
      <c r="R106" s="11">
        <v>655663</v>
      </c>
      <c r="S106" s="63">
        <f t="shared" si="3"/>
        <v>90421</v>
      </c>
      <c r="T106" s="11">
        <v>632074</v>
      </c>
      <c r="U106" s="11">
        <v>633165</v>
      </c>
      <c r="V106" s="11">
        <v>1</v>
      </c>
      <c r="W106" s="52" t="s">
        <v>516</v>
      </c>
    </row>
    <row r="107" spans="17:23">
      <c r="Q107" s="11">
        <v>565242</v>
      </c>
      <c r="R107" s="11">
        <v>655663</v>
      </c>
      <c r="S107" s="63">
        <f t="shared" si="3"/>
        <v>90421</v>
      </c>
      <c r="T107" s="11">
        <v>633162</v>
      </c>
      <c r="U107" s="11">
        <v>633992</v>
      </c>
      <c r="V107" s="11">
        <v>1</v>
      </c>
      <c r="W107" s="52" t="s">
        <v>517</v>
      </c>
    </row>
    <row r="108" spans="17:23">
      <c r="Q108" s="11">
        <v>565242</v>
      </c>
      <c r="R108" s="11">
        <v>655663</v>
      </c>
      <c r="S108" s="63">
        <f t="shared" si="3"/>
        <v>90421</v>
      </c>
      <c r="T108" s="11">
        <v>634517</v>
      </c>
      <c r="U108" s="11">
        <v>636532</v>
      </c>
      <c r="V108" s="11">
        <v>-1</v>
      </c>
      <c r="W108" s="52" t="s">
        <v>246</v>
      </c>
    </row>
    <row r="109" spans="17:23">
      <c r="Q109" s="11">
        <v>565242</v>
      </c>
      <c r="R109" s="11">
        <v>655663</v>
      </c>
      <c r="S109" s="63">
        <f t="shared" si="3"/>
        <v>90421</v>
      </c>
      <c r="T109" s="11">
        <v>636828</v>
      </c>
      <c r="U109" s="11">
        <v>637211</v>
      </c>
      <c r="V109" s="11">
        <v>-1</v>
      </c>
      <c r="W109" s="52" t="s">
        <v>247</v>
      </c>
    </row>
    <row r="110" spans="17:23">
      <c r="Q110" s="11">
        <v>565242</v>
      </c>
      <c r="R110" s="11">
        <v>655663</v>
      </c>
      <c r="S110" s="63">
        <f t="shared" si="3"/>
        <v>90421</v>
      </c>
      <c r="T110" s="11">
        <v>637208</v>
      </c>
      <c r="U110" s="11">
        <v>637759</v>
      </c>
      <c r="V110" s="11">
        <v>-1</v>
      </c>
      <c r="W110" s="52" t="s">
        <v>248</v>
      </c>
    </row>
    <row r="111" spans="17:23">
      <c r="Q111" s="11">
        <v>565242</v>
      </c>
      <c r="R111" s="11">
        <v>655663</v>
      </c>
      <c r="S111" s="63">
        <f t="shared" si="3"/>
        <v>90421</v>
      </c>
      <c r="T111" s="11">
        <v>637756</v>
      </c>
      <c r="U111" s="11">
        <v>638544</v>
      </c>
      <c r="V111" s="11">
        <v>-1</v>
      </c>
      <c r="W111" s="52" t="s">
        <v>249</v>
      </c>
    </row>
    <row r="112" spans="17:23">
      <c r="Q112" s="11">
        <v>565242</v>
      </c>
      <c r="R112" s="11">
        <v>655663</v>
      </c>
      <c r="S112" s="63">
        <f t="shared" si="3"/>
        <v>90421</v>
      </c>
      <c r="T112" s="11">
        <v>638733</v>
      </c>
      <c r="U112" s="11">
        <v>639593</v>
      </c>
      <c r="V112" s="11">
        <v>-1</v>
      </c>
      <c r="W112" s="52" t="s">
        <v>157</v>
      </c>
    </row>
    <row r="113" spans="16:23">
      <c r="Q113" s="11">
        <v>565242</v>
      </c>
      <c r="R113" s="11">
        <v>655663</v>
      </c>
      <c r="S113" s="63">
        <f t="shared" si="3"/>
        <v>90421</v>
      </c>
      <c r="T113" s="11">
        <v>639724</v>
      </c>
      <c r="U113" s="11">
        <v>640908</v>
      </c>
      <c r="V113" s="11">
        <v>-1</v>
      </c>
      <c r="W113" s="52" t="s">
        <v>250</v>
      </c>
    </row>
    <row r="114" spans="16:23">
      <c r="Q114" s="11">
        <v>565242</v>
      </c>
      <c r="R114" s="11">
        <v>655663</v>
      </c>
      <c r="S114" s="63">
        <f t="shared" si="3"/>
        <v>90421</v>
      </c>
      <c r="T114" s="11">
        <v>640905</v>
      </c>
      <c r="U114" s="11">
        <v>641471</v>
      </c>
      <c r="V114" s="11">
        <v>-1</v>
      </c>
      <c r="W114" s="52" t="s">
        <v>251</v>
      </c>
    </row>
    <row r="115" spans="16:23">
      <c r="Q115" s="11">
        <v>565242</v>
      </c>
      <c r="R115" s="11">
        <v>655663</v>
      </c>
      <c r="S115" s="63">
        <f t="shared" si="3"/>
        <v>90421</v>
      </c>
      <c r="T115" s="11">
        <v>641489</v>
      </c>
      <c r="U115" s="11">
        <v>643147</v>
      </c>
      <c r="V115" s="11">
        <v>-1</v>
      </c>
      <c r="W115" s="52" t="s">
        <v>252</v>
      </c>
    </row>
    <row r="116" spans="16:23">
      <c r="Q116" s="11">
        <v>565242</v>
      </c>
      <c r="R116" s="11">
        <v>655663</v>
      </c>
      <c r="S116" s="63">
        <f t="shared" si="3"/>
        <v>90421</v>
      </c>
      <c r="T116" s="11">
        <v>643140</v>
      </c>
      <c r="U116" s="11">
        <v>643376</v>
      </c>
      <c r="V116" s="11">
        <v>-1</v>
      </c>
      <c r="W116" s="52" t="s">
        <v>253</v>
      </c>
    </row>
    <row r="117" spans="16:23">
      <c r="Q117" s="11">
        <v>565242</v>
      </c>
      <c r="R117" s="11">
        <v>655663</v>
      </c>
      <c r="S117" s="63">
        <f t="shared" si="3"/>
        <v>90421</v>
      </c>
      <c r="T117" s="11">
        <v>643360</v>
      </c>
      <c r="U117" s="11">
        <v>644226</v>
      </c>
      <c r="V117" s="11">
        <v>-1</v>
      </c>
      <c r="W117" s="52" t="s">
        <v>254</v>
      </c>
    </row>
    <row r="118" spans="16:23">
      <c r="Q118" s="11">
        <v>565242</v>
      </c>
      <c r="R118" s="11">
        <v>655663</v>
      </c>
      <c r="S118" s="63">
        <f t="shared" si="3"/>
        <v>90421</v>
      </c>
      <c r="T118" s="11">
        <v>644267</v>
      </c>
      <c r="U118" s="11">
        <v>644485</v>
      </c>
      <c r="V118" s="11">
        <v>-1</v>
      </c>
      <c r="W118" s="52" t="s">
        <v>255</v>
      </c>
    </row>
    <row r="119" spans="16:23">
      <c r="Q119" s="11">
        <v>565242</v>
      </c>
      <c r="R119" s="11">
        <v>655663</v>
      </c>
      <c r="S119" s="63">
        <f t="shared" si="3"/>
        <v>90421</v>
      </c>
      <c r="T119" s="11">
        <v>644604</v>
      </c>
      <c r="U119" s="11">
        <v>645365</v>
      </c>
      <c r="V119" s="11">
        <v>-1</v>
      </c>
      <c r="W119" s="52" t="s">
        <v>256</v>
      </c>
    </row>
    <row r="120" spans="16:23">
      <c r="Q120" s="11">
        <v>565242</v>
      </c>
      <c r="R120" s="11">
        <v>655663</v>
      </c>
      <c r="S120" s="63">
        <f t="shared" si="3"/>
        <v>90421</v>
      </c>
      <c r="T120" s="11">
        <v>645896</v>
      </c>
      <c r="U120" s="11">
        <v>646807</v>
      </c>
      <c r="V120" s="11">
        <v>-1</v>
      </c>
      <c r="W120" s="52" t="s">
        <v>332</v>
      </c>
    </row>
    <row r="121" spans="16:23">
      <c r="Q121" s="11">
        <v>565242</v>
      </c>
      <c r="R121" s="11">
        <v>655663</v>
      </c>
      <c r="S121" s="63">
        <f t="shared" si="3"/>
        <v>90421</v>
      </c>
      <c r="T121" s="11">
        <v>647039</v>
      </c>
      <c r="U121" s="11">
        <v>647470</v>
      </c>
      <c r="V121" s="11">
        <v>1</v>
      </c>
      <c r="W121" s="52"/>
    </row>
    <row r="122" spans="16:23">
      <c r="Q122" s="11">
        <v>565242</v>
      </c>
      <c r="R122" s="11">
        <v>655663</v>
      </c>
      <c r="S122" s="63">
        <f t="shared" si="3"/>
        <v>90421</v>
      </c>
      <c r="T122" s="11">
        <v>647640</v>
      </c>
      <c r="U122" s="11">
        <v>648548</v>
      </c>
      <c r="V122" s="11">
        <v>1</v>
      </c>
      <c r="W122" s="52" t="s">
        <v>1043</v>
      </c>
    </row>
    <row r="123" spans="16:23">
      <c r="Q123" s="11">
        <v>565242</v>
      </c>
      <c r="R123" s="11">
        <v>655663</v>
      </c>
      <c r="S123" s="63">
        <f t="shared" si="3"/>
        <v>90421</v>
      </c>
      <c r="T123" s="11">
        <v>649239</v>
      </c>
      <c r="U123" s="11">
        <v>649610</v>
      </c>
      <c r="V123" s="11">
        <v>1</v>
      </c>
      <c r="W123" s="52" t="s">
        <v>141</v>
      </c>
    </row>
    <row r="124" spans="16:23">
      <c r="Q124" s="11">
        <v>565242</v>
      </c>
      <c r="R124" s="11">
        <v>655663</v>
      </c>
      <c r="S124" s="63">
        <f t="shared" si="3"/>
        <v>90421</v>
      </c>
      <c r="T124" s="11">
        <v>649724</v>
      </c>
      <c r="U124" s="11">
        <v>650101</v>
      </c>
      <c r="V124" s="11">
        <v>-1</v>
      </c>
      <c r="W124" s="52" t="s">
        <v>142</v>
      </c>
    </row>
    <row r="125" spans="16:23">
      <c r="Q125" s="11">
        <v>565242</v>
      </c>
      <c r="R125" s="11">
        <v>655663</v>
      </c>
      <c r="S125" s="63">
        <f t="shared" si="3"/>
        <v>90421</v>
      </c>
      <c r="T125" s="11">
        <v>650703</v>
      </c>
      <c r="U125" s="11">
        <v>651272</v>
      </c>
      <c r="V125" s="11">
        <v>1</v>
      </c>
      <c r="W125" s="52" t="s">
        <v>1027</v>
      </c>
    </row>
    <row r="126" spans="16:23">
      <c r="Q126" s="11">
        <v>565242</v>
      </c>
      <c r="R126" s="11">
        <v>655663</v>
      </c>
      <c r="S126" s="63">
        <f t="shared" si="3"/>
        <v>90421</v>
      </c>
      <c r="T126" s="11">
        <v>651366</v>
      </c>
      <c r="U126" s="11">
        <v>654215</v>
      </c>
      <c r="V126" s="11">
        <v>1</v>
      </c>
      <c r="W126" s="52" t="s">
        <v>1044</v>
      </c>
    </row>
    <row r="127" spans="16:23">
      <c r="Q127" s="11">
        <v>565242</v>
      </c>
      <c r="R127" s="11">
        <v>655663</v>
      </c>
      <c r="S127" s="63">
        <f t="shared" si="3"/>
        <v>90421</v>
      </c>
      <c r="T127" s="11">
        <v>654233</v>
      </c>
      <c r="U127" s="11">
        <v>655663</v>
      </c>
      <c r="V127" s="11">
        <v>1</v>
      </c>
      <c r="W127" s="52" t="s">
        <v>1045</v>
      </c>
    </row>
    <row r="128" spans="16:23">
      <c r="P128" s="109">
        <v>5</v>
      </c>
      <c r="Q128" s="23">
        <v>655691</v>
      </c>
      <c r="R128" s="23">
        <v>667890</v>
      </c>
      <c r="S128" s="23">
        <f>Table10[[#This Row],[Island end]]-Table10[[#This Row],[Island start]]</f>
        <v>12199</v>
      </c>
      <c r="T128" s="23">
        <v>655691</v>
      </c>
      <c r="U128" s="23">
        <v>657571</v>
      </c>
      <c r="V128" s="23">
        <v>1</v>
      </c>
      <c r="W128" s="53" t="s">
        <v>1046</v>
      </c>
    </row>
    <row r="129" spans="16:23">
      <c r="P129" s="109"/>
      <c r="Q129" s="23">
        <v>655691</v>
      </c>
      <c r="R129" s="23">
        <v>667890</v>
      </c>
      <c r="S129" s="23">
        <f>Table10[[#This Row],[Island end]]-Table10[[#This Row],[Island start]]</f>
        <v>12199</v>
      </c>
      <c r="T129" s="23">
        <v>657568</v>
      </c>
      <c r="U129" s="23">
        <v>658008</v>
      </c>
      <c r="V129" s="23">
        <v>1</v>
      </c>
      <c r="W129" s="53" t="s">
        <v>1047</v>
      </c>
    </row>
    <row r="130" spans="16:23">
      <c r="P130" s="109"/>
      <c r="Q130" s="23">
        <v>655691</v>
      </c>
      <c r="R130" s="23">
        <v>667890</v>
      </c>
      <c r="S130" s="23">
        <f>Table10[[#This Row],[Island end]]-Table10[[#This Row],[Island start]]</f>
        <v>12199</v>
      </c>
      <c r="T130" s="23">
        <v>658012</v>
      </c>
      <c r="U130" s="23">
        <v>659727</v>
      </c>
      <c r="V130" s="23">
        <v>1</v>
      </c>
      <c r="W130" s="53" t="s">
        <v>1048</v>
      </c>
    </row>
    <row r="131" spans="16:23">
      <c r="P131" s="109"/>
      <c r="Q131" s="23">
        <v>655691</v>
      </c>
      <c r="R131" s="23">
        <v>667890</v>
      </c>
      <c r="S131" s="23">
        <f>Table10[[#This Row],[Island end]]-Table10[[#This Row],[Island start]]</f>
        <v>12199</v>
      </c>
      <c r="T131" s="23">
        <v>659724</v>
      </c>
      <c r="U131" s="23">
        <v>660221</v>
      </c>
      <c r="V131" s="23">
        <v>1</v>
      </c>
      <c r="W131" s="53" t="s">
        <v>1049</v>
      </c>
    </row>
    <row r="132" spans="16:23">
      <c r="P132" s="109"/>
      <c r="Q132" s="23">
        <v>655691</v>
      </c>
      <c r="R132" s="23">
        <v>667890</v>
      </c>
      <c r="S132" s="23">
        <f>Table10[[#This Row],[Island end]]-Table10[[#This Row],[Island start]]</f>
        <v>12199</v>
      </c>
      <c r="T132" s="23">
        <v>660199</v>
      </c>
      <c r="U132" s="23">
        <v>661164</v>
      </c>
      <c r="V132" s="23">
        <v>1</v>
      </c>
      <c r="W132" s="53" t="s">
        <v>1050</v>
      </c>
    </row>
    <row r="133" spans="16:23">
      <c r="P133" s="109"/>
      <c r="Q133" s="23">
        <v>655691</v>
      </c>
      <c r="R133" s="23">
        <v>667890</v>
      </c>
      <c r="S133" s="23">
        <f>Table10[[#This Row],[Island end]]-Table10[[#This Row],[Island start]]</f>
        <v>12199</v>
      </c>
      <c r="T133" s="23">
        <v>661189</v>
      </c>
      <c r="U133" s="23">
        <v>662340</v>
      </c>
      <c r="V133" s="23">
        <v>1</v>
      </c>
      <c r="W133" s="53" t="s">
        <v>1051</v>
      </c>
    </row>
    <row r="134" spans="16:23">
      <c r="P134" s="109"/>
      <c r="Q134" s="23">
        <v>655691</v>
      </c>
      <c r="R134" s="23">
        <v>667890</v>
      </c>
      <c r="S134" s="23">
        <f>Table10[[#This Row],[Island end]]-Table10[[#This Row],[Island start]]</f>
        <v>12199</v>
      </c>
      <c r="T134" s="23">
        <v>662927</v>
      </c>
      <c r="U134" s="23">
        <v>663259</v>
      </c>
      <c r="V134" s="23">
        <v>1</v>
      </c>
      <c r="W134" s="53" t="s">
        <v>141</v>
      </c>
    </row>
    <row r="135" spans="16:23">
      <c r="P135" s="109"/>
      <c r="Q135" s="23">
        <v>655691</v>
      </c>
      <c r="R135" s="23">
        <v>667890</v>
      </c>
      <c r="S135" s="23">
        <f>Table10[[#This Row],[Island end]]-Table10[[#This Row],[Island start]]</f>
        <v>12199</v>
      </c>
      <c r="T135" s="23">
        <v>663378</v>
      </c>
      <c r="U135" s="23">
        <v>664886</v>
      </c>
      <c r="V135" s="23">
        <v>1</v>
      </c>
      <c r="W135" s="53" t="s">
        <v>141</v>
      </c>
    </row>
    <row r="136" spans="16:23">
      <c r="P136" s="109"/>
      <c r="Q136" s="23">
        <v>655691</v>
      </c>
      <c r="R136" s="23">
        <v>667890</v>
      </c>
      <c r="S136" s="23">
        <f>Table10[[#This Row],[Island end]]-Table10[[#This Row],[Island start]]</f>
        <v>12199</v>
      </c>
      <c r="T136" s="23">
        <v>665492</v>
      </c>
      <c r="U136" s="23">
        <v>666484</v>
      </c>
      <c r="V136" s="23">
        <v>1</v>
      </c>
      <c r="W136" s="53" t="s">
        <v>1052</v>
      </c>
    </row>
    <row r="137" spans="16:23">
      <c r="P137" s="109"/>
      <c r="Q137" s="23">
        <v>655691</v>
      </c>
      <c r="R137" s="23">
        <v>667890</v>
      </c>
      <c r="S137" s="23">
        <f>Table10[[#This Row],[Island end]]-Table10[[#This Row],[Island start]]</f>
        <v>12199</v>
      </c>
      <c r="T137" s="23">
        <v>666647</v>
      </c>
      <c r="U137" s="23">
        <v>667555</v>
      </c>
      <c r="V137" s="23">
        <v>1</v>
      </c>
      <c r="W137" s="53" t="s">
        <v>1043</v>
      </c>
    </row>
    <row r="138" spans="16:23">
      <c r="P138" s="109"/>
      <c r="Q138" s="23">
        <v>655691</v>
      </c>
      <c r="R138" s="23">
        <v>667890</v>
      </c>
      <c r="S138" s="23">
        <f>Table10[[#This Row],[Island end]]-Table10[[#This Row],[Island start]]</f>
        <v>12199</v>
      </c>
      <c r="T138" s="23">
        <v>667768</v>
      </c>
      <c r="U138" s="23">
        <v>667890</v>
      </c>
      <c r="V138" s="23">
        <v>1</v>
      </c>
      <c r="W138" s="53" t="s">
        <v>195</v>
      </c>
    </row>
    <row r="139" spans="16:23">
      <c r="P139" s="109">
        <v>6</v>
      </c>
      <c r="Q139" s="24">
        <v>1241074</v>
      </c>
      <c r="R139" s="24">
        <v>1279788</v>
      </c>
      <c r="S139" s="24">
        <v>38714</v>
      </c>
      <c r="T139" s="24">
        <v>1241074</v>
      </c>
      <c r="U139" s="24">
        <v>1243278</v>
      </c>
      <c r="V139" s="24">
        <v>1</v>
      </c>
      <c r="W139" s="36" t="s">
        <v>1053</v>
      </c>
    </row>
    <row r="140" spans="16:23">
      <c r="P140" s="109"/>
      <c r="Q140" s="24">
        <v>1241074</v>
      </c>
      <c r="R140" s="24">
        <v>1279788</v>
      </c>
      <c r="S140" s="24">
        <v>38714</v>
      </c>
      <c r="T140" s="24">
        <v>1243357</v>
      </c>
      <c r="U140" s="24">
        <v>1246458</v>
      </c>
      <c r="V140" s="24">
        <v>1</v>
      </c>
      <c r="W140" s="36" t="s">
        <v>1054</v>
      </c>
    </row>
    <row r="141" spans="16:23">
      <c r="P141" s="109"/>
      <c r="Q141" s="24">
        <v>1241074</v>
      </c>
      <c r="R141" s="24">
        <v>1279788</v>
      </c>
      <c r="S141" s="24">
        <v>38714</v>
      </c>
      <c r="T141" s="24">
        <v>1246455</v>
      </c>
      <c r="U141" s="24">
        <v>1247420</v>
      </c>
      <c r="V141" s="24">
        <v>1</v>
      </c>
      <c r="W141" s="36" t="s">
        <v>616</v>
      </c>
    </row>
    <row r="142" spans="16:23">
      <c r="P142" s="109"/>
      <c r="Q142" s="24">
        <v>1241074</v>
      </c>
      <c r="R142" s="24">
        <v>1279788</v>
      </c>
      <c r="S142" s="24">
        <v>38714</v>
      </c>
      <c r="T142" s="24">
        <v>1247507</v>
      </c>
      <c r="U142" s="24">
        <v>1248610</v>
      </c>
      <c r="V142" s="24">
        <v>1</v>
      </c>
      <c r="W142" s="36"/>
    </row>
    <row r="143" spans="16:23">
      <c r="P143" s="109"/>
      <c r="Q143" s="24">
        <v>1241074</v>
      </c>
      <c r="R143" s="24">
        <v>1279788</v>
      </c>
      <c r="S143" s="24">
        <v>38714</v>
      </c>
      <c r="T143" s="24">
        <v>1248719</v>
      </c>
      <c r="U143" s="24">
        <v>1250182</v>
      </c>
      <c r="V143" s="24">
        <v>1</v>
      </c>
      <c r="W143" s="36" t="s">
        <v>1055</v>
      </c>
    </row>
    <row r="144" spans="16:23">
      <c r="P144" s="109"/>
      <c r="Q144" s="24">
        <v>1241074</v>
      </c>
      <c r="R144" s="24">
        <v>1279788</v>
      </c>
      <c r="S144" s="24">
        <v>38714</v>
      </c>
      <c r="T144" s="24">
        <v>1250380</v>
      </c>
      <c r="U144" s="24">
        <v>1251390</v>
      </c>
      <c r="V144" s="24">
        <v>1</v>
      </c>
      <c r="W144" s="36"/>
    </row>
    <row r="145" spans="16:23">
      <c r="P145" s="109"/>
      <c r="Q145" s="24">
        <v>1241074</v>
      </c>
      <c r="R145" s="24">
        <v>1279788</v>
      </c>
      <c r="S145" s="24">
        <v>38714</v>
      </c>
      <c r="T145" s="24">
        <v>1251406</v>
      </c>
      <c r="U145" s="24">
        <v>1252893</v>
      </c>
      <c r="V145" s="24">
        <v>1</v>
      </c>
      <c r="W145" s="36" t="s">
        <v>1056</v>
      </c>
    </row>
    <row r="146" spans="16:23">
      <c r="P146" s="109"/>
      <c r="Q146" s="24">
        <v>1241074</v>
      </c>
      <c r="R146" s="24">
        <v>1279788</v>
      </c>
      <c r="S146" s="24">
        <v>38714</v>
      </c>
      <c r="T146" s="24">
        <v>1253155</v>
      </c>
      <c r="U146" s="24">
        <v>1254636</v>
      </c>
      <c r="V146" s="24">
        <v>1</v>
      </c>
      <c r="W146" s="36" t="s">
        <v>1057</v>
      </c>
    </row>
    <row r="147" spans="16:23">
      <c r="P147" s="109"/>
      <c r="Q147" s="24">
        <v>1241074</v>
      </c>
      <c r="R147" s="24">
        <v>1279788</v>
      </c>
      <c r="S147" s="24">
        <v>38714</v>
      </c>
      <c r="T147" s="24">
        <v>1254764</v>
      </c>
      <c r="U147" s="24">
        <v>1255444</v>
      </c>
      <c r="V147" s="24">
        <v>1</v>
      </c>
      <c r="W147" s="36" t="s">
        <v>157</v>
      </c>
    </row>
    <row r="148" spans="16:23">
      <c r="P148" s="109"/>
      <c r="Q148" s="24">
        <v>1241074</v>
      </c>
      <c r="R148" s="24">
        <v>1279788</v>
      </c>
      <c r="S148" s="24">
        <v>38714</v>
      </c>
      <c r="T148" s="24">
        <v>1255472</v>
      </c>
      <c r="U148" s="24">
        <v>1256362</v>
      </c>
      <c r="V148" s="24">
        <v>-1</v>
      </c>
      <c r="W148" s="36" t="s">
        <v>332</v>
      </c>
    </row>
    <row r="149" spans="16:23">
      <c r="P149" s="109"/>
      <c r="Q149" s="24">
        <v>1241074</v>
      </c>
      <c r="R149" s="24">
        <v>1279788</v>
      </c>
      <c r="S149" s="24">
        <v>38714</v>
      </c>
      <c r="T149" s="24">
        <v>1256480</v>
      </c>
      <c r="U149" s="24">
        <v>1257667</v>
      </c>
      <c r="V149" s="24">
        <v>1</v>
      </c>
      <c r="W149" s="36" t="s">
        <v>1058</v>
      </c>
    </row>
    <row r="150" spans="16:23">
      <c r="P150" s="109"/>
      <c r="Q150" s="24">
        <v>1241074</v>
      </c>
      <c r="R150" s="24">
        <v>1279788</v>
      </c>
      <c r="S150" s="24">
        <v>38714</v>
      </c>
      <c r="T150" s="24">
        <v>1257679</v>
      </c>
      <c r="U150" s="24">
        <v>1258998</v>
      </c>
      <c r="V150" s="24">
        <v>1</v>
      </c>
      <c r="W150" s="36" t="s">
        <v>1059</v>
      </c>
    </row>
    <row r="151" spans="16:23">
      <c r="P151" s="109"/>
      <c r="Q151" s="24">
        <v>1241074</v>
      </c>
      <c r="R151" s="24">
        <v>1279788</v>
      </c>
      <c r="S151" s="24">
        <v>38714</v>
      </c>
      <c r="T151" s="24">
        <v>1259232</v>
      </c>
      <c r="U151" s="24">
        <v>1259678</v>
      </c>
      <c r="V151" s="24">
        <v>1</v>
      </c>
      <c r="W151" s="36" t="s">
        <v>432</v>
      </c>
    </row>
    <row r="152" spans="16:23">
      <c r="P152" s="109"/>
      <c r="Q152" s="24">
        <v>1241074</v>
      </c>
      <c r="R152" s="24">
        <v>1279788</v>
      </c>
      <c r="S152" s="24">
        <v>38714</v>
      </c>
      <c r="T152" s="24">
        <v>1259716</v>
      </c>
      <c r="U152" s="24">
        <v>1260210</v>
      </c>
      <c r="V152" s="24">
        <v>1</v>
      </c>
      <c r="W152" s="36" t="s">
        <v>433</v>
      </c>
    </row>
    <row r="153" spans="16:23">
      <c r="P153" s="109"/>
      <c r="Q153" s="24">
        <v>1241074</v>
      </c>
      <c r="R153" s="24">
        <v>1279788</v>
      </c>
      <c r="S153" s="24">
        <v>38714</v>
      </c>
      <c r="T153" s="24">
        <v>1260216</v>
      </c>
      <c r="U153" s="24">
        <v>1262426</v>
      </c>
      <c r="V153" s="24">
        <v>1</v>
      </c>
      <c r="W153" s="36" t="s">
        <v>434</v>
      </c>
    </row>
    <row r="154" spans="16:23">
      <c r="P154" s="109"/>
      <c r="Q154" s="24">
        <v>1241074</v>
      </c>
      <c r="R154" s="24">
        <v>1279788</v>
      </c>
      <c r="S154" s="24">
        <v>38714</v>
      </c>
      <c r="T154" s="24">
        <v>1262407</v>
      </c>
      <c r="U154" s="24">
        <v>1263435</v>
      </c>
      <c r="V154" s="24">
        <v>1</v>
      </c>
      <c r="W154" s="36" t="s">
        <v>435</v>
      </c>
    </row>
    <row r="155" spans="16:23">
      <c r="P155" s="109"/>
      <c r="Q155" s="24">
        <v>1241074</v>
      </c>
      <c r="R155" s="24">
        <v>1279788</v>
      </c>
      <c r="S155" s="24">
        <v>38714</v>
      </c>
      <c r="T155" s="24">
        <v>1263589</v>
      </c>
      <c r="U155" s="24">
        <v>1264905</v>
      </c>
      <c r="V155" s="24">
        <v>1</v>
      </c>
      <c r="W155" s="36" t="s">
        <v>510</v>
      </c>
    </row>
    <row r="156" spans="16:23">
      <c r="P156" s="109"/>
      <c r="Q156" s="24">
        <v>1241074</v>
      </c>
      <c r="R156" s="24">
        <v>1279788</v>
      </c>
      <c r="S156" s="24">
        <v>38714</v>
      </c>
      <c r="T156" s="24">
        <v>1264902</v>
      </c>
      <c r="U156" s="24">
        <v>1265042</v>
      </c>
      <c r="V156" s="24">
        <v>1</v>
      </c>
      <c r="W156" s="36"/>
    </row>
    <row r="157" spans="16:23">
      <c r="P157" s="109"/>
      <c r="Q157" s="24">
        <v>1241074</v>
      </c>
      <c r="R157" s="24">
        <v>1279788</v>
      </c>
      <c r="S157" s="24">
        <v>38714</v>
      </c>
      <c r="T157" s="24">
        <v>1265050</v>
      </c>
      <c r="U157" s="24">
        <v>1265253</v>
      </c>
      <c r="V157" s="24">
        <v>-1</v>
      </c>
      <c r="W157" s="36"/>
    </row>
    <row r="158" spans="16:23">
      <c r="P158" s="109"/>
      <c r="Q158" s="24">
        <v>1241074</v>
      </c>
      <c r="R158" s="24">
        <v>1279788</v>
      </c>
      <c r="S158" s="24">
        <v>38714</v>
      </c>
      <c r="T158" s="24">
        <v>1265299</v>
      </c>
      <c r="U158" s="24">
        <v>1266009</v>
      </c>
      <c r="V158" s="24">
        <v>-1</v>
      </c>
      <c r="W158" s="36" t="s">
        <v>465</v>
      </c>
    </row>
    <row r="159" spans="16:23">
      <c r="P159" s="109"/>
      <c r="Q159" s="24">
        <v>1241074</v>
      </c>
      <c r="R159" s="24">
        <v>1279788</v>
      </c>
      <c r="S159" s="24">
        <v>38714</v>
      </c>
      <c r="T159" s="24">
        <v>1266015</v>
      </c>
      <c r="U159" s="24">
        <v>1267217</v>
      </c>
      <c r="V159" s="24">
        <v>-1</v>
      </c>
      <c r="W159" s="36" t="s">
        <v>1060</v>
      </c>
    </row>
    <row r="160" spans="16:23">
      <c r="P160" s="109"/>
      <c r="Q160" s="24">
        <v>1241074</v>
      </c>
      <c r="R160" s="24">
        <v>1279788</v>
      </c>
      <c r="S160" s="24">
        <v>38714</v>
      </c>
      <c r="T160" s="24">
        <v>1267214</v>
      </c>
      <c r="U160" s="24">
        <v>1268368</v>
      </c>
      <c r="V160" s="24">
        <v>-1</v>
      </c>
      <c r="W160" s="36"/>
    </row>
    <row r="161" spans="16:23">
      <c r="P161" s="109"/>
      <c r="Q161" s="24">
        <v>1241074</v>
      </c>
      <c r="R161" s="24">
        <v>1279788</v>
      </c>
      <c r="S161" s="24">
        <v>38714</v>
      </c>
      <c r="T161" s="24">
        <v>1268365</v>
      </c>
      <c r="U161" s="24">
        <v>1268976</v>
      </c>
      <c r="V161" s="24">
        <v>-1</v>
      </c>
      <c r="W161" s="36" t="s">
        <v>220</v>
      </c>
    </row>
    <row r="162" spans="16:23">
      <c r="P162" s="109"/>
      <c r="Q162" s="24">
        <v>1241074</v>
      </c>
      <c r="R162" s="24">
        <v>1279788</v>
      </c>
      <c r="S162" s="24">
        <v>38714</v>
      </c>
      <c r="T162" s="24">
        <v>1269152</v>
      </c>
      <c r="U162" s="24">
        <v>1269535</v>
      </c>
      <c r="V162" s="24">
        <v>-1</v>
      </c>
      <c r="W162" s="36"/>
    </row>
    <row r="163" spans="16:23">
      <c r="P163" s="109"/>
      <c r="Q163" s="24">
        <v>1241074</v>
      </c>
      <c r="R163" s="24">
        <v>1279788</v>
      </c>
      <c r="S163" s="24">
        <v>38714</v>
      </c>
      <c r="T163" s="24">
        <v>1269535</v>
      </c>
      <c r="U163" s="24">
        <v>1270398</v>
      </c>
      <c r="V163" s="24">
        <v>-1</v>
      </c>
      <c r="W163" s="36"/>
    </row>
    <row r="164" spans="16:23">
      <c r="P164" s="109"/>
      <c r="Q164" s="24">
        <v>1241074</v>
      </c>
      <c r="R164" s="24">
        <v>1279788</v>
      </c>
      <c r="S164" s="24">
        <v>38714</v>
      </c>
      <c r="T164" s="24">
        <v>1270713</v>
      </c>
      <c r="U164" s="24">
        <v>1271309</v>
      </c>
      <c r="V164" s="24">
        <v>1</v>
      </c>
      <c r="W164" s="36" t="s">
        <v>1061</v>
      </c>
    </row>
    <row r="165" spans="16:23">
      <c r="P165" s="109"/>
      <c r="Q165" s="24">
        <v>1241074</v>
      </c>
      <c r="R165" s="24">
        <v>1279788</v>
      </c>
      <c r="S165" s="24">
        <v>38714</v>
      </c>
      <c r="T165" s="24">
        <v>1271335</v>
      </c>
      <c r="U165" s="24">
        <v>1272540</v>
      </c>
      <c r="V165" s="24">
        <v>-1</v>
      </c>
      <c r="W165" s="36" t="s">
        <v>426</v>
      </c>
    </row>
    <row r="166" spans="16:23">
      <c r="P166" s="109"/>
      <c r="Q166" s="24">
        <v>1241074</v>
      </c>
      <c r="R166" s="24">
        <v>1279788</v>
      </c>
      <c r="S166" s="24">
        <v>38714</v>
      </c>
      <c r="T166" s="24">
        <v>1272537</v>
      </c>
      <c r="U166" s="24">
        <v>1273949</v>
      </c>
      <c r="V166" s="24">
        <v>-1</v>
      </c>
      <c r="W166" s="36" t="s">
        <v>414</v>
      </c>
    </row>
    <row r="167" spans="16:23">
      <c r="P167" s="109"/>
      <c r="Q167" s="24">
        <v>1241074</v>
      </c>
      <c r="R167" s="24">
        <v>1279788</v>
      </c>
      <c r="S167" s="24">
        <v>38714</v>
      </c>
      <c r="T167" s="24">
        <v>1273962</v>
      </c>
      <c r="U167" s="24">
        <v>1274708</v>
      </c>
      <c r="V167" s="24">
        <v>-1</v>
      </c>
      <c r="W167" s="36" t="s">
        <v>416</v>
      </c>
    </row>
    <row r="168" spans="16:23">
      <c r="P168" s="109"/>
      <c r="Q168" s="24">
        <v>1241074</v>
      </c>
      <c r="R168" s="24">
        <v>1279788</v>
      </c>
      <c r="S168" s="24">
        <v>38714</v>
      </c>
      <c r="T168" s="24">
        <v>1274735</v>
      </c>
      <c r="U168" s="24">
        <v>1275868</v>
      </c>
      <c r="V168" s="24">
        <v>-1</v>
      </c>
      <c r="W168" s="36" t="s">
        <v>1062</v>
      </c>
    </row>
    <row r="169" spans="16:23">
      <c r="P169" s="109"/>
      <c r="Q169" s="24">
        <v>1241074</v>
      </c>
      <c r="R169" s="24">
        <v>1279788</v>
      </c>
      <c r="S169" s="24">
        <v>38714</v>
      </c>
      <c r="T169" s="24">
        <v>1275870</v>
      </c>
      <c r="U169" s="24">
        <v>1278707</v>
      </c>
      <c r="V169" s="24">
        <v>-1</v>
      </c>
      <c r="W169" s="36" t="s">
        <v>1063</v>
      </c>
    </row>
    <row r="170" spans="16:23">
      <c r="P170" s="109"/>
      <c r="Q170" s="24">
        <v>1241074</v>
      </c>
      <c r="R170" s="24">
        <v>1279788</v>
      </c>
      <c r="S170" s="24">
        <v>38714</v>
      </c>
      <c r="T170" s="24">
        <v>1278712</v>
      </c>
      <c r="U170" s="24">
        <v>1279788</v>
      </c>
      <c r="V170" s="24">
        <v>-1</v>
      </c>
      <c r="W170" s="36" t="s">
        <v>1064</v>
      </c>
    </row>
    <row r="171" spans="16:23">
      <c r="P171" s="109">
        <v>7</v>
      </c>
      <c r="Q171" s="42">
        <v>1363187</v>
      </c>
      <c r="R171" s="42">
        <v>1368509</v>
      </c>
      <c r="S171" s="42">
        <v>5322</v>
      </c>
      <c r="T171" s="42">
        <v>1363187</v>
      </c>
      <c r="U171" s="42">
        <v>1363801</v>
      </c>
      <c r="V171" s="42">
        <v>-1</v>
      </c>
      <c r="W171" s="66" t="s">
        <v>1065</v>
      </c>
    </row>
    <row r="172" spans="16:23">
      <c r="P172" s="109"/>
      <c r="Q172" s="42">
        <v>1363187</v>
      </c>
      <c r="R172" s="42">
        <v>1368509</v>
      </c>
      <c r="S172" s="42">
        <v>5322</v>
      </c>
      <c r="T172" s="42">
        <v>1363913</v>
      </c>
      <c r="U172" s="42">
        <v>1365406</v>
      </c>
      <c r="V172" s="42">
        <v>-1</v>
      </c>
      <c r="W172" s="66" t="s">
        <v>151</v>
      </c>
    </row>
    <row r="173" spans="16:23">
      <c r="P173" s="109"/>
      <c r="Q173" s="42">
        <v>1363187</v>
      </c>
      <c r="R173" s="42">
        <v>1368509</v>
      </c>
      <c r="S173" s="42">
        <v>5322</v>
      </c>
      <c r="T173" s="42">
        <v>1365665</v>
      </c>
      <c r="U173" s="42">
        <v>1366552</v>
      </c>
      <c r="V173" s="42">
        <v>1</v>
      </c>
      <c r="W173" s="66" t="s">
        <v>1066</v>
      </c>
    </row>
    <row r="174" spans="16:23">
      <c r="P174" s="109"/>
      <c r="Q174" s="42">
        <v>1363187</v>
      </c>
      <c r="R174" s="42">
        <v>1368509</v>
      </c>
      <c r="S174" s="42">
        <v>5322</v>
      </c>
      <c r="T174" s="42">
        <v>1366747</v>
      </c>
      <c r="U174" s="42">
        <v>1368006</v>
      </c>
      <c r="V174" s="42">
        <v>-1</v>
      </c>
      <c r="W174" s="66" t="s">
        <v>277</v>
      </c>
    </row>
    <row r="175" spans="16:23">
      <c r="P175" s="109"/>
      <c r="Q175" s="42">
        <v>1363187</v>
      </c>
      <c r="R175" s="42">
        <v>1368509</v>
      </c>
      <c r="S175" s="42">
        <v>5322</v>
      </c>
      <c r="T175" s="42">
        <v>1368357</v>
      </c>
      <c r="U175" s="42">
        <v>1368509</v>
      </c>
      <c r="V175" s="42">
        <v>1</v>
      </c>
      <c r="W175" s="66"/>
    </row>
    <row r="176" spans="16:23">
      <c r="P176" s="109">
        <v>8</v>
      </c>
      <c r="Q176" s="40">
        <v>1506991</v>
      </c>
      <c r="R176" s="40">
        <v>1513198</v>
      </c>
      <c r="S176" s="40">
        <v>6207</v>
      </c>
      <c r="T176" s="40">
        <v>1506991</v>
      </c>
      <c r="U176" s="40">
        <v>1507128</v>
      </c>
      <c r="V176" s="40">
        <v>-1</v>
      </c>
      <c r="W176" s="67"/>
    </row>
    <row r="177" spans="16:23">
      <c r="P177" s="109"/>
      <c r="Q177" s="40">
        <v>1506991</v>
      </c>
      <c r="R177" s="40">
        <v>1513198</v>
      </c>
      <c r="S177" s="40">
        <v>6207</v>
      </c>
      <c r="T177" s="40">
        <v>1507473</v>
      </c>
      <c r="U177" s="40">
        <v>1508747</v>
      </c>
      <c r="V177" s="40">
        <v>-1</v>
      </c>
      <c r="W177" s="67"/>
    </row>
    <row r="178" spans="16:23">
      <c r="P178" s="109"/>
      <c r="Q178" s="40">
        <v>1506991</v>
      </c>
      <c r="R178" s="40">
        <v>1513198</v>
      </c>
      <c r="S178" s="40">
        <v>6207</v>
      </c>
      <c r="T178" s="40">
        <v>1509359</v>
      </c>
      <c r="U178" s="40">
        <v>1509655</v>
      </c>
      <c r="V178" s="40">
        <v>-1</v>
      </c>
      <c r="W178" s="67"/>
    </row>
    <row r="179" spans="16:23">
      <c r="P179" s="109"/>
      <c r="Q179" s="40">
        <v>1506991</v>
      </c>
      <c r="R179" s="40">
        <v>1513198</v>
      </c>
      <c r="S179" s="40">
        <v>6207</v>
      </c>
      <c r="T179" s="40">
        <v>1509871</v>
      </c>
      <c r="U179" s="40">
        <v>1510629</v>
      </c>
      <c r="V179" s="40">
        <v>-1</v>
      </c>
      <c r="W179" s="67"/>
    </row>
    <row r="180" spans="16:23">
      <c r="P180" s="109"/>
      <c r="Q180" s="40">
        <v>1506991</v>
      </c>
      <c r="R180" s="40">
        <v>1513198</v>
      </c>
      <c r="S180" s="40">
        <v>6207</v>
      </c>
      <c r="T180" s="40">
        <v>1510638</v>
      </c>
      <c r="U180" s="40">
        <v>1511567</v>
      </c>
      <c r="V180" s="40">
        <v>-1</v>
      </c>
      <c r="W180" s="67"/>
    </row>
    <row r="181" spans="16:23">
      <c r="P181" s="109"/>
      <c r="Q181" s="40">
        <v>1506991</v>
      </c>
      <c r="R181" s="40">
        <v>1513198</v>
      </c>
      <c r="S181" s="40">
        <v>6207</v>
      </c>
      <c r="T181" s="40">
        <v>1512128</v>
      </c>
      <c r="U181" s="40">
        <v>1513198</v>
      </c>
      <c r="V181" s="40">
        <v>-1</v>
      </c>
      <c r="W181" s="67" t="s">
        <v>157</v>
      </c>
    </row>
    <row r="182" spans="16:23">
      <c r="P182" s="109">
        <v>9</v>
      </c>
      <c r="Q182" s="41">
        <v>1567655</v>
      </c>
      <c r="R182" s="41">
        <v>1574888</v>
      </c>
      <c r="S182" s="41">
        <v>7233</v>
      </c>
      <c r="T182" s="41">
        <v>1567655</v>
      </c>
      <c r="U182" s="41">
        <v>1569109</v>
      </c>
      <c r="V182" s="41">
        <v>1</v>
      </c>
      <c r="W182" s="68" t="s">
        <v>1067</v>
      </c>
    </row>
    <row r="183" spans="16:23">
      <c r="P183" s="109"/>
      <c r="Q183" s="41">
        <v>1567655</v>
      </c>
      <c r="R183" s="41">
        <v>1574888</v>
      </c>
      <c r="S183" s="41">
        <v>7233</v>
      </c>
      <c r="T183" s="41">
        <v>1569136</v>
      </c>
      <c r="U183" s="41">
        <v>1569990</v>
      </c>
      <c r="V183" s="41">
        <v>1</v>
      </c>
      <c r="W183" s="68"/>
    </row>
    <row r="184" spans="16:23">
      <c r="P184" s="109"/>
      <c r="Q184" s="41">
        <v>1567655</v>
      </c>
      <c r="R184" s="41">
        <v>1574888</v>
      </c>
      <c r="S184" s="41">
        <v>7233</v>
      </c>
      <c r="T184" s="41">
        <v>1570001</v>
      </c>
      <c r="U184" s="41">
        <v>1570789</v>
      </c>
      <c r="V184" s="41">
        <v>1</v>
      </c>
      <c r="W184" s="68" t="s">
        <v>1068</v>
      </c>
    </row>
    <row r="185" spans="16:23">
      <c r="P185" s="109"/>
      <c r="Q185" s="41">
        <v>1567655</v>
      </c>
      <c r="R185" s="41">
        <v>1574888</v>
      </c>
      <c r="S185" s="41">
        <v>7233</v>
      </c>
      <c r="T185" s="41">
        <v>1570799</v>
      </c>
      <c r="U185" s="41">
        <v>1571476</v>
      </c>
      <c r="V185" s="41">
        <v>1</v>
      </c>
      <c r="W185" s="68"/>
    </row>
    <row r="186" spans="16:23">
      <c r="P186" s="109"/>
      <c r="Q186" s="41">
        <v>1567655</v>
      </c>
      <c r="R186" s="41">
        <v>1574888</v>
      </c>
      <c r="S186" s="41">
        <v>7233</v>
      </c>
      <c r="T186" s="41">
        <v>1571489</v>
      </c>
      <c r="U186" s="41">
        <v>1572169</v>
      </c>
      <c r="V186" s="41">
        <v>1</v>
      </c>
      <c r="W186" s="68"/>
    </row>
    <row r="187" spans="16:23">
      <c r="P187" s="109"/>
      <c r="Q187" s="41">
        <v>1567655</v>
      </c>
      <c r="R187" s="41">
        <v>1574888</v>
      </c>
      <c r="S187" s="41">
        <v>7233</v>
      </c>
      <c r="T187" s="41">
        <v>1572252</v>
      </c>
      <c r="U187" s="41">
        <v>1573136</v>
      </c>
      <c r="V187" s="41">
        <v>-1</v>
      </c>
      <c r="W187" s="68" t="s">
        <v>332</v>
      </c>
    </row>
    <row r="188" spans="16:23">
      <c r="P188" s="109"/>
      <c r="Q188" s="41">
        <v>1567655</v>
      </c>
      <c r="R188" s="41">
        <v>1574888</v>
      </c>
      <c r="S188" s="41">
        <v>7233</v>
      </c>
      <c r="T188" s="41">
        <v>1573241</v>
      </c>
      <c r="U188" s="41">
        <v>1573921</v>
      </c>
      <c r="V188" s="41">
        <v>1</v>
      </c>
      <c r="W188" s="68" t="s">
        <v>1069</v>
      </c>
    </row>
    <row r="189" spans="16:23">
      <c r="P189" s="109"/>
      <c r="Q189" s="41">
        <v>1567655</v>
      </c>
      <c r="R189" s="41">
        <v>1574888</v>
      </c>
      <c r="S189" s="41">
        <v>7233</v>
      </c>
      <c r="T189" s="41">
        <v>1573947</v>
      </c>
      <c r="U189" s="41">
        <v>1574888</v>
      </c>
      <c r="V189" s="41">
        <v>1</v>
      </c>
      <c r="W189" s="68" t="s">
        <v>1070</v>
      </c>
    </row>
    <row r="190" spans="16:23">
      <c r="P190" s="109">
        <v>10</v>
      </c>
      <c r="Q190" s="1">
        <v>2026784</v>
      </c>
      <c r="R190" s="1">
        <v>2035916</v>
      </c>
      <c r="S190" s="1">
        <v>9132</v>
      </c>
      <c r="T190" s="1">
        <v>2026784</v>
      </c>
      <c r="U190" s="1">
        <v>2029651</v>
      </c>
      <c r="V190" s="1">
        <v>1</v>
      </c>
      <c r="W190" s="37" t="s">
        <v>1071</v>
      </c>
    </row>
    <row r="191" spans="16:23">
      <c r="P191" s="109"/>
      <c r="Q191" s="1">
        <v>2026784</v>
      </c>
      <c r="R191" s="1">
        <v>2035916</v>
      </c>
      <c r="S191" s="1">
        <v>9132</v>
      </c>
      <c r="T191" s="1">
        <v>2029666</v>
      </c>
      <c r="U191" s="1">
        <v>2030766</v>
      </c>
      <c r="V191" s="1">
        <v>1</v>
      </c>
      <c r="W191" s="37"/>
    </row>
    <row r="192" spans="16:23">
      <c r="P192" s="109"/>
      <c r="Q192" s="1">
        <v>2026784</v>
      </c>
      <c r="R192" s="1">
        <v>2035916</v>
      </c>
      <c r="S192" s="1">
        <v>9132</v>
      </c>
      <c r="T192" s="1">
        <v>2030763</v>
      </c>
      <c r="U192" s="1">
        <v>2031137</v>
      </c>
      <c r="V192" s="1">
        <v>1</v>
      </c>
      <c r="W192" s="37"/>
    </row>
    <row r="193" spans="16:23">
      <c r="P193" s="109"/>
      <c r="Q193" s="1">
        <v>2026784</v>
      </c>
      <c r="R193" s="1">
        <v>2035916</v>
      </c>
      <c r="S193" s="1">
        <v>9132</v>
      </c>
      <c r="T193" s="1">
        <v>2031160</v>
      </c>
      <c r="U193" s="1">
        <v>2033244</v>
      </c>
      <c r="V193" s="1">
        <v>1</v>
      </c>
      <c r="W193" s="37" t="s">
        <v>1072</v>
      </c>
    </row>
    <row r="194" spans="16:23">
      <c r="P194" s="109"/>
      <c r="Q194" s="1">
        <v>2026784</v>
      </c>
      <c r="R194" s="1">
        <v>2035916</v>
      </c>
      <c r="S194" s="1">
        <v>9132</v>
      </c>
      <c r="T194" s="1">
        <v>2033413</v>
      </c>
      <c r="U194" s="1">
        <v>2033733</v>
      </c>
      <c r="V194" s="1">
        <v>1</v>
      </c>
      <c r="W194" s="37" t="s">
        <v>1073</v>
      </c>
    </row>
    <row r="195" spans="16:23">
      <c r="P195" s="109"/>
      <c r="Q195" s="1">
        <v>2026784</v>
      </c>
      <c r="R195" s="1">
        <v>2035916</v>
      </c>
      <c r="S195" s="1">
        <v>9132</v>
      </c>
      <c r="T195" s="1">
        <v>2033730</v>
      </c>
      <c r="U195" s="1">
        <v>2035916</v>
      </c>
      <c r="V195" s="1">
        <v>1</v>
      </c>
      <c r="W195" s="37" t="s">
        <v>157</v>
      </c>
    </row>
    <row r="196" spans="16:23">
      <c r="P196" s="109">
        <v>11</v>
      </c>
      <c r="Q196" s="9">
        <v>2274544</v>
      </c>
      <c r="R196" s="9">
        <v>2288454</v>
      </c>
      <c r="S196" s="9">
        <v>13910</v>
      </c>
      <c r="T196" s="9">
        <v>2274544</v>
      </c>
      <c r="U196" s="9">
        <v>2275395</v>
      </c>
      <c r="V196" s="9">
        <v>1</v>
      </c>
      <c r="W196" s="50"/>
    </row>
    <row r="197" spans="16:23">
      <c r="P197" s="109"/>
      <c r="Q197" s="9">
        <v>2274544</v>
      </c>
      <c r="R197" s="9">
        <v>2288454</v>
      </c>
      <c r="S197" s="9">
        <v>13910</v>
      </c>
      <c r="T197" s="9">
        <v>2275598</v>
      </c>
      <c r="U197" s="9">
        <v>2278537</v>
      </c>
      <c r="V197" s="9">
        <v>1</v>
      </c>
      <c r="W197" s="50" t="s">
        <v>1074</v>
      </c>
    </row>
    <row r="198" spans="16:23">
      <c r="P198" s="109"/>
      <c r="Q198" s="9">
        <v>2274544</v>
      </c>
      <c r="R198" s="9">
        <v>2288454</v>
      </c>
      <c r="S198" s="9">
        <v>13910</v>
      </c>
      <c r="T198" s="9">
        <v>2278534</v>
      </c>
      <c r="U198" s="9">
        <v>2279352</v>
      </c>
      <c r="V198" s="9">
        <v>1</v>
      </c>
      <c r="W198" s="50" t="s">
        <v>1075</v>
      </c>
    </row>
    <row r="199" spans="16:23">
      <c r="P199" s="109"/>
      <c r="Q199" s="9">
        <v>2274544</v>
      </c>
      <c r="R199" s="9">
        <v>2288454</v>
      </c>
      <c r="S199" s="9">
        <v>13910</v>
      </c>
      <c r="T199" s="9">
        <v>2279349</v>
      </c>
      <c r="U199" s="9">
        <v>2279882</v>
      </c>
      <c r="V199" s="9">
        <v>1</v>
      </c>
      <c r="W199" s="50" t="s">
        <v>1076</v>
      </c>
    </row>
    <row r="200" spans="16:23">
      <c r="P200" s="109"/>
      <c r="Q200" s="9">
        <v>2274544</v>
      </c>
      <c r="R200" s="9">
        <v>2288454</v>
      </c>
      <c r="S200" s="9">
        <v>13910</v>
      </c>
      <c r="T200" s="9">
        <v>2279875</v>
      </c>
      <c r="U200" s="9">
        <v>2281407</v>
      </c>
      <c r="V200" s="9">
        <v>1</v>
      </c>
      <c r="W200" s="50" t="s">
        <v>153</v>
      </c>
    </row>
    <row r="201" spans="16:23">
      <c r="P201" s="109"/>
      <c r="Q201" s="9">
        <v>2274544</v>
      </c>
      <c r="R201" s="9">
        <v>2288454</v>
      </c>
      <c r="S201" s="9">
        <v>13910</v>
      </c>
      <c r="T201" s="9">
        <v>2281447</v>
      </c>
      <c r="U201" s="9">
        <v>2282628</v>
      </c>
      <c r="V201" s="9">
        <v>1</v>
      </c>
      <c r="W201" s="50" t="s">
        <v>647</v>
      </c>
    </row>
    <row r="202" spans="16:23">
      <c r="P202" s="109"/>
      <c r="Q202" s="9">
        <v>2274544</v>
      </c>
      <c r="R202" s="9">
        <v>2288454</v>
      </c>
      <c r="S202" s="9">
        <v>13910</v>
      </c>
      <c r="T202" s="9">
        <v>2282704</v>
      </c>
      <c r="U202" s="9">
        <v>2283597</v>
      </c>
      <c r="V202" s="9">
        <v>1</v>
      </c>
      <c r="W202" s="50" t="s">
        <v>648</v>
      </c>
    </row>
    <row r="203" spans="16:23">
      <c r="P203" s="109"/>
      <c r="Q203" s="9">
        <v>2274544</v>
      </c>
      <c r="R203" s="9">
        <v>2288454</v>
      </c>
      <c r="S203" s="9">
        <v>13910</v>
      </c>
      <c r="T203" s="9">
        <v>2283590</v>
      </c>
      <c r="U203" s="9">
        <v>2284630</v>
      </c>
      <c r="V203" s="9">
        <v>1</v>
      </c>
      <c r="W203" s="50" t="s">
        <v>1077</v>
      </c>
    </row>
    <row r="204" spans="16:23">
      <c r="P204" s="109"/>
      <c r="Q204" s="9">
        <v>2274544</v>
      </c>
      <c r="R204" s="9">
        <v>2288454</v>
      </c>
      <c r="S204" s="9">
        <v>13910</v>
      </c>
      <c r="T204" s="9">
        <v>2284627</v>
      </c>
      <c r="U204" s="9">
        <v>2285409</v>
      </c>
      <c r="V204" s="9">
        <v>1</v>
      </c>
      <c r="W204" s="50" t="s">
        <v>1078</v>
      </c>
    </row>
    <row r="205" spans="16:23">
      <c r="P205" s="109"/>
      <c r="Q205" s="9">
        <v>2274544</v>
      </c>
      <c r="R205" s="9">
        <v>2288454</v>
      </c>
      <c r="S205" s="9">
        <v>13910</v>
      </c>
      <c r="T205" s="9">
        <v>2285402</v>
      </c>
      <c r="U205" s="9">
        <v>2286109</v>
      </c>
      <c r="V205" s="9">
        <v>1</v>
      </c>
      <c r="W205" s="50" t="s">
        <v>459</v>
      </c>
    </row>
    <row r="206" spans="16:23">
      <c r="P206" s="109"/>
      <c r="Q206" s="9">
        <v>2274544</v>
      </c>
      <c r="R206" s="9">
        <v>2288454</v>
      </c>
      <c r="S206" s="9">
        <v>13910</v>
      </c>
      <c r="T206" s="9">
        <v>2286142</v>
      </c>
      <c r="U206" s="9">
        <v>2286948</v>
      </c>
      <c r="V206" s="9">
        <v>1</v>
      </c>
      <c r="W206" s="50" t="s">
        <v>1079</v>
      </c>
    </row>
    <row r="207" spans="16:23">
      <c r="P207" s="109"/>
      <c r="Q207" s="9">
        <v>2274544</v>
      </c>
      <c r="R207" s="9">
        <v>2288454</v>
      </c>
      <c r="S207" s="9">
        <v>13910</v>
      </c>
      <c r="T207" s="9">
        <v>2287014</v>
      </c>
      <c r="U207" s="9">
        <v>2288066</v>
      </c>
      <c r="V207" s="9">
        <v>1</v>
      </c>
      <c r="W207" s="50" t="s">
        <v>1080</v>
      </c>
    </row>
    <row r="208" spans="16:23">
      <c r="P208" s="109"/>
      <c r="Q208" s="9">
        <v>2274544</v>
      </c>
      <c r="R208" s="9">
        <v>2288454</v>
      </c>
      <c r="S208" s="9">
        <v>13910</v>
      </c>
      <c r="T208" s="9">
        <v>2288101</v>
      </c>
      <c r="U208" s="9">
        <v>2288454</v>
      </c>
      <c r="V208" s="9">
        <v>-1</v>
      </c>
      <c r="W208" s="50" t="s">
        <v>1081</v>
      </c>
    </row>
    <row r="209" spans="16:23">
      <c r="P209">
        <v>12</v>
      </c>
      <c r="Q209" s="10">
        <v>2527492</v>
      </c>
      <c r="R209" s="10">
        <v>2547561</v>
      </c>
      <c r="S209" s="10">
        <f>R209-Q209</f>
        <v>20069</v>
      </c>
      <c r="T209" s="10">
        <v>2527492</v>
      </c>
      <c r="U209" s="10">
        <v>2528412</v>
      </c>
      <c r="V209" s="10">
        <v>-1</v>
      </c>
      <c r="W209" s="51" t="s">
        <v>648</v>
      </c>
    </row>
    <row r="210" spans="16:23">
      <c r="Q210" s="10">
        <v>2527492</v>
      </c>
      <c r="R210" s="10">
        <v>2547561</v>
      </c>
      <c r="S210" s="10">
        <f t="shared" ref="S210:S236" si="4">R210-Q210</f>
        <v>20069</v>
      </c>
      <c r="T210" s="10">
        <v>2528473</v>
      </c>
      <c r="U210" s="10">
        <v>2529642</v>
      </c>
      <c r="V210" s="10">
        <v>-1</v>
      </c>
      <c r="W210" s="51" t="s">
        <v>647</v>
      </c>
    </row>
    <row r="211" spans="16:23">
      <c r="Q211" s="10">
        <v>2527492</v>
      </c>
      <c r="R211" s="10">
        <v>2547561</v>
      </c>
      <c r="S211" s="10">
        <f t="shared" si="4"/>
        <v>20069</v>
      </c>
      <c r="T211" s="10">
        <v>2529691</v>
      </c>
      <c r="U211" s="10">
        <v>2529846</v>
      </c>
      <c r="V211" s="10">
        <v>-1</v>
      </c>
      <c r="W211" s="51"/>
    </row>
    <row r="212" spans="16:23">
      <c r="Q212" s="10">
        <v>2527492</v>
      </c>
      <c r="R212" s="10">
        <v>2547561</v>
      </c>
      <c r="S212" s="10">
        <f t="shared" si="4"/>
        <v>20069</v>
      </c>
      <c r="T212" s="10">
        <v>2531039</v>
      </c>
      <c r="U212" s="10">
        <v>2531851</v>
      </c>
      <c r="V212" s="10">
        <v>1</v>
      </c>
      <c r="W212" s="51" t="s">
        <v>401</v>
      </c>
    </row>
    <row r="213" spans="16:23">
      <c r="Q213" s="10">
        <v>2527492</v>
      </c>
      <c r="R213" s="10">
        <v>2547561</v>
      </c>
      <c r="S213" s="10">
        <f t="shared" si="4"/>
        <v>20069</v>
      </c>
      <c r="T213" s="10">
        <v>2531863</v>
      </c>
      <c r="U213" s="10">
        <v>2532096</v>
      </c>
      <c r="V213" s="10">
        <v>1</v>
      </c>
      <c r="W213" s="51"/>
    </row>
    <row r="214" spans="16:23">
      <c r="Q214" s="10">
        <v>2527492</v>
      </c>
      <c r="R214" s="10">
        <v>2547561</v>
      </c>
      <c r="S214" s="10">
        <f t="shared" si="4"/>
        <v>20069</v>
      </c>
      <c r="T214" s="10">
        <v>2532115</v>
      </c>
      <c r="U214" s="10">
        <v>2533689</v>
      </c>
      <c r="V214" s="10">
        <v>1</v>
      </c>
      <c r="W214" s="51" t="s">
        <v>410</v>
      </c>
    </row>
    <row r="215" spans="16:23">
      <c r="Q215" s="10">
        <v>2527492</v>
      </c>
      <c r="R215" s="10">
        <v>2547561</v>
      </c>
      <c r="S215" s="10">
        <f t="shared" si="4"/>
        <v>20069</v>
      </c>
      <c r="T215" s="10">
        <v>2533755</v>
      </c>
      <c r="U215" s="10">
        <v>2534000</v>
      </c>
      <c r="V215" s="10">
        <v>1</v>
      </c>
      <c r="W215" s="51"/>
    </row>
    <row r="216" spans="16:23">
      <c r="Q216" s="10">
        <v>2527492</v>
      </c>
      <c r="R216" s="10">
        <v>2547561</v>
      </c>
      <c r="S216" s="10">
        <f t="shared" si="4"/>
        <v>20069</v>
      </c>
      <c r="T216" s="10">
        <v>2534013</v>
      </c>
      <c r="U216" s="10">
        <v>2534270</v>
      </c>
      <c r="V216" s="10">
        <v>1</v>
      </c>
      <c r="W216" s="51"/>
    </row>
    <row r="217" spans="16:23">
      <c r="Q217" s="10">
        <v>2527492</v>
      </c>
      <c r="R217" s="10">
        <v>2547561</v>
      </c>
      <c r="S217" s="10">
        <f t="shared" si="4"/>
        <v>20069</v>
      </c>
      <c r="T217" s="10">
        <v>2534331</v>
      </c>
      <c r="U217" s="10">
        <v>2534663</v>
      </c>
      <c r="V217" s="10">
        <v>-1</v>
      </c>
      <c r="W217" s="51"/>
    </row>
    <row r="218" spans="16:23">
      <c r="Q218" s="10">
        <v>2527492</v>
      </c>
      <c r="R218" s="10">
        <v>2547561</v>
      </c>
      <c r="S218" s="10">
        <f t="shared" si="4"/>
        <v>20069</v>
      </c>
      <c r="T218" s="10">
        <v>2534693</v>
      </c>
      <c r="U218" s="10">
        <v>2534941</v>
      </c>
      <c r="V218" s="10">
        <v>-1</v>
      </c>
      <c r="W218" s="51"/>
    </row>
    <row r="219" spans="16:23">
      <c r="Q219" s="10">
        <v>2527492</v>
      </c>
      <c r="R219" s="10">
        <v>2547561</v>
      </c>
      <c r="S219" s="10">
        <f t="shared" si="4"/>
        <v>20069</v>
      </c>
      <c r="T219" s="10">
        <v>2534938</v>
      </c>
      <c r="U219" s="10">
        <v>2535795</v>
      </c>
      <c r="V219" s="10">
        <v>-1</v>
      </c>
      <c r="W219" s="51" t="s">
        <v>157</v>
      </c>
    </row>
    <row r="220" spans="16:23">
      <c r="Q220" s="10">
        <v>2527492</v>
      </c>
      <c r="R220" s="10">
        <v>2547561</v>
      </c>
      <c r="S220" s="10">
        <f t="shared" si="4"/>
        <v>20069</v>
      </c>
      <c r="T220" s="10">
        <v>2535792</v>
      </c>
      <c r="U220" s="10">
        <v>2535917</v>
      </c>
      <c r="V220" s="10">
        <v>-1</v>
      </c>
      <c r="W220" s="51"/>
    </row>
    <row r="221" spans="16:23">
      <c r="Q221" s="10">
        <v>2527492</v>
      </c>
      <c r="R221" s="10">
        <v>2547561</v>
      </c>
      <c r="S221" s="10">
        <f t="shared" si="4"/>
        <v>20069</v>
      </c>
      <c r="T221" s="10">
        <v>2536250</v>
      </c>
      <c r="U221" s="10">
        <v>2536528</v>
      </c>
      <c r="V221" s="10">
        <v>1</v>
      </c>
      <c r="W221" s="51" t="s">
        <v>1082</v>
      </c>
    </row>
    <row r="222" spans="16:23">
      <c r="Q222" s="10">
        <v>2527492</v>
      </c>
      <c r="R222" s="10">
        <v>2547561</v>
      </c>
      <c r="S222" s="10">
        <f t="shared" si="4"/>
        <v>20069</v>
      </c>
      <c r="T222" s="10">
        <v>2536555</v>
      </c>
      <c r="U222" s="10">
        <v>2536806</v>
      </c>
      <c r="V222" s="10">
        <v>1</v>
      </c>
      <c r="W222" s="51" t="s">
        <v>594</v>
      </c>
    </row>
    <row r="223" spans="16:23">
      <c r="Q223" s="10">
        <v>2527492</v>
      </c>
      <c r="R223" s="10">
        <v>2547561</v>
      </c>
      <c r="S223" s="10">
        <f t="shared" si="4"/>
        <v>20069</v>
      </c>
      <c r="T223" s="10">
        <v>2536807</v>
      </c>
      <c r="U223" s="10">
        <v>2537067</v>
      </c>
      <c r="V223" s="10">
        <v>1</v>
      </c>
      <c r="W223" s="51"/>
    </row>
    <row r="224" spans="16:23">
      <c r="Q224" s="10">
        <v>2527492</v>
      </c>
      <c r="R224" s="10">
        <v>2547561</v>
      </c>
      <c r="S224" s="10">
        <f t="shared" si="4"/>
        <v>20069</v>
      </c>
      <c r="T224" s="10">
        <v>2537079</v>
      </c>
      <c r="U224" s="10">
        <v>2537492</v>
      </c>
      <c r="V224" s="10">
        <v>1</v>
      </c>
      <c r="W224" s="51" t="s">
        <v>575</v>
      </c>
    </row>
    <row r="225" spans="16:23">
      <c r="Q225" s="10">
        <v>2527492</v>
      </c>
      <c r="R225" s="10">
        <v>2547561</v>
      </c>
      <c r="S225" s="10">
        <f t="shared" si="4"/>
        <v>20069</v>
      </c>
      <c r="T225" s="10">
        <v>2537519</v>
      </c>
      <c r="U225" s="10">
        <v>2537761</v>
      </c>
      <c r="V225" s="10">
        <v>1</v>
      </c>
      <c r="W225" s="51" t="s">
        <v>157</v>
      </c>
    </row>
    <row r="226" spans="16:23">
      <c r="Q226" s="10">
        <v>2527492</v>
      </c>
      <c r="R226" s="10">
        <v>2547561</v>
      </c>
      <c r="S226" s="10">
        <f t="shared" si="4"/>
        <v>20069</v>
      </c>
      <c r="T226" s="10">
        <v>2537754</v>
      </c>
      <c r="U226" s="10">
        <v>2539484</v>
      </c>
      <c r="V226" s="10">
        <v>1</v>
      </c>
      <c r="W226" s="51" t="s">
        <v>157</v>
      </c>
    </row>
    <row r="227" spans="16:23">
      <c r="Q227" s="10">
        <v>2527492</v>
      </c>
      <c r="R227" s="10">
        <v>2547561</v>
      </c>
      <c r="S227" s="10">
        <f t="shared" si="4"/>
        <v>20069</v>
      </c>
      <c r="T227" s="10">
        <v>2539481</v>
      </c>
      <c r="U227" s="10">
        <v>2541229</v>
      </c>
      <c r="V227" s="10">
        <v>1</v>
      </c>
      <c r="W227" s="51"/>
    </row>
    <row r="228" spans="16:23">
      <c r="Q228" s="10">
        <v>2527492</v>
      </c>
      <c r="R228" s="10">
        <v>2547561</v>
      </c>
      <c r="S228" s="10">
        <f t="shared" si="4"/>
        <v>20069</v>
      </c>
      <c r="T228" s="10">
        <v>2541725</v>
      </c>
      <c r="U228" s="10">
        <v>2542633</v>
      </c>
      <c r="V228" s="10">
        <v>1</v>
      </c>
      <c r="W228" s="51" t="s">
        <v>161</v>
      </c>
    </row>
    <row r="229" spans="16:23">
      <c r="Q229" s="10">
        <v>2527492</v>
      </c>
      <c r="R229" s="10">
        <v>2547561</v>
      </c>
      <c r="S229" s="10">
        <f t="shared" si="4"/>
        <v>20069</v>
      </c>
      <c r="T229" s="10">
        <v>2542691</v>
      </c>
      <c r="U229" s="10">
        <v>2542837</v>
      </c>
      <c r="V229" s="10">
        <v>1</v>
      </c>
      <c r="W229" s="51"/>
    </row>
    <row r="230" spans="16:23">
      <c r="Q230" s="10">
        <v>2527492</v>
      </c>
      <c r="R230" s="10">
        <v>2547561</v>
      </c>
      <c r="S230" s="10">
        <f t="shared" si="4"/>
        <v>20069</v>
      </c>
      <c r="T230" s="10">
        <v>2543323</v>
      </c>
      <c r="U230" s="10">
        <v>2543715</v>
      </c>
      <c r="V230" s="10">
        <v>-1</v>
      </c>
      <c r="W230" s="51" t="s">
        <v>157</v>
      </c>
    </row>
    <row r="231" spans="16:23">
      <c r="Q231" s="10">
        <v>2527492</v>
      </c>
      <c r="R231" s="10">
        <v>2547561</v>
      </c>
      <c r="S231" s="10">
        <f t="shared" si="4"/>
        <v>20069</v>
      </c>
      <c r="T231" s="10">
        <v>2543786</v>
      </c>
      <c r="U231" s="10">
        <v>2544595</v>
      </c>
      <c r="V231" s="10">
        <v>1</v>
      </c>
      <c r="W231" s="51" t="s">
        <v>507</v>
      </c>
    </row>
    <row r="232" spans="16:23">
      <c r="Q232" s="10">
        <v>2527492</v>
      </c>
      <c r="R232" s="10">
        <v>2547561</v>
      </c>
      <c r="S232" s="10">
        <f t="shared" si="4"/>
        <v>20069</v>
      </c>
      <c r="T232" s="10">
        <v>2544760</v>
      </c>
      <c r="U232" s="10">
        <v>2545008</v>
      </c>
      <c r="V232" s="10">
        <v>-1</v>
      </c>
      <c r="W232" s="51"/>
    </row>
    <row r="233" spans="16:23">
      <c r="Q233" s="10">
        <v>2527492</v>
      </c>
      <c r="R233" s="10">
        <v>2547561</v>
      </c>
      <c r="S233" s="10">
        <f t="shared" si="4"/>
        <v>20069</v>
      </c>
      <c r="T233" s="10">
        <v>2545225</v>
      </c>
      <c r="U233" s="10">
        <v>2545515</v>
      </c>
      <c r="V233" s="10">
        <v>1</v>
      </c>
      <c r="W233" s="51" t="s">
        <v>418</v>
      </c>
    </row>
    <row r="234" spans="16:23">
      <c r="Q234" s="10">
        <v>2527492</v>
      </c>
      <c r="R234" s="10">
        <v>2547561</v>
      </c>
      <c r="S234" s="10">
        <f t="shared" si="4"/>
        <v>20069</v>
      </c>
      <c r="T234" s="10">
        <v>2545512</v>
      </c>
      <c r="U234" s="10">
        <v>2545721</v>
      </c>
      <c r="V234" s="10">
        <v>1</v>
      </c>
      <c r="W234" s="51" t="s">
        <v>418</v>
      </c>
    </row>
    <row r="235" spans="16:23">
      <c r="Q235" s="10">
        <v>2527492</v>
      </c>
      <c r="R235" s="10">
        <v>2547561</v>
      </c>
      <c r="S235" s="10">
        <f t="shared" si="4"/>
        <v>20069</v>
      </c>
      <c r="T235" s="10">
        <v>2545718</v>
      </c>
      <c r="U235" s="10">
        <v>2546242</v>
      </c>
      <c r="V235" s="10">
        <v>1</v>
      </c>
      <c r="W235" s="51" t="s">
        <v>419</v>
      </c>
    </row>
    <row r="236" spans="16:23">
      <c r="Q236" s="10">
        <v>2527492</v>
      </c>
      <c r="R236" s="10">
        <v>2547561</v>
      </c>
      <c r="S236" s="10">
        <f t="shared" si="4"/>
        <v>20069</v>
      </c>
      <c r="T236" s="10">
        <v>2546335</v>
      </c>
      <c r="U236" s="10">
        <v>2547561</v>
      </c>
      <c r="V236" s="10">
        <v>1</v>
      </c>
      <c r="W236" s="51" t="s">
        <v>1083</v>
      </c>
    </row>
    <row r="237" spans="16:23">
      <c r="P237" s="109">
        <v>13</v>
      </c>
      <c r="Q237" s="11">
        <v>2671623</v>
      </c>
      <c r="R237" s="11">
        <v>2676015</v>
      </c>
      <c r="S237" s="11">
        <v>4392</v>
      </c>
      <c r="T237" s="11">
        <v>2671623</v>
      </c>
      <c r="U237" s="11">
        <v>2671784</v>
      </c>
      <c r="V237" s="11">
        <v>1</v>
      </c>
      <c r="W237" s="52"/>
    </row>
    <row r="238" spans="16:23">
      <c r="P238" s="109"/>
      <c r="Q238" s="11">
        <v>2671623</v>
      </c>
      <c r="R238" s="11">
        <v>2676015</v>
      </c>
      <c r="S238" s="11">
        <v>4392</v>
      </c>
      <c r="T238" s="11">
        <v>2671801</v>
      </c>
      <c r="U238" s="11">
        <v>2674437</v>
      </c>
      <c r="V238" s="11">
        <v>-1</v>
      </c>
      <c r="W238" s="52" t="s">
        <v>157</v>
      </c>
    </row>
    <row r="239" spans="16:23">
      <c r="P239" s="109"/>
      <c r="Q239" s="11">
        <v>2671623</v>
      </c>
      <c r="R239" s="11">
        <v>2676015</v>
      </c>
      <c r="S239" s="11">
        <v>4392</v>
      </c>
      <c r="T239" s="11">
        <v>2674645</v>
      </c>
      <c r="U239" s="11">
        <v>2676015</v>
      </c>
      <c r="V239" s="11">
        <v>-1</v>
      </c>
      <c r="W239" s="52" t="s">
        <v>157</v>
      </c>
    </row>
    <row r="240" spans="16:23">
      <c r="P240" s="109">
        <v>14</v>
      </c>
      <c r="Q240" s="23">
        <v>2679755</v>
      </c>
      <c r="R240" s="23">
        <v>2686018</v>
      </c>
      <c r="S240" s="23">
        <v>6263</v>
      </c>
      <c r="T240" s="23">
        <v>2679755</v>
      </c>
      <c r="U240" s="23">
        <v>2679874</v>
      </c>
      <c r="V240" s="23">
        <v>1</v>
      </c>
      <c r="W240" s="53"/>
    </row>
    <row r="241" spans="16:23">
      <c r="P241" s="109"/>
      <c r="Q241" s="23">
        <v>2679755</v>
      </c>
      <c r="R241" s="23">
        <v>2686018</v>
      </c>
      <c r="S241" s="23">
        <v>6263</v>
      </c>
      <c r="T241" s="23">
        <v>2680053</v>
      </c>
      <c r="U241" s="23">
        <v>2680721</v>
      </c>
      <c r="V241" s="23">
        <v>-1</v>
      </c>
      <c r="W241" s="53"/>
    </row>
    <row r="242" spans="16:23">
      <c r="P242" s="109"/>
      <c r="Q242" s="23">
        <v>2679755</v>
      </c>
      <c r="R242" s="23">
        <v>2686018</v>
      </c>
      <c r="S242" s="23">
        <v>6263</v>
      </c>
      <c r="T242" s="23">
        <v>2681613</v>
      </c>
      <c r="U242" s="23">
        <v>2681927</v>
      </c>
      <c r="V242" s="23">
        <v>1</v>
      </c>
      <c r="W242" s="53" t="s">
        <v>949</v>
      </c>
    </row>
    <row r="243" spans="16:23">
      <c r="P243" s="109"/>
      <c r="Q243" s="23">
        <v>2679755</v>
      </c>
      <c r="R243" s="23">
        <v>2686018</v>
      </c>
      <c r="S243" s="23">
        <v>6263</v>
      </c>
      <c r="T243" s="23">
        <v>2682319</v>
      </c>
      <c r="U243" s="23">
        <v>2683350</v>
      </c>
      <c r="V243" s="23">
        <v>-1</v>
      </c>
      <c r="W243" s="53" t="s">
        <v>1084</v>
      </c>
    </row>
    <row r="244" spans="16:23">
      <c r="P244" s="109"/>
      <c r="Q244" s="23">
        <v>2679755</v>
      </c>
      <c r="R244" s="23">
        <v>2686018</v>
      </c>
      <c r="S244" s="23">
        <v>6263</v>
      </c>
      <c r="T244" s="23">
        <v>2683592</v>
      </c>
      <c r="U244" s="23">
        <v>2683828</v>
      </c>
      <c r="V244" s="23">
        <v>-1</v>
      </c>
      <c r="W244" s="53" t="s">
        <v>948</v>
      </c>
    </row>
    <row r="245" spans="16:23">
      <c r="P245" s="109"/>
      <c r="Q245" s="23">
        <v>2679755</v>
      </c>
      <c r="R245" s="23">
        <v>2686018</v>
      </c>
      <c r="S245" s="23">
        <v>6263</v>
      </c>
      <c r="T245" s="23">
        <v>2684165</v>
      </c>
      <c r="U245" s="23">
        <v>2684515</v>
      </c>
      <c r="V245" s="23">
        <v>1</v>
      </c>
      <c r="W245" s="53" t="s">
        <v>181</v>
      </c>
    </row>
    <row r="246" spans="16:23">
      <c r="P246" s="109"/>
      <c r="Q246" s="23">
        <v>2679755</v>
      </c>
      <c r="R246" s="23">
        <v>2686018</v>
      </c>
      <c r="S246" s="23">
        <v>6263</v>
      </c>
      <c r="T246" s="23">
        <v>2684860</v>
      </c>
      <c r="U246" s="23">
        <v>2685630</v>
      </c>
      <c r="V246" s="23">
        <v>1</v>
      </c>
      <c r="W246" s="53" t="s">
        <v>444</v>
      </c>
    </row>
    <row r="247" spans="16:23">
      <c r="P247" s="109"/>
      <c r="Q247" s="23">
        <v>2679755</v>
      </c>
      <c r="R247" s="23">
        <v>2686018</v>
      </c>
      <c r="S247" s="23">
        <v>6263</v>
      </c>
      <c r="T247" s="23">
        <v>2685743</v>
      </c>
      <c r="U247" s="23">
        <v>2686018</v>
      </c>
      <c r="V247" s="23">
        <v>1</v>
      </c>
      <c r="W247" s="53" t="s">
        <v>157</v>
      </c>
    </row>
    <row r="248" spans="16:23">
      <c r="P248" s="109">
        <v>15</v>
      </c>
      <c r="Q248" s="24">
        <v>2884896</v>
      </c>
      <c r="R248" s="24">
        <v>2891192</v>
      </c>
      <c r="S248" s="24">
        <f>Table10[[#This Row],[Island end]]-Table10[[#This Row],[Island start]]</f>
        <v>6296</v>
      </c>
      <c r="T248" s="24">
        <v>2884896</v>
      </c>
      <c r="U248" s="24">
        <v>2885267</v>
      </c>
      <c r="V248" s="24">
        <v>-1</v>
      </c>
      <c r="W248" s="36"/>
    </row>
    <row r="249" spans="16:23">
      <c r="P249" s="109"/>
      <c r="Q249" s="24">
        <v>2884896</v>
      </c>
      <c r="R249" s="24">
        <v>2891192</v>
      </c>
      <c r="S249" s="24">
        <f>Table10[[#This Row],[Island end]]-Table10[[#This Row],[Island start]]</f>
        <v>6296</v>
      </c>
      <c r="T249" s="24">
        <v>2885264</v>
      </c>
      <c r="U249" s="24">
        <v>2885551</v>
      </c>
      <c r="V249" s="24">
        <v>-1</v>
      </c>
      <c r="W249" s="36"/>
    </row>
    <row r="250" spans="16:23">
      <c r="P250" s="109"/>
      <c r="Q250" s="24">
        <v>2884896</v>
      </c>
      <c r="R250" s="24">
        <v>2891192</v>
      </c>
      <c r="S250" s="24">
        <f>Table10[[#This Row],[Island end]]-Table10[[#This Row],[Island start]]</f>
        <v>6296</v>
      </c>
      <c r="T250" s="24">
        <v>2885604</v>
      </c>
      <c r="U250" s="24">
        <v>2885786</v>
      </c>
      <c r="V250" s="24">
        <v>-1</v>
      </c>
      <c r="W250" s="36"/>
    </row>
    <row r="251" spans="16:23">
      <c r="P251" s="109"/>
      <c r="Q251" s="24">
        <v>2884896</v>
      </c>
      <c r="R251" s="24">
        <v>2891192</v>
      </c>
      <c r="S251" s="24">
        <f>Table10[[#This Row],[Island end]]-Table10[[#This Row],[Island start]]</f>
        <v>6296</v>
      </c>
      <c r="T251" s="24">
        <v>2885921</v>
      </c>
      <c r="U251" s="24">
        <v>2886802</v>
      </c>
      <c r="V251" s="24">
        <v>1</v>
      </c>
      <c r="W251" s="36" t="s">
        <v>332</v>
      </c>
    </row>
    <row r="252" spans="16:23">
      <c r="P252" s="109"/>
      <c r="Q252" s="24">
        <v>2884896</v>
      </c>
      <c r="R252" s="24">
        <v>2891192</v>
      </c>
      <c r="S252" s="24">
        <f>Table10[[#This Row],[Island end]]-Table10[[#This Row],[Island start]]</f>
        <v>6296</v>
      </c>
      <c r="T252" s="24">
        <v>2886903</v>
      </c>
      <c r="U252" s="24">
        <v>2887670</v>
      </c>
      <c r="V252" s="24">
        <v>1</v>
      </c>
      <c r="W252" s="36" t="s">
        <v>1085</v>
      </c>
    </row>
    <row r="253" spans="16:23">
      <c r="P253" s="109"/>
      <c r="Q253" s="24">
        <v>2884896</v>
      </c>
      <c r="R253" s="24">
        <v>2891192</v>
      </c>
      <c r="S253" s="24">
        <f>Table10[[#This Row],[Island end]]-Table10[[#This Row],[Island start]]</f>
        <v>6296</v>
      </c>
      <c r="T253" s="24">
        <v>2887839</v>
      </c>
      <c r="U253" s="24">
        <v>2889092</v>
      </c>
      <c r="V253" s="24">
        <v>1</v>
      </c>
      <c r="W253" s="36" t="s">
        <v>151</v>
      </c>
    </row>
    <row r="254" spans="16:23">
      <c r="P254" s="109"/>
      <c r="Q254" s="24">
        <v>2884896</v>
      </c>
      <c r="R254" s="24">
        <v>2891192</v>
      </c>
      <c r="S254" s="24">
        <f>Table10[[#This Row],[Island end]]-Table10[[#This Row],[Island start]]</f>
        <v>6296</v>
      </c>
      <c r="T254" s="24">
        <v>2889079</v>
      </c>
      <c r="U254" s="24">
        <v>2889672</v>
      </c>
      <c r="V254" s="24">
        <v>1</v>
      </c>
      <c r="W254" s="36" t="s">
        <v>1086</v>
      </c>
    </row>
    <row r="255" spans="16:23">
      <c r="P255" s="109"/>
      <c r="Q255" s="24">
        <v>2884896</v>
      </c>
      <c r="R255" s="24">
        <v>2891192</v>
      </c>
      <c r="S255" s="24">
        <f>Table10[[#This Row],[Island end]]-Table10[[#This Row],[Island start]]</f>
        <v>6296</v>
      </c>
      <c r="T255" s="24">
        <v>2889722</v>
      </c>
      <c r="U255" s="24">
        <v>2890240</v>
      </c>
      <c r="V255" s="24">
        <v>1</v>
      </c>
      <c r="W255" s="36" t="s">
        <v>1087</v>
      </c>
    </row>
    <row r="256" spans="16:23">
      <c r="P256" s="109"/>
      <c r="Q256" s="24">
        <v>2884896</v>
      </c>
      <c r="R256" s="24">
        <v>2891192</v>
      </c>
      <c r="S256" s="24">
        <f>Table10[[#This Row],[Island end]]-Table10[[#This Row],[Island start]]</f>
        <v>6296</v>
      </c>
      <c r="T256" s="24">
        <v>2890242</v>
      </c>
      <c r="U256" s="24">
        <v>2891192</v>
      </c>
      <c r="V256" s="24">
        <v>1</v>
      </c>
      <c r="W256" s="36" t="s">
        <v>149</v>
      </c>
    </row>
    <row r="257" spans="16:23">
      <c r="P257">
        <v>16</v>
      </c>
      <c r="Q257" s="42">
        <v>3138996</v>
      </c>
      <c r="R257" s="42">
        <v>3195273</v>
      </c>
      <c r="S257" s="55">
        <f>R257-Q257</f>
        <v>56277</v>
      </c>
      <c r="T257" s="42">
        <v>3138996</v>
      </c>
      <c r="U257" s="42">
        <v>3140096</v>
      </c>
      <c r="V257" s="42">
        <v>-1</v>
      </c>
      <c r="W257" s="66" t="s">
        <v>148</v>
      </c>
    </row>
    <row r="258" spans="16:23">
      <c r="Q258" s="42">
        <v>3138996</v>
      </c>
      <c r="R258" s="42">
        <v>3195273</v>
      </c>
      <c r="S258" s="55">
        <f t="shared" ref="S258:S309" si="5">R258-Q258</f>
        <v>56277</v>
      </c>
      <c r="T258" s="42">
        <v>3140431</v>
      </c>
      <c r="U258" s="42">
        <v>3141873</v>
      </c>
      <c r="V258" s="42">
        <v>-1</v>
      </c>
      <c r="W258" s="66" t="s">
        <v>203</v>
      </c>
    </row>
    <row r="259" spans="16:23">
      <c r="Q259" s="42">
        <v>3138996</v>
      </c>
      <c r="R259" s="42">
        <v>3195273</v>
      </c>
      <c r="S259" s="55">
        <f t="shared" si="5"/>
        <v>56277</v>
      </c>
      <c r="T259" s="42">
        <v>3141994</v>
      </c>
      <c r="U259" s="42">
        <v>3143049</v>
      </c>
      <c r="V259" s="42">
        <v>-1</v>
      </c>
      <c r="W259" s="66" t="s">
        <v>1088</v>
      </c>
    </row>
    <row r="260" spans="16:23">
      <c r="Q260" s="42">
        <v>3138996</v>
      </c>
      <c r="R260" s="42">
        <v>3195273</v>
      </c>
      <c r="S260" s="55">
        <f t="shared" si="5"/>
        <v>56277</v>
      </c>
      <c r="T260" s="42">
        <v>3143150</v>
      </c>
      <c r="U260" s="42">
        <v>3144151</v>
      </c>
      <c r="V260" s="42">
        <v>-1</v>
      </c>
      <c r="W260" s="66" t="s">
        <v>157</v>
      </c>
    </row>
    <row r="261" spans="16:23">
      <c r="Q261" s="42">
        <v>3138996</v>
      </c>
      <c r="R261" s="42">
        <v>3195273</v>
      </c>
      <c r="S261" s="55">
        <f t="shared" si="5"/>
        <v>56277</v>
      </c>
      <c r="T261" s="42">
        <v>3144262</v>
      </c>
      <c r="U261" s="42">
        <v>3144804</v>
      </c>
      <c r="V261" s="42">
        <v>-1</v>
      </c>
      <c r="W261" s="66"/>
    </row>
    <row r="262" spans="16:23">
      <c r="Q262" s="42">
        <v>3138996</v>
      </c>
      <c r="R262" s="42">
        <v>3195273</v>
      </c>
      <c r="S262" s="55">
        <f t="shared" si="5"/>
        <v>56277</v>
      </c>
      <c r="T262" s="42">
        <v>3144944</v>
      </c>
      <c r="U262" s="42">
        <v>3146425</v>
      </c>
      <c r="V262" s="42">
        <v>-1</v>
      </c>
      <c r="W262" s="66" t="s">
        <v>141</v>
      </c>
    </row>
    <row r="263" spans="16:23">
      <c r="Q263" s="42">
        <v>3138996</v>
      </c>
      <c r="R263" s="42">
        <v>3195273</v>
      </c>
      <c r="S263" s="55">
        <f t="shared" si="5"/>
        <v>56277</v>
      </c>
      <c r="T263" s="42">
        <v>3146612</v>
      </c>
      <c r="U263" s="42">
        <v>3146794</v>
      </c>
      <c r="V263" s="42">
        <v>1</v>
      </c>
      <c r="W263" s="66"/>
    </row>
    <row r="264" spans="16:23">
      <c r="Q264" s="42">
        <v>3138996</v>
      </c>
      <c r="R264" s="42">
        <v>3195273</v>
      </c>
      <c r="S264" s="55">
        <f t="shared" si="5"/>
        <v>56277</v>
      </c>
      <c r="T264" s="42">
        <v>3146797</v>
      </c>
      <c r="U264" s="42">
        <v>3147759</v>
      </c>
      <c r="V264" s="42">
        <v>-1</v>
      </c>
      <c r="W264" s="66"/>
    </row>
    <row r="265" spans="16:23">
      <c r="Q265" s="42">
        <v>3138996</v>
      </c>
      <c r="R265" s="42">
        <v>3195273</v>
      </c>
      <c r="S265" s="55">
        <f t="shared" si="5"/>
        <v>56277</v>
      </c>
      <c r="T265" s="42">
        <v>3147756</v>
      </c>
      <c r="U265" s="42">
        <v>3148520</v>
      </c>
      <c r="V265" s="42">
        <v>-1</v>
      </c>
      <c r="W265" s="66"/>
    </row>
    <row r="266" spans="16:23">
      <c r="Q266" s="42">
        <v>3138996</v>
      </c>
      <c r="R266" s="42">
        <v>3195273</v>
      </c>
      <c r="S266" s="55">
        <f t="shared" si="5"/>
        <v>56277</v>
      </c>
      <c r="T266" s="42">
        <v>3148765</v>
      </c>
      <c r="U266" s="42">
        <v>3148893</v>
      </c>
      <c r="V266" s="42">
        <v>-1</v>
      </c>
      <c r="W266" s="66"/>
    </row>
    <row r="267" spans="16:23">
      <c r="Q267" s="42">
        <v>3138996</v>
      </c>
      <c r="R267" s="42">
        <v>3195273</v>
      </c>
      <c r="S267" s="55">
        <f t="shared" si="5"/>
        <v>56277</v>
      </c>
      <c r="T267" s="42">
        <v>3149043</v>
      </c>
      <c r="U267" s="42">
        <v>3149939</v>
      </c>
      <c r="V267" s="42">
        <v>-1</v>
      </c>
      <c r="W267" s="66" t="s">
        <v>203</v>
      </c>
    </row>
    <row r="268" spans="16:23">
      <c r="Q268" s="42">
        <v>3138996</v>
      </c>
      <c r="R268" s="42">
        <v>3195273</v>
      </c>
      <c r="S268" s="55">
        <f t="shared" si="5"/>
        <v>56277</v>
      </c>
      <c r="T268" s="42">
        <v>3150159</v>
      </c>
      <c r="U268" s="42">
        <v>3151421</v>
      </c>
      <c r="V268" s="42">
        <v>1</v>
      </c>
      <c r="W268" s="66" t="s">
        <v>161</v>
      </c>
    </row>
    <row r="269" spans="16:23">
      <c r="Q269" s="42">
        <v>3138996</v>
      </c>
      <c r="R269" s="42">
        <v>3195273</v>
      </c>
      <c r="S269" s="55">
        <f t="shared" si="5"/>
        <v>56277</v>
      </c>
      <c r="T269" s="42">
        <v>3151641</v>
      </c>
      <c r="U269" s="42">
        <v>3152492</v>
      </c>
      <c r="V269" s="42">
        <v>1</v>
      </c>
      <c r="W269" s="66" t="s">
        <v>203</v>
      </c>
    </row>
    <row r="270" spans="16:23">
      <c r="Q270" s="42">
        <v>3138996</v>
      </c>
      <c r="R270" s="42">
        <v>3195273</v>
      </c>
      <c r="S270" s="55">
        <f t="shared" si="5"/>
        <v>56277</v>
      </c>
      <c r="T270" s="42">
        <v>3152649</v>
      </c>
      <c r="U270" s="42">
        <v>3156278</v>
      </c>
      <c r="V270" s="42">
        <v>-1</v>
      </c>
      <c r="W270" s="66" t="s">
        <v>202</v>
      </c>
    </row>
    <row r="271" spans="16:23">
      <c r="Q271" s="42">
        <v>3138996</v>
      </c>
      <c r="R271" s="42">
        <v>3195273</v>
      </c>
      <c r="S271" s="55">
        <f t="shared" si="5"/>
        <v>56277</v>
      </c>
      <c r="T271" s="42">
        <v>3156304</v>
      </c>
      <c r="U271" s="42">
        <v>3156972</v>
      </c>
      <c r="V271" s="42">
        <v>-1</v>
      </c>
      <c r="W271" s="66" t="s">
        <v>157</v>
      </c>
    </row>
    <row r="272" spans="16:23">
      <c r="Q272" s="42">
        <v>3138996</v>
      </c>
      <c r="R272" s="42">
        <v>3195273</v>
      </c>
      <c r="S272" s="55">
        <f t="shared" si="5"/>
        <v>56277</v>
      </c>
      <c r="T272" s="42">
        <v>3157102</v>
      </c>
      <c r="U272" s="42">
        <v>3158220</v>
      </c>
      <c r="V272" s="42">
        <v>1</v>
      </c>
      <c r="W272" s="66" t="s">
        <v>240</v>
      </c>
    </row>
    <row r="273" spans="17:23">
      <c r="Q273" s="42">
        <v>3138996</v>
      </c>
      <c r="R273" s="42">
        <v>3195273</v>
      </c>
      <c r="S273" s="55">
        <f t="shared" si="5"/>
        <v>56277</v>
      </c>
      <c r="T273" s="42">
        <v>3156969</v>
      </c>
      <c r="U273" s="42">
        <v>3157103</v>
      </c>
      <c r="V273" s="42">
        <v>-1</v>
      </c>
      <c r="W273" s="66"/>
    </row>
    <row r="274" spans="17:23">
      <c r="Q274" s="42">
        <v>3138996</v>
      </c>
      <c r="R274" s="42">
        <v>3195273</v>
      </c>
      <c r="S274" s="55">
        <f t="shared" si="5"/>
        <v>56277</v>
      </c>
      <c r="T274" s="42">
        <v>3158217</v>
      </c>
      <c r="U274" s="42">
        <v>3159494</v>
      </c>
      <c r="V274" s="42">
        <v>1</v>
      </c>
      <c r="W274" s="66" t="s">
        <v>1089</v>
      </c>
    </row>
    <row r="275" spans="17:23">
      <c r="Q275" s="42">
        <v>3138996</v>
      </c>
      <c r="R275" s="42">
        <v>3195273</v>
      </c>
      <c r="S275" s="55">
        <f t="shared" si="5"/>
        <v>56277</v>
      </c>
      <c r="T275" s="42">
        <v>3159512</v>
      </c>
      <c r="U275" s="42">
        <v>3159970</v>
      </c>
      <c r="V275" s="42">
        <v>1</v>
      </c>
      <c r="W275" s="66" t="s">
        <v>1090</v>
      </c>
    </row>
    <row r="276" spans="17:23">
      <c r="Q276" s="42">
        <v>3138996</v>
      </c>
      <c r="R276" s="42">
        <v>3195273</v>
      </c>
      <c r="S276" s="55">
        <f t="shared" si="5"/>
        <v>56277</v>
      </c>
      <c r="T276" s="42">
        <v>3159987</v>
      </c>
      <c r="U276" s="42">
        <v>3161249</v>
      </c>
      <c r="V276" s="42">
        <v>1</v>
      </c>
      <c r="W276" s="66" t="s">
        <v>857</v>
      </c>
    </row>
    <row r="277" spans="17:23">
      <c r="Q277" s="42">
        <v>3138996</v>
      </c>
      <c r="R277" s="42">
        <v>3195273</v>
      </c>
      <c r="S277" s="55">
        <f t="shared" si="5"/>
        <v>56277</v>
      </c>
      <c r="T277" s="42">
        <v>3161254</v>
      </c>
      <c r="U277" s="42">
        <v>3162279</v>
      </c>
      <c r="V277" s="42">
        <v>-1</v>
      </c>
      <c r="W277" s="66"/>
    </row>
    <row r="278" spans="17:23">
      <c r="Q278" s="42">
        <v>3138996</v>
      </c>
      <c r="R278" s="42">
        <v>3195273</v>
      </c>
      <c r="S278" s="55">
        <f t="shared" si="5"/>
        <v>56277</v>
      </c>
      <c r="T278" s="42">
        <v>3162336</v>
      </c>
      <c r="U278" s="42">
        <v>3163364</v>
      </c>
      <c r="V278" s="42">
        <v>-1</v>
      </c>
      <c r="W278" s="66" t="s">
        <v>157</v>
      </c>
    </row>
    <row r="279" spans="17:23">
      <c r="Q279" s="42">
        <v>3138996</v>
      </c>
      <c r="R279" s="42">
        <v>3195273</v>
      </c>
      <c r="S279" s="55">
        <f t="shared" si="5"/>
        <v>56277</v>
      </c>
      <c r="T279" s="42">
        <v>3163451</v>
      </c>
      <c r="U279" s="42">
        <v>3164317</v>
      </c>
      <c r="V279" s="42">
        <v>-1</v>
      </c>
      <c r="W279" s="66" t="s">
        <v>1091</v>
      </c>
    </row>
    <row r="280" spans="17:23">
      <c r="Q280" s="42">
        <v>3138996</v>
      </c>
      <c r="R280" s="42">
        <v>3195273</v>
      </c>
      <c r="S280" s="55">
        <f t="shared" si="5"/>
        <v>56277</v>
      </c>
      <c r="T280" s="42">
        <v>3164369</v>
      </c>
      <c r="U280" s="42">
        <v>3165856</v>
      </c>
      <c r="V280" s="42">
        <v>-1</v>
      </c>
      <c r="W280" s="66" t="s">
        <v>590</v>
      </c>
    </row>
    <row r="281" spans="17:23">
      <c r="Q281" s="42">
        <v>3138996</v>
      </c>
      <c r="R281" s="42">
        <v>3195273</v>
      </c>
      <c r="S281" s="55">
        <f t="shared" si="5"/>
        <v>56277</v>
      </c>
      <c r="T281" s="42">
        <v>3165887</v>
      </c>
      <c r="U281" s="42">
        <v>3166672</v>
      </c>
      <c r="V281" s="42">
        <v>-1</v>
      </c>
      <c r="W281" s="66" t="s">
        <v>1092</v>
      </c>
    </row>
    <row r="282" spans="17:23">
      <c r="Q282" s="42">
        <v>3138996</v>
      </c>
      <c r="R282" s="42">
        <v>3195273</v>
      </c>
      <c r="S282" s="55">
        <f t="shared" si="5"/>
        <v>56277</v>
      </c>
      <c r="T282" s="42">
        <v>3166695</v>
      </c>
      <c r="U282" s="42">
        <v>3167510</v>
      </c>
      <c r="V282" s="42">
        <v>-1</v>
      </c>
      <c r="W282" s="66" t="s">
        <v>201</v>
      </c>
    </row>
    <row r="283" spans="17:23">
      <c r="Q283" s="42">
        <v>3138996</v>
      </c>
      <c r="R283" s="42">
        <v>3195273</v>
      </c>
      <c r="S283" s="55">
        <f t="shared" si="5"/>
        <v>56277</v>
      </c>
      <c r="T283" s="42">
        <v>3167507</v>
      </c>
      <c r="U283" s="42">
        <v>3167995</v>
      </c>
      <c r="V283" s="42">
        <v>-1</v>
      </c>
      <c r="W283" s="66" t="s">
        <v>1093</v>
      </c>
    </row>
    <row r="284" spans="17:23">
      <c r="Q284" s="42">
        <v>3138996</v>
      </c>
      <c r="R284" s="42">
        <v>3195273</v>
      </c>
      <c r="S284" s="55">
        <f t="shared" si="5"/>
        <v>56277</v>
      </c>
      <c r="T284" s="42">
        <v>3167992</v>
      </c>
      <c r="U284" s="42">
        <v>3169215</v>
      </c>
      <c r="V284" s="42">
        <v>-1</v>
      </c>
      <c r="W284" s="66" t="s">
        <v>258</v>
      </c>
    </row>
    <row r="285" spans="17:23">
      <c r="Q285" s="42">
        <v>3138996</v>
      </c>
      <c r="R285" s="42">
        <v>3195273</v>
      </c>
      <c r="S285" s="55">
        <f t="shared" si="5"/>
        <v>56277</v>
      </c>
      <c r="T285" s="42">
        <v>3169212</v>
      </c>
      <c r="U285" s="42">
        <v>3169778</v>
      </c>
      <c r="V285" s="42">
        <v>-1</v>
      </c>
      <c r="W285" s="66" t="s">
        <v>378</v>
      </c>
    </row>
    <row r="286" spans="17:23">
      <c r="Q286" s="42">
        <v>3138996</v>
      </c>
      <c r="R286" s="42">
        <v>3195273</v>
      </c>
      <c r="S286" s="55">
        <f t="shared" si="5"/>
        <v>56277</v>
      </c>
      <c r="T286" s="42">
        <v>3169775</v>
      </c>
      <c r="U286" s="42">
        <v>3170869</v>
      </c>
      <c r="V286" s="42">
        <v>-1</v>
      </c>
      <c r="W286" s="66" t="s">
        <v>197</v>
      </c>
    </row>
    <row r="287" spans="17:23">
      <c r="Q287" s="42">
        <v>3138996</v>
      </c>
      <c r="R287" s="42">
        <v>3195273</v>
      </c>
      <c r="S287" s="55">
        <f t="shared" si="5"/>
        <v>56277</v>
      </c>
      <c r="T287" s="42">
        <v>3170866</v>
      </c>
      <c r="U287" s="42">
        <v>3171639</v>
      </c>
      <c r="V287" s="42">
        <v>-1</v>
      </c>
      <c r="W287" s="66" t="s">
        <v>198</v>
      </c>
    </row>
    <row r="288" spans="17:23">
      <c r="Q288" s="42">
        <v>3138996</v>
      </c>
      <c r="R288" s="42">
        <v>3195273</v>
      </c>
      <c r="S288" s="55">
        <f t="shared" si="5"/>
        <v>56277</v>
      </c>
      <c r="T288" s="42">
        <v>3171985</v>
      </c>
      <c r="U288" s="42">
        <v>3172836</v>
      </c>
      <c r="V288" s="42">
        <v>-1</v>
      </c>
      <c r="W288" s="66" t="s">
        <v>157</v>
      </c>
    </row>
    <row r="289" spans="17:23">
      <c r="Q289" s="42">
        <v>3138996</v>
      </c>
      <c r="R289" s="42">
        <v>3195273</v>
      </c>
      <c r="S289" s="55">
        <f t="shared" si="5"/>
        <v>56277</v>
      </c>
      <c r="T289" s="42">
        <v>3173179</v>
      </c>
      <c r="U289" s="42">
        <v>3174198</v>
      </c>
      <c r="V289" s="42">
        <v>1</v>
      </c>
      <c r="W289" s="66" t="s">
        <v>157</v>
      </c>
    </row>
    <row r="290" spans="17:23">
      <c r="Q290" s="42">
        <v>3138996</v>
      </c>
      <c r="R290" s="42">
        <v>3195273</v>
      </c>
      <c r="S290" s="55">
        <f t="shared" si="5"/>
        <v>56277</v>
      </c>
      <c r="T290" s="42">
        <v>3174547</v>
      </c>
      <c r="U290" s="42">
        <v>3175512</v>
      </c>
      <c r="V290" s="42">
        <v>1</v>
      </c>
      <c r="W290" s="66" t="s">
        <v>425</v>
      </c>
    </row>
    <row r="291" spans="17:23">
      <c r="Q291" s="42">
        <v>3138996</v>
      </c>
      <c r="R291" s="42">
        <v>3195273</v>
      </c>
      <c r="S291" s="55">
        <f t="shared" si="5"/>
        <v>56277</v>
      </c>
      <c r="T291" s="42">
        <v>3175762</v>
      </c>
      <c r="U291" s="42">
        <v>3176076</v>
      </c>
      <c r="V291" s="42">
        <v>1</v>
      </c>
      <c r="W291" s="66"/>
    </row>
    <row r="292" spans="17:23">
      <c r="Q292" s="42">
        <v>3138996</v>
      </c>
      <c r="R292" s="42">
        <v>3195273</v>
      </c>
      <c r="S292" s="55">
        <f t="shared" si="5"/>
        <v>56277</v>
      </c>
      <c r="T292" s="42">
        <v>3176301</v>
      </c>
      <c r="U292" s="42">
        <v>3177161</v>
      </c>
      <c r="V292" s="42">
        <v>1</v>
      </c>
      <c r="W292" s="66" t="s">
        <v>1094</v>
      </c>
    </row>
    <row r="293" spans="17:23">
      <c r="Q293" s="42">
        <v>3138996</v>
      </c>
      <c r="R293" s="42">
        <v>3195273</v>
      </c>
      <c r="S293" s="55">
        <f t="shared" si="5"/>
        <v>56277</v>
      </c>
      <c r="T293" s="42">
        <v>3177609</v>
      </c>
      <c r="U293" s="42">
        <v>3178769</v>
      </c>
      <c r="V293" s="42">
        <v>1</v>
      </c>
      <c r="W293" s="66" t="s">
        <v>508</v>
      </c>
    </row>
    <row r="294" spans="17:23">
      <c r="Q294" s="42">
        <v>3138996</v>
      </c>
      <c r="R294" s="42">
        <v>3195273</v>
      </c>
      <c r="S294" s="55">
        <f t="shared" si="5"/>
        <v>56277</v>
      </c>
      <c r="T294" s="42">
        <v>3179018</v>
      </c>
      <c r="U294" s="42">
        <v>3180085</v>
      </c>
      <c r="V294" s="42">
        <v>-1</v>
      </c>
      <c r="W294" s="66" t="s">
        <v>1095</v>
      </c>
    </row>
    <row r="295" spans="17:23">
      <c r="Q295" s="42">
        <v>3138996</v>
      </c>
      <c r="R295" s="42">
        <v>3195273</v>
      </c>
      <c r="S295" s="55">
        <f t="shared" si="5"/>
        <v>56277</v>
      </c>
      <c r="T295" s="42">
        <v>3180621</v>
      </c>
      <c r="U295" s="42">
        <v>3180875</v>
      </c>
      <c r="V295" s="42">
        <v>1</v>
      </c>
      <c r="W295" s="66" t="s">
        <v>157</v>
      </c>
    </row>
    <row r="296" spans="17:23">
      <c r="Q296" s="42">
        <v>3138996</v>
      </c>
      <c r="R296" s="42">
        <v>3195273</v>
      </c>
      <c r="S296" s="55">
        <f t="shared" si="5"/>
        <v>56277</v>
      </c>
      <c r="T296" s="42">
        <v>3181065</v>
      </c>
      <c r="U296" s="42">
        <v>3182060</v>
      </c>
      <c r="V296" s="42">
        <v>-1</v>
      </c>
      <c r="W296" s="66" t="s">
        <v>1096</v>
      </c>
    </row>
    <row r="297" spans="17:23">
      <c r="Q297" s="42">
        <v>3138996</v>
      </c>
      <c r="R297" s="42">
        <v>3195273</v>
      </c>
      <c r="S297" s="55">
        <f t="shared" si="5"/>
        <v>56277</v>
      </c>
      <c r="T297" s="42">
        <v>3182611</v>
      </c>
      <c r="U297" s="42">
        <v>3182742</v>
      </c>
      <c r="V297" s="42">
        <v>-1</v>
      </c>
      <c r="W297" s="66"/>
    </row>
    <row r="298" spans="17:23">
      <c r="Q298" s="42">
        <v>3138996</v>
      </c>
      <c r="R298" s="42">
        <v>3195273</v>
      </c>
      <c r="S298" s="55">
        <f t="shared" si="5"/>
        <v>56277</v>
      </c>
      <c r="T298" s="42">
        <v>3183026</v>
      </c>
      <c r="U298" s="42">
        <v>3183211</v>
      </c>
      <c r="V298" s="42">
        <v>1</v>
      </c>
      <c r="W298" s="66" t="s">
        <v>157</v>
      </c>
    </row>
    <row r="299" spans="17:23">
      <c r="Q299" s="42">
        <v>3138996</v>
      </c>
      <c r="R299" s="42">
        <v>3195273</v>
      </c>
      <c r="S299" s="55">
        <f t="shared" si="5"/>
        <v>56277</v>
      </c>
      <c r="T299" s="42">
        <v>3183582</v>
      </c>
      <c r="U299" s="42">
        <v>3183713</v>
      </c>
      <c r="V299" s="42">
        <v>1</v>
      </c>
      <c r="W299" s="66" t="s">
        <v>157</v>
      </c>
    </row>
    <row r="300" spans="17:23">
      <c r="Q300" s="42">
        <v>3138996</v>
      </c>
      <c r="R300" s="42">
        <v>3195273</v>
      </c>
      <c r="S300" s="55">
        <f t="shared" si="5"/>
        <v>56277</v>
      </c>
      <c r="T300" s="42">
        <v>3183809</v>
      </c>
      <c r="U300" s="42">
        <v>3184381</v>
      </c>
      <c r="V300" s="42">
        <v>-1</v>
      </c>
      <c r="W300" s="66" t="s">
        <v>1097</v>
      </c>
    </row>
    <row r="301" spans="17:23">
      <c r="Q301" s="42">
        <v>3138996</v>
      </c>
      <c r="R301" s="42">
        <v>3195273</v>
      </c>
      <c r="S301" s="55">
        <f t="shared" si="5"/>
        <v>56277</v>
      </c>
      <c r="T301" s="42">
        <v>3184381</v>
      </c>
      <c r="U301" s="42">
        <v>3185409</v>
      </c>
      <c r="V301" s="42">
        <v>-1</v>
      </c>
      <c r="W301" s="66" t="s">
        <v>1098</v>
      </c>
    </row>
    <row r="302" spans="17:23">
      <c r="Q302" s="42">
        <v>3138996</v>
      </c>
      <c r="R302" s="42">
        <v>3195273</v>
      </c>
      <c r="S302" s="55">
        <f t="shared" si="5"/>
        <v>56277</v>
      </c>
      <c r="T302" s="42">
        <v>3185445</v>
      </c>
      <c r="U302" s="42">
        <v>3186488</v>
      </c>
      <c r="V302" s="42">
        <v>-1</v>
      </c>
      <c r="W302" s="66" t="s">
        <v>1099</v>
      </c>
    </row>
    <row r="303" spans="17:23">
      <c r="Q303" s="42">
        <v>3138996</v>
      </c>
      <c r="R303" s="42">
        <v>3195273</v>
      </c>
      <c r="S303" s="55">
        <f t="shared" si="5"/>
        <v>56277</v>
      </c>
      <c r="T303" s="42">
        <v>3186485</v>
      </c>
      <c r="U303" s="42">
        <v>3187858</v>
      </c>
      <c r="V303" s="42">
        <v>-1</v>
      </c>
      <c r="W303" s="66" t="s">
        <v>1011</v>
      </c>
    </row>
    <row r="304" spans="17:23">
      <c r="Q304" s="42">
        <v>3138996</v>
      </c>
      <c r="R304" s="42">
        <v>3195273</v>
      </c>
      <c r="S304" s="55">
        <f t="shared" si="5"/>
        <v>56277</v>
      </c>
      <c r="T304" s="42">
        <v>3188174</v>
      </c>
      <c r="U304" s="42">
        <v>3188320</v>
      </c>
      <c r="V304" s="42">
        <v>1</v>
      </c>
      <c r="W304" s="66" t="s">
        <v>599</v>
      </c>
    </row>
    <row r="305" spans="16:23">
      <c r="Q305" s="42">
        <v>3138996</v>
      </c>
      <c r="R305" s="42">
        <v>3195273</v>
      </c>
      <c r="S305" s="55">
        <f t="shared" si="5"/>
        <v>56277</v>
      </c>
      <c r="T305" s="42">
        <v>3188373</v>
      </c>
      <c r="U305" s="42">
        <v>3188684</v>
      </c>
      <c r="V305" s="42">
        <v>1</v>
      </c>
      <c r="W305" s="66" t="s">
        <v>598</v>
      </c>
    </row>
    <row r="306" spans="16:23">
      <c r="Q306" s="42">
        <v>3138996</v>
      </c>
      <c r="R306" s="42">
        <v>3195273</v>
      </c>
      <c r="S306" s="55">
        <f t="shared" si="5"/>
        <v>56277</v>
      </c>
      <c r="T306" s="42">
        <v>3188717</v>
      </c>
      <c r="U306" s="42">
        <v>3192112</v>
      </c>
      <c r="V306" s="42">
        <v>-1</v>
      </c>
      <c r="W306" s="66" t="s">
        <v>1007</v>
      </c>
    </row>
    <row r="307" spans="16:23">
      <c r="Q307" s="42">
        <v>3138996</v>
      </c>
      <c r="R307" s="42">
        <v>3195273</v>
      </c>
      <c r="S307" s="55">
        <f t="shared" si="5"/>
        <v>56277</v>
      </c>
      <c r="T307" s="42">
        <v>3192109</v>
      </c>
      <c r="U307" s="42">
        <v>3193116</v>
      </c>
      <c r="V307" s="42">
        <v>-1</v>
      </c>
      <c r="W307" s="66" t="s">
        <v>371</v>
      </c>
    </row>
    <row r="308" spans="16:23">
      <c r="Q308" s="42">
        <v>3138996</v>
      </c>
      <c r="R308" s="42">
        <v>3195273</v>
      </c>
      <c r="S308" s="55">
        <f t="shared" si="5"/>
        <v>56277</v>
      </c>
      <c r="T308" s="42">
        <v>3193109</v>
      </c>
      <c r="U308" s="42">
        <v>3193234</v>
      </c>
      <c r="V308" s="42">
        <v>-1</v>
      </c>
      <c r="W308" s="66"/>
    </row>
    <row r="309" spans="16:23">
      <c r="Q309" s="42">
        <v>3138996</v>
      </c>
      <c r="R309" s="42">
        <v>3195273</v>
      </c>
      <c r="S309" s="55">
        <f t="shared" si="5"/>
        <v>56277</v>
      </c>
      <c r="T309" s="42">
        <v>3193231</v>
      </c>
      <c r="U309" s="42">
        <v>3195273</v>
      </c>
      <c r="V309" s="42">
        <v>-1</v>
      </c>
      <c r="W309" s="66" t="s">
        <v>1100</v>
      </c>
    </row>
    <row r="310" spans="16:23">
      <c r="P310" s="109">
        <v>17</v>
      </c>
      <c r="Q310" s="40">
        <v>3550231</v>
      </c>
      <c r="R310" s="40">
        <v>3561086</v>
      </c>
      <c r="S310" s="40">
        <v>10855</v>
      </c>
      <c r="T310" s="40">
        <v>3550231</v>
      </c>
      <c r="U310" s="40">
        <v>3550374</v>
      </c>
      <c r="V310" s="40">
        <v>-1</v>
      </c>
      <c r="W310" s="67"/>
    </row>
    <row r="311" spans="16:23">
      <c r="P311" s="109"/>
      <c r="Q311" s="40">
        <v>3550231</v>
      </c>
      <c r="R311" s="40">
        <v>3561086</v>
      </c>
      <c r="S311" s="40">
        <v>10855</v>
      </c>
      <c r="T311" s="40">
        <v>3550381</v>
      </c>
      <c r="U311" s="40">
        <v>3550659</v>
      </c>
      <c r="V311" s="40">
        <v>-1</v>
      </c>
      <c r="W311" s="67" t="s">
        <v>412</v>
      </c>
    </row>
    <row r="312" spans="16:23">
      <c r="P312" s="109"/>
      <c r="Q312" s="40">
        <v>3550231</v>
      </c>
      <c r="R312" s="40">
        <v>3561086</v>
      </c>
      <c r="S312" s="40">
        <v>10855</v>
      </c>
      <c r="T312" s="40">
        <v>3550656</v>
      </c>
      <c r="U312" s="40">
        <v>3551600</v>
      </c>
      <c r="V312" s="40">
        <v>-1</v>
      </c>
      <c r="W312" s="67" t="s">
        <v>332</v>
      </c>
    </row>
    <row r="313" spans="16:23">
      <c r="P313" s="109"/>
      <c r="Q313" s="40">
        <v>3550231</v>
      </c>
      <c r="R313" s="40">
        <v>3561086</v>
      </c>
      <c r="S313" s="40">
        <v>10855</v>
      </c>
      <c r="T313" s="40">
        <v>3552078</v>
      </c>
      <c r="U313" s="40">
        <v>3552782</v>
      </c>
      <c r="V313" s="40">
        <v>1</v>
      </c>
      <c r="W313" s="67" t="s">
        <v>1101</v>
      </c>
    </row>
    <row r="314" spans="16:23">
      <c r="P314" s="109"/>
      <c r="Q314" s="40">
        <v>3550231</v>
      </c>
      <c r="R314" s="40">
        <v>3561086</v>
      </c>
      <c r="S314" s="40">
        <v>10855</v>
      </c>
      <c r="T314" s="40">
        <v>3553042</v>
      </c>
      <c r="U314" s="40">
        <v>3554745</v>
      </c>
      <c r="V314" s="40">
        <v>1</v>
      </c>
      <c r="W314" s="67" t="s">
        <v>1102</v>
      </c>
    </row>
    <row r="315" spans="16:23">
      <c r="P315" s="109"/>
      <c r="Q315" s="40">
        <v>3550231</v>
      </c>
      <c r="R315" s="40">
        <v>3561086</v>
      </c>
      <c r="S315" s="40">
        <v>10855</v>
      </c>
      <c r="T315" s="40">
        <v>3554755</v>
      </c>
      <c r="U315" s="40">
        <v>3555429</v>
      </c>
      <c r="V315" s="40">
        <v>1</v>
      </c>
      <c r="W315" s="67" t="s">
        <v>1103</v>
      </c>
    </row>
    <row r="316" spans="16:23">
      <c r="P316" s="109"/>
      <c r="Q316" s="40">
        <v>3550231</v>
      </c>
      <c r="R316" s="40">
        <v>3561086</v>
      </c>
      <c r="S316" s="40">
        <v>10855</v>
      </c>
      <c r="T316" s="40">
        <v>3555579</v>
      </c>
      <c r="U316" s="40">
        <v>3557543</v>
      </c>
      <c r="V316" s="40">
        <v>1</v>
      </c>
      <c r="W316" s="67" t="s">
        <v>1104</v>
      </c>
    </row>
    <row r="317" spans="16:23">
      <c r="P317" s="109"/>
      <c r="Q317" s="40">
        <v>3550231</v>
      </c>
      <c r="R317" s="40">
        <v>3561086</v>
      </c>
      <c r="S317" s="40">
        <v>10855</v>
      </c>
      <c r="T317" s="40">
        <v>3557627</v>
      </c>
      <c r="U317" s="40">
        <v>3560368</v>
      </c>
      <c r="V317" s="40">
        <v>1</v>
      </c>
      <c r="W317" s="67" t="s">
        <v>1105</v>
      </c>
    </row>
    <row r="318" spans="16:23">
      <c r="P318" s="109"/>
      <c r="Q318" s="40">
        <v>3550231</v>
      </c>
      <c r="R318" s="40">
        <v>3561086</v>
      </c>
      <c r="S318" s="40">
        <v>10855</v>
      </c>
      <c r="T318" s="40">
        <v>3560352</v>
      </c>
      <c r="U318" s="40">
        <v>3561086</v>
      </c>
      <c r="V318" s="40">
        <v>1</v>
      </c>
      <c r="W318" s="67" t="s">
        <v>1106</v>
      </c>
    </row>
    <row r="319" spans="16:23">
      <c r="P319" s="109">
        <v>18</v>
      </c>
      <c r="Q319" s="41">
        <v>3797541</v>
      </c>
      <c r="R319" s="41">
        <v>3827408</v>
      </c>
      <c r="S319" s="41">
        <v>29867</v>
      </c>
      <c r="T319" s="41">
        <v>3797541</v>
      </c>
      <c r="U319" s="41">
        <v>3798260</v>
      </c>
      <c r="V319" s="41">
        <v>1</v>
      </c>
      <c r="W319" s="68" t="s">
        <v>1107</v>
      </c>
    </row>
    <row r="320" spans="16:23">
      <c r="P320" s="109"/>
      <c r="Q320" s="41">
        <v>3797541</v>
      </c>
      <c r="R320" s="41">
        <v>3827408</v>
      </c>
      <c r="S320" s="41">
        <v>29867</v>
      </c>
      <c r="T320" s="41">
        <v>3798516</v>
      </c>
      <c r="U320" s="41">
        <v>3799580</v>
      </c>
      <c r="V320" s="41">
        <v>1</v>
      </c>
      <c r="W320" s="68" t="s">
        <v>1108</v>
      </c>
    </row>
    <row r="321" spans="16:23">
      <c r="P321" s="109"/>
      <c r="Q321" s="41">
        <v>3797541</v>
      </c>
      <c r="R321" s="41">
        <v>3827408</v>
      </c>
      <c r="S321" s="41">
        <v>29867</v>
      </c>
      <c r="T321" s="41">
        <v>3799577</v>
      </c>
      <c r="U321" s="41">
        <v>3800407</v>
      </c>
      <c r="V321" s="41">
        <v>1</v>
      </c>
      <c r="W321" s="68"/>
    </row>
    <row r="322" spans="16:23">
      <c r="P322" s="109"/>
      <c r="Q322" s="41">
        <v>3797541</v>
      </c>
      <c r="R322" s="41">
        <v>3827408</v>
      </c>
      <c r="S322" s="41">
        <v>29867</v>
      </c>
      <c r="T322" s="41">
        <v>3800429</v>
      </c>
      <c r="U322" s="41">
        <v>3801286</v>
      </c>
      <c r="V322" s="41">
        <v>-1</v>
      </c>
      <c r="W322" s="68" t="s">
        <v>1109</v>
      </c>
    </row>
    <row r="323" spans="16:23">
      <c r="P323" s="109"/>
      <c r="Q323" s="41">
        <v>3797541</v>
      </c>
      <c r="R323" s="41">
        <v>3827408</v>
      </c>
      <c r="S323" s="41">
        <v>29867</v>
      </c>
      <c r="T323" s="41">
        <v>3802214</v>
      </c>
      <c r="U323" s="41">
        <v>3802534</v>
      </c>
      <c r="V323" s="41">
        <v>1</v>
      </c>
      <c r="W323" s="68"/>
    </row>
    <row r="324" spans="16:23">
      <c r="P324" s="109"/>
      <c r="Q324" s="41">
        <v>3797541</v>
      </c>
      <c r="R324" s="41">
        <v>3827408</v>
      </c>
      <c r="S324" s="41">
        <v>29867</v>
      </c>
      <c r="T324" s="41">
        <v>3802570</v>
      </c>
      <c r="U324" s="41">
        <v>3802692</v>
      </c>
      <c r="V324" s="41">
        <v>1</v>
      </c>
      <c r="W324" s="68"/>
    </row>
    <row r="325" spans="16:23">
      <c r="P325" s="109"/>
      <c r="Q325" s="41">
        <v>3797541</v>
      </c>
      <c r="R325" s="41">
        <v>3827408</v>
      </c>
      <c r="S325" s="41">
        <v>29867</v>
      </c>
      <c r="T325" s="41">
        <v>3802710</v>
      </c>
      <c r="U325" s="41">
        <v>3803189</v>
      </c>
      <c r="V325" s="41">
        <v>-1</v>
      </c>
      <c r="W325" s="68" t="s">
        <v>1110</v>
      </c>
    </row>
    <row r="326" spans="16:23">
      <c r="P326" s="109"/>
      <c r="Q326" s="41">
        <v>3797541</v>
      </c>
      <c r="R326" s="41">
        <v>3827408</v>
      </c>
      <c r="S326" s="41">
        <v>29867</v>
      </c>
      <c r="T326" s="41">
        <v>3803569</v>
      </c>
      <c r="U326" s="41">
        <v>3803865</v>
      </c>
      <c r="V326" s="41">
        <v>1</v>
      </c>
      <c r="W326" s="68" t="s">
        <v>1111</v>
      </c>
    </row>
    <row r="327" spans="16:23">
      <c r="P327" s="109"/>
      <c r="Q327" s="41">
        <v>3797541</v>
      </c>
      <c r="R327" s="41">
        <v>3827408</v>
      </c>
      <c r="S327" s="41">
        <v>29867</v>
      </c>
      <c r="T327" s="41">
        <v>3804177</v>
      </c>
      <c r="U327" s="41">
        <v>3805556</v>
      </c>
      <c r="V327" s="41">
        <v>-1</v>
      </c>
      <c r="W327" s="68" t="s">
        <v>510</v>
      </c>
    </row>
    <row r="328" spans="16:23">
      <c r="P328" s="109"/>
      <c r="Q328" s="41">
        <v>3797541</v>
      </c>
      <c r="R328" s="41">
        <v>3827408</v>
      </c>
      <c r="S328" s="41">
        <v>29867</v>
      </c>
      <c r="T328" s="41">
        <v>3805569</v>
      </c>
      <c r="U328" s="41">
        <v>3807377</v>
      </c>
      <c r="V328" s="41">
        <v>-1</v>
      </c>
      <c r="W328" s="68" t="s">
        <v>508</v>
      </c>
    </row>
    <row r="329" spans="16:23">
      <c r="P329" s="109"/>
      <c r="Q329" s="41">
        <v>3797541</v>
      </c>
      <c r="R329" s="41">
        <v>3827408</v>
      </c>
      <c r="S329" s="41">
        <v>29867</v>
      </c>
      <c r="T329" s="41">
        <v>3807480</v>
      </c>
      <c r="U329" s="41">
        <v>3807635</v>
      </c>
      <c r="V329" s="41">
        <v>1</v>
      </c>
      <c r="W329" s="68"/>
    </row>
    <row r="330" spans="16:23">
      <c r="P330" s="109"/>
      <c r="Q330" s="41">
        <v>3797541</v>
      </c>
      <c r="R330" s="41">
        <v>3827408</v>
      </c>
      <c r="S330" s="41">
        <v>29867</v>
      </c>
      <c r="T330" s="41">
        <v>3807632</v>
      </c>
      <c r="U330" s="41">
        <v>3808234</v>
      </c>
      <c r="V330" s="41">
        <v>1</v>
      </c>
      <c r="W330" s="68"/>
    </row>
    <row r="331" spans="16:23">
      <c r="P331" s="109"/>
      <c r="Q331" s="41">
        <v>3797541</v>
      </c>
      <c r="R331" s="41">
        <v>3827408</v>
      </c>
      <c r="S331" s="41">
        <v>29867</v>
      </c>
      <c r="T331" s="41">
        <v>3808391</v>
      </c>
      <c r="U331" s="41">
        <v>3808726</v>
      </c>
      <c r="V331" s="41">
        <v>-1</v>
      </c>
      <c r="W331" s="68" t="s">
        <v>1112</v>
      </c>
    </row>
    <row r="332" spans="16:23">
      <c r="P332" s="109"/>
      <c r="Q332" s="41">
        <v>3797541</v>
      </c>
      <c r="R332" s="41">
        <v>3827408</v>
      </c>
      <c r="S332" s="41">
        <v>29867</v>
      </c>
      <c r="T332" s="41">
        <v>3808858</v>
      </c>
      <c r="U332" s="41">
        <v>3809082</v>
      </c>
      <c r="V332" s="41">
        <v>1</v>
      </c>
      <c r="W332" s="68"/>
    </row>
    <row r="333" spans="16:23">
      <c r="P333" s="109"/>
      <c r="Q333" s="41">
        <v>3797541</v>
      </c>
      <c r="R333" s="41">
        <v>3827408</v>
      </c>
      <c r="S333" s="41">
        <v>29867</v>
      </c>
      <c r="T333" s="41">
        <v>3809457</v>
      </c>
      <c r="U333" s="41">
        <v>3811175</v>
      </c>
      <c r="V333" s="41">
        <v>1</v>
      </c>
      <c r="W333" s="68" t="s">
        <v>157</v>
      </c>
    </row>
    <row r="334" spans="16:23">
      <c r="P334" s="109"/>
      <c r="Q334" s="41">
        <v>3797541</v>
      </c>
      <c r="R334" s="41">
        <v>3827408</v>
      </c>
      <c r="S334" s="41">
        <v>29867</v>
      </c>
      <c r="T334" s="41">
        <v>3811447</v>
      </c>
      <c r="U334" s="41">
        <v>3811563</v>
      </c>
      <c r="V334" s="41">
        <v>-1</v>
      </c>
      <c r="W334" s="68"/>
    </row>
    <row r="335" spans="16:23">
      <c r="P335" s="109"/>
      <c r="Q335" s="41">
        <v>3797541</v>
      </c>
      <c r="R335" s="41">
        <v>3827408</v>
      </c>
      <c r="S335" s="41">
        <v>29867</v>
      </c>
      <c r="T335" s="41">
        <v>3811817</v>
      </c>
      <c r="U335" s="41">
        <v>3811948</v>
      </c>
      <c r="V335" s="41">
        <v>-1</v>
      </c>
      <c r="W335" s="68"/>
    </row>
    <row r="336" spans="16:23">
      <c r="P336" s="109"/>
      <c r="Q336" s="41">
        <v>3797541</v>
      </c>
      <c r="R336" s="41">
        <v>3827408</v>
      </c>
      <c r="S336" s="41">
        <v>29867</v>
      </c>
      <c r="T336" s="41">
        <v>3812276</v>
      </c>
      <c r="U336" s="41">
        <v>3812527</v>
      </c>
      <c r="V336" s="41">
        <v>1</v>
      </c>
      <c r="W336" s="68" t="s">
        <v>157</v>
      </c>
    </row>
    <row r="337" spans="16:23">
      <c r="P337" s="109"/>
      <c r="Q337" s="41">
        <v>3797541</v>
      </c>
      <c r="R337" s="41">
        <v>3827408</v>
      </c>
      <c r="S337" s="41">
        <v>29867</v>
      </c>
      <c r="T337" s="41">
        <v>3812622</v>
      </c>
      <c r="U337" s="41">
        <v>3813788</v>
      </c>
      <c r="V337" s="41">
        <v>1</v>
      </c>
      <c r="W337" s="68" t="s">
        <v>157</v>
      </c>
    </row>
    <row r="338" spans="16:23">
      <c r="P338" s="109"/>
      <c r="Q338" s="41">
        <v>3797541</v>
      </c>
      <c r="R338" s="41">
        <v>3827408</v>
      </c>
      <c r="S338" s="41">
        <v>29867</v>
      </c>
      <c r="T338" s="41">
        <v>3813785</v>
      </c>
      <c r="U338" s="41">
        <v>3815839</v>
      </c>
      <c r="V338" s="41">
        <v>1</v>
      </c>
      <c r="W338" s="68" t="s">
        <v>1113</v>
      </c>
    </row>
    <row r="339" spans="16:23">
      <c r="P339" s="109"/>
      <c r="Q339" s="41">
        <v>3797541</v>
      </c>
      <c r="R339" s="41">
        <v>3827408</v>
      </c>
      <c r="S339" s="41">
        <v>29867</v>
      </c>
      <c r="T339" s="41">
        <v>3815836</v>
      </c>
      <c r="U339" s="41">
        <v>3817389</v>
      </c>
      <c r="V339" s="41">
        <v>1</v>
      </c>
      <c r="W339" s="68" t="s">
        <v>1114</v>
      </c>
    </row>
    <row r="340" spans="16:23">
      <c r="P340" s="109"/>
      <c r="Q340" s="41">
        <v>3797541</v>
      </c>
      <c r="R340" s="41">
        <v>3827408</v>
      </c>
      <c r="S340" s="41">
        <v>29867</v>
      </c>
      <c r="T340" s="41">
        <v>3818379</v>
      </c>
      <c r="U340" s="41">
        <v>3822878</v>
      </c>
      <c r="V340" s="41">
        <v>-1</v>
      </c>
      <c r="W340" s="68" t="s">
        <v>157</v>
      </c>
    </row>
    <row r="341" spans="16:23">
      <c r="P341" s="109"/>
      <c r="Q341" s="41">
        <v>3797541</v>
      </c>
      <c r="R341" s="41">
        <v>3827408</v>
      </c>
      <c r="S341" s="41">
        <v>29867</v>
      </c>
      <c r="T341" s="41">
        <v>3823329</v>
      </c>
      <c r="U341" s="41">
        <v>3823442</v>
      </c>
      <c r="V341" s="41">
        <v>-1</v>
      </c>
      <c r="W341" s="68"/>
    </row>
    <row r="342" spans="16:23">
      <c r="P342" s="109"/>
      <c r="Q342" s="41">
        <v>3797541</v>
      </c>
      <c r="R342" s="41">
        <v>3827408</v>
      </c>
      <c r="S342" s="41">
        <v>29867</v>
      </c>
      <c r="T342" s="41">
        <v>3824122</v>
      </c>
      <c r="U342" s="41">
        <v>3824988</v>
      </c>
      <c r="V342" s="41">
        <v>1</v>
      </c>
      <c r="W342" s="68" t="s">
        <v>952</v>
      </c>
    </row>
    <row r="343" spans="16:23">
      <c r="P343" s="109"/>
      <c r="Q343" s="41">
        <v>3797541</v>
      </c>
      <c r="R343" s="41">
        <v>3827408</v>
      </c>
      <c r="S343" s="41">
        <v>29867</v>
      </c>
      <c r="T343" s="41">
        <v>3825165</v>
      </c>
      <c r="U343" s="41">
        <v>3825836</v>
      </c>
      <c r="V343" s="41">
        <v>1</v>
      </c>
      <c r="W343" s="68" t="s">
        <v>601</v>
      </c>
    </row>
    <row r="344" spans="16:23">
      <c r="P344" s="109"/>
      <c r="Q344" s="41">
        <v>3797541</v>
      </c>
      <c r="R344" s="41">
        <v>3827408</v>
      </c>
      <c r="S344" s="41">
        <v>29867</v>
      </c>
      <c r="T344" s="41">
        <v>3826034</v>
      </c>
      <c r="U344" s="41">
        <v>3826369</v>
      </c>
      <c r="V344" s="41">
        <v>1</v>
      </c>
      <c r="W344" s="68" t="s">
        <v>157</v>
      </c>
    </row>
    <row r="345" spans="16:23">
      <c r="P345" s="109"/>
      <c r="Q345" s="41">
        <v>3797541</v>
      </c>
      <c r="R345" s="41">
        <v>3827408</v>
      </c>
      <c r="S345" s="41">
        <v>29867</v>
      </c>
      <c r="T345" s="41">
        <v>3826545</v>
      </c>
      <c r="U345" s="41">
        <v>3827408</v>
      </c>
      <c r="V345" s="41">
        <v>-1</v>
      </c>
      <c r="W345" s="68" t="s">
        <v>600</v>
      </c>
    </row>
    <row r="346" spans="16:23">
      <c r="P346" s="109">
        <v>19</v>
      </c>
      <c r="Q346" s="1">
        <v>3853907</v>
      </c>
      <c r="R346" s="1">
        <v>3864837</v>
      </c>
      <c r="S346" s="1">
        <v>10930</v>
      </c>
      <c r="T346" s="1">
        <v>3853907</v>
      </c>
      <c r="U346" s="1">
        <v>3854344</v>
      </c>
      <c r="V346" s="1">
        <v>1</v>
      </c>
      <c r="W346" s="37" t="s">
        <v>1115</v>
      </c>
    </row>
    <row r="347" spans="16:23">
      <c r="P347" s="109"/>
      <c r="Q347" s="1">
        <v>3853907</v>
      </c>
      <c r="R347" s="1">
        <v>3864837</v>
      </c>
      <c r="S347" s="1">
        <v>10930</v>
      </c>
      <c r="T347" s="1">
        <v>3854358</v>
      </c>
      <c r="U347" s="1">
        <v>3855458</v>
      </c>
      <c r="V347" s="1">
        <v>1</v>
      </c>
      <c r="W347" s="37" t="s">
        <v>516</v>
      </c>
    </row>
    <row r="348" spans="16:23">
      <c r="P348" s="109"/>
      <c r="Q348" s="1">
        <v>3853907</v>
      </c>
      <c r="R348" s="1">
        <v>3864837</v>
      </c>
      <c r="S348" s="1">
        <v>10930</v>
      </c>
      <c r="T348" s="1">
        <v>3855455</v>
      </c>
      <c r="U348" s="1">
        <v>3855877</v>
      </c>
      <c r="V348" s="1">
        <v>1</v>
      </c>
      <c r="W348" s="37" t="s">
        <v>517</v>
      </c>
    </row>
    <row r="349" spans="16:23">
      <c r="P349" s="109"/>
      <c r="Q349" s="1">
        <v>3853907</v>
      </c>
      <c r="R349" s="1">
        <v>3864837</v>
      </c>
      <c r="S349" s="1">
        <v>10930</v>
      </c>
      <c r="T349" s="1">
        <v>3855972</v>
      </c>
      <c r="U349" s="1">
        <v>3856916</v>
      </c>
      <c r="V349" s="1">
        <v>1</v>
      </c>
      <c r="W349" s="37" t="s">
        <v>308</v>
      </c>
    </row>
    <row r="350" spans="16:23">
      <c r="P350" s="109"/>
      <c r="Q350" s="1">
        <v>3853907</v>
      </c>
      <c r="R350" s="1">
        <v>3864837</v>
      </c>
      <c r="S350" s="1">
        <v>10930</v>
      </c>
      <c r="T350" s="1">
        <v>3856916</v>
      </c>
      <c r="U350" s="1">
        <v>3857425</v>
      </c>
      <c r="V350" s="1">
        <v>1</v>
      </c>
      <c r="W350" s="37"/>
    </row>
    <row r="351" spans="16:23">
      <c r="P351" s="109"/>
      <c r="Q351" s="1">
        <v>3853907</v>
      </c>
      <c r="R351" s="1">
        <v>3864837</v>
      </c>
      <c r="S351" s="1">
        <v>10930</v>
      </c>
      <c r="T351" s="1">
        <v>3857545</v>
      </c>
      <c r="U351" s="1">
        <v>3857979</v>
      </c>
      <c r="V351" s="1">
        <v>1</v>
      </c>
      <c r="W351" s="37" t="s">
        <v>307</v>
      </c>
    </row>
    <row r="352" spans="16:23">
      <c r="P352" s="109"/>
      <c r="Q352" s="1">
        <v>3853907</v>
      </c>
      <c r="R352" s="1">
        <v>3864837</v>
      </c>
      <c r="S352" s="1">
        <v>10930</v>
      </c>
      <c r="T352" s="1">
        <v>3858017</v>
      </c>
      <c r="U352" s="1">
        <v>3858316</v>
      </c>
      <c r="V352" s="1">
        <v>-1</v>
      </c>
      <c r="W352" s="37" t="s">
        <v>358</v>
      </c>
    </row>
    <row r="353" spans="16:23">
      <c r="P353" s="109"/>
      <c r="Q353" s="1">
        <v>3853907</v>
      </c>
      <c r="R353" s="1">
        <v>3864837</v>
      </c>
      <c r="S353" s="1">
        <v>10930</v>
      </c>
      <c r="T353" s="1">
        <v>3858548</v>
      </c>
      <c r="U353" s="1">
        <v>3858964</v>
      </c>
      <c r="V353" s="1">
        <v>-1</v>
      </c>
      <c r="W353" s="37" t="s">
        <v>157</v>
      </c>
    </row>
    <row r="354" spans="16:23">
      <c r="P354" s="109"/>
      <c r="Q354" s="1">
        <v>3853907</v>
      </c>
      <c r="R354" s="1">
        <v>3864837</v>
      </c>
      <c r="S354" s="1">
        <v>10930</v>
      </c>
      <c r="T354" s="1">
        <v>3859005</v>
      </c>
      <c r="U354" s="1">
        <v>3859211</v>
      </c>
      <c r="V354" s="1">
        <v>-1</v>
      </c>
      <c r="W354" s="37" t="s">
        <v>157</v>
      </c>
    </row>
    <row r="355" spans="16:23">
      <c r="P355" s="109"/>
      <c r="Q355" s="1">
        <v>3853907</v>
      </c>
      <c r="R355" s="1">
        <v>3864837</v>
      </c>
      <c r="S355" s="1">
        <v>10930</v>
      </c>
      <c r="T355" s="1">
        <v>3859519</v>
      </c>
      <c r="U355" s="1">
        <v>3860547</v>
      </c>
      <c r="V355" s="1">
        <v>-1</v>
      </c>
      <c r="W355" s="37" t="s">
        <v>157</v>
      </c>
    </row>
    <row r="356" spans="16:23">
      <c r="P356" s="109"/>
      <c r="Q356" s="1">
        <v>3853907</v>
      </c>
      <c r="R356" s="1">
        <v>3864837</v>
      </c>
      <c r="S356" s="1">
        <v>10930</v>
      </c>
      <c r="T356" s="1">
        <v>3860787</v>
      </c>
      <c r="U356" s="1">
        <v>3861476</v>
      </c>
      <c r="V356" s="1">
        <v>1</v>
      </c>
      <c r="W356" s="37" t="s">
        <v>473</v>
      </c>
    </row>
    <row r="357" spans="16:23">
      <c r="P357" s="109"/>
      <c r="Q357" s="1">
        <v>3853907</v>
      </c>
      <c r="R357" s="1">
        <v>3864837</v>
      </c>
      <c r="S357" s="1">
        <v>10930</v>
      </c>
      <c r="T357" s="1">
        <v>3861473</v>
      </c>
      <c r="U357" s="1">
        <v>3862930</v>
      </c>
      <c r="V357" s="1">
        <v>1</v>
      </c>
      <c r="W357" s="37" t="s">
        <v>472</v>
      </c>
    </row>
    <row r="358" spans="16:23">
      <c r="P358" s="109"/>
      <c r="Q358" s="1">
        <v>3853907</v>
      </c>
      <c r="R358" s="1">
        <v>3864837</v>
      </c>
      <c r="S358" s="1">
        <v>10930</v>
      </c>
      <c r="T358" s="1">
        <v>3863031</v>
      </c>
      <c r="U358" s="1">
        <v>3863864</v>
      </c>
      <c r="V358" s="1">
        <v>1</v>
      </c>
      <c r="W358" s="37" t="s">
        <v>544</v>
      </c>
    </row>
    <row r="359" spans="16:23">
      <c r="P359" s="109"/>
      <c r="Q359" s="1">
        <v>3853907</v>
      </c>
      <c r="R359" s="1">
        <v>3864837</v>
      </c>
      <c r="S359" s="1">
        <v>10930</v>
      </c>
      <c r="T359" s="1">
        <v>3863892</v>
      </c>
      <c r="U359" s="1">
        <v>3864251</v>
      </c>
      <c r="V359" s="1">
        <v>1</v>
      </c>
      <c r="W359" s="37"/>
    </row>
    <row r="360" spans="16:23">
      <c r="P360" s="109"/>
      <c r="Q360" s="1">
        <v>3853907</v>
      </c>
      <c r="R360" s="1">
        <v>3864837</v>
      </c>
      <c r="S360" s="1">
        <v>10930</v>
      </c>
      <c r="T360" s="1">
        <v>3864505</v>
      </c>
      <c r="U360" s="1">
        <v>3864837</v>
      </c>
      <c r="V360" s="1">
        <v>1</v>
      </c>
      <c r="W360" s="37" t="s">
        <v>157</v>
      </c>
    </row>
    <row r="361" spans="16:23">
      <c r="P361">
        <v>20</v>
      </c>
      <c r="Q361" s="9">
        <v>3913317</v>
      </c>
      <c r="R361" s="9">
        <v>3931748</v>
      </c>
      <c r="S361" s="43">
        <f>R361-Q361</f>
        <v>18431</v>
      </c>
      <c r="T361" s="9">
        <v>3913317</v>
      </c>
      <c r="U361" s="9">
        <v>3914318</v>
      </c>
      <c r="V361" s="9">
        <v>1</v>
      </c>
      <c r="W361" s="50" t="s">
        <v>1116</v>
      </c>
    </row>
    <row r="362" spans="16:23">
      <c r="Q362" s="9">
        <v>3913317</v>
      </c>
      <c r="R362" s="9">
        <v>3931748</v>
      </c>
      <c r="S362" s="43">
        <f t="shared" ref="S362:S375" si="6">R362-Q362</f>
        <v>18431</v>
      </c>
      <c r="T362" s="9">
        <v>3914411</v>
      </c>
      <c r="U362" s="9">
        <v>3914626</v>
      </c>
      <c r="V362" s="9">
        <v>-1</v>
      </c>
      <c r="W362" s="50" t="s">
        <v>1117</v>
      </c>
    </row>
    <row r="363" spans="16:23">
      <c r="Q363" s="9">
        <v>3913317</v>
      </c>
      <c r="R363" s="9">
        <v>3931748</v>
      </c>
      <c r="S363" s="43">
        <f t="shared" si="6"/>
        <v>18431</v>
      </c>
      <c r="T363" s="9">
        <v>3916636</v>
      </c>
      <c r="U363" s="9">
        <v>3916809</v>
      </c>
      <c r="V363" s="9">
        <v>1</v>
      </c>
      <c r="W363" s="50"/>
    </row>
    <row r="364" spans="16:23">
      <c r="Q364" s="9">
        <v>3913317</v>
      </c>
      <c r="R364" s="9">
        <v>3931748</v>
      </c>
      <c r="S364" s="43">
        <f t="shared" si="6"/>
        <v>18431</v>
      </c>
      <c r="T364" s="9">
        <v>3920186</v>
      </c>
      <c r="U364" s="9">
        <v>3920800</v>
      </c>
      <c r="V364" s="9">
        <v>-1</v>
      </c>
      <c r="W364" s="50" t="s">
        <v>1118</v>
      </c>
    </row>
    <row r="365" spans="16:23">
      <c r="Q365" s="9">
        <v>3913317</v>
      </c>
      <c r="R365" s="9">
        <v>3931748</v>
      </c>
      <c r="S365" s="43">
        <f t="shared" si="6"/>
        <v>18431</v>
      </c>
      <c r="T365" s="9">
        <v>3920857</v>
      </c>
      <c r="U365" s="9">
        <v>3922077</v>
      </c>
      <c r="V365" s="9">
        <v>-1</v>
      </c>
      <c r="W365" s="50" t="s">
        <v>525</v>
      </c>
    </row>
    <row r="366" spans="16:23">
      <c r="Q366" s="9">
        <v>3913317</v>
      </c>
      <c r="R366" s="9">
        <v>3931748</v>
      </c>
      <c r="S366" s="43">
        <f t="shared" si="6"/>
        <v>18431</v>
      </c>
      <c r="T366" s="9">
        <v>3922074</v>
      </c>
      <c r="U366" s="9">
        <v>3922187</v>
      </c>
      <c r="V366" s="9">
        <v>-1</v>
      </c>
      <c r="W366" s="50"/>
    </row>
    <row r="367" spans="16:23">
      <c r="Q367" s="9">
        <v>3913317</v>
      </c>
      <c r="R367" s="9">
        <v>3931748</v>
      </c>
      <c r="S367" s="43">
        <f t="shared" si="6"/>
        <v>18431</v>
      </c>
      <c r="T367" s="9">
        <v>3922198</v>
      </c>
      <c r="U367" s="9">
        <v>3924318</v>
      </c>
      <c r="V367" s="9">
        <v>-1</v>
      </c>
      <c r="W367" s="50" t="s">
        <v>288</v>
      </c>
    </row>
    <row r="368" spans="16:23">
      <c r="Q368" s="9">
        <v>3913317</v>
      </c>
      <c r="R368" s="9">
        <v>3931748</v>
      </c>
      <c r="S368" s="43">
        <f t="shared" si="6"/>
        <v>18431</v>
      </c>
      <c r="T368" s="9">
        <v>3924609</v>
      </c>
      <c r="U368" s="9">
        <v>3926342</v>
      </c>
      <c r="V368" s="9">
        <v>-1</v>
      </c>
      <c r="W368" s="50" t="s">
        <v>141</v>
      </c>
    </row>
    <row r="369" spans="16:23">
      <c r="Q369" s="9">
        <v>3913317</v>
      </c>
      <c r="R369" s="9">
        <v>3931748</v>
      </c>
      <c r="S369" s="43">
        <f t="shared" si="6"/>
        <v>18431</v>
      </c>
      <c r="T369" s="9">
        <v>3926364</v>
      </c>
      <c r="U369" s="9">
        <v>3926720</v>
      </c>
      <c r="V369" s="9">
        <v>-1</v>
      </c>
      <c r="W369" s="50" t="s">
        <v>141</v>
      </c>
    </row>
    <row r="370" spans="16:23">
      <c r="Q370" s="9">
        <v>3913317</v>
      </c>
      <c r="R370" s="9">
        <v>3931748</v>
      </c>
      <c r="S370" s="43">
        <f t="shared" si="6"/>
        <v>18431</v>
      </c>
      <c r="T370" s="9">
        <v>3926720</v>
      </c>
      <c r="U370" s="9">
        <v>3927073</v>
      </c>
      <c r="V370" s="9">
        <v>-1</v>
      </c>
      <c r="W370" s="50" t="s">
        <v>157</v>
      </c>
    </row>
    <row r="371" spans="16:23">
      <c r="Q371" s="9">
        <v>3913317</v>
      </c>
      <c r="R371" s="9">
        <v>3931748</v>
      </c>
      <c r="S371" s="43">
        <f t="shared" si="6"/>
        <v>18431</v>
      </c>
      <c r="T371" s="9">
        <v>3927212</v>
      </c>
      <c r="U371" s="9">
        <v>3928009</v>
      </c>
      <c r="V371" s="9">
        <v>-1</v>
      </c>
      <c r="W371" s="50" t="s">
        <v>141</v>
      </c>
    </row>
    <row r="372" spans="16:23">
      <c r="Q372" s="9">
        <v>3913317</v>
      </c>
      <c r="R372" s="9">
        <v>3931748</v>
      </c>
      <c r="S372" s="43">
        <f t="shared" si="6"/>
        <v>18431</v>
      </c>
      <c r="T372" s="9">
        <v>3928006</v>
      </c>
      <c r="U372" s="9">
        <v>3929325</v>
      </c>
      <c r="V372" s="9">
        <v>-1</v>
      </c>
      <c r="W372" s="50" t="s">
        <v>141</v>
      </c>
    </row>
    <row r="373" spans="16:23">
      <c r="Q373" s="9">
        <v>3913317</v>
      </c>
      <c r="R373" s="9">
        <v>3931748</v>
      </c>
      <c r="S373" s="43">
        <f t="shared" si="6"/>
        <v>18431</v>
      </c>
      <c r="T373" s="9">
        <v>3929505</v>
      </c>
      <c r="U373" s="9">
        <v>3929690</v>
      </c>
      <c r="V373" s="9">
        <v>-1</v>
      </c>
      <c r="W373" s="50" t="s">
        <v>141</v>
      </c>
    </row>
    <row r="374" spans="16:23">
      <c r="Q374" s="9">
        <v>3913317</v>
      </c>
      <c r="R374" s="9">
        <v>3931748</v>
      </c>
      <c r="S374" s="43">
        <f t="shared" si="6"/>
        <v>18431</v>
      </c>
      <c r="T374" s="9">
        <v>3930238</v>
      </c>
      <c r="U374" s="9">
        <v>3931206</v>
      </c>
      <c r="V374" s="9">
        <v>-1</v>
      </c>
      <c r="W374" s="50" t="s">
        <v>524</v>
      </c>
    </row>
    <row r="375" spans="16:23">
      <c r="Q375" s="9">
        <v>3913317</v>
      </c>
      <c r="R375" s="9">
        <v>3931748</v>
      </c>
      <c r="S375" s="43">
        <f t="shared" si="6"/>
        <v>18431</v>
      </c>
      <c r="T375" s="9">
        <v>3931362</v>
      </c>
      <c r="U375" s="9">
        <v>3931748</v>
      </c>
      <c r="V375" s="9">
        <v>-1</v>
      </c>
      <c r="W375" s="50" t="s">
        <v>1117</v>
      </c>
    </row>
    <row r="376" spans="16:23">
      <c r="P376" s="109">
        <v>21</v>
      </c>
      <c r="Q376" s="10">
        <v>3934092</v>
      </c>
      <c r="R376" s="10">
        <v>3942861</v>
      </c>
      <c r="S376" s="10">
        <v>8769</v>
      </c>
      <c r="T376" s="10">
        <v>3934092</v>
      </c>
      <c r="U376" s="10">
        <v>3934973</v>
      </c>
      <c r="V376" s="10">
        <v>1</v>
      </c>
      <c r="W376" s="51" t="s">
        <v>1119</v>
      </c>
    </row>
    <row r="377" spans="16:23">
      <c r="P377" s="109"/>
      <c r="Q377" s="10">
        <v>3934092</v>
      </c>
      <c r="R377" s="10">
        <v>3942861</v>
      </c>
      <c r="S377" s="10">
        <v>8769</v>
      </c>
      <c r="T377" s="10">
        <v>3935114</v>
      </c>
      <c r="U377" s="10">
        <v>3936325</v>
      </c>
      <c r="V377" s="10">
        <v>-1</v>
      </c>
      <c r="W377" s="51" t="s">
        <v>142</v>
      </c>
    </row>
    <row r="378" spans="16:23">
      <c r="P378" s="109"/>
      <c r="Q378" s="10">
        <v>3934092</v>
      </c>
      <c r="R378" s="10">
        <v>3942861</v>
      </c>
      <c r="S378" s="10">
        <v>8769</v>
      </c>
      <c r="T378" s="10">
        <v>3936705</v>
      </c>
      <c r="U378" s="10">
        <v>3937916</v>
      </c>
      <c r="V378" s="10">
        <v>-1</v>
      </c>
      <c r="W378" s="51" t="s">
        <v>142</v>
      </c>
    </row>
    <row r="379" spans="16:23">
      <c r="P379" s="109"/>
      <c r="Q379" s="10">
        <v>3934092</v>
      </c>
      <c r="R379" s="10">
        <v>3942861</v>
      </c>
      <c r="S379" s="10">
        <v>8769</v>
      </c>
      <c r="T379" s="10">
        <v>3938291</v>
      </c>
      <c r="U379" s="10">
        <v>3939370</v>
      </c>
      <c r="V379" s="10">
        <v>-1</v>
      </c>
      <c r="W379" s="51" t="s">
        <v>1120</v>
      </c>
    </row>
    <row r="380" spans="16:23">
      <c r="P380" s="109"/>
      <c r="Q380" s="10">
        <v>3934092</v>
      </c>
      <c r="R380" s="10">
        <v>3942861</v>
      </c>
      <c r="S380" s="10">
        <v>8769</v>
      </c>
      <c r="T380" s="10">
        <v>3939487</v>
      </c>
      <c r="U380" s="10">
        <v>3940569</v>
      </c>
      <c r="V380" s="10">
        <v>1</v>
      </c>
      <c r="W380" s="51" t="s">
        <v>478</v>
      </c>
    </row>
    <row r="381" spans="16:23">
      <c r="P381" s="109"/>
      <c r="Q381" s="10">
        <v>3934092</v>
      </c>
      <c r="R381" s="10">
        <v>3942861</v>
      </c>
      <c r="S381" s="10">
        <v>8769</v>
      </c>
      <c r="T381" s="10">
        <v>3940965</v>
      </c>
      <c r="U381" s="10">
        <v>3941846</v>
      </c>
      <c r="V381" s="10">
        <v>1</v>
      </c>
      <c r="W381" s="51" t="s">
        <v>963</v>
      </c>
    </row>
    <row r="382" spans="16:23">
      <c r="P382" s="109"/>
      <c r="Q382" s="10">
        <v>3934092</v>
      </c>
      <c r="R382" s="10">
        <v>3942861</v>
      </c>
      <c r="S382" s="10">
        <v>8769</v>
      </c>
      <c r="T382" s="10">
        <v>3942373</v>
      </c>
      <c r="U382" s="10">
        <v>3942861</v>
      </c>
      <c r="V382" s="10">
        <v>-1</v>
      </c>
      <c r="W382" s="51" t="s">
        <v>157</v>
      </c>
    </row>
  </sheetData>
  <mergeCells count="25">
    <mergeCell ref="B1:E1"/>
    <mergeCell ref="F1:I1"/>
    <mergeCell ref="J1:M1"/>
    <mergeCell ref="F6:F7"/>
    <mergeCell ref="G6:G7"/>
    <mergeCell ref="H6:H7"/>
    <mergeCell ref="I6:I7"/>
    <mergeCell ref="J6:J7"/>
    <mergeCell ref="K6:K7"/>
    <mergeCell ref="L6:L7"/>
    <mergeCell ref="A18:A19"/>
    <mergeCell ref="B18:B19"/>
    <mergeCell ref="C18:C19"/>
    <mergeCell ref="D18:D19"/>
    <mergeCell ref="E18:E19"/>
    <mergeCell ref="F23:F24"/>
    <mergeCell ref="G23:G24"/>
    <mergeCell ref="H23:H24"/>
    <mergeCell ref="I23:I24"/>
    <mergeCell ref="P1:R1"/>
    <mergeCell ref="M6:M7"/>
    <mergeCell ref="F15:F16"/>
    <mergeCell ref="G15:G16"/>
    <mergeCell ref="H15:H16"/>
    <mergeCell ref="I15:I16"/>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418AA-859B-4E44-A10D-4A6E25128C14}">
  <dimension ref="A1:W392"/>
  <sheetViews>
    <sheetView workbookViewId="0">
      <selection activeCell="J1" sqref="J1:M1"/>
    </sheetView>
  </sheetViews>
  <sheetFormatPr defaultRowHeight="14.25"/>
  <cols>
    <col min="1" max="1" width="15" customWidth="1"/>
    <col min="14" max="15" width="4" customWidth="1"/>
    <col min="17" max="17" width="11.375" customWidth="1"/>
    <col min="18" max="18" width="11" customWidth="1"/>
    <col min="20" max="20" width="10.875" customWidth="1"/>
    <col min="21" max="21" width="10.5" customWidth="1"/>
    <col min="23" max="23" width="135.375" bestFit="1" customWidth="1"/>
  </cols>
  <sheetData>
    <row r="1" spans="1:23" ht="78" customHeight="1" thickBot="1">
      <c r="A1" s="305" t="s">
        <v>1121</v>
      </c>
      <c r="B1" s="762" t="s">
        <v>315</v>
      </c>
      <c r="C1" s="763"/>
      <c r="D1" s="763"/>
      <c r="E1" s="764"/>
      <c r="F1" s="762" t="s">
        <v>129</v>
      </c>
      <c r="G1" s="763"/>
      <c r="H1" s="763"/>
      <c r="I1" s="764"/>
      <c r="J1" s="765" t="s">
        <v>130</v>
      </c>
      <c r="K1" s="766"/>
      <c r="L1" s="766"/>
      <c r="M1" s="767"/>
      <c r="P1" s="768" t="s">
        <v>1013</v>
      </c>
      <c r="Q1" s="768"/>
      <c r="R1" s="768"/>
    </row>
    <row r="2" spans="1:23" ht="15" thickBot="1">
      <c r="A2" s="465" t="s">
        <v>131</v>
      </c>
      <c r="B2" s="507" t="s">
        <v>6</v>
      </c>
      <c r="C2" s="400" t="s">
        <v>7</v>
      </c>
      <c r="D2" s="400" t="s">
        <v>8</v>
      </c>
      <c r="E2" s="401" t="s">
        <v>9</v>
      </c>
      <c r="F2" s="398" t="s">
        <v>6</v>
      </c>
      <c r="G2" s="399" t="s">
        <v>7</v>
      </c>
      <c r="H2" s="400" t="s">
        <v>8</v>
      </c>
      <c r="I2" s="401" t="s">
        <v>10</v>
      </c>
      <c r="J2" s="241" t="s">
        <v>6</v>
      </c>
      <c r="K2" s="242" t="s">
        <v>7</v>
      </c>
      <c r="L2" s="242" t="s">
        <v>8</v>
      </c>
      <c r="M2" s="243" t="s">
        <v>9</v>
      </c>
      <c r="P2" s="112" t="s">
        <v>125</v>
      </c>
      <c r="Q2" s="62" t="s">
        <v>126</v>
      </c>
      <c r="R2" s="62" t="s">
        <v>127</v>
      </c>
      <c r="S2" s="62" t="s">
        <v>8</v>
      </c>
      <c r="T2" s="62" t="s">
        <v>368</v>
      </c>
      <c r="U2" s="62" t="s">
        <v>369</v>
      </c>
      <c r="V2" s="62" t="s">
        <v>15</v>
      </c>
      <c r="W2" s="62" t="s">
        <v>16</v>
      </c>
    </row>
    <row r="3" spans="1:23">
      <c r="A3" s="381">
        <v>1</v>
      </c>
      <c r="B3" s="466">
        <v>54654</v>
      </c>
      <c r="C3" s="247">
        <v>70713</v>
      </c>
      <c r="D3" s="247">
        <v>16059</v>
      </c>
      <c r="E3" s="541">
        <v>13</v>
      </c>
      <c r="F3" s="244"/>
      <c r="G3" s="251"/>
      <c r="H3" s="251"/>
      <c r="I3" s="404"/>
      <c r="J3" s="310"/>
      <c r="K3" s="251"/>
      <c r="L3" s="251"/>
      <c r="M3" s="252"/>
      <c r="P3" s="5">
        <v>1</v>
      </c>
      <c r="Q3" s="7">
        <v>54654</v>
      </c>
      <c r="R3" s="7">
        <v>70713</v>
      </c>
      <c r="S3" s="7">
        <v>16059</v>
      </c>
      <c r="T3" s="7">
        <v>54654</v>
      </c>
      <c r="U3" s="7">
        <v>55142</v>
      </c>
      <c r="V3" s="7">
        <v>-1</v>
      </c>
      <c r="W3" s="170"/>
    </row>
    <row r="4" spans="1:23">
      <c r="A4" s="384">
        <v>2</v>
      </c>
      <c r="B4" s="472">
        <v>55972</v>
      </c>
      <c r="C4" s="43">
        <v>67348</v>
      </c>
      <c r="D4" s="43">
        <v>11376</v>
      </c>
      <c r="E4" s="473">
        <v>9</v>
      </c>
      <c r="F4" s="253"/>
      <c r="I4" s="290"/>
      <c r="J4" s="255"/>
      <c r="M4" s="256"/>
      <c r="P4" s="5"/>
      <c r="Q4" s="7">
        <v>54654</v>
      </c>
      <c r="R4" s="7">
        <v>70713</v>
      </c>
      <c r="S4" s="7">
        <v>16059</v>
      </c>
      <c r="T4" s="7">
        <v>55146</v>
      </c>
      <c r="U4" s="7">
        <v>55418</v>
      </c>
      <c r="V4" s="7">
        <v>-1</v>
      </c>
      <c r="W4" s="170"/>
    </row>
    <row r="5" spans="1:23">
      <c r="A5" s="384">
        <v>3</v>
      </c>
      <c r="B5" s="474">
        <v>143136</v>
      </c>
      <c r="C5" s="138">
        <v>151376</v>
      </c>
      <c r="D5" s="138">
        <v>8240</v>
      </c>
      <c r="E5" s="475">
        <v>16</v>
      </c>
      <c r="F5" s="542">
        <v>134697</v>
      </c>
      <c r="G5" s="273">
        <v>150464</v>
      </c>
      <c r="H5" s="543">
        <v>15767</v>
      </c>
      <c r="I5" s="282" t="s">
        <v>106</v>
      </c>
      <c r="J5" s="366">
        <v>143136</v>
      </c>
      <c r="K5" s="367">
        <v>151376</v>
      </c>
      <c r="L5" s="367">
        <v>8240</v>
      </c>
      <c r="M5" s="368">
        <v>16</v>
      </c>
      <c r="P5" s="5"/>
      <c r="Q5" s="7">
        <v>54654</v>
      </c>
      <c r="R5" s="7">
        <v>70713</v>
      </c>
      <c r="S5" s="7">
        <v>16059</v>
      </c>
      <c r="T5" s="7">
        <v>55972</v>
      </c>
      <c r="U5" s="7">
        <v>56847</v>
      </c>
      <c r="V5" s="7">
        <v>-1</v>
      </c>
      <c r="W5" s="170" t="s">
        <v>157</v>
      </c>
    </row>
    <row r="6" spans="1:23">
      <c r="A6" s="384">
        <v>4</v>
      </c>
      <c r="B6" s="544">
        <v>326818</v>
      </c>
      <c r="C6" s="140">
        <v>367349</v>
      </c>
      <c r="D6" s="63">
        <v>40531</v>
      </c>
      <c r="E6" s="477">
        <v>51</v>
      </c>
      <c r="F6" s="752">
        <v>289976</v>
      </c>
      <c r="G6" s="744">
        <v>463469</v>
      </c>
      <c r="H6" s="823">
        <v>173493</v>
      </c>
      <c r="I6" s="799" t="s">
        <v>105</v>
      </c>
      <c r="J6" s="255"/>
      <c r="M6" s="256"/>
      <c r="P6" s="5"/>
      <c r="Q6" s="7">
        <v>54654</v>
      </c>
      <c r="R6" s="7">
        <v>70713</v>
      </c>
      <c r="S6" s="7">
        <v>16059</v>
      </c>
      <c r="T6" s="7">
        <v>56844</v>
      </c>
      <c r="U6" s="7">
        <v>57662</v>
      </c>
      <c r="V6" s="7">
        <v>-1</v>
      </c>
      <c r="W6" s="170" t="s">
        <v>157</v>
      </c>
    </row>
    <row r="7" spans="1:23">
      <c r="A7" s="384">
        <v>5</v>
      </c>
      <c r="B7" s="495">
        <v>377962</v>
      </c>
      <c r="C7" s="152">
        <v>391463</v>
      </c>
      <c r="D7" s="152">
        <v>13501</v>
      </c>
      <c r="E7" s="496">
        <v>14</v>
      </c>
      <c r="F7" s="753"/>
      <c r="G7" s="755"/>
      <c r="H7" s="824"/>
      <c r="I7" s="826"/>
      <c r="J7" s="255"/>
      <c r="M7" s="256"/>
      <c r="P7" s="5"/>
      <c r="Q7" s="7">
        <v>54654</v>
      </c>
      <c r="R7" s="7">
        <v>70713</v>
      </c>
      <c r="S7" s="7">
        <v>16059</v>
      </c>
      <c r="T7" s="7">
        <v>57784</v>
      </c>
      <c r="U7" s="7">
        <v>58023</v>
      </c>
      <c r="V7" s="7">
        <v>-1</v>
      </c>
      <c r="W7" s="170" t="s">
        <v>406</v>
      </c>
    </row>
    <row r="8" spans="1:23">
      <c r="A8" s="384">
        <v>6</v>
      </c>
      <c r="B8" s="479">
        <v>402187</v>
      </c>
      <c r="C8" s="153">
        <v>412746</v>
      </c>
      <c r="D8" s="153">
        <v>10559</v>
      </c>
      <c r="E8" s="497">
        <v>9</v>
      </c>
      <c r="F8" s="754"/>
      <c r="G8" s="745"/>
      <c r="H8" s="825"/>
      <c r="I8" s="800"/>
      <c r="J8" s="255"/>
      <c r="M8" s="256"/>
      <c r="P8" s="5"/>
      <c r="Q8" s="7">
        <v>54654</v>
      </c>
      <c r="R8" s="7">
        <v>70713</v>
      </c>
      <c r="S8" s="7">
        <v>16059</v>
      </c>
      <c r="T8" s="7">
        <v>58020</v>
      </c>
      <c r="U8" s="7">
        <v>58664</v>
      </c>
      <c r="V8" s="7">
        <v>-1</v>
      </c>
      <c r="W8" s="170" t="s">
        <v>944</v>
      </c>
    </row>
    <row r="9" spans="1:23">
      <c r="A9" s="384">
        <v>7</v>
      </c>
      <c r="B9" s="481">
        <v>1519670</v>
      </c>
      <c r="C9" s="146">
        <v>1545916</v>
      </c>
      <c r="D9" s="55">
        <v>26246</v>
      </c>
      <c r="E9" s="352">
        <v>32</v>
      </c>
      <c r="F9" s="272">
        <v>1510603</v>
      </c>
      <c r="G9" s="273">
        <v>1524260</v>
      </c>
      <c r="H9" s="543">
        <v>13657</v>
      </c>
      <c r="I9" s="282" t="s">
        <v>104</v>
      </c>
      <c r="J9" s="255"/>
      <c r="M9" s="256"/>
      <c r="P9" s="5"/>
      <c r="Q9" s="7">
        <v>54654</v>
      </c>
      <c r="R9" s="7">
        <v>70713</v>
      </c>
      <c r="S9" s="7">
        <v>16059</v>
      </c>
      <c r="T9" s="7">
        <v>59346</v>
      </c>
      <c r="U9" s="7">
        <v>59474</v>
      </c>
      <c r="V9" s="7">
        <v>-1</v>
      </c>
      <c r="W9" s="170"/>
    </row>
    <row r="10" spans="1:23">
      <c r="A10" s="384">
        <v>8</v>
      </c>
      <c r="B10" s="482">
        <v>1646904</v>
      </c>
      <c r="C10" s="147">
        <v>1654724</v>
      </c>
      <c r="D10" s="147">
        <v>7820</v>
      </c>
      <c r="E10" s="483">
        <v>3</v>
      </c>
      <c r="F10" s="545"/>
      <c r="G10" s="289"/>
      <c r="I10" s="290"/>
      <c r="J10" s="255"/>
      <c r="M10" s="256"/>
      <c r="P10" s="5"/>
      <c r="Q10" s="7">
        <v>54654</v>
      </c>
      <c r="R10" s="7">
        <v>70713</v>
      </c>
      <c r="S10" s="7">
        <v>16059</v>
      </c>
      <c r="T10" s="7">
        <v>59471</v>
      </c>
      <c r="U10" s="7">
        <v>59608</v>
      </c>
      <c r="V10" s="7">
        <v>-1</v>
      </c>
      <c r="W10" s="170"/>
    </row>
    <row r="11" spans="1:23">
      <c r="A11" s="384">
        <v>9</v>
      </c>
      <c r="B11" s="484">
        <v>1830628</v>
      </c>
      <c r="C11" s="150">
        <v>1840781</v>
      </c>
      <c r="D11" s="150">
        <v>10153</v>
      </c>
      <c r="E11" s="485">
        <v>14</v>
      </c>
      <c r="F11" s="272">
        <v>1819285</v>
      </c>
      <c r="G11" s="273">
        <v>1842050</v>
      </c>
      <c r="H11" s="543">
        <v>22765</v>
      </c>
      <c r="I11" s="282" t="s">
        <v>104</v>
      </c>
      <c r="J11" s="255"/>
      <c r="M11" s="256"/>
      <c r="P11" s="5"/>
      <c r="Q11" s="7">
        <v>54654</v>
      </c>
      <c r="R11" s="7">
        <v>70713</v>
      </c>
      <c r="S11" s="7">
        <v>16059</v>
      </c>
      <c r="T11" s="7">
        <v>59925</v>
      </c>
      <c r="U11" s="7">
        <v>66503</v>
      </c>
      <c r="V11" s="7">
        <v>-1</v>
      </c>
      <c r="W11" s="170" t="s">
        <v>945</v>
      </c>
    </row>
    <row r="12" spans="1:23">
      <c r="A12" s="471">
        <v>10</v>
      </c>
      <c r="B12" s="486">
        <v>1879523</v>
      </c>
      <c r="C12" s="148">
        <v>1886485</v>
      </c>
      <c r="D12" s="148">
        <v>6962</v>
      </c>
      <c r="E12" s="487">
        <v>4</v>
      </c>
      <c r="F12" s="542">
        <v>1875066</v>
      </c>
      <c r="G12" s="273">
        <v>1886485</v>
      </c>
      <c r="H12" s="543">
        <v>11419</v>
      </c>
      <c r="I12" s="282" t="s">
        <v>104</v>
      </c>
      <c r="J12" s="255"/>
      <c r="M12" s="256"/>
      <c r="P12" s="5"/>
      <c r="Q12" s="7">
        <v>54654</v>
      </c>
      <c r="R12" s="7">
        <v>70713</v>
      </c>
      <c r="S12" s="7">
        <v>16059</v>
      </c>
      <c r="T12" s="7">
        <v>66544</v>
      </c>
      <c r="U12" s="7">
        <v>67068</v>
      </c>
      <c r="V12" s="7">
        <v>-1</v>
      </c>
      <c r="W12" s="170" t="s">
        <v>883</v>
      </c>
    </row>
    <row r="13" spans="1:23">
      <c r="A13" s="471">
        <v>11</v>
      </c>
      <c r="B13" s="488">
        <v>2031016</v>
      </c>
      <c r="C13" s="149">
        <v>2038878</v>
      </c>
      <c r="D13" s="149">
        <v>7862</v>
      </c>
      <c r="E13" s="489">
        <v>10</v>
      </c>
      <c r="F13" s="545"/>
      <c r="G13" s="289"/>
      <c r="I13" s="290"/>
      <c r="J13" s="255"/>
      <c r="M13" s="256"/>
      <c r="P13" s="5"/>
      <c r="Q13" s="7">
        <v>54654</v>
      </c>
      <c r="R13" s="7">
        <v>70713</v>
      </c>
      <c r="S13" s="7">
        <v>16059</v>
      </c>
      <c r="T13" s="7">
        <v>67073</v>
      </c>
      <c r="U13" s="7">
        <v>67348</v>
      </c>
      <c r="V13" s="7">
        <v>-1</v>
      </c>
      <c r="W13" s="170" t="s">
        <v>946</v>
      </c>
    </row>
    <row r="14" spans="1:23">
      <c r="A14" s="471">
        <v>12</v>
      </c>
      <c r="B14" s="491">
        <v>2146678</v>
      </c>
      <c r="C14" s="151">
        <v>2152082</v>
      </c>
      <c r="D14" s="151">
        <v>5404</v>
      </c>
      <c r="E14" s="492">
        <v>7</v>
      </c>
      <c r="F14" s="545"/>
      <c r="G14" s="289"/>
      <c r="I14" s="290"/>
      <c r="J14" s="255"/>
      <c r="M14" s="256"/>
      <c r="P14" s="5"/>
      <c r="Q14" s="7">
        <v>54654</v>
      </c>
      <c r="R14" s="7">
        <v>70713</v>
      </c>
      <c r="S14" s="7">
        <v>16059</v>
      </c>
      <c r="T14" s="7">
        <v>67554</v>
      </c>
      <c r="U14" s="7">
        <v>68810</v>
      </c>
      <c r="V14" s="7">
        <v>-1</v>
      </c>
      <c r="W14" s="170" t="s">
        <v>161</v>
      </c>
    </row>
    <row r="15" spans="1:23">
      <c r="A15" s="471">
        <v>13</v>
      </c>
      <c r="B15" s="544">
        <v>2414394</v>
      </c>
      <c r="C15" s="140">
        <v>2422301</v>
      </c>
      <c r="D15" s="140">
        <v>7907</v>
      </c>
      <c r="E15" s="546">
        <v>9</v>
      </c>
      <c r="F15" s="545"/>
      <c r="G15" s="289"/>
      <c r="I15" s="290"/>
      <c r="J15" s="255"/>
      <c r="M15" s="256"/>
      <c r="P15" s="5"/>
      <c r="Q15" s="7">
        <v>54654</v>
      </c>
      <c r="R15" s="7">
        <v>70713</v>
      </c>
      <c r="S15" s="7">
        <v>16059</v>
      </c>
      <c r="T15" s="7">
        <v>69121</v>
      </c>
      <c r="U15" s="7">
        <v>70713</v>
      </c>
      <c r="V15" s="7">
        <v>-1</v>
      </c>
      <c r="W15" s="170" t="s">
        <v>947</v>
      </c>
    </row>
    <row r="16" spans="1:23">
      <c r="A16" s="471">
        <v>14</v>
      </c>
      <c r="B16" s="495">
        <v>2462551</v>
      </c>
      <c r="C16" s="152">
        <v>2467243</v>
      </c>
      <c r="D16" s="152">
        <v>4692</v>
      </c>
      <c r="E16" s="496">
        <v>3</v>
      </c>
      <c r="F16" s="545"/>
      <c r="G16" s="289"/>
      <c r="I16" s="290"/>
      <c r="J16" s="255"/>
      <c r="M16" s="256"/>
      <c r="P16" s="5">
        <v>2</v>
      </c>
      <c r="Q16" s="43">
        <v>55972</v>
      </c>
      <c r="R16" s="43">
        <v>67348</v>
      </c>
      <c r="S16" s="43">
        <v>11376</v>
      </c>
      <c r="T16" s="43">
        <v>55972</v>
      </c>
      <c r="U16" s="43">
        <v>56847</v>
      </c>
      <c r="V16" s="43">
        <v>-1</v>
      </c>
      <c r="W16" s="137" t="s">
        <v>157</v>
      </c>
    </row>
    <row r="17" spans="1:23">
      <c r="A17" s="471">
        <v>15</v>
      </c>
      <c r="B17" s="479">
        <v>2885709</v>
      </c>
      <c r="C17" s="153">
        <v>2893833</v>
      </c>
      <c r="D17" s="153">
        <v>8124</v>
      </c>
      <c r="E17" s="497">
        <v>7</v>
      </c>
      <c r="F17" s="542">
        <v>2885709</v>
      </c>
      <c r="G17" s="273">
        <v>2893833</v>
      </c>
      <c r="H17" s="543">
        <v>8124</v>
      </c>
      <c r="I17" s="282" t="s">
        <v>104</v>
      </c>
      <c r="J17" s="255"/>
      <c r="M17" s="256"/>
      <c r="P17" s="5"/>
      <c r="Q17" s="43">
        <v>55972</v>
      </c>
      <c r="R17" s="43">
        <v>67348</v>
      </c>
      <c r="S17" s="43">
        <v>11376</v>
      </c>
      <c r="T17" s="43">
        <v>56844</v>
      </c>
      <c r="U17" s="43">
        <v>57662</v>
      </c>
      <c r="V17" s="43">
        <v>-1</v>
      </c>
      <c r="W17" s="137" t="s">
        <v>157</v>
      </c>
    </row>
    <row r="18" spans="1:23">
      <c r="A18" s="471">
        <v>16</v>
      </c>
      <c r="B18" s="481">
        <v>2903733</v>
      </c>
      <c r="C18" s="146">
        <v>2950928</v>
      </c>
      <c r="D18" s="146">
        <v>47195</v>
      </c>
      <c r="E18" s="498">
        <v>44</v>
      </c>
      <c r="F18" s="545"/>
      <c r="G18" s="289"/>
      <c r="I18" s="290"/>
      <c r="J18" s="255"/>
      <c r="M18" s="256"/>
      <c r="P18" s="5"/>
      <c r="Q18" s="43">
        <v>55972</v>
      </c>
      <c r="R18" s="43">
        <v>67348</v>
      </c>
      <c r="S18" s="43">
        <v>11376</v>
      </c>
      <c r="T18" s="43">
        <v>57784</v>
      </c>
      <c r="U18" s="43">
        <v>58023</v>
      </c>
      <c r="V18" s="43">
        <v>-1</v>
      </c>
      <c r="W18" s="137" t="s">
        <v>406</v>
      </c>
    </row>
    <row r="19" spans="1:23">
      <c r="A19" s="471">
        <v>17</v>
      </c>
      <c r="B19" s="482">
        <v>2996544</v>
      </c>
      <c r="C19" s="147">
        <v>3001202</v>
      </c>
      <c r="D19" s="147">
        <v>4658</v>
      </c>
      <c r="E19" s="483">
        <v>10</v>
      </c>
      <c r="F19" s="545"/>
      <c r="G19" s="289"/>
      <c r="I19" s="290"/>
      <c r="J19" s="255"/>
      <c r="M19" s="256"/>
      <c r="P19" s="5"/>
      <c r="Q19" s="43">
        <v>55972</v>
      </c>
      <c r="R19" s="43">
        <v>67348</v>
      </c>
      <c r="S19" s="43">
        <v>11376</v>
      </c>
      <c r="T19" s="43">
        <v>58020</v>
      </c>
      <c r="U19" s="43">
        <v>58664</v>
      </c>
      <c r="V19" s="43">
        <v>-1</v>
      </c>
      <c r="W19" s="137" t="s">
        <v>944</v>
      </c>
    </row>
    <row r="20" spans="1:23">
      <c r="A20" s="471">
        <v>18</v>
      </c>
      <c r="B20" s="484">
        <v>3047965</v>
      </c>
      <c r="C20" s="150">
        <v>3053210</v>
      </c>
      <c r="D20" s="150">
        <v>5245</v>
      </c>
      <c r="E20" s="485">
        <v>5</v>
      </c>
      <c r="F20" s="794">
        <v>3049151</v>
      </c>
      <c r="G20" s="744">
        <v>3074130</v>
      </c>
      <c r="H20" s="744">
        <v>24979</v>
      </c>
      <c r="I20" s="746" t="s">
        <v>104</v>
      </c>
      <c r="J20" s="255"/>
      <c r="M20" s="256"/>
      <c r="P20" s="5"/>
      <c r="Q20" s="43">
        <v>55972</v>
      </c>
      <c r="R20" s="43">
        <v>67348</v>
      </c>
      <c r="S20" s="43">
        <v>11376</v>
      </c>
      <c r="T20" s="43">
        <v>59346</v>
      </c>
      <c r="U20" s="43">
        <v>59474</v>
      </c>
      <c r="V20" s="43">
        <v>-1</v>
      </c>
      <c r="W20" s="137"/>
    </row>
    <row r="21" spans="1:23">
      <c r="A21" s="471">
        <v>19</v>
      </c>
      <c r="B21" s="486">
        <v>3057868</v>
      </c>
      <c r="C21" s="148">
        <v>3065166</v>
      </c>
      <c r="D21" s="148">
        <v>7298</v>
      </c>
      <c r="E21" s="487">
        <v>8</v>
      </c>
      <c r="F21" s="796"/>
      <c r="G21" s="755"/>
      <c r="H21" s="755"/>
      <c r="I21" s="756"/>
      <c r="J21" s="255"/>
      <c r="M21" s="256"/>
      <c r="P21" s="5"/>
      <c r="Q21" s="43">
        <v>55972</v>
      </c>
      <c r="R21" s="43">
        <v>67348</v>
      </c>
      <c r="S21" s="43">
        <v>11376</v>
      </c>
      <c r="T21" s="43">
        <v>59471</v>
      </c>
      <c r="U21" s="43">
        <v>59608</v>
      </c>
      <c r="V21" s="43">
        <v>-1</v>
      </c>
      <c r="W21" s="137"/>
    </row>
    <row r="22" spans="1:23">
      <c r="A22" s="471">
        <v>20</v>
      </c>
      <c r="B22" s="488">
        <v>3065835</v>
      </c>
      <c r="C22" s="149">
        <v>3070317</v>
      </c>
      <c r="D22" s="149">
        <v>4482</v>
      </c>
      <c r="E22" s="489">
        <v>7</v>
      </c>
      <c r="F22" s="795"/>
      <c r="G22" s="745"/>
      <c r="H22" s="745"/>
      <c r="I22" s="747"/>
      <c r="J22" s="255"/>
      <c r="M22" s="256"/>
      <c r="P22" s="5"/>
      <c r="Q22" s="43">
        <v>55972</v>
      </c>
      <c r="R22" s="43">
        <v>67348</v>
      </c>
      <c r="S22" s="43">
        <v>11376</v>
      </c>
      <c r="T22" s="43">
        <v>59925</v>
      </c>
      <c r="U22" s="43">
        <v>66503</v>
      </c>
      <c r="V22" s="43">
        <v>-1</v>
      </c>
      <c r="W22" s="137" t="s">
        <v>945</v>
      </c>
    </row>
    <row r="23" spans="1:23">
      <c r="A23" s="471">
        <v>21</v>
      </c>
      <c r="B23" s="491">
        <v>3116918</v>
      </c>
      <c r="C23" s="151">
        <v>3129032</v>
      </c>
      <c r="D23" s="151">
        <v>12114</v>
      </c>
      <c r="E23" s="492">
        <v>13</v>
      </c>
      <c r="F23" s="542">
        <v>3118845</v>
      </c>
      <c r="G23" s="273">
        <v>3129032</v>
      </c>
      <c r="H23" s="543">
        <v>10187</v>
      </c>
      <c r="I23" s="282" t="s">
        <v>104</v>
      </c>
      <c r="J23" s="255"/>
      <c r="M23" s="256"/>
      <c r="P23" s="5"/>
      <c r="Q23" s="43">
        <v>55972</v>
      </c>
      <c r="R23" s="43">
        <v>67348</v>
      </c>
      <c r="S23" s="43">
        <v>11376</v>
      </c>
      <c r="T23" s="43">
        <v>66544</v>
      </c>
      <c r="U23" s="43">
        <v>67068</v>
      </c>
      <c r="V23" s="43">
        <v>-1</v>
      </c>
      <c r="W23" s="137" t="s">
        <v>883</v>
      </c>
    </row>
    <row r="24" spans="1:23">
      <c r="A24" s="384">
        <v>22</v>
      </c>
      <c r="B24" s="544">
        <v>3145034</v>
      </c>
      <c r="C24" s="140">
        <v>3246933</v>
      </c>
      <c r="D24" s="63">
        <v>101899</v>
      </c>
      <c r="E24" s="477">
        <v>91</v>
      </c>
      <c r="F24" s="752">
        <v>3226098</v>
      </c>
      <c r="G24" s="744">
        <v>3278835</v>
      </c>
      <c r="H24" s="744">
        <v>52737</v>
      </c>
      <c r="I24" s="746" t="s">
        <v>104</v>
      </c>
      <c r="J24" s="255"/>
      <c r="M24" s="256"/>
      <c r="P24" s="5"/>
      <c r="Q24" s="43">
        <v>55972</v>
      </c>
      <c r="R24" s="43">
        <v>67348</v>
      </c>
      <c r="S24" s="43">
        <v>11376</v>
      </c>
      <c r="T24" s="43">
        <v>67073</v>
      </c>
      <c r="U24" s="43">
        <v>67348</v>
      </c>
      <c r="V24" s="43">
        <v>-1</v>
      </c>
      <c r="W24" s="137" t="s">
        <v>946</v>
      </c>
    </row>
    <row r="25" spans="1:23" ht="15" thickBot="1">
      <c r="A25" s="394">
        <v>23</v>
      </c>
      <c r="B25" s="547">
        <v>3254021</v>
      </c>
      <c r="C25" s="548">
        <v>3261504</v>
      </c>
      <c r="D25" s="548">
        <v>7483</v>
      </c>
      <c r="E25" s="549">
        <v>11</v>
      </c>
      <c r="F25" s="822"/>
      <c r="G25" s="805"/>
      <c r="H25" s="805"/>
      <c r="I25" s="806"/>
      <c r="J25" s="297">
        <v>3274459</v>
      </c>
      <c r="K25" s="298">
        <v>3281648</v>
      </c>
      <c r="L25" s="298">
        <v>7189</v>
      </c>
      <c r="M25" s="299">
        <v>9</v>
      </c>
      <c r="P25" s="5">
        <v>3</v>
      </c>
      <c r="Q25" s="138">
        <v>143136</v>
      </c>
      <c r="R25" s="138">
        <v>151376</v>
      </c>
      <c r="S25" s="138">
        <v>8240</v>
      </c>
      <c r="T25" s="138">
        <v>143136</v>
      </c>
      <c r="U25" s="138">
        <v>143411</v>
      </c>
      <c r="V25" s="138">
        <v>-1</v>
      </c>
      <c r="W25" s="139" t="s">
        <v>529</v>
      </c>
    </row>
    <row r="26" spans="1:23">
      <c r="A26" s="5"/>
      <c r="B26" s="5"/>
      <c r="C26" s="5"/>
      <c r="D26" s="32">
        <f>SUM(D3:D25)</f>
        <v>375810</v>
      </c>
      <c r="E26" s="32">
        <f>SUM(E3:E25)</f>
        <v>390</v>
      </c>
      <c r="F26" s="5"/>
      <c r="I26" s="3"/>
      <c r="P26" s="5"/>
      <c r="Q26" s="138">
        <v>143136</v>
      </c>
      <c r="R26" s="138">
        <v>151376</v>
      </c>
      <c r="S26" s="138">
        <v>8240</v>
      </c>
      <c r="T26" s="138">
        <v>143395</v>
      </c>
      <c r="U26" s="138">
        <v>143664</v>
      </c>
      <c r="V26" s="138">
        <v>-1</v>
      </c>
      <c r="W26" s="139" t="s">
        <v>157</v>
      </c>
    </row>
    <row r="27" spans="1:23">
      <c r="A27" s="2"/>
      <c r="F27" s="5"/>
      <c r="I27" s="3"/>
      <c r="P27" s="5"/>
      <c r="Q27" s="138">
        <v>143136</v>
      </c>
      <c r="R27" s="138">
        <v>151376</v>
      </c>
      <c r="S27" s="138">
        <v>8240</v>
      </c>
      <c r="T27" s="138">
        <v>144251</v>
      </c>
      <c r="U27" s="138">
        <v>144541</v>
      </c>
      <c r="V27" s="138">
        <v>1</v>
      </c>
      <c r="W27" s="139" t="s">
        <v>157</v>
      </c>
    </row>
    <row r="28" spans="1:23" ht="15" thickBot="1">
      <c r="A28" s="2"/>
      <c r="F28" s="5"/>
      <c r="I28" s="3"/>
      <c r="P28" s="5"/>
      <c r="Q28" s="138">
        <v>143136</v>
      </c>
      <c r="R28" s="138">
        <v>151376</v>
      </c>
      <c r="S28" s="138">
        <v>8240</v>
      </c>
      <c r="T28" s="138">
        <v>144838</v>
      </c>
      <c r="U28" s="138">
        <v>145017</v>
      </c>
      <c r="V28" s="138">
        <v>1</v>
      </c>
      <c r="W28" s="139"/>
    </row>
    <row r="29" spans="1:23">
      <c r="A29" s="2"/>
      <c r="B29" s="62"/>
      <c r="F29" s="336">
        <v>252624</v>
      </c>
      <c r="G29" s="337">
        <v>263296</v>
      </c>
      <c r="H29" s="337">
        <v>10672</v>
      </c>
      <c r="I29" s="338" t="s">
        <v>104</v>
      </c>
      <c r="P29" s="5"/>
      <c r="Q29" s="138">
        <v>143136</v>
      </c>
      <c r="R29" s="138">
        <v>151376</v>
      </c>
      <c r="S29" s="138">
        <v>8240</v>
      </c>
      <c r="T29" s="138">
        <v>145118</v>
      </c>
      <c r="U29" s="138">
        <v>145258</v>
      </c>
      <c r="V29" s="138">
        <v>1</v>
      </c>
      <c r="W29" s="139"/>
    </row>
    <row r="30" spans="1:23" ht="15" thickBot="1">
      <c r="A30" s="2"/>
      <c r="F30" s="340">
        <v>1106211</v>
      </c>
      <c r="G30" s="341">
        <v>1126747</v>
      </c>
      <c r="H30" s="341">
        <v>20536</v>
      </c>
      <c r="I30" s="342" t="s">
        <v>106</v>
      </c>
      <c r="P30" s="5"/>
      <c r="Q30" s="138">
        <v>143136</v>
      </c>
      <c r="R30" s="138">
        <v>151376</v>
      </c>
      <c r="S30" s="138">
        <v>8240</v>
      </c>
      <c r="T30" s="138">
        <v>145381</v>
      </c>
      <c r="U30" s="138">
        <v>145587</v>
      </c>
      <c r="V30" s="138">
        <v>-1</v>
      </c>
      <c r="W30" s="139"/>
    </row>
    <row r="31" spans="1:23">
      <c r="P31" s="5"/>
      <c r="Q31" s="138">
        <v>143136</v>
      </c>
      <c r="R31" s="138">
        <v>151376</v>
      </c>
      <c r="S31" s="138">
        <v>8240</v>
      </c>
      <c r="T31" s="138">
        <v>145747</v>
      </c>
      <c r="U31" s="138">
        <v>145914</v>
      </c>
      <c r="V31" s="138">
        <v>-1</v>
      </c>
      <c r="W31" s="139"/>
    </row>
    <row r="32" spans="1:23" ht="15" thickBot="1">
      <c r="P32" s="5"/>
      <c r="Q32" s="138">
        <v>143136</v>
      </c>
      <c r="R32" s="138">
        <v>151376</v>
      </c>
      <c r="S32" s="138">
        <v>8240</v>
      </c>
      <c r="T32" s="138">
        <v>145914</v>
      </c>
      <c r="U32" s="138">
        <v>146582</v>
      </c>
      <c r="V32" s="138">
        <v>-1</v>
      </c>
      <c r="W32" s="139"/>
    </row>
    <row r="33" spans="2:23" ht="100.5" thickBot="1">
      <c r="B33" s="616" t="s">
        <v>20</v>
      </c>
      <c r="C33" s="617" t="s">
        <v>21</v>
      </c>
      <c r="D33" s="618" t="s">
        <v>22</v>
      </c>
      <c r="E33" s="616" t="s">
        <v>23</v>
      </c>
      <c r="F33" s="617" t="s">
        <v>24</v>
      </c>
      <c r="G33" s="618" t="s">
        <v>25</v>
      </c>
      <c r="H33" s="616" t="s">
        <v>26</v>
      </c>
      <c r="I33" s="617" t="s">
        <v>27</v>
      </c>
      <c r="J33" s="618" t="s">
        <v>28</v>
      </c>
      <c r="K33" s="616" t="s">
        <v>29</v>
      </c>
      <c r="L33" s="617" t="s">
        <v>30</v>
      </c>
      <c r="M33" s="618" t="s">
        <v>31</v>
      </c>
      <c r="P33" s="5"/>
      <c r="Q33" s="138">
        <v>143136</v>
      </c>
      <c r="R33" s="138">
        <v>151376</v>
      </c>
      <c r="S33" s="138">
        <v>8240</v>
      </c>
      <c r="T33" s="138">
        <v>146579</v>
      </c>
      <c r="U33" s="138">
        <v>146914</v>
      </c>
      <c r="V33" s="138">
        <v>-1</v>
      </c>
      <c r="W33" s="139"/>
    </row>
    <row r="34" spans="2:23" ht="15.75" thickBot="1">
      <c r="B34" s="630">
        <v>10</v>
      </c>
      <c r="C34" s="629">
        <f>SUM(D9,D11:D12,D17,D20:D22,D23:D25)</f>
        <v>190006</v>
      </c>
      <c r="D34" s="631">
        <f>SUM(E9,E11:E12,E17,E20:E22,E23:E25)</f>
        <v>192</v>
      </c>
      <c r="E34" s="630">
        <v>3</v>
      </c>
      <c r="F34" s="629">
        <f>SUM(D6:D8)</f>
        <v>64591</v>
      </c>
      <c r="G34" s="631">
        <f>SUM(E6:E8)</f>
        <v>74</v>
      </c>
      <c r="H34" s="630">
        <v>2</v>
      </c>
      <c r="I34" s="629">
        <f>SUM(L5,L25)</f>
        <v>15429</v>
      </c>
      <c r="J34" s="631">
        <f>SUM(M5,M25)</f>
        <v>25</v>
      </c>
      <c r="K34" s="630">
        <v>9</v>
      </c>
      <c r="L34" s="629">
        <f>SUM(D3:D4,D10,D13:D16,D18:D19)</f>
        <v>112973</v>
      </c>
      <c r="M34" s="631">
        <f>SUM(E3:E4,E10,E13:E16,E18:E19)</f>
        <v>108</v>
      </c>
      <c r="P34" s="5"/>
      <c r="Q34" s="138">
        <v>143136</v>
      </c>
      <c r="R34" s="138">
        <v>151376</v>
      </c>
      <c r="S34" s="138">
        <v>8240</v>
      </c>
      <c r="T34" s="138">
        <v>146911</v>
      </c>
      <c r="U34" s="138">
        <v>147285</v>
      </c>
      <c r="V34" s="138">
        <v>-1</v>
      </c>
      <c r="W34" s="139"/>
    </row>
    <row r="35" spans="2:23">
      <c r="P35" s="5"/>
      <c r="Q35" s="138">
        <v>143136</v>
      </c>
      <c r="R35" s="138">
        <v>151376</v>
      </c>
      <c r="S35" s="138">
        <v>8240</v>
      </c>
      <c r="T35" s="138">
        <v>147260</v>
      </c>
      <c r="U35" s="138">
        <v>147625</v>
      </c>
      <c r="V35" s="138">
        <v>-1</v>
      </c>
      <c r="W35" s="139"/>
    </row>
    <row r="36" spans="2:23">
      <c r="P36" s="5"/>
      <c r="Q36" s="138">
        <v>143136</v>
      </c>
      <c r="R36" s="138">
        <v>151376</v>
      </c>
      <c r="S36" s="138">
        <v>8240</v>
      </c>
      <c r="T36" s="138">
        <v>147754</v>
      </c>
      <c r="U36" s="138">
        <v>148134</v>
      </c>
      <c r="V36" s="138">
        <v>-1</v>
      </c>
      <c r="W36" s="139"/>
    </row>
    <row r="37" spans="2:23">
      <c r="P37" s="5"/>
      <c r="Q37" s="138">
        <v>143136</v>
      </c>
      <c r="R37" s="138">
        <v>151376</v>
      </c>
      <c r="S37" s="138">
        <v>8240</v>
      </c>
      <c r="T37" s="138">
        <v>148814</v>
      </c>
      <c r="U37" s="138">
        <v>149044</v>
      </c>
      <c r="V37" s="138">
        <v>1</v>
      </c>
      <c r="W37" s="139" t="s">
        <v>157</v>
      </c>
    </row>
    <row r="38" spans="2:23">
      <c r="P38" s="5"/>
      <c r="Q38" s="138">
        <v>143136</v>
      </c>
      <c r="R38" s="138">
        <v>151376</v>
      </c>
      <c r="S38" s="138">
        <v>8240</v>
      </c>
      <c r="T38" s="138">
        <v>149062</v>
      </c>
      <c r="U38" s="138">
        <v>149310</v>
      </c>
      <c r="V38" s="138">
        <v>-1</v>
      </c>
      <c r="W38" s="139"/>
    </row>
    <row r="39" spans="2:23">
      <c r="P39" s="5"/>
      <c r="Q39" s="138">
        <v>143136</v>
      </c>
      <c r="R39" s="138">
        <v>151376</v>
      </c>
      <c r="S39" s="138">
        <v>8240</v>
      </c>
      <c r="T39" s="138">
        <v>149316</v>
      </c>
      <c r="U39" s="138">
        <v>150464</v>
      </c>
      <c r="V39" s="138">
        <v>1</v>
      </c>
      <c r="W39" s="139" t="s">
        <v>222</v>
      </c>
    </row>
    <row r="40" spans="2:23">
      <c r="P40" s="5"/>
      <c r="Q40" s="138">
        <v>143136</v>
      </c>
      <c r="R40" s="138">
        <v>151376</v>
      </c>
      <c r="S40" s="138">
        <v>8240</v>
      </c>
      <c r="T40" s="138">
        <v>150717</v>
      </c>
      <c r="U40" s="138">
        <v>151376</v>
      </c>
      <c r="V40" s="138">
        <v>-1</v>
      </c>
      <c r="W40" s="139" t="s">
        <v>948</v>
      </c>
    </row>
    <row r="41" spans="2:23">
      <c r="P41" s="5">
        <v>4</v>
      </c>
      <c r="Q41" s="140">
        <v>326818</v>
      </c>
      <c r="R41" s="140">
        <v>367349</v>
      </c>
      <c r="S41" s="63">
        <f>R41-Q41</f>
        <v>40531</v>
      </c>
      <c r="T41" s="140">
        <v>326818</v>
      </c>
      <c r="U41" s="140">
        <v>327024</v>
      </c>
      <c r="V41" s="140">
        <v>1</v>
      </c>
      <c r="W41" s="141"/>
    </row>
    <row r="42" spans="2:23">
      <c r="P42" s="5"/>
      <c r="Q42" s="140">
        <v>326818</v>
      </c>
      <c r="R42" s="140">
        <v>367349</v>
      </c>
      <c r="S42" s="63">
        <f t="shared" ref="S42:S91" si="0">R42-Q42</f>
        <v>40531</v>
      </c>
      <c r="T42" s="140">
        <v>327140</v>
      </c>
      <c r="U42" s="140">
        <v>328264</v>
      </c>
      <c r="V42" s="140">
        <v>1</v>
      </c>
      <c r="W42" s="141" t="s">
        <v>613</v>
      </c>
    </row>
    <row r="43" spans="2:23">
      <c r="P43" s="5"/>
      <c r="Q43" s="140">
        <v>326818</v>
      </c>
      <c r="R43" s="140">
        <v>367349</v>
      </c>
      <c r="S43" s="63">
        <f t="shared" si="0"/>
        <v>40531</v>
      </c>
      <c r="T43" s="140">
        <v>328541</v>
      </c>
      <c r="U43" s="140">
        <v>328699</v>
      </c>
      <c r="V43" s="140">
        <v>1</v>
      </c>
      <c r="W43" s="141"/>
    </row>
    <row r="44" spans="2:23">
      <c r="P44" s="5"/>
      <c r="Q44" s="140">
        <v>326818</v>
      </c>
      <c r="R44" s="140">
        <v>367349</v>
      </c>
      <c r="S44" s="63">
        <f t="shared" si="0"/>
        <v>40531</v>
      </c>
      <c r="T44" s="140">
        <v>328704</v>
      </c>
      <c r="U44" s="140">
        <v>329000</v>
      </c>
      <c r="V44" s="140">
        <v>1</v>
      </c>
      <c r="W44" s="141" t="s">
        <v>157</v>
      </c>
    </row>
    <row r="45" spans="2:23">
      <c r="P45" s="5"/>
      <c r="Q45" s="140">
        <v>326818</v>
      </c>
      <c r="R45" s="140">
        <v>367349</v>
      </c>
      <c r="S45" s="63">
        <f t="shared" si="0"/>
        <v>40531</v>
      </c>
      <c r="T45" s="140">
        <v>329049</v>
      </c>
      <c r="U45" s="140">
        <v>329534</v>
      </c>
      <c r="V45" s="140">
        <v>-1</v>
      </c>
      <c r="W45" s="141" t="s">
        <v>157</v>
      </c>
    </row>
    <row r="46" spans="2:23">
      <c r="P46" s="5"/>
      <c r="Q46" s="140">
        <v>326818</v>
      </c>
      <c r="R46" s="140">
        <v>367349</v>
      </c>
      <c r="S46" s="63">
        <f t="shared" si="0"/>
        <v>40531</v>
      </c>
      <c r="T46" s="140">
        <v>329540</v>
      </c>
      <c r="U46" s="140">
        <v>329830</v>
      </c>
      <c r="V46" s="140">
        <v>-1</v>
      </c>
      <c r="W46" s="141"/>
    </row>
    <row r="47" spans="2:23">
      <c r="P47" s="5"/>
      <c r="Q47" s="140">
        <v>326818</v>
      </c>
      <c r="R47" s="140">
        <v>367349</v>
      </c>
      <c r="S47" s="63">
        <f t="shared" si="0"/>
        <v>40531</v>
      </c>
      <c r="T47" s="140">
        <v>329906</v>
      </c>
      <c r="U47" s="140">
        <v>330157</v>
      </c>
      <c r="V47" s="140">
        <v>1</v>
      </c>
      <c r="W47" s="141" t="s">
        <v>540</v>
      </c>
    </row>
    <row r="48" spans="2:23">
      <c r="P48" s="5"/>
      <c r="Q48" s="140">
        <v>326818</v>
      </c>
      <c r="R48" s="140">
        <v>367349</v>
      </c>
      <c r="S48" s="63">
        <f t="shared" si="0"/>
        <v>40531</v>
      </c>
      <c r="T48" s="140">
        <v>330157</v>
      </c>
      <c r="U48" s="140">
        <v>330468</v>
      </c>
      <c r="V48" s="140">
        <v>1</v>
      </c>
      <c r="W48" s="141"/>
    </row>
    <row r="49" spans="16:23">
      <c r="P49" s="5"/>
      <c r="Q49" s="140">
        <v>326818</v>
      </c>
      <c r="R49" s="140">
        <v>367349</v>
      </c>
      <c r="S49" s="63">
        <f t="shared" si="0"/>
        <v>40531</v>
      </c>
      <c r="T49" s="140">
        <v>330691</v>
      </c>
      <c r="U49" s="140">
        <v>331944</v>
      </c>
      <c r="V49" s="140">
        <v>1</v>
      </c>
      <c r="W49" s="141" t="s">
        <v>141</v>
      </c>
    </row>
    <row r="50" spans="16:23">
      <c r="P50" s="5"/>
      <c r="Q50" s="140">
        <v>326818</v>
      </c>
      <c r="R50" s="140">
        <v>367349</v>
      </c>
      <c r="S50" s="63">
        <f t="shared" si="0"/>
        <v>40531</v>
      </c>
      <c r="T50" s="140">
        <v>332424</v>
      </c>
      <c r="U50" s="140">
        <v>332618</v>
      </c>
      <c r="V50" s="140">
        <v>1</v>
      </c>
      <c r="W50" s="141" t="s">
        <v>157</v>
      </c>
    </row>
    <row r="51" spans="16:23">
      <c r="P51" s="5"/>
      <c r="Q51" s="140">
        <v>326818</v>
      </c>
      <c r="R51" s="140">
        <v>367349</v>
      </c>
      <c r="S51" s="63">
        <f t="shared" si="0"/>
        <v>40531</v>
      </c>
      <c r="T51" s="140">
        <v>332741</v>
      </c>
      <c r="U51" s="140">
        <v>332998</v>
      </c>
      <c r="V51" s="140">
        <v>1</v>
      </c>
      <c r="W51" s="141" t="s">
        <v>157</v>
      </c>
    </row>
    <row r="52" spans="16:23">
      <c r="P52" s="5"/>
      <c r="Q52" s="140">
        <v>326818</v>
      </c>
      <c r="R52" s="140">
        <v>367349</v>
      </c>
      <c r="S52" s="63">
        <f t="shared" si="0"/>
        <v>40531</v>
      </c>
      <c r="T52" s="140">
        <v>332995</v>
      </c>
      <c r="U52" s="140">
        <v>333417</v>
      </c>
      <c r="V52" s="140">
        <v>1</v>
      </c>
      <c r="W52" s="141" t="s">
        <v>157</v>
      </c>
    </row>
    <row r="53" spans="16:23">
      <c r="P53" s="5"/>
      <c r="Q53" s="140">
        <v>326818</v>
      </c>
      <c r="R53" s="140">
        <v>367349</v>
      </c>
      <c r="S53" s="63">
        <f t="shared" si="0"/>
        <v>40531</v>
      </c>
      <c r="T53" s="140">
        <v>333490</v>
      </c>
      <c r="U53" s="140">
        <v>334167</v>
      </c>
      <c r="V53" s="140">
        <v>1</v>
      </c>
      <c r="W53" s="141"/>
    </row>
    <row r="54" spans="16:23">
      <c r="P54" s="5"/>
      <c r="Q54" s="140">
        <v>326818</v>
      </c>
      <c r="R54" s="140">
        <v>367349</v>
      </c>
      <c r="S54" s="63">
        <f t="shared" si="0"/>
        <v>40531</v>
      </c>
      <c r="T54" s="140">
        <v>334198</v>
      </c>
      <c r="U54" s="140">
        <v>334503</v>
      </c>
      <c r="V54" s="140">
        <v>-1</v>
      </c>
      <c r="W54" s="141"/>
    </row>
    <row r="55" spans="16:23">
      <c r="P55" s="5"/>
      <c r="Q55" s="140">
        <v>326818</v>
      </c>
      <c r="R55" s="140">
        <v>367349</v>
      </c>
      <c r="S55" s="63">
        <f t="shared" si="0"/>
        <v>40531</v>
      </c>
      <c r="T55" s="140">
        <v>334543</v>
      </c>
      <c r="U55" s="140">
        <v>335241</v>
      </c>
      <c r="V55" s="140">
        <v>1</v>
      </c>
      <c r="W55" s="141" t="s">
        <v>965</v>
      </c>
    </row>
    <row r="56" spans="16:23">
      <c r="P56" s="5"/>
      <c r="Q56" s="140">
        <v>326818</v>
      </c>
      <c r="R56" s="140">
        <v>367349</v>
      </c>
      <c r="S56" s="63">
        <f t="shared" si="0"/>
        <v>40531</v>
      </c>
      <c r="T56" s="140">
        <v>335365</v>
      </c>
      <c r="U56" s="140">
        <v>335685</v>
      </c>
      <c r="V56" s="140">
        <v>1</v>
      </c>
      <c r="W56" s="141"/>
    </row>
    <row r="57" spans="16:23">
      <c r="P57" s="5"/>
      <c r="Q57" s="140">
        <v>326818</v>
      </c>
      <c r="R57" s="140">
        <v>367349</v>
      </c>
      <c r="S57" s="63">
        <f t="shared" si="0"/>
        <v>40531</v>
      </c>
      <c r="T57" s="140">
        <v>335689</v>
      </c>
      <c r="U57" s="140">
        <v>335892</v>
      </c>
      <c r="V57" s="140">
        <v>1</v>
      </c>
      <c r="W57" s="141" t="s">
        <v>966</v>
      </c>
    </row>
    <row r="58" spans="16:23">
      <c r="P58" s="5"/>
      <c r="Q58" s="140">
        <v>326818</v>
      </c>
      <c r="R58" s="140">
        <v>367349</v>
      </c>
      <c r="S58" s="63">
        <f t="shared" si="0"/>
        <v>40531</v>
      </c>
      <c r="T58" s="140">
        <v>335911</v>
      </c>
      <c r="U58" s="140">
        <v>336093</v>
      </c>
      <c r="V58" s="140">
        <v>1</v>
      </c>
      <c r="W58" s="141" t="s">
        <v>967</v>
      </c>
    </row>
    <row r="59" spans="16:23">
      <c r="P59" s="5"/>
      <c r="Q59" s="140">
        <v>326818</v>
      </c>
      <c r="R59" s="140">
        <v>367349</v>
      </c>
      <c r="S59" s="63">
        <f t="shared" si="0"/>
        <v>40531</v>
      </c>
      <c r="T59" s="140">
        <v>336090</v>
      </c>
      <c r="U59" s="140">
        <v>338519</v>
      </c>
      <c r="V59" s="140">
        <v>1</v>
      </c>
      <c r="W59" s="141" t="s">
        <v>968</v>
      </c>
    </row>
    <row r="60" spans="16:23">
      <c r="P60" s="5"/>
      <c r="Q60" s="140">
        <v>326818</v>
      </c>
      <c r="R60" s="140">
        <v>367349</v>
      </c>
      <c r="S60" s="63">
        <f t="shared" si="0"/>
        <v>40531</v>
      </c>
      <c r="T60" s="140">
        <v>338624</v>
      </c>
      <c r="U60" s="140">
        <v>339175</v>
      </c>
      <c r="V60" s="140">
        <v>1</v>
      </c>
      <c r="W60" s="141"/>
    </row>
    <row r="61" spans="16:23">
      <c r="P61" s="5"/>
      <c r="Q61" s="140">
        <v>326818</v>
      </c>
      <c r="R61" s="140">
        <v>367349</v>
      </c>
      <c r="S61" s="63">
        <f t="shared" si="0"/>
        <v>40531</v>
      </c>
      <c r="T61" s="140">
        <v>339166</v>
      </c>
      <c r="U61" s="140">
        <v>339369</v>
      </c>
      <c r="V61" s="140">
        <v>1</v>
      </c>
      <c r="W61" s="141"/>
    </row>
    <row r="62" spans="16:23">
      <c r="P62" s="5"/>
      <c r="Q62" s="140">
        <v>326818</v>
      </c>
      <c r="R62" s="140">
        <v>367349</v>
      </c>
      <c r="S62" s="63">
        <f t="shared" si="0"/>
        <v>40531</v>
      </c>
      <c r="T62" s="140">
        <v>339366</v>
      </c>
      <c r="U62" s="140">
        <v>339740</v>
      </c>
      <c r="V62" s="140">
        <v>1</v>
      </c>
      <c r="W62" s="141"/>
    </row>
    <row r="63" spans="16:23">
      <c r="P63" s="5"/>
      <c r="Q63" s="140">
        <v>326818</v>
      </c>
      <c r="R63" s="140">
        <v>367349</v>
      </c>
      <c r="S63" s="63">
        <f t="shared" si="0"/>
        <v>40531</v>
      </c>
      <c r="T63" s="140">
        <v>339819</v>
      </c>
      <c r="U63" s="140">
        <v>340523</v>
      </c>
      <c r="V63" s="140">
        <v>1</v>
      </c>
      <c r="W63" s="141" t="s">
        <v>969</v>
      </c>
    </row>
    <row r="64" spans="16:23">
      <c r="P64" s="5"/>
      <c r="Q64" s="140">
        <v>326818</v>
      </c>
      <c r="R64" s="140">
        <v>367349</v>
      </c>
      <c r="S64" s="63">
        <f t="shared" si="0"/>
        <v>40531</v>
      </c>
      <c r="T64" s="140">
        <v>340533</v>
      </c>
      <c r="U64" s="140">
        <v>341486</v>
      </c>
      <c r="V64" s="140">
        <v>1</v>
      </c>
      <c r="W64" s="141" t="s">
        <v>970</v>
      </c>
    </row>
    <row r="65" spans="16:23">
      <c r="P65" s="5"/>
      <c r="Q65" s="140">
        <v>326818</v>
      </c>
      <c r="R65" s="140">
        <v>367349</v>
      </c>
      <c r="S65" s="63">
        <f t="shared" si="0"/>
        <v>40531</v>
      </c>
      <c r="T65" s="140">
        <v>341592</v>
      </c>
      <c r="U65" s="140">
        <v>341729</v>
      </c>
      <c r="V65" s="140">
        <v>1</v>
      </c>
      <c r="W65" s="141" t="s">
        <v>157</v>
      </c>
    </row>
    <row r="66" spans="16:23">
      <c r="P66" s="5"/>
      <c r="Q66" s="140">
        <v>326818</v>
      </c>
      <c r="R66" s="140">
        <v>367349</v>
      </c>
      <c r="S66" s="63">
        <f t="shared" si="0"/>
        <v>40531</v>
      </c>
      <c r="T66" s="140">
        <v>341733</v>
      </c>
      <c r="U66" s="140">
        <v>342419</v>
      </c>
      <c r="V66" s="140">
        <v>1</v>
      </c>
      <c r="W66" s="141" t="s">
        <v>971</v>
      </c>
    </row>
    <row r="67" spans="16:23">
      <c r="P67" s="5"/>
      <c r="Q67" s="140">
        <v>326818</v>
      </c>
      <c r="R67" s="140">
        <v>367349</v>
      </c>
      <c r="S67" s="63">
        <f t="shared" si="0"/>
        <v>40531</v>
      </c>
      <c r="T67" s="140">
        <v>342447</v>
      </c>
      <c r="U67" s="140">
        <v>343274</v>
      </c>
      <c r="V67" s="140">
        <v>1</v>
      </c>
      <c r="W67" s="141" t="s">
        <v>972</v>
      </c>
    </row>
    <row r="68" spans="16:23">
      <c r="P68" s="5"/>
      <c r="Q68" s="140">
        <v>326818</v>
      </c>
      <c r="R68" s="140">
        <v>367349</v>
      </c>
      <c r="S68" s="63">
        <f t="shared" si="0"/>
        <v>40531</v>
      </c>
      <c r="T68" s="140">
        <v>343271</v>
      </c>
      <c r="U68" s="140">
        <v>344428</v>
      </c>
      <c r="V68" s="140">
        <v>1</v>
      </c>
      <c r="W68" s="141" t="s">
        <v>973</v>
      </c>
    </row>
    <row r="69" spans="16:23">
      <c r="P69" s="5"/>
      <c r="Q69" s="140">
        <v>326818</v>
      </c>
      <c r="R69" s="140">
        <v>367349</v>
      </c>
      <c r="S69" s="63">
        <f t="shared" si="0"/>
        <v>40531</v>
      </c>
      <c r="T69" s="140">
        <v>344406</v>
      </c>
      <c r="U69" s="140">
        <v>345425</v>
      </c>
      <c r="V69" s="140">
        <v>1</v>
      </c>
      <c r="W69" s="141" t="s">
        <v>974</v>
      </c>
    </row>
    <row r="70" spans="16:23">
      <c r="P70" s="5"/>
      <c r="Q70" s="140">
        <v>326818</v>
      </c>
      <c r="R70" s="140">
        <v>367349</v>
      </c>
      <c r="S70" s="63">
        <f t="shared" si="0"/>
        <v>40531</v>
      </c>
      <c r="T70" s="140">
        <v>345551</v>
      </c>
      <c r="U70" s="140">
        <v>346468</v>
      </c>
      <c r="V70" s="140">
        <v>1</v>
      </c>
      <c r="W70" s="141"/>
    </row>
    <row r="71" spans="16:23">
      <c r="P71" s="5"/>
      <c r="Q71" s="140">
        <v>326818</v>
      </c>
      <c r="R71" s="140">
        <v>367349</v>
      </c>
      <c r="S71" s="63">
        <f t="shared" si="0"/>
        <v>40531</v>
      </c>
      <c r="T71" s="140">
        <v>346676</v>
      </c>
      <c r="U71" s="140">
        <v>347398</v>
      </c>
      <c r="V71" s="140">
        <v>1</v>
      </c>
      <c r="W71" s="141" t="s">
        <v>157</v>
      </c>
    </row>
    <row r="72" spans="16:23">
      <c r="P72" s="5"/>
      <c r="Q72" s="140">
        <v>326818</v>
      </c>
      <c r="R72" s="140">
        <v>367349</v>
      </c>
      <c r="S72" s="63">
        <f t="shared" si="0"/>
        <v>40531</v>
      </c>
      <c r="T72" s="140">
        <v>347419</v>
      </c>
      <c r="U72" s="140">
        <v>347898</v>
      </c>
      <c r="V72" s="140">
        <v>1</v>
      </c>
      <c r="W72" s="141" t="s">
        <v>157</v>
      </c>
    </row>
    <row r="73" spans="16:23">
      <c r="P73" s="5"/>
      <c r="Q73" s="140">
        <v>326818</v>
      </c>
      <c r="R73" s="140">
        <v>367349</v>
      </c>
      <c r="S73" s="63">
        <f t="shared" si="0"/>
        <v>40531</v>
      </c>
      <c r="T73" s="140">
        <v>347903</v>
      </c>
      <c r="U73" s="140">
        <v>348610</v>
      </c>
      <c r="V73" s="140">
        <v>1</v>
      </c>
      <c r="W73" s="141" t="s">
        <v>157</v>
      </c>
    </row>
    <row r="74" spans="16:23">
      <c r="P74" s="5"/>
      <c r="Q74" s="140">
        <v>326818</v>
      </c>
      <c r="R74" s="140">
        <v>367349</v>
      </c>
      <c r="S74" s="63">
        <f t="shared" si="0"/>
        <v>40531</v>
      </c>
      <c r="T74" s="140">
        <v>348595</v>
      </c>
      <c r="U74" s="140">
        <v>349116</v>
      </c>
      <c r="V74" s="140">
        <v>1</v>
      </c>
      <c r="W74" s="141" t="s">
        <v>984</v>
      </c>
    </row>
    <row r="75" spans="16:23">
      <c r="P75" s="5"/>
      <c r="Q75" s="140">
        <v>326818</v>
      </c>
      <c r="R75" s="140">
        <v>367349</v>
      </c>
      <c r="S75" s="63">
        <f t="shared" si="0"/>
        <v>40531</v>
      </c>
      <c r="T75" s="140">
        <v>349113</v>
      </c>
      <c r="U75" s="140">
        <v>350402</v>
      </c>
      <c r="V75" s="140">
        <v>1</v>
      </c>
      <c r="W75" s="141" t="s">
        <v>983</v>
      </c>
    </row>
    <row r="76" spans="16:23">
      <c r="P76" s="5"/>
      <c r="Q76" s="140">
        <v>326818</v>
      </c>
      <c r="R76" s="140">
        <v>367349</v>
      </c>
      <c r="S76" s="63">
        <f t="shared" si="0"/>
        <v>40531</v>
      </c>
      <c r="T76" s="140">
        <v>350444</v>
      </c>
      <c r="U76" s="140">
        <v>351343</v>
      </c>
      <c r="V76" s="140">
        <v>-1</v>
      </c>
      <c r="W76" s="141" t="s">
        <v>332</v>
      </c>
    </row>
    <row r="77" spans="16:23">
      <c r="P77" s="5"/>
      <c r="Q77" s="140">
        <v>326818</v>
      </c>
      <c r="R77" s="140">
        <v>367349</v>
      </c>
      <c r="S77" s="63">
        <f t="shared" si="0"/>
        <v>40531</v>
      </c>
      <c r="T77" s="140">
        <v>351491</v>
      </c>
      <c r="U77" s="140">
        <v>352501</v>
      </c>
      <c r="V77" s="140">
        <v>1</v>
      </c>
      <c r="W77" s="141" t="s">
        <v>982</v>
      </c>
    </row>
    <row r="78" spans="16:23">
      <c r="P78" s="5"/>
      <c r="Q78" s="140">
        <v>326818</v>
      </c>
      <c r="R78" s="140">
        <v>367349</v>
      </c>
      <c r="S78" s="63">
        <f t="shared" si="0"/>
        <v>40531</v>
      </c>
      <c r="T78" s="140">
        <v>352568</v>
      </c>
      <c r="U78" s="140">
        <v>353191</v>
      </c>
      <c r="V78" s="140">
        <v>1</v>
      </c>
      <c r="W78" s="141"/>
    </row>
    <row r="79" spans="16:23">
      <c r="P79" s="5"/>
      <c r="Q79" s="140">
        <v>326818</v>
      </c>
      <c r="R79" s="140">
        <v>367349</v>
      </c>
      <c r="S79" s="63">
        <f t="shared" si="0"/>
        <v>40531</v>
      </c>
      <c r="T79" s="140">
        <v>353194</v>
      </c>
      <c r="U79" s="140">
        <v>354474</v>
      </c>
      <c r="V79" s="140">
        <v>1</v>
      </c>
      <c r="W79" s="141" t="s">
        <v>460</v>
      </c>
    </row>
    <row r="80" spans="16:23">
      <c r="P80" s="5"/>
      <c r="Q80" s="140">
        <v>326818</v>
      </c>
      <c r="R80" s="140">
        <v>367349</v>
      </c>
      <c r="S80" s="63">
        <f t="shared" si="0"/>
        <v>40531</v>
      </c>
      <c r="T80" s="140">
        <v>354535</v>
      </c>
      <c r="U80" s="140">
        <v>355506</v>
      </c>
      <c r="V80" s="140">
        <v>1</v>
      </c>
      <c r="W80" s="141" t="s">
        <v>981</v>
      </c>
    </row>
    <row r="81" spans="16:23">
      <c r="P81" s="5"/>
      <c r="Q81" s="140">
        <v>326818</v>
      </c>
      <c r="R81" s="140">
        <v>367349</v>
      </c>
      <c r="S81" s="63">
        <f t="shared" si="0"/>
        <v>40531</v>
      </c>
      <c r="T81" s="140">
        <v>355570</v>
      </c>
      <c r="U81" s="140">
        <v>356316</v>
      </c>
      <c r="V81" s="140">
        <v>-1</v>
      </c>
      <c r="W81" s="141" t="s">
        <v>157</v>
      </c>
    </row>
    <row r="82" spans="16:23">
      <c r="P82" s="5"/>
      <c r="Q82" s="140">
        <v>326818</v>
      </c>
      <c r="R82" s="140">
        <v>367349</v>
      </c>
      <c r="S82" s="63">
        <f t="shared" si="0"/>
        <v>40531</v>
      </c>
      <c r="T82" s="140">
        <v>356683</v>
      </c>
      <c r="U82" s="140">
        <v>357615</v>
      </c>
      <c r="V82" s="140">
        <v>1</v>
      </c>
      <c r="W82" s="141" t="s">
        <v>980</v>
      </c>
    </row>
    <row r="83" spans="16:23">
      <c r="P83" s="5"/>
      <c r="Q83" s="140">
        <v>326818</v>
      </c>
      <c r="R83" s="140">
        <v>367349</v>
      </c>
      <c r="S83" s="63">
        <f t="shared" si="0"/>
        <v>40531</v>
      </c>
      <c r="T83" s="140">
        <v>357673</v>
      </c>
      <c r="U83" s="140">
        <v>358737</v>
      </c>
      <c r="V83" s="140">
        <v>1</v>
      </c>
      <c r="W83" s="141" t="s">
        <v>979</v>
      </c>
    </row>
    <row r="84" spans="16:23">
      <c r="P84" s="5"/>
      <c r="Q84" s="140">
        <v>326818</v>
      </c>
      <c r="R84" s="140">
        <v>367349</v>
      </c>
      <c r="S84" s="63">
        <f t="shared" si="0"/>
        <v>40531</v>
      </c>
      <c r="T84" s="140">
        <v>358794</v>
      </c>
      <c r="U84" s="140">
        <v>359228</v>
      </c>
      <c r="V84" s="140">
        <v>1</v>
      </c>
      <c r="W84" s="141" t="s">
        <v>157</v>
      </c>
    </row>
    <row r="85" spans="16:23">
      <c r="P85" s="5"/>
      <c r="Q85" s="140">
        <v>326818</v>
      </c>
      <c r="R85" s="140">
        <v>367349</v>
      </c>
      <c r="S85" s="63">
        <f t="shared" si="0"/>
        <v>40531</v>
      </c>
      <c r="T85" s="140">
        <v>359361</v>
      </c>
      <c r="U85" s="140">
        <v>359807</v>
      </c>
      <c r="V85" s="140">
        <v>1</v>
      </c>
      <c r="W85" s="141" t="s">
        <v>157</v>
      </c>
    </row>
    <row r="86" spans="16:23">
      <c r="P86" s="5"/>
      <c r="Q86" s="140">
        <v>326818</v>
      </c>
      <c r="R86" s="140">
        <v>367349</v>
      </c>
      <c r="S86" s="63">
        <f t="shared" si="0"/>
        <v>40531</v>
      </c>
      <c r="T86" s="140">
        <v>359868</v>
      </c>
      <c r="U86" s="140">
        <v>360296</v>
      </c>
      <c r="V86" s="140">
        <v>-1</v>
      </c>
      <c r="W86" s="141"/>
    </row>
    <row r="87" spans="16:23">
      <c r="P87" s="5"/>
      <c r="Q87" s="140">
        <v>326818</v>
      </c>
      <c r="R87" s="140">
        <v>367349</v>
      </c>
      <c r="S87" s="63">
        <f t="shared" si="0"/>
        <v>40531</v>
      </c>
      <c r="T87" s="140">
        <v>360419</v>
      </c>
      <c r="U87" s="140">
        <v>362017</v>
      </c>
      <c r="V87" s="140">
        <v>1</v>
      </c>
      <c r="W87" s="141" t="s">
        <v>157</v>
      </c>
    </row>
    <row r="88" spans="16:23">
      <c r="P88" s="5"/>
      <c r="Q88" s="140">
        <v>326818</v>
      </c>
      <c r="R88" s="140">
        <v>367349</v>
      </c>
      <c r="S88" s="63">
        <f t="shared" si="0"/>
        <v>40531</v>
      </c>
      <c r="T88" s="140">
        <v>362131</v>
      </c>
      <c r="U88" s="140">
        <v>363057</v>
      </c>
      <c r="V88" s="140">
        <v>1</v>
      </c>
      <c r="W88" s="141"/>
    </row>
    <row r="89" spans="16:23">
      <c r="P89" s="5"/>
      <c r="Q89" s="140">
        <v>326818</v>
      </c>
      <c r="R89" s="140">
        <v>367349</v>
      </c>
      <c r="S89" s="63">
        <f t="shared" si="0"/>
        <v>40531</v>
      </c>
      <c r="T89" s="140">
        <v>363228</v>
      </c>
      <c r="U89" s="140">
        <v>366128</v>
      </c>
      <c r="V89" s="140">
        <v>1</v>
      </c>
      <c r="W89" s="141"/>
    </row>
    <row r="90" spans="16:23">
      <c r="P90" s="5"/>
      <c r="Q90" s="140">
        <v>326818</v>
      </c>
      <c r="R90" s="140">
        <v>367349</v>
      </c>
      <c r="S90" s="63">
        <f t="shared" si="0"/>
        <v>40531</v>
      </c>
      <c r="T90" s="140">
        <v>366304</v>
      </c>
      <c r="U90" s="140">
        <v>366429</v>
      </c>
      <c r="V90" s="140">
        <v>1</v>
      </c>
      <c r="W90" s="141"/>
    </row>
    <row r="91" spans="16:23">
      <c r="P91" s="5"/>
      <c r="Q91" s="140">
        <v>326818</v>
      </c>
      <c r="R91" s="140">
        <v>367349</v>
      </c>
      <c r="S91" s="63">
        <f t="shared" si="0"/>
        <v>40531</v>
      </c>
      <c r="T91" s="140">
        <v>366645</v>
      </c>
      <c r="U91" s="140">
        <v>367349</v>
      </c>
      <c r="V91" s="140">
        <v>-1</v>
      </c>
      <c r="W91" s="141" t="s">
        <v>1122</v>
      </c>
    </row>
    <row r="92" spans="16:23">
      <c r="P92" s="5">
        <v>5</v>
      </c>
      <c r="Q92" s="152">
        <v>377962</v>
      </c>
      <c r="R92" s="152">
        <v>391463</v>
      </c>
      <c r="S92" s="152">
        <f>Table11[[#This Row],[Island end]]-Table11[[#This Row],[Island start]]</f>
        <v>13501</v>
      </c>
      <c r="T92" s="152">
        <v>377962</v>
      </c>
      <c r="U92" s="152">
        <v>379149</v>
      </c>
      <c r="V92" s="152">
        <v>1</v>
      </c>
      <c r="W92" s="142" t="s">
        <v>308</v>
      </c>
    </row>
    <row r="93" spans="16:23">
      <c r="P93" s="5"/>
      <c r="Q93" s="152">
        <v>377962</v>
      </c>
      <c r="R93" s="152">
        <v>391463</v>
      </c>
      <c r="S93" s="152">
        <f>Table11[[#This Row],[Island end]]-Table11[[#This Row],[Island start]]</f>
        <v>13501</v>
      </c>
      <c r="T93" s="152">
        <v>379146</v>
      </c>
      <c r="U93" s="152">
        <v>379664</v>
      </c>
      <c r="V93" s="152">
        <v>1</v>
      </c>
      <c r="W93" s="142"/>
    </row>
    <row r="94" spans="16:23">
      <c r="P94" s="5"/>
      <c r="Q94" s="152">
        <v>377962</v>
      </c>
      <c r="R94" s="152">
        <v>391463</v>
      </c>
      <c r="S94" s="152">
        <f>Table11[[#This Row],[Island end]]-Table11[[#This Row],[Island start]]</f>
        <v>13501</v>
      </c>
      <c r="T94" s="152">
        <v>379700</v>
      </c>
      <c r="U94" s="152">
        <v>380134</v>
      </c>
      <c r="V94" s="152">
        <v>1</v>
      </c>
      <c r="W94" s="142" t="s">
        <v>307</v>
      </c>
    </row>
    <row r="95" spans="16:23">
      <c r="P95" s="5"/>
      <c r="Q95" s="152">
        <v>377962</v>
      </c>
      <c r="R95" s="152">
        <v>391463</v>
      </c>
      <c r="S95" s="152">
        <f>Table11[[#This Row],[Island end]]-Table11[[#This Row],[Island start]]</f>
        <v>13501</v>
      </c>
      <c r="T95" s="152">
        <v>380444</v>
      </c>
      <c r="U95" s="152">
        <v>380707</v>
      </c>
      <c r="V95" s="152">
        <v>1</v>
      </c>
      <c r="W95" s="142" t="s">
        <v>875</v>
      </c>
    </row>
    <row r="96" spans="16:23">
      <c r="P96" s="5"/>
      <c r="Q96" s="152">
        <v>377962</v>
      </c>
      <c r="R96" s="152">
        <v>391463</v>
      </c>
      <c r="S96" s="152">
        <f>Table11[[#This Row],[Island end]]-Table11[[#This Row],[Island start]]</f>
        <v>13501</v>
      </c>
      <c r="T96" s="152">
        <v>380799</v>
      </c>
      <c r="U96" s="152">
        <v>382205</v>
      </c>
      <c r="V96" s="152">
        <v>-1</v>
      </c>
      <c r="W96" s="142" t="s">
        <v>472</v>
      </c>
    </row>
    <row r="97" spans="16:23">
      <c r="P97" s="5"/>
      <c r="Q97" s="152">
        <v>377962</v>
      </c>
      <c r="R97" s="152">
        <v>391463</v>
      </c>
      <c r="S97" s="152">
        <f>Table11[[#This Row],[Island end]]-Table11[[#This Row],[Island start]]</f>
        <v>13501</v>
      </c>
      <c r="T97" s="152">
        <v>382209</v>
      </c>
      <c r="U97" s="152">
        <v>382889</v>
      </c>
      <c r="V97" s="152">
        <v>-1</v>
      </c>
      <c r="W97" s="142" t="s">
        <v>473</v>
      </c>
    </row>
    <row r="98" spans="16:23">
      <c r="P98" s="5"/>
      <c r="Q98" s="152">
        <v>377962</v>
      </c>
      <c r="R98" s="152">
        <v>391463</v>
      </c>
      <c r="S98" s="152">
        <f>Table11[[#This Row],[Island end]]-Table11[[#This Row],[Island start]]</f>
        <v>13501</v>
      </c>
      <c r="T98" s="152">
        <v>383105</v>
      </c>
      <c r="U98" s="152">
        <v>383458</v>
      </c>
      <c r="V98" s="152">
        <v>1</v>
      </c>
      <c r="W98" s="142" t="s">
        <v>874</v>
      </c>
    </row>
    <row r="99" spans="16:23">
      <c r="P99" s="5"/>
      <c r="Q99" s="152">
        <v>377962</v>
      </c>
      <c r="R99" s="152">
        <v>391463</v>
      </c>
      <c r="S99" s="152">
        <f>Table11[[#This Row],[Island end]]-Table11[[#This Row],[Island start]]</f>
        <v>13501</v>
      </c>
      <c r="T99" s="152">
        <v>384154</v>
      </c>
      <c r="U99" s="152">
        <v>386034</v>
      </c>
      <c r="V99" s="152">
        <v>1</v>
      </c>
      <c r="W99" s="142" t="s">
        <v>309</v>
      </c>
    </row>
    <row r="100" spans="16:23">
      <c r="P100" s="5"/>
      <c r="Q100" s="152">
        <v>377962</v>
      </c>
      <c r="R100" s="152">
        <v>391463</v>
      </c>
      <c r="S100" s="152">
        <f>Table11[[#This Row],[Island end]]-Table11[[#This Row],[Island start]]</f>
        <v>13501</v>
      </c>
      <c r="T100" s="152">
        <v>386067</v>
      </c>
      <c r="U100" s="152">
        <v>387164</v>
      </c>
      <c r="V100" s="152">
        <v>1</v>
      </c>
      <c r="W100" s="142" t="s">
        <v>520</v>
      </c>
    </row>
    <row r="101" spans="16:23">
      <c r="P101" s="5"/>
      <c r="Q101" s="152">
        <v>377962</v>
      </c>
      <c r="R101" s="152">
        <v>391463</v>
      </c>
      <c r="S101" s="152">
        <f>Table11[[#This Row],[Island end]]-Table11[[#This Row],[Island start]]</f>
        <v>13501</v>
      </c>
      <c r="T101" s="152">
        <v>387230</v>
      </c>
      <c r="U101" s="152">
        <v>387742</v>
      </c>
      <c r="V101" s="152">
        <v>1</v>
      </c>
      <c r="W101" s="142" t="s">
        <v>374</v>
      </c>
    </row>
    <row r="102" spans="16:23">
      <c r="P102" s="5"/>
      <c r="Q102" s="152">
        <v>377962</v>
      </c>
      <c r="R102" s="152">
        <v>391463</v>
      </c>
      <c r="S102" s="152">
        <f>Table11[[#This Row],[Island end]]-Table11[[#This Row],[Island start]]</f>
        <v>13501</v>
      </c>
      <c r="T102" s="152">
        <v>388126</v>
      </c>
      <c r="U102" s="152">
        <v>388242</v>
      </c>
      <c r="V102" s="152">
        <v>-1</v>
      </c>
      <c r="W102" s="142"/>
    </row>
    <row r="103" spans="16:23">
      <c r="P103" s="5"/>
      <c r="Q103" s="152">
        <v>377962</v>
      </c>
      <c r="R103" s="152">
        <v>391463</v>
      </c>
      <c r="S103" s="152">
        <f>Table11[[#This Row],[Island end]]-Table11[[#This Row],[Island start]]</f>
        <v>13501</v>
      </c>
      <c r="T103" s="152">
        <v>388687</v>
      </c>
      <c r="U103" s="152">
        <v>388923</v>
      </c>
      <c r="V103" s="152">
        <v>-1</v>
      </c>
      <c r="W103" s="142"/>
    </row>
    <row r="104" spans="16:23">
      <c r="P104" s="5"/>
      <c r="Q104" s="152">
        <v>377962</v>
      </c>
      <c r="R104" s="152">
        <v>391463</v>
      </c>
      <c r="S104" s="152">
        <f>Table11[[#This Row],[Island end]]-Table11[[#This Row],[Island start]]</f>
        <v>13501</v>
      </c>
      <c r="T104" s="152">
        <v>389821</v>
      </c>
      <c r="U104" s="152">
        <v>390048</v>
      </c>
      <c r="V104" s="152">
        <v>1</v>
      </c>
      <c r="W104" s="142"/>
    </row>
    <row r="105" spans="16:23">
      <c r="P105" s="5"/>
      <c r="Q105" s="152">
        <v>377962</v>
      </c>
      <c r="R105" s="152">
        <v>391463</v>
      </c>
      <c r="S105" s="152">
        <f>Table11[[#This Row],[Island end]]-Table11[[#This Row],[Island start]]</f>
        <v>13501</v>
      </c>
      <c r="T105" s="152">
        <v>390312</v>
      </c>
      <c r="U105" s="152">
        <v>391463</v>
      </c>
      <c r="V105" s="152">
        <v>1</v>
      </c>
      <c r="W105" s="142" t="s">
        <v>222</v>
      </c>
    </row>
    <row r="106" spans="16:23">
      <c r="P106" s="5">
        <v>6</v>
      </c>
      <c r="Q106" s="153">
        <v>402187</v>
      </c>
      <c r="R106" s="153">
        <v>412746</v>
      </c>
      <c r="S106" s="153">
        <v>10559</v>
      </c>
      <c r="T106" s="153">
        <v>402187</v>
      </c>
      <c r="U106" s="153">
        <v>403239</v>
      </c>
      <c r="V106" s="153">
        <v>-1</v>
      </c>
      <c r="W106" s="144" t="s">
        <v>873</v>
      </c>
    </row>
    <row r="107" spans="16:23">
      <c r="P107" s="5"/>
      <c r="Q107" s="153">
        <v>402187</v>
      </c>
      <c r="R107" s="153">
        <v>412746</v>
      </c>
      <c r="S107" s="153">
        <v>10559</v>
      </c>
      <c r="T107" s="153">
        <v>403268</v>
      </c>
      <c r="U107" s="153">
        <v>404023</v>
      </c>
      <c r="V107" s="153">
        <v>-1</v>
      </c>
      <c r="W107" s="144" t="s">
        <v>872</v>
      </c>
    </row>
    <row r="108" spans="16:23">
      <c r="P108" s="5"/>
      <c r="Q108" s="153">
        <v>402187</v>
      </c>
      <c r="R108" s="153">
        <v>412746</v>
      </c>
      <c r="S108" s="153">
        <v>10559</v>
      </c>
      <c r="T108" s="153">
        <v>404059</v>
      </c>
      <c r="U108" s="153">
        <v>405381</v>
      </c>
      <c r="V108" s="153">
        <v>-1</v>
      </c>
      <c r="W108" s="144" t="s">
        <v>871</v>
      </c>
    </row>
    <row r="109" spans="16:23">
      <c r="P109" s="5"/>
      <c r="Q109" s="153">
        <v>402187</v>
      </c>
      <c r="R109" s="153">
        <v>412746</v>
      </c>
      <c r="S109" s="153">
        <v>10559</v>
      </c>
      <c r="T109" s="153">
        <v>405439</v>
      </c>
      <c r="U109" s="153">
        <v>406383</v>
      </c>
      <c r="V109" s="153">
        <v>-1</v>
      </c>
      <c r="W109" s="144" t="s">
        <v>870</v>
      </c>
    </row>
    <row r="110" spans="16:23">
      <c r="P110" s="5"/>
      <c r="Q110" s="153">
        <v>402187</v>
      </c>
      <c r="R110" s="153">
        <v>412746</v>
      </c>
      <c r="S110" s="153">
        <v>10559</v>
      </c>
      <c r="T110" s="153">
        <v>406396</v>
      </c>
      <c r="U110" s="153">
        <v>407283</v>
      </c>
      <c r="V110" s="153">
        <v>-1</v>
      </c>
      <c r="W110" s="144"/>
    </row>
    <row r="111" spans="16:23">
      <c r="P111" s="5"/>
      <c r="Q111" s="153">
        <v>402187</v>
      </c>
      <c r="R111" s="153">
        <v>412746</v>
      </c>
      <c r="S111" s="153">
        <v>10559</v>
      </c>
      <c r="T111" s="153">
        <v>407903</v>
      </c>
      <c r="U111" s="153">
        <v>409144</v>
      </c>
      <c r="V111" s="153">
        <v>-1</v>
      </c>
      <c r="W111" s="144" t="s">
        <v>869</v>
      </c>
    </row>
    <row r="112" spans="16:23">
      <c r="P112" s="5"/>
      <c r="Q112" s="153">
        <v>402187</v>
      </c>
      <c r="R112" s="153">
        <v>412746</v>
      </c>
      <c r="S112" s="153">
        <v>10559</v>
      </c>
      <c r="T112" s="153">
        <v>409194</v>
      </c>
      <c r="U112" s="153">
        <v>410252</v>
      </c>
      <c r="V112" s="153">
        <v>-1</v>
      </c>
      <c r="W112" s="144"/>
    </row>
    <row r="113" spans="16:23">
      <c r="P113" s="5"/>
      <c r="Q113" s="153">
        <v>402187</v>
      </c>
      <c r="R113" s="153">
        <v>412746</v>
      </c>
      <c r="S113" s="153">
        <v>10559</v>
      </c>
      <c r="T113" s="153">
        <v>410255</v>
      </c>
      <c r="U113" s="153">
        <v>411202</v>
      </c>
      <c r="V113" s="153">
        <v>-1</v>
      </c>
      <c r="W113" s="144" t="s">
        <v>157</v>
      </c>
    </row>
    <row r="114" spans="16:23">
      <c r="P114" s="5"/>
      <c r="Q114" s="153">
        <v>402187</v>
      </c>
      <c r="R114" s="153">
        <v>412746</v>
      </c>
      <c r="S114" s="153">
        <v>10559</v>
      </c>
      <c r="T114" s="153">
        <v>411268</v>
      </c>
      <c r="U114" s="153">
        <v>412746</v>
      </c>
      <c r="V114" s="153">
        <v>-1</v>
      </c>
      <c r="W114" s="144" t="s">
        <v>868</v>
      </c>
    </row>
    <row r="115" spans="16:23">
      <c r="P115" s="5">
        <v>7</v>
      </c>
      <c r="Q115" s="146">
        <v>1519670</v>
      </c>
      <c r="R115" s="146">
        <v>1545916</v>
      </c>
      <c r="S115" s="55">
        <f>R115-Q115</f>
        <v>26246</v>
      </c>
      <c r="T115" s="146">
        <v>1519670</v>
      </c>
      <c r="U115" s="146">
        <v>1519798</v>
      </c>
      <c r="V115" s="146">
        <v>1</v>
      </c>
      <c r="W115" s="145" t="s">
        <v>1123</v>
      </c>
    </row>
    <row r="116" spans="16:23">
      <c r="P116" s="5"/>
      <c r="Q116" s="146">
        <v>1519670</v>
      </c>
      <c r="R116" s="146">
        <v>1545916</v>
      </c>
      <c r="S116" s="55">
        <f t="shared" ref="S116:S146" si="1">R116-Q116</f>
        <v>26246</v>
      </c>
      <c r="T116" s="146">
        <v>1519841</v>
      </c>
      <c r="U116" s="146">
        <v>1520986</v>
      </c>
      <c r="V116" s="146">
        <v>1</v>
      </c>
      <c r="W116" s="145" t="s">
        <v>157</v>
      </c>
    </row>
    <row r="117" spans="16:23">
      <c r="P117" s="5"/>
      <c r="Q117" s="146">
        <v>1519670</v>
      </c>
      <c r="R117" s="146">
        <v>1545916</v>
      </c>
      <c r="S117" s="55">
        <f t="shared" si="1"/>
        <v>26246</v>
      </c>
      <c r="T117" s="146">
        <v>1520997</v>
      </c>
      <c r="U117" s="146">
        <v>1521281</v>
      </c>
      <c r="V117" s="146">
        <v>1</v>
      </c>
      <c r="W117" s="145" t="s">
        <v>881</v>
      </c>
    </row>
    <row r="118" spans="16:23">
      <c r="P118" s="5"/>
      <c r="Q118" s="146">
        <v>1519670</v>
      </c>
      <c r="R118" s="146">
        <v>1545916</v>
      </c>
      <c r="S118" s="55">
        <f t="shared" si="1"/>
        <v>26246</v>
      </c>
      <c r="T118" s="146">
        <v>1521281</v>
      </c>
      <c r="U118" s="146">
        <v>1521406</v>
      </c>
      <c r="V118" s="146">
        <v>1</v>
      </c>
      <c r="W118" s="145" t="s">
        <v>161</v>
      </c>
    </row>
    <row r="119" spans="16:23">
      <c r="P119" s="5"/>
      <c r="Q119" s="146">
        <v>1519670</v>
      </c>
      <c r="R119" s="146">
        <v>1545916</v>
      </c>
      <c r="S119" s="55">
        <f t="shared" si="1"/>
        <v>26246</v>
      </c>
      <c r="T119" s="146">
        <v>1521468</v>
      </c>
      <c r="U119" s="146">
        <v>1521785</v>
      </c>
      <c r="V119" s="146">
        <v>1</v>
      </c>
      <c r="W119" s="145" t="s">
        <v>157</v>
      </c>
    </row>
    <row r="120" spans="16:23">
      <c r="P120" s="5"/>
      <c r="Q120" s="146">
        <v>1519670</v>
      </c>
      <c r="R120" s="146">
        <v>1545916</v>
      </c>
      <c r="S120" s="55">
        <f t="shared" si="1"/>
        <v>26246</v>
      </c>
      <c r="T120" s="146">
        <v>1521914</v>
      </c>
      <c r="U120" s="146">
        <v>1522450</v>
      </c>
      <c r="V120" s="146">
        <v>1</v>
      </c>
      <c r="W120" s="145" t="s">
        <v>162</v>
      </c>
    </row>
    <row r="121" spans="16:23">
      <c r="P121" s="5"/>
      <c r="Q121" s="146">
        <v>1519670</v>
      </c>
      <c r="R121" s="146">
        <v>1545916</v>
      </c>
      <c r="S121" s="55">
        <f t="shared" si="1"/>
        <v>26246</v>
      </c>
      <c r="T121" s="146">
        <v>1522447</v>
      </c>
      <c r="U121" s="146">
        <v>1522662</v>
      </c>
      <c r="V121" s="146">
        <v>1</v>
      </c>
      <c r="W121" s="145" t="s">
        <v>166</v>
      </c>
    </row>
    <row r="122" spans="16:23">
      <c r="P122" s="5"/>
      <c r="Q122" s="146">
        <v>1519670</v>
      </c>
      <c r="R122" s="146">
        <v>1545916</v>
      </c>
      <c r="S122" s="55">
        <f t="shared" si="1"/>
        <v>26246</v>
      </c>
      <c r="T122" s="146">
        <v>1522733</v>
      </c>
      <c r="U122" s="146">
        <v>1523764</v>
      </c>
      <c r="V122" s="146">
        <v>1</v>
      </c>
      <c r="W122" s="145" t="s">
        <v>880</v>
      </c>
    </row>
    <row r="123" spans="16:23">
      <c r="P123" s="5"/>
      <c r="Q123" s="146">
        <v>1519670</v>
      </c>
      <c r="R123" s="146">
        <v>1545916</v>
      </c>
      <c r="S123" s="55">
        <f t="shared" si="1"/>
        <v>26246</v>
      </c>
      <c r="T123" s="146">
        <v>1523850</v>
      </c>
      <c r="U123" s="146">
        <v>1524017</v>
      </c>
      <c r="V123" s="146">
        <v>-1</v>
      </c>
      <c r="W123" s="145" t="s">
        <v>161</v>
      </c>
    </row>
    <row r="124" spans="16:23">
      <c r="P124" s="5"/>
      <c r="Q124" s="146">
        <v>1519670</v>
      </c>
      <c r="R124" s="146">
        <v>1545916</v>
      </c>
      <c r="S124" s="55">
        <f t="shared" si="1"/>
        <v>26246</v>
      </c>
      <c r="T124" s="146">
        <v>1524444</v>
      </c>
      <c r="U124" s="146">
        <v>1525892</v>
      </c>
      <c r="V124" s="146">
        <v>-1</v>
      </c>
      <c r="W124" s="145" t="s">
        <v>1124</v>
      </c>
    </row>
    <row r="125" spans="16:23">
      <c r="P125" s="5"/>
      <c r="Q125" s="146">
        <v>1519670</v>
      </c>
      <c r="R125" s="146">
        <v>1545916</v>
      </c>
      <c r="S125" s="55">
        <f t="shared" si="1"/>
        <v>26246</v>
      </c>
      <c r="T125" s="146">
        <v>1526024</v>
      </c>
      <c r="U125" s="146">
        <v>1526731</v>
      </c>
      <c r="V125" s="146">
        <v>-1</v>
      </c>
      <c r="W125" s="145" t="s">
        <v>459</v>
      </c>
    </row>
    <row r="126" spans="16:23">
      <c r="P126" s="5"/>
      <c r="Q126" s="146">
        <v>1519670</v>
      </c>
      <c r="R126" s="146">
        <v>1545916</v>
      </c>
      <c r="S126" s="55">
        <f t="shared" si="1"/>
        <v>26246</v>
      </c>
      <c r="T126" s="146">
        <v>1526728</v>
      </c>
      <c r="U126" s="146">
        <v>1527501</v>
      </c>
      <c r="V126" s="146">
        <v>-1</v>
      </c>
      <c r="W126" s="145" t="s">
        <v>1125</v>
      </c>
    </row>
    <row r="127" spans="16:23">
      <c r="P127" s="5"/>
      <c r="Q127" s="146">
        <v>1519670</v>
      </c>
      <c r="R127" s="146">
        <v>1545916</v>
      </c>
      <c r="S127" s="55">
        <f t="shared" si="1"/>
        <v>26246</v>
      </c>
      <c r="T127" s="146">
        <v>1527505</v>
      </c>
      <c r="U127" s="146">
        <v>1528455</v>
      </c>
      <c r="V127" s="146">
        <v>-1</v>
      </c>
      <c r="W127" s="145" t="s">
        <v>1126</v>
      </c>
    </row>
    <row r="128" spans="16:23">
      <c r="P128" s="5"/>
      <c r="Q128" s="146">
        <v>1519670</v>
      </c>
      <c r="R128" s="146">
        <v>1545916</v>
      </c>
      <c r="S128" s="55">
        <f t="shared" si="1"/>
        <v>26246</v>
      </c>
      <c r="T128" s="146">
        <v>1528452</v>
      </c>
      <c r="U128" s="146">
        <v>1529324</v>
      </c>
      <c r="V128" s="146">
        <v>-1</v>
      </c>
      <c r="W128" s="145" t="s">
        <v>1127</v>
      </c>
    </row>
    <row r="129" spans="16:23">
      <c r="P129" s="5"/>
      <c r="Q129" s="146">
        <v>1519670</v>
      </c>
      <c r="R129" s="146">
        <v>1545916</v>
      </c>
      <c r="S129" s="55">
        <f t="shared" si="1"/>
        <v>26246</v>
      </c>
      <c r="T129" s="146">
        <v>1529389</v>
      </c>
      <c r="U129" s="146">
        <v>1530609</v>
      </c>
      <c r="V129" s="146">
        <v>-1</v>
      </c>
      <c r="W129" s="145" t="s">
        <v>647</v>
      </c>
    </row>
    <row r="130" spans="16:23">
      <c r="P130" s="5"/>
      <c r="Q130" s="146">
        <v>1519670</v>
      </c>
      <c r="R130" s="146">
        <v>1545916</v>
      </c>
      <c r="S130" s="55">
        <f t="shared" si="1"/>
        <v>26246</v>
      </c>
      <c r="T130" s="146">
        <v>1530827</v>
      </c>
      <c r="U130" s="146">
        <v>1532563</v>
      </c>
      <c r="V130" s="146">
        <v>-1</v>
      </c>
      <c r="W130" s="145" t="s">
        <v>1128</v>
      </c>
    </row>
    <row r="131" spans="16:23">
      <c r="P131" s="5"/>
      <c r="Q131" s="146">
        <v>1519670</v>
      </c>
      <c r="R131" s="146">
        <v>1545916</v>
      </c>
      <c r="S131" s="55">
        <f t="shared" si="1"/>
        <v>26246</v>
      </c>
      <c r="T131" s="146">
        <v>1532663</v>
      </c>
      <c r="U131" s="146">
        <v>1532905</v>
      </c>
      <c r="V131" s="146">
        <v>-1</v>
      </c>
      <c r="W131" s="145" t="s">
        <v>354</v>
      </c>
    </row>
    <row r="132" spans="16:23">
      <c r="P132" s="5"/>
      <c r="Q132" s="146">
        <v>1519670</v>
      </c>
      <c r="R132" s="146">
        <v>1545916</v>
      </c>
      <c r="S132" s="55">
        <f t="shared" si="1"/>
        <v>26246</v>
      </c>
      <c r="T132" s="146">
        <v>1532899</v>
      </c>
      <c r="U132" s="146">
        <v>1533258</v>
      </c>
      <c r="V132" s="146">
        <v>-1</v>
      </c>
      <c r="W132" s="145" t="s">
        <v>355</v>
      </c>
    </row>
    <row r="133" spans="16:23">
      <c r="P133" s="5"/>
      <c r="Q133" s="146">
        <v>1519670</v>
      </c>
      <c r="R133" s="146">
        <v>1545916</v>
      </c>
      <c r="S133" s="55">
        <f t="shared" si="1"/>
        <v>26246</v>
      </c>
      <c r="T133" s="146">
        <v>1533303</v>
      </c>
      <c r="U133" s="146">
        <v>1533437</v>
      </c>
      <c r="V133" s="146">
        <v>-1</v>
      </c>
      <c r="W133" s="145" t="s">
        <v>356</v>
      </c>
    </row>
    <row r="134" spans="16:23">
      <c r="P134" s="5"/>
      <c r="Q134" s="146">
        <v>1519670</v>
      </c>
      <c r="R134" s="146">
        <v>1545916</v>
      </c>
      <c r="S134" s="55">
        <f t="shared" si="1"/>
        <v>26246</v>
      </c>
      <c r="T134" s="146">
        <v>1533681</v>
      </c>
      <c r="U134" s="146">
        <v>1535114</v>
      </c>
      <c r="V134" s="146">
        <v>1</v>
      </c>
      <c r="W134" s="145" t="s">
        <v>227</v>
      </c>
    </row>
    <row r="135" spans="16:23">
      <c r="P135" s="5"/>
      <c r="Q135" s="146">
        <v>1519670</v>
      </c>
      <c r="R135" s="146">
        <v>1545916</v>
      </c>
      <c r="S135" s="55">
        <f t="shared" si="1"/>
        <v>26246</v>
      </c>
      <c r="T135" s="146">
        <v>1535119</v>
      </c>
      <c r="U135" s="146">
        <v>1536228</v>
      </c>
      <c r="V135" s="146">
        <v>1</v>
      </c>
      <c r="W135" s="145" t="s">
        <v>226</v>
      </c>
    </row>
    <row r="136" spans="16:23">
      <c r="P136" s="5"/>
      <c r="Q136" s="146">
        <v>1519670</v>
      </c>
      <c r="R136" s="146">
        <v>1545916</v>
      </c>
      <c r="S136" s="55">
        <f t="shared" si="1"/>
        <v>26246</v>
      </c>
      <c r="T136" s="146">
        <v>1536267</v>
      </c>
      <c r="U136" s="146">
        <v>1538720</v>
      </c>
      <c r="V136" s="146">
        <v>1</v>
      </c>
      <c r="W136" s="145" t="s">
        <v>225</v>
      </c>
    </row>
    <row r="137" spans="16:23">
      <c r="P137" s="5"/>
      <c r="Q137" s="146">
        <v>1519670</v>
      </c>
      <c r="R137" s="146">
        <v>1545916</v>
      </c>
      <c r="S137" s="55">
        <f t="shared" si="1"/>
        <v>26246</v>
      </c>
      <c r="T137" s="146">
        <v>1538923</v>
      </c>
      <c r="U137" s="146">
        <v>1539042</v>
      </c>
      <c r="V137" s="146">
        <v>1</v>
      </c>
      <c r="W137" s="145" t="s">
        <v>1129</v>
      </c>
    </row>
    <row r="138" spans="16:23">
      <c r="P138" s="5"/>
      <c r="Q138" s="146">
        <v>1519670</v>
      </c>
      <c r="R138" s="146">
        <v>1545916</v>
      </c>
      <c r="S138" s="55">
        <f t="shared" si="1"/>
        <v>26246</v>
      </c>
      <c r="T138" s="146">
        <v>1539132</v>
      </c>
      <c r="U138" s="146">
        <v>1539329</v>
      </c>
      <c r="V138" s="146">
        <v>-1</v>
      </c>
      <c r="W138" s="145"/>
    </row>
    <row r="139" spans="16:23">
      <c r="P139" s="5"/>
      <c r="Q139" s="146">
        <v>1519670</v>
      </c>
      <c r="R139" s="146">
        <v>1545916</v>
      </c>
      <c r="S139" s="55">
        <f t="shared" si="1"/>
        <v>26246</v>
      </c>
      <c r="T139" s="146">
        <v>1539367</v>
      </c>
      <c r="U139" s="146">
        <v>1540380</v>
      </c>
      <c r="V139" s="146">
        <v>-1</v>
      </c>
      <c r="W139" s="145" t="s">
        <v>878</v>
      </c>
    </row>
    <row r="140" spans="16:23">
      <c r="P140" s="5"/>
      <c r="Q140" s="146">
        <v>1519670</v>
      </c>
      <c r="R140" s="146">
        <v>1545916</v>
      </c>
      <c r="S140" s="55">
        <f t="shared" si="1"/>
        <v>26246</v>
      </c>
      <c r="T140" s="146">
        <v>1540472</v>
      </c>
      <c r="U140" s="146">
        <v>1541398</v>
      </c>
      <c r="V140" s="146">
        <v>1</v>
      </c>
      <c r="W140" s="145" t="s">
        <v>332</v>
      </c>
    </row>
    <row r="141" spans="16:23">
      <c r="P141" s="5"/>
      <c r="Q141" s="146">
        <v>1519670</v>
      </c>
      <c r="R141" s="146">
        <v>1545916</v>
      </c>
      <c r="S141" s="55">
        <f t="shared" si="1"/>
        <v>26246</v>
      </c>
      <c r="T141" s="146">
        <v>1541404</v>
      </c>
      <c r="U141" s="146">
        <v>1542327</v>
      </c>
      <c r="V141" s="146">
        <v>-1</v>
      </c>
      <c r="W141" s="145" t="s">
        <v>332</v>
      </c>
    </row>
    <row r="142" spans="16:23">
      <c r="P142" s="5"/>
      <c r="Q142" s="146">
        <v>1519670</v>
      </c>
      <c r="R142" s="146">
        <v>1545916</v>
      </c>
      <c r="S142" s="55">
        <f t="shared" si="1"/>
        <v>26246</v>
      </c>
      <c r="T142" s="146">
        <v>1542346</v>
      </c>
      <c r="U142" s="146">
        <v>1543389</v>
      </c>
      <c r="V142" s="146">
        <v>1</v>
      </c>
      <c r="W142" s="145" t="s">
        <v>877</v>
      </c>
    </row>
    <row r="143" spans="16:23">
      <c r="P143" s="5"/>
      <c r="Q143" s="146">
        <v>1519670</v>
      </c>
      <c r="R143" s="146">
        <v>1545916</v>
      </c>
      <c r="S143" s="55">
        <f t="shared" si="1"/>
        <v>26246</v>
      </c>
      <c r="T143" s="146">
        <v>1543425</v>
      </c>
      <c r="U143" s="146">
        <v>1543847</v>
      </c>
      <c r="V143" s="146">
        <v>1</v>
      </c>
      <c r="W143" s="145"/>
    </row>
    <row r="144" spans="16:23">
      <c r="P144" s="5"/>
      <c r="Q144" s="146">
        <v>1519670</v>
      </c>
      <c r="R144" s="146">
        <v>1545916</v>
      </c>
      <c r="S144" s="55">
        <f t="shared" si="1"/>
        <v>26246</v>
      </c>
      <c r="T144" s="146">
        <v>1543873</v>
      </c>
      <c r="U144" s="146">
        <v>1544514</v>
      </c>
      <c r="V144" s="146">
        <v>1</v>
      </c>
      <c r="W144" s="145" t="s">
        <v>561</v>
      </c>
    </row>
    <row r="145" spans="16:23">
      <c r="P145" s="5"/>
      <c r="Q145" s="146">
        <v>1519670</v>
      </c>
      <c r="R145" s="146">
        <v>1545916</v>
      </c>
      <c r="S145" s="55">
        <f t="shared" si="1"/>
        <v>26246</v>
      </c>
      <c r="T145" s="146">
        <v>1544665</v>
      </c>
      <c r="U145" s="146">
        <v>1545258</v>
      </c>
      <c r="V145" s="146">
        <v>1</v>
      </c>
      <c r="W145" s="145" t="s">
        <v>220</v>
      </c>
    </row>
    <row r="146" spans="16:23">
      <c r="P146" s="5"/>
      <c r="Q146" s="146">
        <v>1519670</v>
      </c>
      <c r="R146" s="146">
        <v>1545916</v>
      </c>
      <c r="S146" s="55">
        <f t="shared" si="1"/>
        <v>26246</v>
      </c>
      <c r="T146" s="146">
        <v>1545299</v>
      </c>
      <c r="U146" s="146">
        <v>1545916</v>
      </c>
      <c r="V146" s="146">
        <v>1</v>
      </c>
      <c r="W146" s="145" t="s">
        <v>876</v>
      </c>
    </row>
    <row r="147" spans="16:23">
      <c r="P147" s="5">
        <v>8</v>
      </c>
      <c r="Q147" s="147">
        <v>1646904</v>
      </c>
      <c r="R147" s="147">
        <v>1654724</v>
      </c>
      <c r="S147" s="147">
        <f>Table11[[#This Row],[Island end]]-Table11[[#This Row],[Island start]]</f>
        <v>7820</v>
      </c>
      <c r="T147" s="147">
        <v>1646904</v>
      </c>
      <c r="U147" s="147">
        <v>1648076</v>
      </c>
      <c r="V147" s="147">
        <v>1</v>
      </c>
      <c r="W147" s="168" t="s">
        <v>885</v>
      </c>
    </row>
    <row r="148" spans="16:23">
      <c r="P148" s="5"/>
      <c r="Q148" s="147">
        <v>1646904</v>
      </c>
      <c r="R148" s="147">
        <v>1654724</v>
      </c>
      <c r="S148" s="147">
        <f>Table11[[#This Row],[Island end]]-Table11[[#This Row],[Island start]]</f>
        <v>7820</v>
      </c>
      <c r="T148" s="147">
        <v>1648069</v>
      </c>
      <c r="U148" s="147">
        <v>1653984</v>
      </c>
      <c r="V148" s="147">
        <v>-1</v>
      </c>
      <c r="W148" s="168" t="s">
        <v>884</v>
      </c>
    </row>
    <row r="149" spans="16:23">
      <c r="P149" s="5"/>
      <c r="Q149" s="147">
        <v>1646904</v>
      </c>
      <c r="R149" s="147">
        <v>1654724</v>
      </c>
      <c r="S149" s="147">
        <f>Table11[[#This Row],[Island end]]-Table11[[#This Row],[Island start]]</f>
        <v>7820</v>
      </c>
      <c r="T149" s="147">
        <v>1654140</v>
      </c>
      <c r="U149" s="147">
        <v>1654724</v>
      </c>
      <c r="V149" s="147">
        <v>-1</v>
      </c>
      <c r="W149" s="168"/>
    </row>
    <row r="150" spans="16:23">
      <c r="P150" s="5">
        <v>9</v>
      </c>
      <c r="Q150" s="150">
        <v>1830628</v>
      </c>
      <c r="R150" s="150">
        <v>1840781</v>
      </c>
      <c r="S150" s="150">
        <v>10153</v>
      </c>
      <c r="T150" s="150">
        <v>1830628</v>
      </c>
      <c r="U150" s="150">
        <v>1830978</v>
      </c>
      <c r="V150" s="150">
        <v>-1</v>
      </c>
      <c r="W150" s="169" t="s">
        <v>135</v>
      </c>
    </row>
    <row r="151" spans="16:23">
      <c r="P151" s="5"/>
      <c r="Q151" s="150">
        <v>1830628</v>
      </c>
      <c r="R151" s="150">
        <v>1840781</v>
      </c>
      <c r="S151" s="150">
        <v>10153</v>
      </c>
      <c r="T151" s="150">
        <v>1831050</v>
      </c>
      <c r="U151" s="150">
        <v>1831484</v>
      </c>
      <c r="V151" s="150">
        <v>1</v>
      </c>
      <c r="W151" s="169" t="s">
        <v>134</v>
      </c>
    </row>
    <row r="152" spans="16:23">
      <c r="P152" s="5"/>
      <c r="Q152" s="150">
        <v>1830628</v>
      </c>
      <c r="R152" s="150">
        <v>1840781</v>
      </c>
      <c r="S152" s="150">
        <v>10153</v>
      </c>
      <c r="T152" s="150">
        <v>1831650</v>
      </c>
      <c r="U152" s="150">
        <v>1832492</v>
      </c>
      <c r="V152" s="150">
        <v>1</v>
      </c>
      <c r="W152" s="169" t="s">
        <v>222</v>
      </c>
    </row>
    <row r="153" spans="16:23">
      <c r="P153" s="5"/>
      <c r="Q153" s="150">
        <v>1830628</v>
      </c>
      <c r="R153" s="150">
        <v>1840781</v>
      </c>
      <c r="S153" s="150">
        <v>10153</v>
      </c>
      <c r="T153" s="150">
        <v>1832599</v>
      </c>
      <c r="U153" s="150">
        <v>1833279</v>
      </c>
      <c r="V153" s="150">
        <v>1</v>
      </c>
      <c r="W153" s="169" t="s">
        <v>851</v>
      </c>
    </row>
    <row r="154" spans="16:23">
      <c r="P154" s="5"/>
      <c r="Q154" s="150">
        <v>1830628</v>
      </c>
      <c r="R154" s="150">
        <v>1840781</v>
      </c>
      <c r="S154" s="150">
        <v>10153</v>
      </c>
      <c r="T154" s="150">
        <v>1833450</v>
      </c>
      <c r="U154" s="150">
        <v>1834145</v>
      </c>
      <c r="V154" s="150">
        <v>1</v>
      </c>
      <c r="W154" s="169"/>
    </row>
    <row r="155" spans="16:23">
      <c r="P155" s="5"/>
      <c r="Q155" s="150">
        <v>1830628</v>
      </c>
      <c r="R155" s="150">
        <v>1840781</v>
      </c>
      <c r="S155" s="150">
        <v>10153</v>
      </c>
      <c r="T155" s="150">
        <v>1834133</v>
      </c>
      <c r="U155" s="150">
        <v>1835494</v>
      </c>
      <c r="V155" s="150">
        <v>-1</v>
      </c>
      <c r="W155" s="169" t="s">
        <v>852</v>
      </c>
    </row>
    <row r="156" spans="16:23">
      <c r="P156" s="5"/>
      <c r="Q156" s="150">
        <v>1830628</v>
      </c>
      <c r="R156" s="150">
        <v>1840781</v>
      </c>
      <c r="S156" s="150">
        <v>10153</v>
      </c>
      <c r="T156" s="150">
        <v>1835470</v>
      </c>
      <c r="U156" s="150">
        <v>1836105</v>
      </c>
      <c r="V156" s="150">
        <v>-1</v>
      </c>
      <c r="W156" s="169" t="s">
        <v>853</v>
      </c>
    </row>
    <row r="157" spans="16:23">
      <c r="P157" s="5"/>
      <c r="Q157" s="150">
        <v>1830628</v>
      </c>
      <c r="R157" s="150">
        <v>1840781</v>
      </c>
      <c r="S157" s="150">
        <v>10153</v>
      </c>
      <c r="T157" s="150">
        <v>1836750</v>
      </c>
      <c r="U157" s="150">
        <v>1837172</v>
      </c>
      <c r="V157" s="150">
        <v>-1</v>
      </c>
      <c r="W157" s="169" t="s">
        <v>157</v>
      </c>
    </row>
    <row r="158" spans="16:23">
      <c r="P158" s="5"/>
      <c r="Q158" s="150">
        <v>1830628</v>
      </c>
      <c r="R158" s="150">
        <v>1840781</v>
      </c>
      <c r="S158" s="150">
        <v>10153</v>
      </c>
      <c r="T158" s="150">
        <v>1837203</v>
      </c>
      <c r="U158" s="150">
        <v>1837991</v>
      </c>
      <c r="V158" s="150">
        <v>-1</v>
      </c>
      <c r="W158" s="169" t="s">
        <v>854</v>
      </c>
    </row>
    <row r="159" spans="16:23">
      <c r="P159" s="5"/>
      <c r="Q159" s="150">
        <v>1830628</v>
      </c>
      <c r="R159" s="150">
        <v>1840781</v>
      </c>
      <c r="S159" s="150">
        <v>10153</v>
      </c>
      <c r="T159" s="150">
        <v>1838082</v>
      </c>
      <c r="U159" s="150">
        <v>1838411</v>
      </c>
      <c r="V159" s="150">
        <v>-1</v>
      </c>
      <c r="W159" s="169"/>
    </row>
    <row r="160" spans="16:23">
      <c r="P160" s="5"/>
      <c r="Q160" s="150">
        <v>1830628</v>
      </c>
      <c r="R160" s="150">
        <v>1840781</v>
      </c>
      <c r="S160" s="150">
        <v>10153</v>
      </c>
      <c r="T160" s="150">
        <v>1838615</v>
      </c>
      <c r="U160" s="150">
        <v>1838998</v>
      </c>
      <c r="V160" s="150">
        <v>-1</v>
      </c>
      <c r="W160" s="169" t="s">
        <v>524</v>
      </c>
    </row>
    <row r="161" spans="16:23">
      <c r="P161" s="5"/>
      <c r="Q161" s="150">
        <v>1830628</v>
      </c>
      <c r="R161" s="150">
        <v>1840781</v>
      </c>
      <c r="S161" s="150">
        <v>10153</v>
      </c>
      <c r="T161" s="150">
        <v>1839030</v>
      </c>
      <c r="U161" s="150">
        <v>1839659</v>
      </c>
      <c r="V161" s="150">
        <v>1</v>
      </c>
      <c r="W161" s="169"/>
    </row>
    <row r="162" spans="16:23">
      <c r="P162" s="5"/>
      <c r="Q162" s="150">
        <v>1830628</v>
      </c>
      <c r="R162" s="150">
        <v>1840781</v>
      </c>
      <c r="S162" s="150">
        <v>10153</v>
      </c>
      <c r="T162" s="150">
        <v>1839724</v>
      </c>
      <c r="U162" s="150">
        <v>1840038</v>
      </c>
      <c r="V162" s="150">
        <v>-1</v>
      </c>
      <c r="W162" s="169"/>
    </row>
    <row r="163" spans="16:23">
      <c r="P163" s="5"/>
      <c r="Q163" s="150">
        <v>1830628</v>
      </c>
      <c r="R163" s="150">
        <v>1840781</v>
      </c>
      <c r="S163" s="150">
        <v>10153</v>
      </c>
      <c r="T163" s="150">
        <v>1840188</v>
      </c>
      <c r="U163" s="150">
        <v>1840781</v>
      </c>
      <c r="V163" s="150">
        <v>1</v>
      </c>
      <c r="W163" s="169" t="s">
        <v>159</v>
      </c>
    </row>
    <row r="164" spans="16:23">
      <c r="P164" s="111">
        <v>10</v>
      </c>
      <c r="Q164" s="148">
        <v>1879523</v>
      </c>
      <c r="R164" s="148">
        <v>1886485</v>
      </c>
      <c r="S164" s="148">
        <v>6962</v>
      </c>
      <c r="T164" s="148">
        <v>1879523</v>
      </c>
      <c r="U164" s="148">
        <v>1880656</v>
      </c>
      <c r="V164" s="148">
        <v>-1</v>
      </c>
      <c r="W164" s="170" t="s">
        <v>855</v>
      </c>
    </row>
    <row r="165" spans="16:23">
      <c r="P165" s="111"/>
      <c r="Q165" s="148">
        <v>1879523</v>
      </c>
      <c r="R165" s="148">
        <v>1886485</v>
      </c>
      <c r="S165" s="148">
        <v>6962</v>
      </c>
      <c r="T165" s="148">
        <v>1880653</v>
      </c>
      <c r="U165" s="148">
        <v>1882029</v>
      </c>
      <c r="V165" s="148">
        <v>-1</v>
      </c>
      <c r="W165" s="170" t="s">
        <v>856</v>
      </c>
    </row>
    <row r="166" spans="16:23">
      <c r="P166" s="111"/>
      <c r="Q166" s="148">
        <v>1879523</v>
      </c>
      <c r="R166" s="148">
        <v>1886485</v>
      </c>
      <c r="S166" s="148">
        <v>6962</v>
      </c>
      <c r="T166" s="148">
        <v>1882035</v>
      </c>
      <c r="U166" s="148">
        <v>1885664</v>
      </c>
      <c r="V166" s="148">
        <v>-1</v>
      </c>
      <c r="W166" s="170" t="s">
        <v>857</v>
      </c>
    </row>
    <row r="167" spans="16:23">
      <c r="P167" s="111"/>
      <c r="Q167" s="148">
        <v>1879523</v>
      </c>
      <c r="R167" s="148">
        <v>1886485</v>
      </c>
      <c r="S167" s="148">
        <v>6962</v>
      </c>
      <c r="T167" s="148">
        <v>1885823</v>
      </c>
      <c r="U167" s="148">
        <v>1886485</v>
      </c>
      <c r="V167" s="148">
        <v>-1</v>
      </c>
      <c r="W167" s="170" t="s">
        <v>858</v>
      </c>
    </row>
    <row r="168" spans="16:23">
      <c r="P168" s="111">
        <v>11</v>
      </c>
      <c r="Q168" s="149">
        <v>2031016</v>
      </c>
      <c r="R168" s="149">
        <v>2038878</v>
      </c>
      <c r="S168" s="149">
        <v>7862</v>
      </c>
      <c r="T168" s="149">
        <v>2031016</v>
      </c>
      <c r="U168" s="149">
        <v>2031702</v>
      </c>
      <c r="V168" s="149">
        <v>1</v>
      </c>
      <c r="W168" s="137" t="s">
        <v>319</v>
      </c>
    </row>
    <row r="169" spans="16:23">
      <c r="P169" s="111"/>
      <c r="Q169" s="149">
        <v>2031016</v>
      </c>
      <c r="R169" s="149">
        <v>2038878</v>
      </c>
      <c r="S169" s="149">
        <v>7862</v>
      </c>
      <c r="T169" s="149">
        <v>2031692</v>
      </c>
      <c r="U169" s="149">
        <v>2032735</v>
      </c>
      <c r="V169" s="149">
        <v>1</v>
      </c>
      <c r="W169" s="137" t="s">
        <v>320</v>
      </c>
    </row>
    <row r="170" spans="16:23">
      <c r="P170" s="111"/>
      <c r="Q170" s="149">
        <v>2031016</v>
      </c>
      <c r="R170" s="149">
        <v>2038878</v>
      </c>
      <c r="S170" s="149">
        <v>7862</v>
      </c>
      <c r="T170" s="149">
        <v>2032847</v>
      </c>
      <c r="U170" s="149">
        <v>2033929</v>
      </c>
      <c r="V170" s="149">
        <v>-1</v>
      </c>
      <c r="W170" s="137" t="s">
        <v>321</v>
      </c>
    </row>
    <row r="171" spans="16:23">
      <c r="P171" s="111"/>
      <c r="Q171" s="149">
        <v>2031016</v>
      </c>
      <c r="R171" s="149">
        <v>2038878</v>
      </c>
      <c r="S171" s="149">
        <v>7862</v>
      </c>
      <c r="T171" s="149">
        <v>2033934</v>
      </c>
      <c r="U171" s="149">
        <v>2034830</v>
      </c>
      <c r="V171" s="149">
        <v>-1</v>
      </c>
      <c r="W171" s="137" t="s">
        <v>322</v>
      </c>
    </row>
    <row r="172" spans="16:23">
      <c r="P172" s="111"/>
      <c r="Q172" s="149">
        <v>2031016</v>
      </c>
      <c r="R172" s="149">
        <v>2038878</v>
      </c>
      <c r="S172" s="149">
        <v>7862</v>
      </c>
      <c r="T172" s="149">
        <v>2034830</v>
      </c>
      <c r="U172" s="149">
        <v>2035630</v>
      </c>
      <c r="V172" s="149">
        <v>-1</v>
      </c>
      <c r="W172" s="137" t="s">
        <v>323</v>
      </c>
    </row>
    <row r="173" spans="16:23">
      <c r="P173" s="111"/>
      <c r="Q173" s="149">
        <v>2031016</v>
      </c>
      <c r="R173" s="149">
        <v>2038878</v>
      </c>
      <c r="S173" s="149">
        <v>7862</v>
      </c>
      <c r="T173" s="149">
        <v>2035621</v>
      </c>
      <c r="U173" s="149">
        <v>2035764</v>
      </c>
      <c r="V173" s="149">
        <v>-1</v>
      </c>
      <c r="W173" s="137"/>
    </row>
    <row r="174" spans="16:23">
      <c r="P174" s="111"/>
      <c r="Q174" s="149">
        <v>2031016</v>
      </c>
      <c r="R174" s="149">
        <v>2038878</v>
      </c>
      <c r="S174" s="149">
        <v>7862</v>
      </c>
      <c r="T174" s="149">
        <v>2035814</v>
      </c>
      <c r="U174" s="149">
        <v>2036296</v>
      </c>
      <c r="V174" s="149">
        <v>1</v>
      </c>
      <c r="W174" s="137" t="s">
        <v>324</v>
      </c>
    </row>
    <row r="175" spans="16:23">
      <c r="P175" s="111"/>
      <c r="Q175" s="149">
        <v>2031016</v>
      </c>
      <c r="R175" s="149">
        <v>2038878</v>
      </c>
      <c r="S175" s="149">
        <v>7862</v>
      </c>
      <c r="T175" s="149">
        <v>2036526</v>
      </c>
      <c r="U175" s="149">
        <v>2037635</v>
      </c>
      <c r="V175" s="149">
        <v>1</v>
      </c>
      <c r="W175" s="137" t="s">
        <v>325</v>
      </c>
    </row>
    <row r="176" spans="16:23">
      <c r="P176" s="111"/>
      <c r="Q176" s="149">
        <v>2031016</v>
      </c>
      <c r="R176" s="149">
        <v>2038878</v>
      </c>
      <c r="S176" s="149">
        <v>7862</v>
      </c>
      <c r="T176" s="149">
        <v>2037714</v>
      </c>
      <c r="U176" s="149">
        <v>2038154</v>
      </c>
      <c r="V176" s="149">
        <v>1</v>
      </c>
      <c r="W176" s="137" t="s">
        <v>326</v>
      </c>
    </row>
    <row r="177" spans="16:23">
      <c r="P177" s="111"/>
      <c r="Q177" s="149">
        <v>2031016</v>
      </c>
      <c r="R177" s="149">
        <v>2038878</v>
      </c>
      <c r="S177" s="149">
        <v>7862</v>
      </c>
      <c r="T177" s="149">
        <v>2038267</v>
      </c>
      <c r="U177" s="149">
        <v>2038878</v>
      </c>
      <c r="V177" s="149">
        <v>1</v>
      </c>
      <c r="W177" s="137" t="s">
        <v>1130</v>
      </c>
    </row>
    <row r="178" spans="16:23">
      <c r="P178" s="111">
        <v>12</v>
      </c>
      <c r="Q178" s="151">
        <v>2146678</v>
      </c>
      <c r="R178" s="151">
        <v>2152082</v>
      </c>
      <c r="S178" s="151">
        <f>R178-Q178</f>
        <v>5404</v>
      </c>
      <c r="T178" s="151">
        <v>2146678</v>
      </c>
      <c r="U178" s="151">
        <v>2147316</v>
      </c>
      <c r="V178" s="151">
        <v>-1</v>
      </c>
      <c r="W178" s="139" t="s">
        <v>1131</v>
      </c>
    </row>
    <row r="179" spans="16:23">
      <c r="P179" s="111"/>
      <c r="Q179" s="151">
        <v>2146678</v>
      </c>
      <c r="R179" s="151">
        <v>2152082</v>
      </c>
      <c r="S179" s="151">
        <f t="shared" ref="S179:S184" si="2">R179-Q179</f>
        <v>5404</v>
      </c>
      <c r="T179" s="151">
        <v>2147330</v>
      </c>
      <c r="U179" s="151">
        <v>2147941</v>
      </c>
      <c r="V179" s="151">
        <v>-1</v>
      </c>
      <c r="W179" s="139" t="s">
        <v>161</v>
      </c>
    </row>
    <row r="180" spans="16:23">
      <c r="P180" s="111"/>
      <c r="Q180" s="151">
        <v>2146678</v>
      </c>
      <c r="R180" s="151">
        <v>2152082</v>
      </c>
      <c r="S180" s="151">
        <f t="shared" si="2"/>
        <v>5404</v>
      </c>
      <c r="T180" s="151">
        <v>2148364</v>
      </c>
      <c r="U180" s="151">
        <v>2148780</v>
      </c>
      <c r="V180" s="151">
        <v>1</v>
      </c>
      <c r="W180" s="139" t="s">
        <v>883</v>
      </c>
    </row>
    <row r="181" spans="16:23">
      <c r="P181" s="111"/>
      <c r="Q181" s="151">
        <v>2146678</v>
      </c>
      <c r="R181" s="151">
        <v>2152082</v>
      </c>
      <c r="S181" s="151">
        <f t="shared" si="2"/>
        <v>5404</v>
      </c>
      <c r="T181" s="151">
        <v>2148780</v>
      </c>
      <c r="U181" s="151">
        <v>2150012</v>
      </c>
      <c r="V181" s="151">
        <v>1</v>
      </c>
      <c r="W181" s="139" t="s">
        <v>195</v>
      </c>
    </row>
    <row r="182" spans="16:23">
      <c r="P182" s="111"/>
      <c r="Q182" s="151">
        <v>2146678</v>
      </c>
      <c r="R182" s="151">
        <v>2152082</v>
      </c>
      <c r="S182" s="151">
        <f t="shared" si="2"/>
        <v>5404</v>
      </c>
      <c r="T182" s="151">
        <v>2150341</v>
      </c>
      <c r="U182" s="151">
        <v>2150514</v>
      </c>
      <c r="V182" s="151">
        <v>1</v>
      </c>
      <c r="W182" s="139"/>
    </row>
    <row r="183" spans="16:23">
      <c r="P183" s="111"/>
      <c r="Q183" s="151">
        <v>2146678</v>
      </c>
      <c r="R183" s="151">
        <v>2152082</v>
      </c>
      <c r="S183" s="151">
        <f t="shared" si="2"/>
        <v>5404</v>
      </c>
      <c r="T183" s="151">
        <v>2150530</v>
      </c>
      <c r="U183" s="151">
        <v>2151489</v>
      </c>
      <c r="V183" s="151">
        <v>1</v>
      </c>
      <c r="W183" s="139" t="s">
        <v>157</v>
      </c>
    </row>
    <row r="184" spans="16:23">
      <c r="P184" s="111"/>
      <c r="Q184" s="151">
        <v>2146678</v>
      </c>
      <c r="R184" s="151">
        <v>2152082</v>
      </c>
      <c r="S184" s="151">
        <f t="shared" si="2"/>
        <v>5404</v>
      </c>
      <c r="T184" s="151">
        <v>2151486</v>
      </c>
      <c r="U184" s="151">
        <v>2152082</v>
      </c>
      <c r="V184" s="151">
        <v>-1</v>
      </c>
      <c r="W184" s="139" t="s">
        <v>855</v>
      </c>
    </row>
    <row r="185" spans="16:23">
      <c r="P185" s="111">
        <v>13</v>
      </c>
      <c r="Q185" s="140">
        <v>2414394</v>
      </c>
      <c r="R185" s="140">
        <v>2422301</v>
      </c>
      <c r="S185" s="140">
        <f>Table11[[#This Row],[Island end]]-Table11[[#This Row],[Island start]]</f>
        <v>7907</v>
      </c>
      <c r="T185" s="140">
        <v>2414394</v>
      </c>
      <c r="U185" s="140">
        <v>2414687</v>
      </c>
      <c r="V185" s="140">
        <v>-1</v>
      </c>
      <c r="W185" s="141" t="s">
        <v>576</v>
      </c>
    </row>
    <row r="186" spans="16:23">
      <c r="P186" s="111"/>
      <c r="Q186" s="140">
        <v>2414394</v>
      </c>
      <c r="R186" s="140">
        <v>2422301</v>
      </c>
      <c r="S186" s="140">
        <f>Table11[[#This Row],[Island end]]-Table11[[#This Row],[Island start]]</f>
        <v>7907</v>
      </c>
      <c r="T186" s="140">
        <v>2414684</v>
      </c>
      <c r="U186" s="140">
        <v>2414884</v>
      </c>
      <c r="V186" s="140">
        <v>-1</v>
      </c>
      <c r="W186" s="141" t="s">
        <v>1132</v>
      </c>
    </row>
    <row r="187" spans="16:23">
      <c r="P187" s="111"/>
      <c r="Q187" s="140">
        <v>2414394</v>
      </c>
      <c r="R187" s="140">
        <v>2422301</v>
      </c>
      <c r="S187" s="140">
        <f>Table11[[#This Row],[Island end]]-Table11[[#This Row],[Island start]]</f>
        <v>7907</v>
      </c>
      <c r="T187" s="140">
        <v>2414909</v>
      </c>
      <c r="U187" s="140">
        <v>2415025</v>
      </c>
      <c r="V187" s="140">
        <v>1</v>
      </c>
      <c r="W187" s="141"/>
    </row>
    <row r="188" spans="16:23">
      <c r="P188" s="111"/>
      <c r="Q188" s="140">
        <v>2414394</v>
      </c>
      <c r="R188" s="140">
        <v>2422301</v>
      </c>
      <c r="S188" s="140">
        <f>Table11[[#This Row],[Island end]]-Table11[[#This Row],[Island start]]</f>
        <v>7907</v>
      </c>
      <c r="T188" s="140">
        <v>2415243</v>
      </c>
      <c r="U188" s="140">
        <v>2415386</v>
      </c>
      <c r="V188" s="140">
        <v>1</v>
      </c>
      <c r="W188" s="141"/>
    </row>
    <row r="189" spans="16:23">
      <c r="P189" s="111"/>
      <c r="Q189" s="140">
        <v>2414394</v>
      </c>
      <c r="R189" s="140">
        <v>2422301</v>
      </c>
      <c r="S189" s="140">
        <f>Table11[[#This Row],[Island end]]-Table11[[#This Row],[Island start]]</f>
        <v>7907</v>
      </c>
      <c r="T189" s="140">
        <v>2415531</v>
      </c>
      <c r="U189" s="140">
        <v>2415761</v>
      </c>
      <c r="V189" s="140">
        <v>1</v>
      </c>
      <c r="W189" s="141" t="s">
        <v>987</v>
      </c>
    </row>
    <row r="190" spans="16:23">
      <c r="P190" s="111"/>
      <c r="Q190" s="140">
        <v>2414394</v>
      </c>
      <c r="R190" s="140">
        <v>2422301</v>
      </c>
      <c r="S190" s="140">
        <f>Table11[[#This Row],[Island end]]-Table11[[#This Row],[Island start]]</f>
        <v>7907</v>
      </c>
      <c r="T190" s="140">
        <v>2415758</v>
      </c>
      <c r="U190" s="140">
        <v>2416402</v>
      </c>
      <c r="V190" s="140">
        <v>1</v>
      </c>
      <c r="W190" s="141"/>
    </row>
    <row r="191" spans="16:23">
      <c r="P191" s="111"/>
      <c r="Q191" s="140">
        <v>2414394</v>
      </c>
      <c r="R191" s="140">
        <v>2422301</v>
      </c>
      <c r="S191" s="140">
        <f>Table11[[#This Row],[Island end]]-Table11[[#This Row],[Island start]]</f>
        <v>7907</v>
      </c>
      <c r="T191" s="140">
        <v>2416399</v>
      </c>
      <c r="U191" s="140">
        <v>2417010</v>
      </c>
      <c r="V191" s="140">
        <v>1</v>
      </c>
      <c r="W191" s="141" t="s">
        <v>988</v>
      </c>
    </row>
    <row r="192" spans="16:23">
      <c r="P192" s="111"/>
      <c r="Q192" s="140">
        <v>2414394</v>
      </c>
      <c r="R192" s="140">
        <v>2422301</v>
      </c>
      <c r="S192" s="140">
        <f>Table11[[#This Row],[Island end]]-Table11[[#This Row],[Island start]]</f>
        <v>7907</v>
      </c>
      <c r="T192" s="140">
        <v>2417025</v>
      </c>
      <c r="U192" s="140">
        <v>2420615</v>
      </c>
      <c r="V192" s="140">
        <v>1</v>
      </c>
      <c r="W192" s="141" t="s">
        <v>989</v>
      </c>
    </row>
    <row r="193" spans="16:23">
      <c r="P193" s="111"/>
      <c r="Q193" s="140">
        <v>2414394</v>
      </c>
      <c r="R193" s="140">
        <v>2422301</v>
      </c>
      <c r="S193" s="140">
        <f>Table11[[#This Row],[Island end]]-Table11[[#This Row],[Island start]]</f>
        <v>7907</v>
      </c>
      <c r="T193" s="140">
        <v>2420625</v>
      </c>
      <c r="U193" s="140">
        <v>2422301</v>
      </c>
      <c r="V193" s="140">
        <v>1</v>
      </c>
      <c r="W193" s="141" t="s">
        <v>565</v>
      </c>
    </row>
    <row r="194" spans="16:23">
      <c r="P194" s="111">
        <v>14</v>
      </c>
      <c r="Q194" s="152">
        <v>2462551</v>
      </c>
      <c r="R194" s="152">
        <v>2467243</v>
      </c>
      <c r="S194" s="152">
        <v>4692</v>
      </c>
      <c r="T194" s="152">
        <v>2462551</v>
      </c>
      <c r="U194" s="152">
        <v>2462688</v>
      </c>
      <c r="V194" s="152">
        <v>1</v>
      </c>
      <c r="W194" s="142"/>
    </row>
    <row r="195" spans="16:23">
      <c r="P195" s="111"/>
      <c r="Q195" s="152">
        <v>2462551</v>
      </c>
      <c r="R195" s="152">
        <v>2467243</v>
      </c>
      <c r="S195" s="152">
        <v>4692</v>
      </c>
      <c r="T195" s="152">
        <v>2462685</v>
      </c>
      <c r="U195" s="152">
        <v>2463602</v>
      </c>
      <c r="V195" s="152">
        <v>1</v>
      </c>
      <c r="W195" s="142" t="s">
        <v>157</v>
      </c>
    </row>
    <row r="196" spans="16:23">
      <c r="P196" s="111"/>
      <c r="Q196" s="152">
        <v>2462551</v>
      </c>
      <c r="R196" s="152">
        <v>2467243</v>
      </c>
      <c r="S196" s="152">
        <v>4692</v>
      </c>
      <c r="T196" s="152">
        <v>2463602</v>
      </c>
      <c r="U196" s="152">
        <v>2467243</v>
      </c>
      <c r="V196" s="152">
        <v>1</v>
      </c>
      <c r="W196" s="142" t="s">
        <v>1133</v>
      </c>
    </row>
    <row r="197" spans="16:23">
      <c r="P197" s="111">
        <v>15</v>
      </c>
      <c r="Q197" s="153">
        <v>2885709</v>
      </c>
      <c r="R197" s="153">
        <v>2893833</v>
      </c>
      <c r="S197" s="153">
        <v>8124</v>
      </c>
      <c r="T197" s="153">
        <v>2885709</v>
      </c>
      <c r="U197" s="153">
        <v>2886527</v>
      </c>
      <c r="V197" s="153">
        <v>-1</v>
      </c>
      <c r="W197" s="144" t="s">
        <v>1134</v>
      </c>
    </row>
    <row r="198" spans="16:23">
      <c r="P198" s="111"/>
      <c r="Q198" s="153">
        <v>2885709</v>
      </c>
      <c r="R198" s="153">
        <v>2893833</v>
      </c>
      <c r="S198" s="153">
        <v>8124</v>
      </c>
      <c r="T198" s="153">
        <v>2886532</v>
      </c>
      <c r="U198" s="153">
        <v>2887767</v>
      </c>
      <c r="V198" s="153">
        <v>-1</v>
      </c>
      <c r="W198" s="144" t="s">
        <v>942</v>
      </c>
    </row>
    <row r="199" spans="16:23">
      <c r="P199" s="111"/>
      <c r="Q199" s="153">
        <v>2885709</v>
      </c>
      <c r="R199" s="153">
        <v>2893833</v>
      </c>
      <c r="S199" s="153">
        <v>8124</v>
      </c>
      <c r="T199" s="153">
        <v>2887772</v>
      </c>
      <c r="U199" s="153">
        <v>2888896</v>
      </c>
      <c r="V199" s="153">
        <v>-1</v>
      </c>
      <c r="W199" s="144" t="s">
        <v>490</v>
      </c>
    </row>
    <row r="200" spans="16:23">
      <c r="P200" s="111"/>
      <c r="Q200" s="153">
        <v>2885709</v>
      </c>
      <c r="R200" s="153">
        <v>2893833</v>
      </c>
      <c r="S200" s="153">
        <v>8124</v>
      </c>
      <c r="T200" s="153">
        <v>2888922</v>
      </c>
      <c r="U200" s="153">
        <v>2889974</v>
      </c>
      <c r="V200" s="153">
        <v>-1</v>
      </c>
      <c r="W200" s="144" t="s">
        <v>941</v>
      </c>
    </row>
    <row r="201" spans="16:23">
      <c r="P201" s="111"/>
      <c r="Q201" s="153">
        <v>2885709</v>
      </c>
      <c r="R201" s="153">
        <v>2893833</v>
      </c>
      <c r="S201" s="153">
        <v>8124</v>
      </c>
      <c r="T201" s="153">
        <v>2890276</v>
      </c>
      <c r="U201" s="153">
        <v>2891607</v>
      </c>
      <c r="V201" s="153">
        <v>-1</v>
      </c>
      <c r="W201" s="144" t="s">
        <v>940</v>
      </c>
    </row>
    <row r="202" spans="16:23">
      <c r="P202" s="111"/>
      <c r="Q202" s="153">
        <v>2885709</v>
      </c>
      <c r="R202" s="153">
        <v>2893833</v>
      </c>
      <c r="S202" s="153">
        <v>8124</v>
      </c>
      <c r="T202" s="153">
        <v>2891604</v>
      </c>
      <c r="U202" s="153">
        <v>2892425</v>
      </c>
      <c r="V202" s="153">
        <v>-1</v>
      </c>
      <c r="W202" s="144" t="s">
        <v>939</v>
      </c>
    </row>
    <row r="203" spans="16:23">
      <c r="P203" s="111"/>
      <c r="Q203" s="153">
        <v>2885709</v>
      </c>
      <c r="R203" s="153">
        <v>2893833</v>
      </c>
      <c r="S203" s="153">
        <v>8124</v>
      </c>
      <c r="T203" s="153">
        <v>2892520</v>
      </c>
      <c r="U203" s="153">
        <v>2893833</v>
      </c>
      <c r="V203" s="153">
        <v>-1</v>
      </c>
      <c r="W203" s="144" t="s">
        <v>938</v>
      </c>
    </row>
    <row r="204" spans="16:23">
      <c r="P204" s="111">
        <v>16</v>
      </c>
      <c r="Q204" s="146">
        <v>2903733</v>
      </c>
      <c r="R204" s="146">
        <v>2950928</v>
      </c>
      <c r="S204" s="146">
        <v>47195</v>
      </c>
      <c r="T204" s="146">
        <v>2903733</v>
      </c>
      <c r="U204" s="146">
        <v>2905100</v>
      </c>
      <c r="V204" s="146">
        <v>1</v>
      </c>
      <c r="W204" s="145" t="s">
        <v>157</v>
      </c>
    </row>
    <row r="205" spans="16:23">
      <c r="P205" s="111"/>
      <c r="Q205" s="146">
        <v>2903733</v>
      </c>
      <c r="R205" s="146">
        <v>2950928</v>
      </c>
      <c r="S205" s="146">
        <v>47195</v>
      </c>
      <c r="T205" s="146">
        <v>2905066</v>
      </c>
      <c r="U205" s="146">
        <v>2905779</v>
      </c>
      <c r="V205" s="146">
        <v>-1</v>
      </c>
      <c r="W205" s="145" t="s">
        <v>937</v>
      </c>
    </row>
    <row r="206" spans="16:23">
      <c r="P206" s="111"/>
      <c r="Q206" s="146">
        <v>2903733</v>
      </c>
      <c r="R206" s="146">
        <v>2950928</v>
      </c>
      <c r="S206" s="146">
        <v>47195</v>
      </c>
      <c r="T206" s="146">
        <v>2905804</v>
      </c>
      <c r="U206" s="146">
        <v>2906196</v>
      </c>
      <c r="V206" s="146">
        <v>1</v>
      </c>
      <c r="W206" s="145"/>
    </row>
    <row r="207" spans="16:23">
      <c r="P207" s="111"/>
      <c r="Q207" s="146">
        <v>2903733</v>
      </c>
      <c r="R207" s="146">
        <v>2950928</v>
      </c>
      <c r="S207" s="146">
        <v>47195</v>
      </c>
      <c r="T207" s="146">
        <v>2906182</v>
      </c>
      <c r="U207" s="146">
        <v>2907648</v>
      </c>
      <c r="V207" s="146">
        <v>-1</v>
      </c>
      <c r="W207" s="145" t="s">
        <v>936</v>
      </c>
    </row>
    <row r="208" spans="16:23">
      <c r="P208" s="111"/>
      <c r="Q208" s="146">
        <v>2903733</v>
      </c>
      <c r="R208" s="146">
        <v>2950928</v>
      </c>
      <c r="S208" s="146">
        <v>47195</v>
      </c>
      <c r="T208" s="146">
        <v>2907888</v>
      </c>
      <c r="U208" s="146">
        <v>2910785</v>
      </c>
      <c r="V208" s="146">
        <v>1</v>
      </c>
      <c r="W208" s="145" t="s">
        <v>935</v>
      </c>
    </row>
    <row r="209" spans="16:23">
      <c r="P209" s="111"/>
      <c r="Q209" s="146">
        <v>2903733</v>
      </c>
      <c r="R209" s="146">
        <v>2950928</v>
      </c>
      <c r="S209" s="146">
        <v>47195</v>
      </c>
      <c r="T209" s="146">
        <v>2910788</v>
      </c>
      <c r="U209" s="146">
        <v>2911129</v>
      </c>
      <c r="V209" s="146">
        <v>1</v>
      </c>
      <c r="W209" s="145" t="s">
        <v>934</v>
      </c>
    </row>
    <row r="210" spans="16:23">
      <c r="P210" s="111"/>
      <c r="Q210" s="146">
        <v>2903733</v>
      </c>
      <c r="R210" s="146">
        <v>2950928</v>
      </c>
      <c r="S210" s="146">
        <v>47195</v>
      </c>
      <c r="T210" s="146">
        <v>2911126</v>
      </c>
      <c r="U210" s="146">
        <v>2912748</v>
      </c>
      <c r="V210" s="146">
        <v>1</v>
      </c>
      <c r="W210" s="145" t="s">
        <v>933</v>
      </c>
    </row>
    <row r="211" spans="16:23">
      <c r="P211" s="111"/>
      <c r="Q211" s="146">
        <v>2903733</v>
      </c>
      <c r="R211" s="146">
        <v>2950928</v>
      </c>
      <c r="S211" s="146">
        <v>47195</v>
      </c>
      <c r="T211" s="146">
        <v>2912745</v>
      </c>
      <c r="U211" s="146">
        <v>2913233</v>
      </c>
      <c r="V211" s="146">
        <v>1</v>
      </c>
      <c r="W211" s="145" t="s">
        <v>932</v>
      </c>
    </row>
    <row r="212" spans="16:23">
      <c r="P212" s="111"/>
      <c r="Q212" s="146">
        <v>2903733</v>
      </c>
      <c r="R212" s="146">
        <v>2950928</v>
      </c>
      <c r="S212" s="146">
        <v>47195</v>
      </c>
      <c r="T212" s="146">
        <v>2913230</v>
      </c>
      <c r="U212" s="146">
        <v>2913514</v>
      </c>
      <c r="V212" s="146">
        <v>1</v>
      </c>
      <c r="W212" s="145" t="s">
        <v>931</v>
      </c>
    </row>
    <row r="213" spans="16:23">
      <c r="P213" s="111"/>
      <c r="Q213" s="146">
        <v>2903733</v>
      </c>
      <c r="R213" s="146">
        <v>2950928</v>
      </c>
      <c r="S213" s="146">
        <v>47195</v>
      </c>
      <c r="T213" s="146">
        <v>2913511</v>
      </c>
      <c r="U213" s="146">
        <v>2913813</v>
      </c>
      <c r="V213" s="146">
        <v>1</v>
      </c>
      <c r="W213" s="145" t="s">
        <v>930</v>
      </c>
    </row>
    <row r="214" spans="16:23">
      <c r="P214" s="111"/>
      <c r="Q214" s="146">
        <v>2903733</v>
      </c>
      <c r="R214" s="146">
        <v>2950928</v>
      </c>
      <c r="S214" s="146">
        <v>47195</v>
      </c>
      <c r="T214" s="146">
        <v>2913906</v>
      </c>
      <c r="U214" s="146">
        <v>2914304</v>
      </c>
      <c r="V214" s="146">
        <v>1</v>
      </c>
      <c r="W214" s="145"/>
    </row>
    <row r="215" spans="16:23">
      <c r="P215" s="111"/>
      <c r="Q215" s="146">
        <v>2903733</v>
      </c>
      <c r="R215" s="146">
        <v>2950928</v>
      </c>
      <c r="S215" s="146">
        <v>47195</v>
      </c>
      <c r="T215" s="146">
        <v>2914378</v>
      </c>
      <c r="U215" s="146">
        <v>2916264</v>
      </c>
      <c r="V215" s="146">
        <v>-1</v>
      </c>
      <c r="W215" s="145" t="s">
        <v>929</v>
      </c>
    </row>
    <row r="216" spans="16:23">
      <c r="P216" s="111"/>
      <c r="Q216" s="146">
        <v>2903733</v>
      </c>
      <c r="R216" s="146">
        <v>2950928</v>
      </c>
      <c r="S216" s="146">
        <v>47195</v>
      </c>
      <c r="T216" s="146">
        <v>2916267</v>
      </c>
      <c r="U216" s="146">
        <v>2917346</v>
      </c>
      <c r="V216" s="146">
        <v>-1</v>
      </c>
      <c r="W216" s="145"/>
    </row>
    <row r="217" spans="16:23">
      <c r="P217" s="111"/>
      <c r="Q217" s="146">
        <v>2903733</v>
      </c>
      <c r="R217" s="146">
        <v>2950928</v>
      </c>
      <c r="S217" s="146">
        <v>47195</v>
      </c>
      <c r="T217" s="146">
        <v>2917384</v>
      </c>
      <c r="U217" s="146">
        <v>2918058</v>
      </c>
      <c r="V217" s="146">
        <v>-1</v>
      </c>
      <c r="W217" s="145" t="s">
        <v>690</v>
      </c>
    </row>
    <row r="218" spans="16:23">
      <c r="P218" s="111"/>
      <c r="Q218" s="146">
        <v>2903733</v>
      </c>
      <c r="R218" s="146">
        <v>2950928</v>
      </c>
      <c r="S218" s="146">
        <v>47195</v>
      </c>
      <c r="T218" s="146">
        <v>2918187</v>
      </c>
      <c r="U218" s="146">
        <v>2918645</v>
      </c>
      <c r="V218" s="146">
        <v>-1</v>
      </c>
      <c r="W218" s="145" t="s">
        <v>928</v>
      </c>
    </row>
    <row r="219" spans="16:23">
      <c r="P219" s="111"/>
      <c r="Q219" s="146">
        <v>2903733</v>
      </c>
      <c r="R219" s="146">
        <v>2950928</v>
      </c>
      <c r="S219" s="146">
        <v>47195</v>
      </c>
      <c r="T219" s="146">
        <v>2918648</v>
      </c>
      <c r="U219" s="146">
        <v>2919592</v>
      </c>
      <c r="V219" s="146">
        <v>-1</v>
      </c>
      <c r="W219" s="145" t="s">
        <v>133</v>
      </c>
    </row>
    <row r="220" spans="16:23">
      <c r="P220" s="111"/>
      <c r="Q220" s="146">
        <v>2903733</v>
      </c>
      <c r="R220" s="146">
        <v>2950928</v>
      </c>
      <c r="S220" s="146">
        <v>47195</v>
      </c>
      <c r="T220" s="146">
        <v>2919622</v>
      </c>
      <c r="U220" s="146">
        <v>2920452</v>
      </c>
      <c r="V220" s="146">
        <v>-1</v>
      </c>
      <c r="W220" s="145" t="s">
        <v>927</v>
      </c>
    </row>
    <row r="221" spans="16:23">
      <c r="P221" s="111"/>
      <c r="Q221" s="146">
        <v>2903733</v>
      </c>
      <c r="R221" s="146">
        <v>2950928</v>
      </c>
      <c r="S221" s="146">
        <v>47195</v>
      </c>
      <c r="T221" s="146">
        <v>2920719</v>
      </c>
      <c r="U221" s="146">
        <v>2920988</v>
      </c>
      <c r="V221" s="146">
        <v>1</v>
      </c>
      <c r="W221" s="145"/>
    </row>
    <row r="222" spans="16:23">
      <c r="P222" s="111"/>
      <c r="Q222" s="146">
        <v>2903733</v>
      </c>
      <c r="R222" s="146">
        <v>2950928</v>
      </c>
      <c r="S222" s="146">
        <v>47195</v>
      </c>
      <c r="T222" s="146">
        <v>2921109</v>
      </c>
      <c r="U222" s="146">
        <v>2921396</v>
      </c>
      <c r="V222" s="146">
        <v>-1</v>
      </c>
      <c r="W222" s="145" t="s">
        <v>598</v>
      </c>
    </row>
    <row r="223" spans="16:23">
      <c r="P223" s="111"/>
      <c r="Q223" s="146">
        <v>2903733</v>
      </c>
      <c r="R223" s="146">
        <v>2950928</v>
      </c>
      <c r="S223" s="146">
        <v>47195</v>
      </c>
      <c r="T223" s="146">
        <v>2921566</v>
      </c>
      <c r="U223" s="146">
        <v>2921703</v>
      </c>
      <c r="V223" s="146">
        <v>-1</v>
      </c>
      <c r="W223" s="145" t="s">
        <v>926</v>
      </c>
    </row>
    <row r="224" spans="16:23">
      <c r="P224" s="111"/>
      <c r="Q224" s="146">
        <v>2903733</v>
      </c>
      <c r="R224" s="146">
        <v>2950928</v>
      </c>
      <c r="S224" s="146">
        <v>47195</v>
      </c>
      <c r="T224" s="146">
        <v>2921900</v>
      </c>
      <c r="U224" s="146">
        <v>2922028</v>
      </c>
      <c r="V224" s="146">
        <v>-1</v>
      </c>
      <c r="W224" s="145"/>
    </row>
    <row r="225" spans="16:23">
      <c r="P225" s="111"/>
      <c r="Q225" s="146">
        <v>2903733</v>
      </c>
      <c r="R225" s="146">
        <v>2950928</v>
      </c>
      <c r="S225" s="146">
        <v>47195</v>
      </c>
      <c r="T225" s="146">
        <v>2922301</v>
      </c>
      <c r="U225" s="146">
        <v>2931663</v>
      </c>
      <c r="V225" s="146">
        <v>-1</v>
      </c>
      <c r="W225" s="145" t="s">
        <v>1135</v>
      </c>
    </row>
    <row r="226" spans="16:23">
      <c r="P226" s="111"/>
      <c r="Q226" s="146">
        <v>2903733</v>
      </c>
      <c r="R226" s="146">
        <v>2950928</v>
      </c>
      <c r="S226" s="146">
        <v>47195</v>
      </c>
      <c r="T226" s="146">
        <v>2932246</v>
      </c>
      <c r="U226" s="146">
        <v>2932500</v>
      </c>
      <c r="V226" s="146">
        <v>1</v>
      </c>
      <c r="W226" s="145" t="s">
        <v>157</v>
      </c>
    </row>
    <row r="227" spans="16:23">
      <c r="P227" s="111"/>
      <c r="Q227" s="146">
        <v>2903733</v>
      </c>
      <c r="R227" s="146">
        <v>2950928</v>
      </c>
      <c r="S227" s="146">
        <v>47195</v>
      </c>
      <c r="T227" s="146">
        <v>2932513</v>
      </c>
      <c r="U227" s="146">
        <v>2933148</v>
      </c>
      <c r="V227" s="146">
        <v>-1</v>
      </c>
      <c r="W227" s="145"/>
    </row>
    <row r="228" spans="16:23">
      <c r="P228" s="111"/>
      <c r="Q228" s="146">
        <v>2903733</v>
      </c>
      <c r="R228" s="146">
        <v>2950928</v>
      </c>
      <c r="S228" s="146">
        <v>47195</v>
      </c>
      <c r="T228" s="146">
        <v>2933171</v>
      </c>
      <c r="U228" s="146">
        <v>2934532</v>
      </c>
      <c r="V228" s="146">
        <v>-1</v>
      </c>
      <c r="W228" s="145" t="s">
        <v>1136</v>
      </c>
    </row>
    <row r="229" spans="16:23">
      <c r="P229" s="111"/>
      <c r="Q229" s="146">
        <v>2903733</v>
      </c>
      <c r="R229" s="146">
        <v>2950928</v>
      </c>
      <c r="S229" s="146">
        <v>47195</v>
      </c>
      <c r="T229" s="146">
        <v>2934534</v>
      </c>
      <c r="U229" s="146">
        <v>2936795</v>
      </c>
      <c r="V229" s="146">
        <v>-1</v>
      </c>
      <c r="W229" s="145" t="s">
        <v>1137</v>
      </c>
    </row>
    <row r="230" spans="16:23">
      <c r="P230" s="111"/>
      <c r="Q230" s="146">
        <v>2903733</v>
      </c>
      <c r="R230" s="146">
        <v>2950928</v>
      </c>
      <c r="S230" s="146">
        <v>47195</v>
      </c>
      <c r="T230" s="146">
        <v>2936803</v>
      </c>
      <c r="U230" s="146">
        <v>2937024</v>
      </c>
      <c r="V230" s="146">
        <v>-1</v>
      </c>
      <c r="W230" s="145"/>
    </row>
    <row r="231" spans="16:23">
      <c r="P231" s="111"/>
      <c r="Q231" s="146">
        <v>2903733</v>
      </c>
      <c r="R231" s="146">
        <v>2950928</v>
      </c>
      <c r="S231" s="146">
        <v>47195</v>
      </c>
      <c r="T231" s="146">
        <v>2937124</v>
      </c>
      <c r="U231" s="146">
        <v>2938629</v>
      </c>
      <c r="V231" s="146">
        <v>-1</v>
      </c>
      <c r="W231" s="145" t="s">
        <v>1138</v>
      </c>
    </row>
    <row r="232" spans="16:23">
      <c r="P232" s="111"/>
      <c r="Q232" s="146">
        <v>2903733</v>
      </c>
      <c r="R232" s="146">
        <v>2950928</v>
      </c>
      <c r="S232" s="146">
        <v>47195</v>
      </c>
      <c r="T232" s="146">
        <v>2938946</v>
      </c>
      <c r="U232" s="146">
        <v>2940175</v>
      </c>
      <c r="V232" s="146">
        <v>1</v>
      </c>
      <c r="W232" s="145" t="s">
        <v>1139</v>
      </c>
    </row>
    <row r="233" spans="16:23">
      <c r="P233" s="111"/>
      <c r="Q233" s="146">
        <v>2903733</v>
      </c>
      <c r="R233" s="146">
        <v>2950928</v>
      </c>
      <c r="S233" s="146">
        <v>47195</v>
      </c>
      <c r="T233" s="146">
        <v>2940262</v>
      </c>
      <c r="U233" s="146">
        <v>2940825</v>
      </c>
      <c r="V233" s="146">
        <v>1</v>
      </c>
      <c r="W233" s="145" t="s">
        <v>1140</v>
      </c>
    </row>
    <row r="234" spans="16:23">
      <c r="P234" s="111"/>
      <c r="Q234" s="146">
        <v>2903733</v>
      </c>
      <c r="R234" s="146">
        <v>2950928</v>
      </c>
      <c r="S234" s="146">
        <v>47195</v>
      </c>
      <c r="T234" s="146">
        <v>2941738</v>
      </c>
      <c r="U234" s="146">
        <v>2942967</v>
      </c>
      <c r="V234" s="146">
        <v>1</v>
      </c>
      <c r="W234" s="145" t="s">
        <v>575</v>
      </c>
    </row>
    <row r="235" spans="16:23">
      <c r="P235" s="111"/>
      <c r="Q235" s="146">
        <v>2903733</v>
      </c>
      <c r="R235" s="146">
        <v>2950928</v>
      </c>
      <c r="S235" s="146">
        <v>47195</v>
      </c>
      <c r="T235" s="146">
        <v>2942969</v>
      </c>
      <c r="U235" s="146">
        <v>2944099</v>
      </c>
      <c r="V235" s="146">
        <v>1</v>
      </c>
      <c r="W235" s="145" t="s">
        <v>157</v>
      </c>
    </row>
    <row r="236" spans="16:23">
      <c r="P236" s="111"/>
      <c r="Q236" s="146">
        <v>2903733</v>
      </c>
      <c r="R236" s="146">
        <v>2950928</v>
      </c>
      <c r="S236" s="146">
        <v>47195</v>
      </c>
      <c r="T236" s="146">
        <v>2944323</v>
      </c>
      <c r="U236" s="146">
        <v>2945435</v>
      </c>
      <c r="V236" s="146">
        <v>-1</v>
      </c>
      <c r="W236" s="145"/>
    </row>
    <row r="237" spans="16:23">
      <c r="P237" s="111"/>
      <c r="Q237" s="146">
        <v>2903733</v>
      </c>
      <c r="R237" s="146">
        <v>2950928</v>
      </c>
      <c r="S237" s="146">
        <v>47195</v>
      </c>
      <c r="T237" s="146">
        <v>2945441</v>
      </c>
      <c r="U237" s="146">
        <v>2946727</v>
      </c>
      <c r="V237" s="146">
        <v>-1</v>
      </c>
      <c r="W237" s="145" t="s">
        <v>157</v>
      </c>
    </row>
    <row r="238" spans="16:23">
      <c r="P238" s="111"/>
      <c r="Q238" s="146">
        <v>2903733</v>
      </c>
      <c r="R238" s="146">
        <v>2950928</v>
      </c>
      <c r="S238" s="146">
        <v>47195</v>
      </c>
      <c r="T238" s="146">
        <v>2947018</v>
      </c>
      <c r="U238" s="146">
        <v>2948148</v>
      </c>
      <c r="V238" s="146">
        <v>1</v>
      </c>
      <c r="W238" s="145" t="s">
        <v>157</v>
      </c>
    </row>
    <row r="239" spans="16:23">
      <c r="P239" s="111"/>
      <c r="Q239" s="146">
        <v>2903733</v>
      </c>
      <c r="R239" s="146">
        <v>2950928</v>
      </c>
      <c r="S239" s="146">
        <v>47195</v>
      </c>
      <c r="T239" s="146">
        <v>2948672</v>
      </c>
      <c r="U239" s="146">
        <v>2949655</v>
      </c>
      <c r="V239" s="146">
        <v>1</v>
      </c>
      <c r="W239" s="145" t="s">
        <v>157</v>
      </c>
    </row>
    <row r="240" spans="16:23">
      <c r="P240" s="111"/>
      <c r="Q240" s="146">
        <v>2903733</v>
      </c>
      <c r="R240" s="146">
        <v>2950928</v>
      </c>
      <c r="S240" s="146">
        <v>47195</v>
      </c>
      <c r="T240" s="146">
        <v>2949726</v>
      </c>
      <c r="U240" s="146">
        <v>2950928</v>
      </c>
      <c r="V240" s="146">
        <v>-1</v>
      </c>
      <c r="W240" s="145" t="s">
        <v>222</v>
      </c>
    </row>
    <row r="241" spans="16:23">
      <c r="P241" s="111"/>
      <c r="Q241" s="146">
        <v>2941738</v>
      </c>
      <c r="R241" s="146">
        <v>2950928</v>
      </c>
      <c r="S241" s="146">
        <v>9190</v>
      </c>
      <c r="T241" s="146">
        <v>2941738</v>
      </c>
      <c r="U241" s="146">
        <v>2942967</v>
      </c>
      <c r="V241" s="146">
        <v>1</v>
      </c>
      <c r="W241" s="145" t="s">
        <v>575</v>
      </c>
    </row>
    <row r="242" spans="16:23">
      <c r="P242" s="111"/>
      <c r="Q242" s="146">
        <v>2941738</v>
      </c>
      <c r="R242" s="146">
        <v>2950928</v>
      </c>
      <c r="S242" s="146">
        <v>9190</v>
      </c>
      <c r="T242" s="146">
        <v>2942969</v>
      </c>
      <c r="U242" s="146">
        <v>2944099</v>
      </c>
      <c r="V242" s="146">
        <v>1</v>
      </c>
      <c r="W242" s="145" t="s">
        <v>157</v>
      </c>
    </row>
    <row r="243" spans="16:23">
      <c r="P243" s="111"/>
      <c r="Q243" s="146">
        <v>2941738</v>
      </c>
      <c r="R243" s="146">
        <v>2950928</v>
      </c>
      <c r="S243" s="146">
        <v>9190</v>
      </c>
      <c r="T243" s="146">
        <v>2944323</v>
      </c>
      <c r="U243" s="146">
        <v>2945435</v>
      </c>
      <c r="V243" s="146">
        <v>-1</v>
      </c>
      <c r="W243" s="145"/>
    </row>
    <row r="244" spans="16:23">
      <c r="P244" s="111"/>
      <c r="Q244" s="146">
        <v>2941738</v>
      </c>
      <c r="R244" s="146">
        <v>2950928</v>
      </c>
      <c r="S244" s="146">
        <v>9190</v>
      </c>
      <c r="T244" s="146">
        <v>2945441</v>
      </c>
      <c r="U244" s="146">
        <v>2946727</v>
      </c>
      <c r="V244" s="146">
        <v>-1</v>
      </c>
      <c r="W244" s="145" t="s">
        <v>157</v>
      </c>
    </row>
    <row r="245" spans="16:23">
      <c r="P245" s="111"/>
      <c r="Q245" s="146">
        <v>2941738</v>
      </c>
      <c r="R245" s="146">
        <v>2950928</v>
      </c>
      <c r="S245" s="146">
        <v>9190</v>
      </c>
      <c r="T245" s="146">
        <v>2947018</v>
      </c>
      <c r="U245" s="146">
        <v>2948148</v>
      </c>
      <c r="V245" s="146">
        <v>1</v>
      </c>
      <c r="W245" s="145" t="s">
        <v>157</v>
      </c>
    </row>
    <row r="246" spans="16:23">
      <c r="P246" s="111"/>
      <c r="Q246" s="146">
        <v>2941738</v>
      </c>
      <c r="R246" s="146">
        <v>2950928</v>
      </c>
      <c r="S246" s="146">
        <v>9190</v>
      </c>
      <c r="T246" s="146">
        <v>2948672</v>
      </c>
      <c r="U246" s="146">
        <v>2949655</v>
      </c>
      <c r="V246" s="146">
        <v>1</v>
      </c>
      <c r="W246" s="145" t="s">
        <v>157</v>
      </c>
    </row>
    <row r="247" spans="16:23">
      <c r="P247" s="111"/>
      <c r="Q247" s="146">
        <v>2941738</v>
      </c>
      <c r="R247" s="146">
        <v>2950928</v>
      </c>
      <c r="S247" s="146">
        <v>9190</v>
      </c>
      <c r="T247" s="146">
        <v>2949726</v>
      </c>
      <c r="U247" s="146">
        <v>2950928</v>
      </c>
      <c r="V247" s="146">
        <v>-1</v>
      </c>
      <c r="W247" s="145" t="s">
        <v>222</v>
      </c>
    </row>
    <row r="248" spans="16:23">
      <c r="P248" s="111">
        <v>17</v>
      </c>
      <c r="Q248" s="147">
        <v>2996544</v>
      </c>
      <c r="R248" s="147">
        <v>3001202</v>
      </c>
      <c r="S248" s="147">
        <v>4658</v>
      </c>
      <c r="T248" s="147">
        <v>2996544</v>
      </c>
      <c r="U248" s="147">
        <v>2996978</v>
      </c>
      <c r="V248" s="147">
        <v>1</v>
      </c>
      <c r="W248" s="168"/>
    </row>
    <row r="249" spans="16:23">
      <c r="P249" s="111"/>
      <c r="Q249" s="147">
        <v>2996544</v>
      </c>
      <c r="R249" s="147">
        <v>3001202</v>
      </c>
      <c r="S249" s="147">
        <v>4658</v>
      </c>
      <c r="T249" s="147">
        <v>2996985</v>
      </c>
      <c r="U249" s="147">
        <v>2997368</v>
      </c>
      <c r="V249" s="147">
        <v>-1</v>
      </c>
      <c r="W249" s="168" t="s">
        <v>563</v>
      </c>
    </row>
    <row r="250" spans="16:23">
      <c r="P250" s="111"/>
      <c r="Q250" s="147">
        <v>2996544</v>
      </c>
      <c r="R250" s="147">
        <v>3001202</v>
      </c>
      <c r="S250" s="147">
        <v>4658</v>
      </c>
      <c r="T250" s="147">
        <v>2997843</v>
      </c>
      <c r="U250" s="147">
        <v>2998145</v>
      </c>
      <c r="V250" s="147">
        <v>1</v>
      </c>
      <c r="W250" s="168" t="s">
        <v>176</v>
      </c>
    </row>
    <row r="251" spans="16:23">
      <c r="P251" s="111"/>
      <c r="Q251" s="147">
        <v>2996544</v>
      </c>
      <c r="R251" s="147">
        <v>3001202</v>
      </c>
      <c r="S251" s="147">
        <v>4658</v>
      </c>
      <c r="T251" s="147">
        <v>2998149</v>
      </c>
      <c r="U251" s="147">
        <v>2998523</v>
      </c>
      <c r="V251" s="147">
        <v>1</v>
      </c>
      <c r="W251" s="168" t="s">
        <v>575</v>
      </c>
    </row>
    <row r="252" spans="16:23">
      <c r="P252" s="111"/>
      <c r="Q252" s="147">
        <v>2996544</v>
      </c>
      <c r="R252" s="147">
        <v>3001202</v>
      </c>
      <c r="S252" s="147">
        <v>4658</v>
      </c>
      <c r="T252" s="147">
        <v>2998531</v>
      </c>
      <c r="U252" s="147">
        <v>2998824</v>
      </c>
      <c r="V252" s="147">
        <v>1</v>
      </c>
      <c r="W252" s="168"/>
    </row>
    <row r="253" spans="16:23">
      <c r="P253" s="111"/>
      <c r="Q253" s="147">
        <v>2996544</v>
      </c>
      <c r="R253" s="147">
        <v>3001202</v>
      </c>
      <c r="S253" s="147">
        <v>4658</v>
      </c>
      <c r="T253" s="147">
        <v>2999036</v>
      </c>
      <c r="U253" s="147">
        <v>2999311</v>
      </c>
      <c r="V253" s="147">
        <v>1</v>
      </c>
      <c r="W253" s="168"/>
    </row>
    <row r="254" spans="16:23">
      <c r="P254" s="111"/>
      <c r="Q254" s="147">
        <v>2996544</v>
      </c>
      <c r="R254" s="147">
        <v>3001202</v>
      </c>
      <c r="S254" s="147">
        <v>4658</v>
      </c>
      <c r="T254" s="147">
        <v>2999308</v>
      </c>
      <c r="U254" s="147">
        <v>2999616</v>
      </c>
      <c r="V254" s="147">
        <v>1</v>
      </c>
      <c r="W254" s="168" t="s">
        <v>594</v>
      </c>
    </row>
    <row r="255" spans="16:23">
      <c r="P255" s="111"/>
      <c r="Q255" s="147">
        <v>2996544</v>
      </c>
      <c r="R255" s="147">
        <v>3001202</v>
      </c>
      <c r="S255" s="147">
        <v>4658</v>
      </c>
      <c r="T255" s="147">
        <v>2999860</v>
      </c>
      <c r="U255" s="147">
        <v>3000144</v>
      </c>
      <c r="V255" s="147">
        <v>1</v>
      </c>
      <c r="W255" s="168" t="s">
        <v>599</v>
      </c>
    </row>
    <row r="256" spans="16:23">
      <c r="P256" s="111"/>
      <c r="Q256" s="147">
        <v>2996544</v>
      </c>
      <c r="R256" s="147">
        <v>3001202</v>
      </c>
      <c r="S256" s="147">
        <v>4658</v>
      </c>
      <c r="T256" s="147">
        <v>3000144</v>
      </c>
      <c r="U256" s="147">
        <v>3000437</v>
      </c>
      <c r="V256" s="147">
        <v>1</v>
      </c>
      <c r="W256" s="168" t="s">
        <v>598</v>
      </c>
    </row>
    <row r="257" spans="16:23">
      <c r="P257" s="111"/>
      <c r="Q257" s="147">
        <v>2996544</v>
      </c>
      <c r="R257" s="147">
        <v>3001202</v>
      </c>
      <c r="S257" s="147">
        <v>4658</v>
      </c>
      <c r="T257" s="147">
        <v>3000921</v>
      </c>
      <c r="U257" s="147">
        <v>3001202</v>
      </c>
      <c r="V257" s="147">
        <v>1</v>
      </c>
      <c r="W257" s="168"/>
    </row>
    <row r="258" spans="16:23">
      <c r="P258" s="111">
        <v>18</v>
      </c>
      <c r="Q258" s="150">
        <v>3047965</v>
      </c>
      <c r="R258" s="150">
        <v>3053210</v>
      </c>
      <c r="S258" s="150">
        <f>R258-Q258</f>
        <v>5245</v>
      </c>
      <c r="T258" s="150">
        <v>3047965</v>
      </c>
      <c r="U258" s="150">
        <v>3048465</v>
      </c>
      <c r="V258" s="150">
        <v>-1</v>
      </c>
      <c r="W258" s="169" t="s">
        <v>309</v>
      </c>
    </row>
    <row r="259" spans="16:23">
      <c r="P259" s="111"/>
      <c r="Q259" s="150">
        <v>3047965</v>
      </c>
      <c r="R259" s="150">
        <v>3053210</v>
      </c>
      <c r="S259" s="150">
        <f t="shared" ref="S259:S262" si="3">R259-Q259</f>
        <v>5245</v>
      </c>
      <c r="T259" s="150">
        <v>3049151</v>
      </c>
      <c r="U259" s="150">
        <v>3049825</v>
      </c>
      <c r="V259" s="150">
        <v>-1</v>
      </c>
      <c r="W259" s="169" t="s">
        <v>359</v>
      </c>
    </row>
    <row r="260" spans="16:23">
      <c r="P260" s="111"/>
      <c r="Q260" s="150">
        <v>3047965</v>
      </c>
      <c r="R260" s="150">
        <v>3053210</v>
      </c>
      <c r="S260" s="150">
        <f t="shared" si="3"/>
        <v>5245</v>
      </c>
      <c r="T260" s="150">
        <v>3050131</v>
      </c>
      <c r="U260" s="150">
        <v>3050928</v>
      </c>
      <c r="V260" s="150">
        <v>-1</v>
      </c>
      <c r="W260" s="169" t="s">
        <v>921</v>
      </c>
    </row>
    <row r="261" spans="16:23">
      <c r="P261" s="111"/>
      <c r="Q261" s="150">
        <v>3047965</v>
      </c>
      <c r="R261" s="150">
        <v>3053210</v>
      </c>
      <c r="S261" s="150">
        <f t="shared" si="3"/>
        <v>5245</v>
      </c>
      <c r="T261" s="150">
        <v>3050989</v>
      </c>
      <c r="U261" s="150">
        <v>3052023</v>
      </c>
      <c r="V261" s="150">
        <v>-1</v>
      </c>
      <c r="W261" s="169" t="s">
        <v>414</v>
      </c>
    </row>
    <row r="262" spans="16:23">
      <c r="P262" s="111"/>
      <c r="Q262" s="150">
        <v>3047965</v>
      </c>
      <c r="R262" s="150">
        <v>3053210</v>
      </c>
      <c r="S262" s="150">
        <f t="shared" si="3"/>
        <v>5245</v>
      </c>
      <c r="T262" s="150">
        <v>3052020</v>
      </c>
      <c r="U262" s="150">
        <v>3053210</v>
      </c>
      <c r="V262" s="150">
        <v>-1</v>
      </c>
      <c r="W262" s="169" t="s">
        <v>426</v>
      </c>
    </row>
    <row r="263" spans="16:23">
      <c r="P263" s="111">
        <v>19</v>
      </c>
      <c r="Q263" s="148">
        <v>3057868</v>
      </c>
      <c r="R263" s="148">
        <v>3065166</v>
      </c>
      <c r="S263" s="148">
        <v>7298</v>
      </c>
      <c r="T263" s="148">
        <v>3057868</v>
      </c>
      <c r="U263" s="148">
        <v>3058368</v>
      </c>
      <c r="V263" s="148">
        <v>-1</v>
      </c>
      <c r="W263" s="170" t="s">
        <v>287</v>
      </c>
    </row>
    <row r="264" spans="16:23">
      <c r="P264" s="111"/>
      <c r="Q264" s="148">
        <v>3057868</v>
      </c>
      <c r="R264" s="148">
        <v>3065166</v>
      </c>
      <c r="S264" s="148">
        <v>7298</v>
      </c>
      <c r="T264" s="148">
        <v>3058371</v>
      </c>
      <c r="U264" s="148">
        <v>3059228</v>
      </c>
      <c r="V264" s="148">
        <v>-1</v>
      </c>
      <c r="W264" s="170" t="s">
        <v>286</v>
      </c>
    </row>
    <row r="265" spans="16:23">
      <c r="P265" s="111"/>
      <c r="Q265" s="148">
        <v>3057868</v>
      </c>
      <c r="R265" s="148">
        <v>3065166</v>
      </c>
      <c r="S265" s="148">
        <v>7298</v>
      </c>
      <c r="T265" s="148">
        <v>3059225</v>
      </c>
      <c r="U265" s="148">
        <v>3059857</v>
      </c>
      <c r="V265" s="148">
        <v>-1</v>
      </c>
      <c r="W265" s="170" t="s">
        <v>285</v>
      </c>
    </row>
    <row r="266" spans="16:23">
      <c r="P266" s="111"/>
      <c r="Q266" s="148">
        <v>3057868</v>
      </c>
      <c r="R266" s="148">
        <v>3065166</v>
      </c>
      <c r="S266" s="148">
        <v>7298</v>
      </c>
      <c r="T266" s="148">
        <v>3059894</v>
      </c>
      <c r="U266" s="148">
        <v>3060961</v>
      </c>
      <c r="V266" s="148">
        <v>-1</v>
      </c>
      <c r="W266" s="170" t="s">
        <v>521</v>
      </c>
    </row>
    <row r="267" spans="16:23">
      <c r="P267" s="111"/>
      <c r="Q267" s="148">
        <v>3057868</v>
      </c>
      <c r="R267" s="148">
        <v>3065166</v>
      </c>
      <c r="S267" s="148">
        <v>7298</v>
      </c>
      <c r="T267" s="148">
        <v>3061200</v>
      </c>
      <c r="U267" s="148">
        <v>3062963</v>
      </c>
      <c r="V267" s="148">
        <v>-1</v>
      </c>
      <c r="W267" s="170" t="s">
        <v>308</v>
      </c>
    </row>
    <row r="268" spans="16:23">
      <c r="P268" s="111"/>
      <c r="Q268" s="148">
        <v>3057868</v>
      </c>
      <c r="R268" s="148">
        <v>3065166</v>
      </c>
      <c r="S268" s="148">
        <v>7298</v>
      </c>
      <c r="T268" s="148">
        <v>3063189</v>
      </c>
      <c r="U268" s="148">
        <v>3064160</v>
      </c>
      <c r="V268" s="148">
        <v>-1</v>
      </c>
      <c r="W268" s="170" t="s">
        <v>181</v>
      </c>
    </row>
    <row r="269" spans="16:23">
      <c r="P269" s="111"/>
      <c r="Q269" s="148">
        <v>3057868</v>
      </c>
      <c r="R269" s="148">
        <v>3065166</v>
      </c>
      <c r="S269" s="148">
        <v>7298</v>
      </c>
      <c r="T269" s="148">
        <v>3064394</v>
      </c>
      <c r="U269" s="148">
        <v>3064801</v>
      </c>
      <c r="V269" s="148">
        <v>-1</v>
      </c>
      <c r="W269" s="170" t="s">
        <v>157</v>
      </c>
    </row>
    <row r="270" spans="16:23">
      <c r="P270" s="111"/>
      <c r="Q270" s="148">
        <v>3057868</v>
      </c>
      <c r="R270" s="148">
        <v>3065166</v>
      </c>
      <c r="S270" s="148">
        <v>7298</v>
      </c>
      <c r="T270" s="148">
        <v>3064807</v>
      </c>
      <c r="U270" s="148">
        <v>3065166</v>
      </c>
      <c r="V270" s="148">
        <v>-1</v>
      </c>
      <c r="W270" s="170"/>
    </row>
    <row r="271" spans="16:23">
      <c r="P271" s="111">
        <v>20</v>
      </c>
      <c r="Q271" s="149">
        <v>3065835</v>
      </c>
      <c r="R271" s="149">
        <v>3070317</v>
      </c>
      <c r="S271" s="149">
        <v>4482</v>
      </c>
      <c r="T271" s="149">
        <v>3065835</v>
      </c>
      <c r="U271" s="149">
        <v>3066521</v>
      </c>
      <c r="V271" s="149">
        <v>1</v>
      </c>
      <c r="W271" s="137" t="s">
        <v>473</v>
      </c>
    </row>
    <row r="272" spans="16:23">
      <c r="P272" s="111"/>
      <c r="Q272" s="149">
        <v>3065835</v>
      </c>
      <c r="R272" s="149">
        <v>3070317</v>
      </c>
      <c r="S272" s="149">
        <v>4482</v>
      </c>
      <c r="T272" s="149">
        <v>3066525</v>
      </c>
      <c r="U272" s="149">
        <v>3067922</v>
      </c>
      <c r="V272" s="149">
        <v>1</v>
      </c>
      <c r="W272" s="137" t="s">
        <v>472</v>
      </c>
    </row>
    <row r="273" spans="16:23">
      <c r="P273" s="111"/>
      <c r="Q273" s="149">
        <v>3065835</v>
      </c>
      <c r="R273" s="149">
        <v>3070317</v>
      </c>
      <c r="S273" s="149">
        <v>4482</v>
      </c>
      <c r="T273" s="149">
        <v>3067977</v>
      </c>
      <c r="U273" s="149">
        <v>3068201</v>
      </c>
      <c r="V273" s="149">
        <v>1</v>
      </c>
      <c r="W273" s="137"/>
    </row>
    <row r="274" spans="16:23">
      <c r="P274" s="111"/>
      <c r="Q274" s="149">
        <v>3065835</v>
      </c>
      <c r="R274" s="149">
        <v>3070317</v>
      </c>
      <c r="S274" s="149">
        <v>4482</v>
      </c>
      <c r="T274" s="149">
        <v>3068266</v>
      </c>
      <c r="U274" s="149">
        <v>3069141</v>
      </c>
      <c r="V274" s="149">
        <v>1</v>
      </c>
      <c r="W274" s="137" t="s">
        <v>568</v>
      </c>
    </row>
    <row r="275" spans="16:23">
      <c r="P275" s="111"/>
      <c r="Q275" s="149">
        <v>3065835</v>
      </c>
      <c r="R275" s="149">
        <v>3070317</v>
      </c>
      <c r="S275" s="149">
        <v>4482</v>
      </c>
      <c r="T275" s="149">
        <v>3069138</v>
      </c>
      <c r="U275" s="149">
        <v>3069353</v>
      </c>
      <c r="V275" s="149">
        <v>1</v>
      </c>
      <c r="W275" s="137"/>
    </row>
    <row r="276" spans="16:23">
      <c r="P276" s="111"/>
      <c r="Q276" s="149">
        <v>3065835</v>
      </c>
      <c r="R276" s="149">
        <v>3070317</v>
      </c>
      <c r="S276" s="149">
        <v>4482</v>
      </c>
      <c r="T276" s="149">
        <v>3069350</v>
      </c>
      <c r="U276" s="149">
        <v>3069490</v>
      </c>
      <c r="V276" s="149">
        <v>-1</v>
      </c>
      <c r="W276" s="137"/>
    </row>
    <row r="277" spans="16:23">
      <c r="P277" s="111"/>
      <c r="Q277" s="149">
        <v>3065835</v>
      </c>
      <c r="R277" s="149">
        <v>3070317</v>
      </c>
      <c r="S277" s="149">
        <v>4482</v>
      </c>
      <c r="T277" s="149">
        <v>3069787</v>
      </c>
      <c r="U277" s="149">
        <v>3070317</v>
      </c>
      <c r="V277" s="149">
        <v>1</v>
      </c>
      <c r="W277" s="137" t="s">
        <v>504</v>
      </c>
    </row>
    <row r="278" spans="16:23">
      <c r="P278" s="111">
        <v>21</v>
      </c>
      <c r="Q278" s="151">
        <v>3116918</v>
      </c>
      <c r="R278" s="151">
        <v>3129032</v>
      </c>
      <c r="S278" s="151">
        <v>12114</v>
      </c>
      <c r="T278" s="151">
        <v>3116918</v>
      </c>
      <c r="U278" s="151">
        <v>3117064</v>
      </c>
      <c r="V278" s="151">
        <v>1</v>
      </c>
      <c r="W278" s="139"/>
    </row>
    <row r="279" spans="16:23">
      <c r="P279" s="111"/>
      <c r="Q279" s="151">
        <v>3116918</v>
      </c>
      <c r="R279" s="151">
        <v>3129032</v>
      </c>
      <c r="S279" s="151">
        <v>12114</v>
      </c>
      <c r="T279" s="151">
        <v>3117132</v>
      </c>
      <c r="U279" s="151">
        <v>3117386</v>
      </c>
      <c r="V279" s="151">
        <v>1</v>
      </c>
      <c r="W279" s="139" t="s">
        <v>157</v>
      </c>
    </row>
    <row r="280" spans="16:23">
      <c r="P280" s="111"/>
      <c r="Q280" s="151">
        <v>3116918</v>
      </c>
      <c r="R280" s="151">
        <v>3129032</v>
      </c>
      <c r="S280" s="151">
        <v>12114</v>
      </c>
      <c r="T280" s="151">
        <v>3117389</v>
      </c>
      <c r="U280" s="151">
        <v>3118636</v>
      </c>
      <c r="V280" s="151">
        <v>1</v>
      </c>
      <c r="W280" s="139" t="s">
        <v>964</v>
      </c>
    </row>
    <row r="281" spans="16:23">
      <c r="P281" s="111"/>
      <c r="Q281" s="151">
        <v>3116918</v>
      </c>
      <c r="R281" s="151">
        <v>3129032</v>
      </c>
      <c r="S281" s="151">
        <v>12114</v>
      </c>
      <c r="T281" s="151">
        <v>3118845</v>
      </c>
      <c r="U281" s="151">
        <v>3120212</v>
      </c>
      <c r="V281" s="151">
        <v>-1</v>
      </c>
      <c r="W281" s="139"/>
    </row>
    <row r="282" spans="16:23">
      <c r="P282" s="111"/>
      <c r="Q282" s="151">
        <v>3116918</v>
      </c>
      <c r="R282" s="151">
        <v>3129032</v>
      </c>
      <c r="S282" s="151">
        <v>12114</v>
      </c>
      <c r="T282" s="151">
        <v>3120613</v>
      </c>
      <c r="U282" s="151">
        <v>3120858</v>
      </c>
      <c r="V282" s="151">
        <v>-1</v>
      </c>
      <c r="W282" s="139"/>
    </row>
    <row r="283" spans="16:23">
      <c r="P283" s="111"/>
      <c r="Q283" s="151">
        <v>3116918</v>
      </c>
      <c r="R283" s="151">
        <v>3129032</v>
      </c>
      <c r="S283" s="151">
        <v>12114</v>
      </c>
      <c r="T283" s="151">
        <v>3122059</v>
      </c>
      <c r="U283" s="151">
        <v>3122520</v>
      </c>
      <c r="V283" s="151">
        <v>-1</v>
      </c>
      <c r="W283" s="139" t="s">
        <v>475</v>
      </c>
    </row>
    <row r="284" spans="16:23">
      <c r="P284" s="111"/>
      <c r="Q284" s="151">
        <v>3116918</v>
      </c>
      <c r="R284" s="151">
        <v>3129032</v>
      </c>
      <c r="S284" s="151">
        <v>12114</v>
      </c>
      <c r="T284" s="151">
        <v>3122517</v>
      </c>
      <c r="U284" s="151">
        <v>3122771</v>
      </c>
      <c r="V284" s="151">
        <v>-1</v>
      </c>
      <c r="W284" s="139" t="s">
        <v>474</v>
      </c>
    </row>
    <row r="285" spans="16:23">
      <c r="P285" s="111"/>
      <c r="Q285" s="151">
        <v>3116918</v>
      </c>
      <c r="R285" s="151">
        <v>3129032</v>
      </c>
      <c r="S285" s="151">
        <v>12114</v>
      </c>
      <c r="T285" s="151">
        <v>3123137</v>
      </c>
      <c r="U285" s="151">
        <v>3123424</v>
      </c>
      <c r="V285" s="151">
        <v>-1</v>
      </c>
      <c r="W285" s="139"/>
    </row>
    <row r="286" spans="16:23">
      <c r="P286" s="111"/>
      <c r="Q286" s="151">
        <v>3116918</v>
      </c>
      <c r="R286" s="151">
        <v>3129032</v>
      </c>
      <c r="S286" s="151">
        <v>12114</v>
      </c>
      <c r="T286" s="151">
        <v>3123548</v>
      </c>
      <c r="U286" s="151">
        <v>3124651</v>
      </c>
      <c r="V286" s="151">
        <v>-1</v>
      </c>
      <c r="W286" s="139" t="s">
        <v>157</v>
      </c>
    </row>
    <row r="287" spans="16:23">
      <c r="P287" s="111"/>
      <c r="Q287" s="151">
        <v>3116918</v>
      </c>
      <c r="R287" s="151">
        <v>3129032</v>
      </c>
      <c r="S287" s="151">
        <v>12114</v>
      </c>
      <c r="T287" s="151">
        <v>3124859</v>
      </c>
      <c r="U287" s="151">
        <v>3125419</v>
      </c>
      <c r="V287" s="151">
        <v>-1</v>
      </c>
      <c r="W287" s="139" t="s">
        <v>1141</v>
      </c>
    </row>
    <row r="288" spans="16:23">
      <c r="P288" s="111"/>
      <c r="Q288" s="151">
        <v>3116918</v>
      </c>
      <c r="R288" s="151">
        <v>3129032</v>
      </c>
      <c r="S288" s="151">
        <v>12114</v>
      </c>
      <c r="T288" s="151">
        <v>3125715</v>
      </c>
      <c r="U288" s="151">
        <v>3125864</v>
      </c>
      <c r="V288" s="151">
        <v>1</v>
      </c>
      <c r="W288" s="139"/>
    </row>
    <row r="289" spans="16:23">
      <c r="P289" s="111"/>
      <c r="Q289" s="151">
        <v>3116918</v>
      </c>
      <c r="R289" s="151">
        <v>3129032</v>
      </c>
      <c r="S289" s="151">
        <v>12114</v>
      </c>
      <c r="T289" s="151">
        <v>3126014</v>
      </c>
      <c r="U289" s="151">
        <v>3127699</v>
      </c>
      <c r="V289" s="151">
        <v>-1</v>
      </c>
      <c r="W289" s="139" t="s">
        <v>1142</v>
      </c>
    </row>
    <row r="290" spans="16:23">
      <c r="P290" s="111"/>
      <c r="Q290" s="151">
        <v>3116918</v>
      </c>
      <c r="R290" s="151">
        <v>3129032</v>
      </c>
      <c r="S290" s="151">
        <v>12114</v>
      </c>
      <c r="T290" s="151">
        <v>3127710</v>
      </c>
      <c r="U290" s="151">
        <v>3129032</v>
      </c>
      <c r="V290" s="151">
        <v>-1</v>
      </c>
      <c r="W290" s="139" t="s">
        <v>157</v>
      </c>
    </row>
    <row r="291" spans="16:23">
      <c r="P291" s="5">
        <v>22</v>
      </c>
      <c r="Q291" s="140">
        <v>3145034</v>
      </c>
      <c r="R291" s="140">
        <v>3246933</v>
      </c>
      <c r="S291" s="63">
        <f>R291-Q291</f>
        <v>101899</v>
      </c>
      <c r="T291" s="140">
        <v>3145034</v>
      </c>
      <c r="U291" s="140">
        <v>3146125</v>
      </c>
      <c r="V291" s="140">
        <v>-1</v>
      </c>
      <c r="W291" s="141" t="s">
        <v>337</v>
      </c>
    </row>
    <row r="292" spans="16:23">
      <c r="P292" s="5"/>
      <c r="Q292" s="140">
        <v>3145034</v>
      </c>
      <c r="R292" s="140">
        <v>3246933</v>
      </c>
      <c r="S292" s="63">
        <f t="shared" ref="S292:S355" si="4">R292-Q292</f>
        <v>101899</v>
      </c>
      <c r="T292" s="140">
        <v>3146140</v>
      </c>
      <c r="U292" s="140">
        <v>3147567</v>
      </c>
      <c r="V292" s="140">
        <v>-1</v>
      </c>
      <c r="W292" s="141" t="s">
        <v>1143</v>
      </c>
    </row>
    <row r="293" spans="16:23">
      <c r="P293" s="5"/>
      <c r="Q293" s="140">
        <v>3145034</v>
      </c>
      <c r="R293" s="140">
        <v>3246933</v>
      </c>
      <c r="S293" s="63">
        <f t="shared" si="4"/>
        <v>101899</v>
      </c>
      <c r="T293" s="140">
        <v>3147577</v>
      </c>
      <c r="U293" s="140">
        <v>3147765</v>
      </c>
      <c r="V293" s="140">
        <v>1</v>
      </c>
      <c r="W293" s="141"/>
    </row>
    <row r="294" spans="16:23">
      <c r="P294" s="5"/>
      <c r="Q294" s="140">
        <v>3145034</v>
      </c>
      <c r="R294" s="140">
        <v>3246933</v>
      </c>
      <c r="S294" s="63">
        <f t="shared" si="4"/>
        <v>101899</v>
      </c>
      <c r="T294" s="140">
        <v>3147883</v>
      </c>
      <c r="U294" s="140">
        <v>3148263</v>
      </c>
      <c r="V294" s="140">
        <v>1</v>
      </c>
      <c r="W294" s="141" t="s">
        <v>1144</v>
      </c>
    </row>
    <row r="295" spans="16:23">
      <c r="P295" s="5"/>
      <c r="Q295" s="140">
        <v>3145034</v>
      </c>
      <c r="R295" s="140">
        <v>3246933</v>
      </c>
      <c r="S295" s="63">
        <f t="shared" si="4"/>
        <v>101899</v>
      </c>
      <c r="T295" s="140">
        <v>3148278</v>
      </c>
      <c r="U295" s="140">
        <v>3148811</v>
      </c>
      <c r="V295" s="140">
        <v>1</v>
      </c>
      <c r="W295" s="141" t="s">
        <v>651</v>
      </c>
    </row>
    <row r="296" spans="16:23">
      <c r="P296" s="5"/>
      <c r="Q296" s="140">
        <v>3145034</v>
      </c>
      <c r="R296" s="140">
        <v>3246933</v>
      </c>
      <c r="S296" s="63">
        <f t="shared" si="4"/>
        <v>101899</v>
      </c>
      <c r="T296" s="140">
        <v>3148913</v>
      </c>
      <c r="U296" s="140">
        <v>3149347</v>
      </c>
      <c r="V296" s="140">
        <v>1</v>
      </c>
      <c r="W296" s="141" t="s">
        <v>652</v>
      </c>
    </row>
    <row r="297" spans="16:23">
      <c r="P297" s="5"/>
      <c r="Q297" s="140">
        <v>3145034</v>
      </c>
      <c r="R297" s="140">
        <v>3246933</v>
      </c>
      <c r="S297" s="63">
        <f t="shared" si="4"/>
        <v>101899</v>
      </c>
      <c r="T297" s="140">
        <v>3149350</v>
      </c>
      <c r="U297" s="140">
        <v>3150045</v>
      </c>
      <c r="V297" s="140">
        <v>1</v>
      </c>
      <c r="W297" s="141" t="s">
        <v>653</v>
      </c>
    </row>
    <row r="298" spans="16:23">
      <c r="P298" s="5"/>
      <c r="Q298" s="140">
        <v>3145034</v>
      </c>
      <c r="R298" s="140">
        <v>3246933</v>
      </c>
      <c r="S298" s="63">
        <f t="shared" si="4"/>
        <v>101899</v>
      </c>
      <c r="T298" s="140">
        <v>3150269</v>
      </c>
      <c r="U298" s="140">
        <v>3150793</v>
      </c>
      <c r="V298" s="140">
        <v>1</v>
      </c>
      <c r="W298" s="141" t="s">
        <v>654</v>
      </c>
    </row>
    <row r="299" spans="16:23">
      <c r="P299" s="5"/>
      <c r="Q299" s="140">
        <v>3145034</v>
      </c>
      <c r="R299" s="140">
        <v>3246933</v>
      </c>
      <c r="S299" s="63">
        <f t="shared" si="4"/>
        <v>101899</v>
      </c>
      <c r="T299" s="140">
        <v>3150867</v>
      </c>
      <c r="U299" s="140">
        <v>3151244</v>
      </c>
      <c r="V299" s="140">
        <v>1</v>
      </c>
      <c r="W299" s="141" t="s">
        <v>655</v>
      </c>
    </row>
    <row r="300" spans="16:23">
      <c r="P300" s="5"/>
      <c r="Q300" s="140">
        <v>3145034</v>
      </c>
      <c r="R300" s="140">
        <v>3246933</v>
      </c>
      <c r="S300" s="63">
        <f t="shared" si="4"/>
        <v>101899</v>
      </c>
      <c r="T300" s="140">
        <v>3151364</v>
      </c>
      <c r="U300" s="140">
        <v>3155521</v>
      </c>
      <c r="V300" s="140">
        <v>1</v>
      </c>
      <c r="W300" s="141" t="s">
        <v>656</v>
      </c>
    </row>
    <row r="301" spans="16:23">
      <c r="P301" s="5"/>
      <c r="Q301" s="140">
        <v>3145034</v>
      </c>
      <c r="R301" s="140">
        <v>3246933</v>
      </c>
      <c r="S301" s="63">
        <f t="shared" si="4"/>
        <v>101899</v>
      </c>
      <c r="T301" s="140">
        <v>3155521</v>
      </c>
      <c r="U301" s="140">
        <v>3159780</v>
      </c>
      <c r="V301" s="140">
        <v>1</v>
      </c>
      <c r="W301" s="141" t="s">
        <v>1145</v>
      </c>
    </row>
    <row r="302" spans="16:23">
      <c r="P302" s="5"/>
      <c r="Q302" s="140">
        <v>3145034</v>
      </c>
      <c r="R302" s="140">
        <v>3246933</v>
      </c>
      <c r="S302" s="63">
        <f t="shared" si="4"/>
        <v>101899</v>
      </c>
      <c r="T302" s="140">
        <v>3159987</v>
      </c>
      <c r="U302" s="140">
        <v>3160859</v>
      </c>
      <c r="V302" s="140">
        <v>1</v>
      </c>
      <c r="W302" s="141" t="s">
        <v>550</v>
      </c>
    </row>
    <row r="303" spans="16:23">
      <c r="P303" s="5"/>
      <c r="Q303" s="140">
        <v>3145034</v>
      </c>
      <c r="R303" s="140">
        <v>3246933</v>
      </c>
      <c r="S303" s="63">
        <f t="shared" si="4"/>
        <v>101899</v>
      </c>
      <c r="T303" s="140">
        <v>3160927</v>
      </c>
      <c r="U303" s="140">
        <v>3161373</v>
      </c>
      <c r="V303" s="140">
        <v>-1</v>
      </c>
      <c r="W303" s="141" t="s">
        <v>1146</v>
      </c>
    </row>
    <row r="304" spans="16:23">
      <c r="P304" s="5"/>
      <c r="Q304" s="140">
        <v>3145034</v>
      </c>
      <c r="R304" s="140">
        <v>3246933</v>
      </c>
      <c r="S304" s="63">
        <f t="shared" si="4"/>
        <v>101899</v>
      </c>
      <c r="T304" s="140">
        <v>3161765</v>
      </c>
      <c r="U304" s="140">
        <v>3162139</v>
      </c>
      <c r="V304" s="140">
        <v>1</v>
      </c>
      <c r="W304" s="141" t="s">
        <v>1147</v>
      </c>
    </row>
    <row r="305" spans="16:23">
      <c r="P305" s="5"/>
      <c r="Q305" s="140">
        <v>3145034</v>
      </c>
      <c r="R305" s="140">
        <v>3246933</v>
      </c>
      <c r="S305" s="63">
        <f t="shared" si="4"/>
        <v>101899</v>
      </c>
      <c r="T305" s="140">
        <v>3162286</v>
      </c>
      <c r="U305" s="140">
        <v>3162756</v>
      </c>
      <c r="V305" s="140">
        <v>1</v>
      </c>
      <c r="W305" s="141" t="s">
        <v>1148</v>
      </c>
    </row>
    <row r="306" spans="16:23">
      <c r="P306" s="5"/>
      <c r="Q306" s="140">
        <v>3145034</v>
      </c>
      <c r="R306" s="140">
        <v>3246933</v>
      </c>
      <c r="S306" s="63">
        <f t="shared" si="4"/>
        <v>101899</v>
      </c>
      <c r="T306" s="140">
        <v>3162789</v>
      </c>
      <c r="U306" s="140">
        <v>3164891</v>
      </c>
      <c r="V306" s="140">
        <v>1</v>
      </c>
      <c r="W306" s="141" t="s">
        <v>1149</v>
      </c>
    </row>
    <row r="307" spans="16:23">
      <c r="P307" s="5"/>
      <c r="Q307" s="140">
        <v>3145034</v>
      </c>
      <c r="R307" s="140">
        <v>3246933</v>
      </c>
      <c r="S307" s="63">
        <f t="shared" si="4"/>
        <v>101899</v>
      </c>
      <c r="T307" s="140">
        <v>3166342</v>
      </c>
      <c r="U307" s="140">
        <v>3167124</v>
      </c>
      <c r="V307" s="140">
        <v>1</v>
      </c>
      <c r="W307" s="141"/>
    </row>
    <row r="308" spans="16:23">
      <c r="P308" s="5"/>
      <c r="Q308" s="140">
        <v>3145034</v>
      </c>
      <c r="R308" s="140">
        <v>3246933</v>
      </c>
      <c r="S308" s="63">
        <f t="shared" si="4"/>
        <v>101899</v>
      </c>
      <c r="T308" s="140">
        <v>3167131</v>
      </c>
      <c r="U308" s="140">
        <v>3169446</v>
      </c>
      <c r="V308" s="140">
        <v>1</v>
      </c>
      <c r="W308" s="141" t="s">
        <v>962</v>
      </c>
    </row>
    <row r="309" spans="16:23">
      <c r="P309" s="5"/>
      <c r="Q309" s="140">
        <v>3145034</v>
      </c>
      <c r="R309" s="140">
        <v>3246933</v>
      </c>
      <c r="S309" s="63">
        <f t="shared" si="4"/>
        <v>101899</v>
      </c>
      <c r="T309" s="140">
        <v>3169458</v>
      </c>
      <c r="U309" s="140">
        <v>3170054</v>
      </c>
      <c r="V309" s="140">
        <v>1</v>
      </c>
      <c r="W309" s="141" t="s">
        <v>961</v>
      </c>
    </row>
    <row r="310" spans="16:23">
      <c r="P310" s="5"/>
      <c r="Q310" s="140">
        <v>3145034</v>
      </c>
      <c r="R310" s="140">
        <v>3246933</v>
      </c>
      <c r="S310" s="63">
        <f t="shared" si="4"/>
        <v>101899</v>
      </c>
      <c r="T310" s="140">
        <v>3170099</v>
      </c>
      <c r="U310" s="140">
        <v>3170839</v>
      </c>
      <c r="V310" s="140">
        <v>1</v>
      </c>
      <c r="W310" s="141" t="s">
        <v>960</v>
      </c>
    </row>
    <row r="311" spans="16:23">
      <c r="P311" s="5"/>
      <c r="Q311" s="140">
        <v>3145034</v>
      </c>
      <c r="R311" s="140">
        <v>3246933</v>
      </c>
      <c r="S311" s="63">
        <f t="shared" si="4"/>
        <v>101899</v>
      </c>
      <c r="T311" s="140">
        <v>3170823</v>
      </c>
      <c r="U311" s="140">
        <v>3171938</v>
      </c>
      <c r="V311" s="140">
        <v>1</v>
      </c>
      <c r="W311" s="141" t="s">
        <v>959</v>
      </c>
    </row>
    <row r="312" spans="16:23">
      <c r="P312" s="5"/>
      <c r="Q312" s="140">
        <v>3145034</v>
      </c>
      <c r="R312" s="140">
        <v>3246933</v>
      </c>
      <c r="S312" s="63">
        <f t="shared" si="4"/>
        <v>101899</v>
      </c>
      <c r="T312" s="140">
        <v>3171935</v>
      </c>
      <c r="U312" s="140">
        <v>3172891</v>
      </c>
      <c r="V312" s="140">
        <v>1</v>
      </c>
      <c r="W312" s="141" t="s">
        <v>958</v>
      </c>
    </row>
    <row r="313" spans="16:23">
      <c r="P313" s="5"/>
      <c r="Q313" s="140">
        <v>3145034</v>
      </c>
      <c r="R313" s="140">
        <v>3246933</v>
      </c>
      <c r="S313" s="63">
        <f t="shared" si="4"/>
        <v>101899</v>
      </c>
      <c r="T313" s="140">
        <v>3172891</v>
      </c>
      <c r="U313" s="140">
        <v>3173961</v>
      </c>
      <c r="V313" s="140">
        <v>1</v>
      </c>
      <c r="W313" s="141"/>
    </row>
    <row r="314" spans="16:23">
      <c r="P314" s="5"/>
      <c r="Q314" s="140">
        <v>3145034</v>
      </c>
      <c r="R314" s="140">
        <v>3246933</v>
      </c>
      <c r="S314" s="63">
        <f t="shared" si="4"/>
        <v>101899</v>
      </c>
      <c r="T314" s="140">
        <v>3173976</v>
      </c>
      <c r="U314" s="140">
        <v>3178328</v>
      </c>
      <c r="V314" s="140">
        <v>1</v>
      </c>
      <c r="W314" s="141" t="s">
        <v>957</v>
      </c>
    </row>
    <row r="315" spans="16:23">
      <c r="P315" s="5"/>
      <c r="Q315" s="140">
        <v>3145034</v>
      </c>
      <c r="R315" s="140">
        <v>3246933</v>
      </c>
      <c r="S315" s="63">
        <f t="shared" si="4"/>
        <v>101899</v>
      </c>
      <c r="T315" s="140">
        <v>3178831</v>
      </c>
      <c r="U315" s="140">
        <v>3182148</v>
      </c>
      <c r="V315" s="140">
        <v>1</v>
      </c>
      <c r="W315" s="141" t="s">
        <v>202</v>
      </c>
    </row>
    <row r="316" spans="16:23">
      <c r="P316" s="5"/>
      <c r="Q316" s="140">
        <v>3145034</v>
      </c>
      <c r="R316" s="140">
        <v>3246933</v>
      </c>
      <c r="S316" s="63">
        <f t="shared" si="4"/>
        <v>101899</v>
      </c>
      <c r="T316" s="140">
        <v>3182109</v>
      </c>
      <c r="U316" s="140">
        <v>3184838</v>
      </c>
      <c r="V316" s="140">
        <v>-1</v>
      </c>
      <c r="W316" s="141" t="s">
        <v>157</v>
      </c>
    </row>
    <row r="317" spans="16:23">
      <c r="P317" s="5"/>
      <c r="Q317" s="140">
        <v>3145034</v>
      </c>
      <c r="R317" s="140">
        <v>3246933</v>
      </c>
      <c r="S317" s="63">
        <f t="shared" si="4"/>
        <v>101899</v>
      </c>
      <c r="T317" s="140">
        <v>3184838</v>
      </c>
      <c r="U317" s="140">
        <v>3186835</v>
      </c>
      <c r="V317" s="140">
        <v>-1</v>
      </c>
      <c r="W317" s="141" t="s">
        <v>157</v>
      </c>
    </row>
    <row r="318" spans="16:23">
      <c r="P318" s="5"/>
      <c r="Q318" s="140">
        <v>3145034</v>
      </c>
      <c r="R318" s="140">
        <v>3246933</v>
      </c>
      <c r="S318" s="63">
        <f t="shared" si="4"/>
        <v>101899</v>
      </c>
      <c r="T318" s="140">
        <v>3186825</v>
      </c>
      <c r="U318" s="140">
        <v>3188120</v>
      </c>
      <c r="V318" s="140">
        <v>-1</v>
      </c>
      <c r="W318" s="141" t="s">
        <v>157</v>
      </c>
    </row>
    <row r="319" spans="16:23">
      <c r="P319" s="5"/>
      <c r="Q319" s="140">
        <v>3145034</v>
      </c>
      <c r="R319" s="140">
        <v>3246933</v>
      </c>
      <c r="S319" s="63">
        <f t="shared" si="4"/>
        <v>101899</v>
      </c>
      <c r="T319" s="140">
        <v>3188129</v>
      </c>
      <c r="U319" s="140">
        <v>3188449</v>
      </c>
      <c r="V319" s="140">
        <v>-1</v>
      </c>
      <c r="W319" s="141" t="s">
        <v>141</v>
      </c>
    </row>
    <row r="320" spans="16:23">
      <c r="P320" s="5"/>
      <c r="Q320" s="140">
        <v>3145034</v>
      </c>
      <c r="R320" s="140">
        <v>3246933</v>
      </c>
      <c r="S320" s="63">
        <f t="shared" si="4"/>
        <v>101899</v>
      </c>
      <c r="T320" s="140">
        <v>3188578</v>
      </c>
      <c r="U320" s="140">
        <v>3188883</v>
      </c>
      <c r="V320" s="140">
        <v>-1</v>
      </c>
      <c r="W320" s="141" t="s">
        <v>141</v>
      </c>
    </row>
    <row r="321" spans="16:23">
      <c r="P321" s="5"/>
      <c r="Q321" s="140">
        <v>3145034</v>
      </c>
      <c r="R321" s="140">
        <v>3246933</v>
      </c>
      <c r="S321" s="63">
        <f t="shared" si="4"/>
        <v>101899</v>
      </c>
      <c r="T321" s="140">
        <v>3189052</v>
      </c>
      <c r="U321" s="140">
        <v>3190032</v>
      </c>
      <c r="V321" s="140">
        <v>-1</v>
      </c>
      <c r="W321" s="141" t="s">
        <v>157</v>
      </c>
    </row>
    <row r="322" spans="16:23">
      <c r="P322" s="5"/>
      <c r="Q322" s="140">
        <v>3145034</v>
      </c>
      <c r="R322" s="140">
        <v>3246933</v>
      </c>
      <c r="S322" s="63">
        <f t="shared" si="4"/>
        <v>101899</v>
      </c>
      <c r="T322" s="140">
        <v>3190069</v>
      </c>
      <c r="U322" s="140">
        <v>3190722</v>
      </c>
      <c r="V322" s="140">
        <v>-1</v>
      </c>
      <c r="W322" s="141" t="s">
        <v>991</v>
      </c>
    </row>
    <row r="323" spans="16:23">
      <c r="P323" s="5"/>
      <c r="Q323" s="140">
        <v>3145034</v>
      </c>
      <c r="R323" s="140">
        <v>3246933</v>
      </c>
      <c r="S323" s="63">
        <f t="shared" si="4"/>
        <v>101899</v>
      </c>
      <c r="T323" s="140">
        <v>3190772</v>
      </c>
      <c r="U323" s="140">
        <v>3191008</v>
      </c>
      <c r="V323" s="140">
        <v>-1</v>
      </c>
      <c r="W323" s="141"/>
    </row>
    <row r="324" spans="16:23">
      <c r="P324" s="5"/>
      <c r="Q324" s="140">
        <v>3145034</v>
      </c>
      <c r="R324" s="140">
        <v>3246933</v>
      </c>
      <c r="S324" s="63">
        <f t="shared" si="4"/>
        <v>101899</v>
      </c>
      <c r="T324" s="140">
        <v>3191137</v>
      </c>
      <c r="U324" s="140">
        <v>3191976</v>
      </c>
      <c r="V324" s="140">
        <v>1</v>
      </c>
      <c r="W324" s="141" t="s">
        <v>990</v>
      </c>
    </row>
    <row r="325" spans="16:23">
      <c r="P325" s="5"/>
      <c r="Q325" s="140">
        <v>3145034</v>
      </c>
      <c r="R325" s="140">
        <v>3246933</v>
      </c>
      <c r="S325" s="63">
        <f t="shared" si="4"/>
        <v>101899</v>
      </c>
      <c r="T325" s="140">
        <v>3192184</v>
      </c>
      <c r="U325" s="140">
        <v>3192321</v>
      </c>
      <c r="V325" s="140">
        <v>1</v>
      </c>
      <c r="W325" s="141"/>
    </row>
    <row r="326" spans="16:23">
      <c r="P326" s="5"/>
      <c r="Q326" s="140">
        <v>3145034</v>
      </c>
      <c r="R326" s="140">
        <v>3246933</v>
      </c>
      <c r="S326" s="63">
        <f t="shared" si="4"/>
        <v>101899</v>
      </c>
      <c r="T326" s="140">
        <v>3192686</v>
      </c>
      <c r="U326" s="140">
        <v>3193525</v>
      </c>
      <c r="V326" s="140">
        <v>-1</v>
      </c>
      <c r="W326" s="141" t="s">
        <v>298</v>
      </c>
    </row>
    <row r="327" spans="16:23">
      <c r="P327" s="5"/>
      <c r="Q327" s="140">
        <v>3145034</v>
      </c>
      <c r="R327" s="140">
        <v>3246933</v>
      </c>
      <c r="S327" s="63">
        <f t="shared" si="4"/>
        <v>101899</v>
      </c>
      <c r="T327" s="140">
        <v>3193522</v>
      </c>
      <c r="U327" s="140">
        <v>3194550</v>
      </c>
      <c r="V327" s="140">
        <v>-1</v>
      </c>
      <c r="W327" s="141" t="s">
        <v>299</v>
      </c>
    </row>
    <row r="328" spans="16:23">
      <c r="P328" s="5"/>
      <c r="Q328" s="140">
        <v>3145034</v>
      </c>
      <c r="R328" s="140">
        <v>3246933</v>
      </c>
      <c r="S328" s="63">
        <f t="shared" si="4"/>
        <v>101899</v>
      </c>
      <c r="T328" s="140">
        <v>3195017</v>
      </c>
      <c r="U328" s="140">
        <v>3195172</v>
      </c>
      <c r="V328" s="140">
        <v>1</v>
      </c>
      <c r="W328" s="141"/>
    </row>
    <row r="329" spans="16:23">
      <c r="P329" s="5"/>
      <c r="Q329" s="140">
        <v>3145034</v>
      </c>
      <c r="R329" s="140">
        <v>3246933</v>
      </c>
      <c r="S329" s="63">
        <f t="shared" si="4"/>
        <v>101899</v>
      </c>
      <c r="T329" s="140">
        <v>3195458</v>
      </c>
      <c r="U329" s="140">
        <v>3195814</v>
      </c>
      <c r="V329" s="140">
        <v>1</v>
      </c>
      <c r="W329" s="141"/>
    </row>
    <row r="330" spans="16:23">
      <c r="P330" s="5"/>
      <c r="Q330" s="140">
        <v>3145034</v>
      </c>
      <c r="R330" s="140">
        <v>3246933</v>
      </c>
      <c r="S330" s="63">
        <f t="shared" si="4"/>
        <v>101899</v>
      </c>
      <c r="T330" s="140">
        <v>3196242</v>
      </c>
      <c r="U330" s="140">
        <v>3197078</v>
      </c>
      <c r="V330" s="140">
        <v>1</v>
      </c>
      <c r="W330" s="141"/>
    </row>
    <row r="331" spans="16:23">
      <c r="P331" s="5"/>
      <c r="Q331" s="140">
        <v>3145034</v>
      </c>
      <c r="R331" s="140">
        <v>3246933</v>
      </c>
      <c r="S331" s="63">
        <f t="shared" si="4"/>
        <v>101899</v>
      </c>
      <c r="T331" s="140">
        <v>3197503</v>
      </c>
      <c r="U331" s="140">
        <v>3198273</v>
      </c>
      <c r="V331" s="140">
        <v>-1</v>
      </c>
      <c r="W331" s="141" t="s">
        <v>141</v>
      </c>
    </row>
    <row r="332" spans="16:23">
      <c r="P332" s="5"/>
      <c r="Q332" s="140">
        <v>3145034</v>
      </c>
      <c r="R332" s="140">
        <v>3246933</v>
      </c>
      <c r="S332" s="63">
        <f t="shared" si="4"/>
        <v>101899</v>
      </c>
      <c r="T332" s="140">
        <v>3198520</v>
      </c>
      <c r="U332" s="140">
        <v>3198930</v>
      </c>
      <c r="V332" s="140">
        <v>1</v>
      </c>
      <c r="W332" s="141"/>
    </row>
    <row r="333" spans="16:23">
      <c r="P333" s="5"/>
      <c r="Q333" s="140">
        <v>3145034</v>
      </c>
      <c r="R333" s="140">
        <v>3246933</v>
      </c>
      <c r="S333" s="63">
        <f t="shared" si="4"/>
        <v>101899</v>
      </c>
      <c r="T333" s="140">
        <v>3198924</v>
      </c>
      <c r="U333" s="140">
        <v>3199145</v>
      </c>
      <c r="V333" s="140">
        <v>1</v>
      </c>
      <c r="W333" s="141"/>
    </row>
    <row r="334" spans="16:23">
      <c r="P334" s="5"/>
      <c r="Q334" s="140">
        <v>3145034</v>
      </c>
      <c r="R334" s="140">
        <v>3246933</v>
      </c>
      <c r="S334" s="63">
        <f t="shared" si="4"/>
        <v>101899</v>
      </c>
      <c r="T334" s="140">
        <v>3199991</v>
      </c>
      <c r="U334" s="140">
        <v>3200911</v>
      </c>
      <c r="V334" s="140">
        <v>1</v>
      </c>
      <c r="W334" s="141" t="s">
        <v>978</v>
      </c>
    </row>
    <row r="335" spans="16:23">
      <c r="P335" s="5"/>
      <c r="Q335" s="140">
        <v>3145034</v>
      </c>
      <c r="R335" s="140">
        <v>3246933</v>
      </c>
      <c r="S335" s="63">
        <f t="shared" si="4"/>
        <v>101899</v>
      </c>
      <c r="T335" s="140">
        <v>3200919</v>
      </c>
      <c r="U335" s="140">
        <v>3202085</v>
      </c>
      <c r="V335" s="140">
        <v>1</v>
      </c>
      <c r="W335" s="141" t="s">
        <v>977</v>
      </c>
    </row>
    <row r="336" spans="16:23">
      <c r="P336" s="5"/>
      <c r="Q336" s="140">
        <v>3145034</v>
      </c>
      <c r="R336" s="140">
        <v>3246933</v>
      </c>
      <c r="S336" s="63">
        <f t="shared" si="4"/>
        <v>101899</v>
      </c>
      <c r="T336" s="140">
        <v>3202325</v>
      </c>
      <c r="U336" s="140">
        <v>3202720</v>
      </c>
      <c r="V336" s="140">
        <v>1</v>
      </c>
      <c r="W336" s="141"/>
    </row>
    <row r="337" spans="16:23">
      <c r="P337" s="5"/>
      <c r="Q337" s="140">
        <v>3145034</v>
      </c>
      <c r="R337" s="140">
        <v>3246933</v>
      </c>
      <c r="S337" s="63">
        <f t="shared" si="4"/>
        <v>101899</v>
      </c>
      <c r="T337" s="140">
        <v>3202831</v>
      </c>
      <c r="U337" s="140">
        <v>3205335</v>
      </c>
      <c r="V337" s="140">
        <v>1</v>
      </c>
      <c r="W337" s="141" t="s">
        <v>976</v>
      </c>
    </row>
    <row r="338" spans="16:23">
      <c r="P338" s="5"/>
      <c r="Q338" s="140">
        <v>3145034</v>
      </c>
      <c r="R338" s="140">
        <v>3246933</v>
      </c>
      <c r="S338" s="63">
        <f t="shared" si="4"/>
        <v>101899</v>
      </c>
      <c r="T338" s="140">
        <v>3205345</v>
      </c>
      <c r="U338" s="140">
        <v>3207426</v>
      </c>
      <c r="V338" s="140">
        <v>1</v>
      </c>
      <c r="W338" s="141" t="s">
        <v>975</v>
      </c>
    </row>
    <row r="339" spans="16:23">
      <c r="P339" s="5"/>
      <c r="Q339" s="140">
        <v>3145034</v>
      </c>
      <c r="R339" s="140">
        <v>3246933</v>
      </c>
      <c r="S339" s="63">
        <f t="shared" si="4"/>
        <v>101899</v>
      </c>
      <c r="T339" s="140">
        <v>3207719</v>
      </c>
      <c r="U339" s="140">
        <v>3207862</v>
      </c>
      <c r="V339" s="140">
        <v>-1</v>
      </c>
      <c r="W339" s="141"/>
    </row>
    <row r="340" spans="16:23">
      <c r="P340" s="5"/>
      <c r="Q340" s="140">
        <v>3145034</v>
      </c>
      <c r="R340" s="140">
        <v>3246933</v>
      </c>
      <c r="S340" s="63">
        <f t="shared" si="4"/>
        <v>101899</v>
      </c>
      <c r="T340" s="140">
        <v>3207873</v>
      </c>
      <c r="U340" s="140">
        <v>3208697</v>
      </c>
      <c r="V340" s="140">
        <v>-1</v>
      </c>
      <c r="W340" s="141" t="s">
        <v>157</v>
      </c>
    </row>
    <row r="341" spans="16:23">
      <c r="P341" s="5"/>
      <c r="Q341" s="140">
        <v>3145034</v>
      </c>
      <c r="R341" s="140">
        <v>3246933</v>
      </c>
      <c r="S341" s="63">
        <f t="shared" si="4"/>
        <v>101899</v>
      </c>
      <c r="T341" s="140">
        <v>3208694</v>
      </c>
      <c r="U341" s="140">
        <v>3209335</v>
      </c>
      <c r="V341" s="140">
        <v>-1</v>
      </c>
      <c r="W341" s="141"/>
    </row>
    <row r="342" spans="16:23">
      <c r="P342" s="5"/>
      <c r="Q342" s="140">
        <v>3145034</v>
      </c>
      <c r="R342" s="140">
        <v>3246933</v>
      </c>
      <c r="S342" s="63">
        <f t="shared" si="4"/>
        <v>101899</v>
      </c>
      <c r="T342" s="140">
        <v>3209344</v>
      </c>
      <c r="U342" s="140">
        <v>3209466</v>
      </c>
      <c r="V342" s="140">
        <v>-1</v>
      </c>
      <c r="W342" s="141"/>
    </row>
    <row r="343" spans="16:23">
      <c r="P343" s="5"/>
      <c r="Q343" s="140">
        <v>3145034</v>
      </c>
      <c r="R343" s="140">
        <v>3246933</v>
      </c>
      <c r="S343" s="63">
        <f t="shared" si="4"/>
        <v>101899</v>
      </c>
      <c r="T343" s="140">
        <v>3209940</v>
      </c>
      <c r="U343" s="140">
        <v>3210068</v>
      </c>
      <c r="V343" s="140">
        <v>1</v>
      </c>
      <c r="W343" s="141"/>
    </row>
    <row r="344" spans="16:23">
      <c r="P344" s="5"/>
      <c r="Q344" s="140">
        <v>3145034</v>
      </c>
      <c r="R344" s="140">
        <v>3246933</v>
      </c>
      <c r="S344" s="63">
        <f t="shared" si="4"/>
        <v>101899</v>
      </c>
      <c r="T344" s="140">
        <v>3210416</v>
      </c>
      <c r="U344" s="140">
        <v>3210598</v>
      </c>
      <c r="V344" s="140">
        <v>1</v>
      </c>
      <c r="W344" s="141" t="s">
        <v>141</v>
      </c>
    </row>
    <row r="345" spans="16:23">
      <c r="P345" s="5"/>
      <c r="Q345" s="140">
        <v>3145034</v>
      </c>
      <c r="R345" s="140">
        <v>3246933</v>
      </c>
      <c r="S345" s="63">
        <f t="shared" si="4"/>
        <v>101899</v>
      </c>
      <c r="T345" s="140">
        <v>3210595</v>
      </c>
      <c r="U345" s="140">
        <v>3211680</v>
      </c>
      <c r="V345" s="140">
        <v>1</v>
      </c>
      <c r="W345" s="141" t="s">
        <v>141</v>
      </c>
    </row>
    <row r="346" spans="16:23">
      <c r="P346" s="5"/>
      <c r="Q346" s="140">
        <v>3145034</v>
      </c>
      <c r="R346" s="140">
        <v>3246933</v>
      </c>
      <c r="S346" s="63">
        <f t="shared" si="4"/>
        <v>101899</v>
      </c>
      <c r="T346" s="140">
        <v>3211698</v>
      </c>
      <c r="U346" s="140">
        <v>3211919</v>
      </c>
      <c r="V346" s="140">
        <v>1</v>
      </c>
      <c r="W346" s="141"/>
    </row>
    <row r="347" spans="16:23">
      <c r="P347" s="5"/>
      <c r="Q347" s="140">
        <v>3145034</v>
      </c>
      <c r="R347" s="140">
        <v>3246933</v>
      </c>
      <c r="S347" s="63">
        <f t="shared" si="4"/>
        <v>101899</v>
      </c>
      <c r="T347" s="140">
        <v>3212177</v>
      </c>
      <c r="U347" s="140">
        <v>3213028</v>
      </c>
      <c r="V347" s="140">
        <v>1</v>
      </c>
      <c r="W347" s="141" t="s">
        <v>1150</v>
      </c>
    </row>
    <row r="348" spans="16:23">
      <c r="P348" s="5"/>
      <c r="Q348" s="140">
        <v>3145034</v>
      </c>
      <c r="R348" s="140">
        <v>3246933</v>
      </c>
      <c r="S348" s="63">
        <f t="shared" si="4"/>
        <v>101899</v>
      </c>
      <c r="T348" s="140">
        <v>3213025</v>
      </c>
      <c r="U348" s="140">
        <v>3213357</v>
      </c>
      <c r="V348" s="140">
        <v>-1</v>
      </c>
      <c r="W348" s="141"/>
    </row>
    <row r="349" spans="16:23">
      <c r="P349" s="5"/>
      <c r="Q349" s="140">
        <v>3145034</v>
      </c>
      <c r="R349" s="140">
        <v>3246933</v>
      </c>
      <c r="S349" s="63">
        <f t="shared" si="4"/>
        <v>101899</v>
      </c>
      <c r="T349" s="140">
        <v>3213786</v>
      </c>
      <c r="U349" s="140">
        <v>3214568</v>
      </c>
      <c r="V349" s="140">
        <v>-1</v>
      </c>
      <c r="W349" s="141" t="s">
        <v>1151</v>
      </c>
    </row>
    <row r="350" spans="16:23">
      <c r="P350" s="5"/>
      <c r="Q350" s="140">
        <v>3145034</v>
      </c>
      <c r="R350" s="140">
        <v>3246933</v>
      </c>
      <c r="S350" s="63">
        <f t="shared" si="4"/>
        <v>101899</v>
      </c>
      <c r="T350" s="140">
        <v>3214627</v>
      </c>
      <c r="U350" s="140">
        <v>3215592</v>
      </c>
      <c r="V350" s="140">
        <v>-1</v>
      </c>
      <c r="W350" s="141" t="s">
        <v>1152</v>
      </c>
    </row>
    <row r="351" spans="16:23">
      <c r="P351" s="5"/>
      <c r="Q351" s="140">
        <v>3145034</v>
      </c>
      <c r="R351" s="140">
        <v>3246933</v>
      </c>
      <c r="S351" s="63">
        <f t="shared" si="4"/>
        <v>101899</v>
      </c>
      <c r="T351" s="140">
        <v>3215643</v>
      </c>
      <c r="U351" s="140">
        <v>3217973</v>
      </c>
      <c r="V351" s="140">
        <v>-1</v>
      </c>
      <c r="W351" s="141" t="s">
        <v>1153</v>
      </c>
    </row>
    <row r="352" spans="16:23">
      <c r="P352" s="5"/>
      <c r="Q352" s="140">
        <v>3145034</v>
      </c>
      <c r="R352" s="140">
        <v>3246933</v>
      </c>
      <c r="S352" s="63">
        <f t="shared" si="4"/>
        <v>101899</v>
      </c>
      <c r="T352" s="140">
        <v>3218101</v>
      </c>
      <c r="U352" s="140">
        <v>3218508</v>
      </c>
      <c r="V352" s="140">
        <v>-1</v>
      </c>
      <c r="W352" s="141"/>
    </row>
    <row r="353" spans="16:23">
      <c r="P353" s="5"/>
      <c r="Q353" s="140">
        <v>3145034</v>
      </c>
      <c r="R353" s="140">
        <v>3246933</v>
      </c>
      <c r="S353" s="63">
        <f t="shared" si="4"/>
        <v>101899</v>
      </c>
      <c r="T353" s="140">
        <v>3218495</v>
      </c>
      <c r="U353" s="140">
        <v>3218743</v>
      </c>
      <c r="V353" s="140">
        <v>-1</v>
      </c>
      <c r="W353" s="141"/>
    </row>
    <row r="354" spans="16:23">
      <c r="P354" s="5"/>
      <c r="Q354" s="140">
        <v>3145034</v>
      </c>
      <c r="R354" s="140">
        <v>3246933</v>
      </c>
      <c r="S354" s="63">
        <f t="shared" si="4"/>
        <v>101899</v>
      </c>
      <c r="T354" s="140">
        <v>3218867</v>
      </c>
      <c r="U354" s="140">
        <v>3222334</v>
      </c>
      <c r="V354" s="140">
        <v>-1</v>
      </c>
      <c r="W354" s="141" t="s">
        <v>662</v>
      </c>
    </row>
    <row r="355" spans="16:23">
      <c r="P355" s="5"/>
      <c r="Q355" s="140">
        <v>3145034</v>
      </c>
      <c r="R355" s="140">
        <v>3246933</v>
      </c>
      <c r="S355" s="63">
        <f t="shared" si="4"/>
        <v>101899</v>
      </c>
      <c r="T355" s="140">
        <v>3222434</v>
      </c>
      <c r="U355" s="140">
        <v>3223069</v>
      </c>
      <c r="V355" s="140">
        <v>-1</v>
      </c>
      <c r="W355" s="141" t="s">
        <v>1154</v>
      </c>
    </row>
    <row r="356" spans="16:23">
      <c r="P356" s="5"/>
      <c r="Q356" s="140">
        <v>3145034</v>
      </c>
      <c r="R356" s="140">
        <v>3246933</v>
      </c>
      <c r="S356" s="63">
        <f t="shared" ref="S356:S381" si="5">R356-Q356</f>
        <v>101899</v>
      </c>
      <c r="T356" s="140">
        <v>3223205</v>
      </c>
      <c r="U356" s="140">
        <v>3225538</v>
      </c>
      <c r="V356" s="140">
        <v>1</v>
      </c>
      <c r="W356" s="141" t="s">
        <v>157</v>
      </c>
    </row>
    <row r="357" spans="16:23">
      <c r="P357" s="5"/>
      <c r="Q357" s="140">
        <v>3145034</v>
      </c>
      <c r="R357" s="140">
        <v>3246933</v>
      </c>
      <c r="S357" s="63">
        <f t="shared" si="5"/>
        <v>101899</v>
      </c>
      <c r="T357" s="140">
        <v>3225625</v>
      </c>
      <c r="U357" s="140">
        <v>3226041</v>
      </c>
      <c r="V357" s="140">
        <v>-1</v>
      </c>
      <c r="W357" s="141" t="s">
        <v>1155</v>
      </c>
    </row>
    <row r="358" spans="16:23">
      <c r="P358" s="5"/>
      <c r="Q358" s="140">
        <v>3145034</v>
      </c>
      <c r="R358" s="140">
        <v>3246933</v>
      </c>
      <c r="S358" s="63">
        <f t="shared" si="5"/>
        <v>101899</v>
      </c>
      <c r="T358" s="140">
        <v>3226098</v>
      </c>
      <c r="U358" s="140">
        <v>3226295</v>
      </c>
      <c r="V358" s="140">
        <v>-1</v>
      </c>
      <c r="W358" s="141"/>
    </row>
    <row r="359" spans="16:23">
      <c r="P359" s="5"/>
      <c r="Q359" s="140">
        <v>3145034</v>
      </c>
      <c r="R359" s="140">
        <v>3246933</v>
      </c>
      <c r="S359" s="63">
        <f t="shared" si="5"/>
        <v>101899</v>
      </c>
      <c r="T359" s="140">
        <v>3226566</v>
      </c>
      <c r="U359" s="140">
        <v>3226949</v>
      </c>
      <c r="V359" s="140">
        <v>1</v>
      </c>
      <c r="W359" s="141"/>
    </row>
    <row r="360" spans="16:23">
      <c r="P360" s="5"/>
      <c r="Q360" s="140">
        <v>3145034</v>
      </c>
      <c r="R360" s="140">
        <v>3246933</v>
      </c>
      <c r="S360" s="63">
        <f t="shared" si="5"/>
        <v>101899</v>
      </c>
      <c r="T360" s="140">
        <v>3226985</v>
      </c>
      <c r="U360" s="140">
        <v>3227962</v>
      </c>
      <c r="V360" s="140">
        <v>-1</v>
      </c>
      <c r="W360" s="141" t="s">
        <v>141</v>
      </c>
    </row>
    <row r="361" spans="16:23">
      <c r="P361" s="5"/>
      <c r="Q361" s="140">
        <v>3145034</v>
      </c>
      <c r="R361" s="140">
        <v>3246933</v>
      </c>
      <c r="S361" s="63">
        <f t="shared" si="5"/>
        <v>101899</v>
      </c>
      <c r="T361" s="140">
        <v>3228219</v>
      </c>
      <c r="U361" s="140">
        <v>3229187</v>
      </c>
      <c r="V361" s="140">
        <v>-1</v>
      </c>
      <c r="W361" s="141" t="s">
        <v>141</v>
      </c>
    </row>
    <row r="362" spans="16:23">
      <c r="P362" s="5"/>
      <c r="Q362" s="140">
        <v>3145034</v>
      </c>
      <c r="R362" s="140">
        <v>3246933</v>
      </c>
      <c r="S362" s="63">
        <f t="shared" si="5"/>
        <v>101899</v>
      </c>
      <c r="T362" s="140">
        <v>3229288</v>
      </c>
      <c r="U362" s="140">
        <v>3230481</v>
      </c>
      <c r="V362" s="140">
        <v>1</v>
      </c>
      <c r="W362" s="141" t="s">
        <v>157</v>
      </c>
    </row>
    <row r="363" spans="16:23">
      <c r="P363" s="5"/>
      <c r="Q363" s="140">
        <v>3145034</v>
      </c>
      <c r="R363" s="140">
        <v>3246933</v>
      </c>
      <c r="S363" s="63">
        <f t="shared" si="5"/>
        <v>101899</v>
      </c>
      <c r="T363" s="140">
        <v>3230675</v>
      </c>
      <c r="U363" s="140">
        <v>3231460</v>
      </c>
      <c r="V363" s="140">
        <v>1</v>
      </c>
      <c r="W363" s="141"/>
    </row>
    <row r="364" spans="16:23">
      <c r="P364" s="5"/>
      <c r="Q364" s="140">
        <v>3145034</v>
      </c>
      <c r="R364" s="140">
        <v>3246933</v>
      </c>
      <c r="S364" s="63">
        <f t="shared" si="5"/>
        <v>101899</v>
      </c>
      <c r="T364" s="140">
        <v>3231444</v>
      </c>
      <c r="U364" s="140">
        <v>3232511</v>
      </c>
      <c r="V364" s="140">
        <v>1</v>
      </c>
      <c r="W364" s="141"/>
    </row>
    <row r="365" spans="16:23">
      <c r="P365" s="5"/>
      <c r="Q365" s="140">
        <v>3145034</v>
      </c>
      <c r="R365" s="140">
        <v>3246933</v>
      </c>
      <c r="S365" s="63">
        <f t="shared" si="5"/>
        <v>101899</v>
      </c>
      <c r="T365" s="140">
        <v>3232580</v>
      </c>
      <c r="U365" s="140">
        <v>3233983</v>
      </c>
      <c r="V365" s="140">
        <v>1</v>
      </c>
      <c r="W365" s="141" t="s">
        <v>157</v>
      </c>
    </row>
    <row r="366" spans="16:23">
      <c r="P366" s="5"/>
      <c r="Q366" s="140">
        <v>3145034</v>
      </c>
      <c r="R366" s="140">
        <v>3246933</v>
      </c>
      <c r="S366" s="63">
        <f t="shared" si="5"/>
        <v>101899</v>
      </c>
      <c r="T366" s="140">
        <v>3234405</v>
      </c>
      <c r="U366" s="140">
        <v>3234629</v>
      </c>
      <c r="V366" s="140">
        <v>1</v>
      </c>
      <c r="W366" s="141"/>
    </row>
    <row r="367" spans="16:23">
      <c r="P367" s="5"/>
      <c r="Q367" s="140">
        <v>3145034</v>
      </c>
      <c r="R367" s="140">
        <v>3246933</v>
      </c>
      <c r="S367" s="63">
        <f t="shared" si="5"/>
        <v>101899</v>
      </c>
      <c r="T367" s="140">
        <v>3234626</v>
      </c>
      <c r="U367" s="140">
        <v>3234784</v>
      </c>
      <c r="V367" s="140">
        <v>1</v>
      </c>
      <c r="W367" s="141"/>
    </row>
    <row r="368" spans="16:23">
      <c r="P368" s="5"/>
      <c r="Q368" s="140">
        <v>3145034</v>
      </c>
      <c r="R368" s="140">
        <v>3246933</v>
      </c>
      <c r="S368" s="63">
        <f t="shared" si="5"/>
        <v>101899</v>
      </c>
      <c r="T368" s="140">
        <v>3234869</v>
      </c>
      <c r="U368" s="140">
        <v>3235090</v>
      </c>
      <c r="V368" s="140">
        <v>1</v>
      </c>
      <c r="W368" s="141" t="s">
        <v>1156</v>
      </c>
    </row>
    <row r="369" spans="16:23">
      <c r="P369" s="5"/>
      <c r="Q369" s="140">
        <v>3145034</v>
      </c>
      <c r="R369" s="140">
        <v>3246933</v>
      </c>
      <c r="S369" s="63">
        <f t="shared" si="5"/>
        <v>101899</v>
      </c>
      <c r="T369" s="140">
        <v>3235148</v>
      </c>
      <c r="U369" s="140">
        <v>3235441</v>
      </c>
      <c r="V369" s="140">
        <v>1</v>
      </c>
      <c r="W369" s="141" t="s">
        <v>157</v>
      </c>
    </row>
    <row r="370" spans="16:23">
      <c r="P370" s="5"/>
      <c r="Q370" s="140">
        <v>3145034</v>
      </c>
      <c r="R370" s="140">
        <v>3246933</v>
      </c>
      <c r="S370" s="63">
        <f t="shared" si="5"/>
        <v>101899</v>
      </c>
      <c r="T370" s="140">
        <v>3235993</v>
      </c>
      <c r="U370" s="140">
        <v>3236427</v>
      </c>
      <c r="V370" s="140">
        <v>1</v>
      </c>
      <c r="W370" s="141" t="s">
        <v>157</v>
      </c>
    </row>
    <row r="371" spans="16:23">
      <c r="P371" s="5"/>
      <c r="Q371" s="140">
        <v>3145034</v>
      </c>
      <c r="R371" s="140">
        <v>3246933</v>
      </c>
      <c r="S371" s="63">
        <f t="shared" si="5"/>
        <v>101899</v>
      </c>
      <c r="T371" s="140">
        <v>3236447</v>
      </c>
      <c r="U371" s="140">
        <v>3236932</v>
      </c>
      <c r="V371" s="140">
        <v>1</v>
      </c>
      <c r="W371" s="141" t="s">
        <v>157</v>
      </c>
    </row>
    <row r="372" spans="16:23">
      <c r="P372" s="5"/>
      <c r="Q372" s="140">
        <v>3145034</v>
      </c>
      <c r="R372" s="140">
        <v>3246933</v>
      </c>
      <c r="S372" s="63">
        <f t="shared" si="5"/>
        <v>101899</v>
      </c>
      <c r="T372" s="140">
        <v>3237013</v>
      </c>
      <c r="U372" s="140">
        <v>3237645</v>
      </c>
      <c r="V372" s="140">
        <v>1</v>
      </c>
      <c r="W372" s="141" t="s">
        <v>157</v>
      </c>
    </row>
    <row r="373" spans="16:23">
      <c r="P373" s="5"/>
      <c r="Q373" s="140">
        <v>3145034</v>
      </c>
      <c r="R373" s="140">
        <v>3246933</v>
      </c>
      <c r="S373" s="63">
        <f t="shared" si="5"/>
        <v>101899</v>
      </c>
      <c r="T373" s="140">
        <v>3237653</v>
      </c>
      <c r="U373" s="140">
        <v>3238099</v>
      </c>
      <c r="V373" s="140">
        <v>1</v>
      </c>
      <c r="W373" s="141" t="s">
        <v>157</v>
      </c>
    </row>
    <row r="374" spans="16:23">
      <c r="P374" s="5"/>
      <c r="Q374" s="140">
        <v>3145034</v>
      </c>
      <c r="R374" s="140">
        <v>3246933</v>
      </c>
      <c r="S374" s="63">
        <f t="shared" si="5"/>
        <v>101899</v>
      </c>
      <c r="T374" s="140">
        <v>3238116</v>
      </c>
      <c r="U374" s="140">
        <v>3239714</v>
      </c>
      <c r="V374" s="140">
        <v>1</v>
      </c>
      <c r="W374" s="141" t="s">
        <v>157</v>
      </c>
    </row>
    <row r="375" spans="16:23">
      <c r="P375" s="5"/>
      <c r="Q375" s="140">
        <v>3145034</v>
      </c>
      <c r="R375" s="140">
        <v>3246933</v>
      </c>
      <c r="S375" s="63">
        <f t="shared" si="5"/>
        <v>101899</v>
      </c>
      <c r="T375" s="140">
        <v>3239912</v>
      </c>
      <c r="U375" s="140">
        <v>3240625</v>
      </c>
      <c r="V375" s="140">
        <v>1</v>
      </c>
      <c r="W375" s="141"/>
    </row>
    <row r="376" spans="16:23">
      <c r="P376" s="5"/>
      <c r="Q376" s="140">
        <v>3145034</v>
      </c>
      <c r="R376" s="140">
        <v>3246933</v>
      </c>
      <c r="S376" s="63">
        <f t="shared" si="5"/>
        <v>101899</v>
      </c>
      <c r="T376" s="140">
        <v>3241043</v>
      </c>
      <c r="U376" s="140">
        <v>3242815</v>
      </c>
      <c r="V376" s="140">
        <v>1</v>
      </c>
      <c r="W376" s="141" t="s">
        <v>463</v>
      </c>
    </row>
    <row r="377" spans="16:23">
      <c r="P377" s="5"/>
      <c r="Q377" s="140">
        <v>3145034</v>
      </c>
      <c r="R377" s="140">
        <v>3246933</v>
      </c>
      <c r="S377" s="63">
        <f t="shared" si="5"/>
        <v>101899</v>
      </c>
      <c r="T377" s="140">
        <v>3242812</v>
      </c>
      <c r="U377" s="140">
        <v>3243939</v>
      </c>
      <c r="V377" s="140">
        <v>1</v>
      </c>
      <c r="W377" s="141" t="s">
        <v>591</v>
      </c>
    </row>
    <row r="378" spans="16:23">
      <c r="P378" s="5"/>
      <c r="Q378" s="140">
        <v>3145034</v>
      </c>
      <c r="R378" s="140">
        <v>3246933</v>
      </c>
      <c r="S378" s="63">
        <f t="shared" si="5"/>
        <v>101899</v>
      </c>
      <c r="T378" s="140">
        <v>3243936</v>
      </c>
      <c r="U378" s="140">
        <v>3244529</v>
      </c>
      <c r="V378" s="140">
        <v>1</v>
      </c>
      <c r="W378" s="141" t="s">
        <v>589</v>
      </c>
    </row>
    <row r="379" spans="16:23">
      <c r="P379" s="5"/>
      <c r="Q379" s="140">
        <v>3145034</v>
      </c>
      <c r="R379" s="140">
        <v>3246933</v>
      </c>
      <c r="S379" s="63">
        <f t="shared" si="5"/>
        <v>101899</v>
      </c>
      <c r="T379" s="140">
        <v>3244522</v>
      </c>
      <c r="U379" s="140">
        <v>3245175</v>
      </c>
      <c r="V379" s="140">
        <v>1</v>
      </c>
      <c r="W379" s="141" t="s">
        <v>589</v>
      </c>
    </row>
    <row r="380" spans="16:23">
      <c r="P380" s="5"/>
      <c r="Q380" s="140">
        <v>3145034</v>
      </c>
      <c r="R380" s="140">
        <v>3246933</v>
      </c>
      <c r="S380" s="63">
        <f t="shared" si="5"/>
        <v>101899</v>
      </c>
      <c r="T380" s="140">
        <v>3245241</v>
      </c>
      <c r="U380" s="140">
        <v>3246416</v>
      </c>
      <c r="V380" s="140">
        <v>1</v>
      </c>
      <c r="W380" s="141" t="s">
        <v>1157</v>
      </c>
    </row>
    <row r="381" spans="16:23">
      <c r="P381" s="5"/>
      <c r="Q381" s="140">
        <v>3145034</v>
      </c>
      <c r="R381" s="140">
        <v>3246933</v>
      </c>
      <c r="S381" s="63">
        <f t="shared" si="5"/>
        <v>101899</v>
      </c>
      <c r="T381" s="140">
        <v>3246427</v>
      </c>
      <c r="U381" s="140">
        <v>3246933</v>
      </c>
      <c r="V381" s="140">
        <v>1</v>
      </c>
      <c r="W381" s="141" t="s">
        <v>242</v>
      </c>
    </row>
    <row r="382" spans="16:23">
      <c r="P382" s="5">
        <v>23</v>
      </c>
      <c r="Q382" s="152">
        <v>3254021</v>
      </c>
      <c r="R382" s="152">
        <v>3261504</v>
      </c>
      <c r="S382" s="152">
        <v>7483</v>
      </c>
      <c r="T382" s="152">
        <v>3254021</v>
      </c>
      <c r="U382" s="152">
        <v>3254329</v>
      </c>
      <c r="V382" s="152">
        <v>-1</v>
      </c>
      <c r="W382" s="142"/>
    </row>
    <row r="383" spans="16:23">
      <c r="P383" s="5"/>
      <c r="Q383" s="152">
        <v>3254021</v>
      </c>
      <c r="R383" s="152">
        <v>3261504</v>
      </c>
      <c r="S383" s="152">
        <v>7483</v>
      </c>
      <c r="T383" s="152">
        <v>3254331</v>
      </c>
      <c r="U383" s="152">
        <v>3255782</v>
      </c>
      <c r="V383" s="152">
        <v>-1</v>
      </c>
      <c r="W383" s="142" t="s">
        <v>141</v>
      </c>
    </row>
    <row r="384" spans="16:23">
      <c r="P384" s="5"/>
      <c r="Q384" s="152">
        <v>3254021</v>
      </c>
      <c r="R384" s="152">
        <v>3261504</v>
      </c>
      <c r="S384" s="152">
        <v>7483</v>
      </c>
      <c r="T384" s="152">
        <v>3255798</v>
      </c>
      <c r="U384" s="152">
        <v>3256157</v>
      </c>
      <c r="V384" s="152">
        <v>-1</v>
      </c>
      <c r="W384" s="142" t="s">
        <v>141</v>
      </c>
    </row>
    <row r="385" spans="16:23">
      <c r="P385" s="5"/>
      <c r="Q385" s="152">
        <v>3254021</v>
      </c>
      <c r="R385" s="152">
        <v>3261504</v>
      </c>
      <c r="S385" s="152">
        <v>7483</v>
      </c>
      <c r="T385" s="152">
        <v>3256157</v>
      </c>
      <c r="U385" s="152">
        <v>3256462</v>
      </c>
      <c r="V385" s="152">
        <v>-1</v>
      </c>
      <c r="W385" s="142" t="s">
        <v>157</v>
      </c>
    </row>
    <row r="386" spans="16:23">
      <c r="P386" s="5"/>
      <c r="Q386" s="152">
        <v>3254021</v>
      </c>
      <c r="R386" s="152">
        <v>3261504</v>
      </c>
      <c r="S386" s="152">
        <v>7483</v>
      </c>
      <c r="T386" s="152">
        <v>3256588</v>
      </c>
      <c r="U386" s="152">
        <v>3257169</v>
      </c>
      <c r="V386" s="152">
        <v>1</v>
      </c>
      <c r="W386" s="142" t="s">
        <v>304</v>
      </c>
    </row>
    <row r="387" spans="16:23">
      <c r="P387" s="5"/>
      <c r="Q387" s="152">
        <v>3254021</v>
      </c>
      <c r="R387" s="152">
        <v>3261504</v>
      </c>
      <c r="S387" s="152">
        <v>7483</v>
      </c>
      <c r="T387" s="152">
        <v>3257431</v>
      </c>
      <c r="U387" s="152">
        <v>3257547</v>
      </c>
      <c r="V387" s="152">
        <v>1</v>
      </c>
      <c r="W387" s="142"/>
    </row>
    <row r="388" spans="16:23">
      <c r="P388" s="5"/>
      <c r="Q388" s="152">
        <v>3254021</v>
      </c>
      <c r="R388" s="152">
        <v>3261504</v>
      </c>
      <c r="S388" s="152">
        <v>7483</v>
      </c>
      <c r="T388" s="152">
        <v>3257610</v>
      </c>
      <c r="U388" s="152">
        <v>3257735</v>
      </c>
      <c r="V388" s="152">
        <v>1</v>
      </c>
      <c r="W388" s="142"/>
    </row>
    <row r="389" spans="16:23">
      <c r="P389" s="5"/>
      <c r="Q389" s="152">
        <v>3254021</v>
      </c>
      <c r="R389" s="152">
        <v>3261504</v>
      </c>
      <c r="S389" s="152">
        <v>7483</v>
      </c>
      <c r="T389" s="152">
        <v>3258441</v>
      </c>
      <c r="U389" s="152">
        <v>3258806</v>
      </c>
      <c r="V389" s="152">
        <v>-1</v>
      </c>
      <c r="W389" s="142"/>
    </row>
    <row r="390" spans="16:23">
      <c r="P390" s="5"/>
      <c r="Q390" s="152">
        <v>3254021</v>
      </c>
      <c r="R390" s="152">
        <v>3261504</v>
      </c>
      <c r="S390" s="152">
        <v>7483</v>
      </c>
      <c r="T390" s="152">
        <v>3259005</v>
      </c>
      <c r="U390" s="152">
        <v>3260045</v>
      </c>
      <c r="V390" s="152">
        <v>1</v>
      </c>
      <c r="W390" s="142" t="s">
        <v>141</v>
      </c>
    </row>
    <row r="391" spans="16:23">
      <c r="P391" s="5"/>
      <c r="Q391" s="152">
        <v>3254021</v>
      </c>
      <c r="R391" s="152">
        <v>3261504</v>
      </c>
      <c r="S391" s="152">
        <v>7483</v>
      </c>
      <c r="T391" s="152">
        <v>3260037</v>
      </c>
      <c r="U391" s="152">
        <v>3260903</v>
      </c>
      <c r="V391" s="152">
        <v>-1</v>
      </c>
      <c r="W391" s="142"/>
    </row>
    <row r="392" spans="16:23">
      <c r="P392" s="5"/>
      <c r="Q392" s="152">
        <v>3254021</v>
      </c>
      <c r="R392" s="152">
        <v>3261504</v>
      </c>
      <c r="S392" s="152">
        <v>7483</v>
      </c>
      <c r="T392" s="152">
        <v>3261388</v>
      </c>
      <c r="U392" s="152">
        <v>3261504</v>
      </c>
      <c r="V392" s="152">
        <v>-1</v>
      </c>
      <c r="W392" s="142"/>
    </row>
  </sheetData>
  <mergeCells count="16">
    <mergeCell ref="P1:R1"/>
    <mergeCell ref="B1:E1"/>
    <mergeCell ref="F1:I1"/>
    <mergeCell ref="J1:M1"/>
    <mergeCell ref="F6:F8"/>
    <mergeCell ref="G6:G8"/>
    <mergeCell ref="H6:H8"/>
    <mergeCell ref="I6:I8"/>
    <mergeCell ref="F20:F22"/>
    <mergeCell ref="G20:G22"/>
    <mergeCell ref="H20:H22"/>
    <mergeCell ref="I20:I22"/>
    <mergeCell ref="F24:F25"/>
    <mergeCell ref="G24:G25"/>
    <mergeCell ref="H24:H25"/>
    <mergeCell ref="I24:I25"/>
  </mergeCell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47BB9-F026-46ED-ABA5-CF70AB604768}">
  <dimension ref="A1:W387"/>
  <sheetViews>
    <sheetView workbookViewId="0">
      <selection activeCell="J1" sqref="J1:M1"/>
    </sheetView>
  </sheetViews>
  <sheetFormatPr defaultRowHeight="12.75"/>
  <cols>
    <col min="1" max="1" width="14.125" style="5" customWidth="1"/>
    <col min="2" max="13" width="9" style="5"/>
    <col min="14" max="15" width="3.5" style="5" customWidth="1"/>
    <col min="16" max="16" width="9" style="5"/>
    <col min="17" max="17" width="11.375" style="5" customWidth="1"/>
    <col min="18" max="18" width="11" style="5" customWidth="1"/>
    <col min="19" max="19" width="9" style="5"/>
    <col min="20" max="20" width="10.875" style="5" customWidth="1"/>
    <col min="21" max="21" width="10.5" style="5" customWidth="1"/>
    <col min="22" max="22" width="9" style="3"/>
    <col min="23" max="23" width="102.375" style="5" bestFit="1" customWidth="1"/>
    <col min="24" max="16384" width="9" style="5"/>
  </cols>
  <sheetData>
    <row r="1" spans="1:23" ht="71.25" customHeight="1" thickBot="1">
      <c r="A1" s="305" t="s">
        <v>1158</v>
      </c>
      <c r="B1" s="762" t="s">
        <v>315</v>
      </c>
      <c r="C1" s="763"/>
      <c r="D1" s="763"/>
      <c r="E1" s="764"/>
      <c r="F1" s="762" t="s">
        <v>129</v>
      </c>
      <c r="G1" s="763"/>
      <c r="H1" s="763"/>
      <c r="I1" s="764"/>
      <c r="J1" s="765" t="s">
        <v>130</v>
      </c>
      <c r="K1" s="766"/>
      <c r="L1" s="766"/>
      <c r="M1" s="767"/>
      <c r="P1" s="768" t="s">
        <v>1013</v>
      </c>
      <c r="Q1" s="768"/>
      <c r="R1" s="768"/>
    </row>
    <row r="2" spans="1:23" ht="13.5" thickBot="1">
      <c r="A2" s="465" t="s">
        <v>131</v>
      </c>
      <c r="B2" s="507" t="s">
        <v>6</v>
      </c>
      <c r="C2" s="400" t="s">
        <v>7</v>
      </c>
      <c r="D2" s="400" t="s">
        <v>8</v>
      </c>
      <c r="E2" s="401" t="s">
        <v>9</v>
      </c>
      <c r="F2" s="398" t="s">
        <v>6</v>
      </c>
      <c r="G2" s="399" t="s">
        <v>7</v>
      </c>
      <c r="H2" s="400" t="s">
        <v>8</v>
      </c>
      <c r="I2" s="401" t="s">
        <v>10</v>
      </c>
      <c r="J2" s="241" t="s">
        <v>6</v>
      </c>
      <c r="K2" s="242" t="s">
        <v>7</v>
      </c>
      <c r="L2" s="242" t="s">
        <v>8</v>
      </c>
      <c r="M2" s="243" t="s">
        <v>9</v>
      </c>
      <c r="P2" s="135" t="s">
        <v>125</v>
      </c>
      <c r="Q2" s="32" t="s">
        <v>126</v>
      </c>
      <c r="R2" s="32" t="s">
        <v>127</v>
      </c>
      <c r="S2" s="32" t="s">
        <v>8</v>
      </c>
      <c r="T2" s="32" t="s">
        <v>368</v>
      </c>
      <c r="U2" s="32" t="s">
        <v>369</v>
      </c>
      <c r="V2" s="32" t="s">
        <v>15</v>
      </c>
      <c r="W2" s="133" t="s">
        <v>16</v>
      </c>
    </row>
    <row r="3" spans="1:23">
      <c r="A3" s="529">
        <v>1</v>
      </c>
      <c r="B3" s="245">
        <v>2935</v>
      </c>
      <c r="C3" s="246">
        <v>15134</v>
      </c>
      <c r="D3" s="246">
        <v>12199</v>
      </c>
      <c r="E3" s="344">
        <v>11</v>
      </c>
      <c r="F3" s="830">
        <v>3083</v>
      </c>
      <c r="G3" s="831">
        <v>105839</v>
      </c>
      <c r="H3" s="831">
        <v>102757</v>
      </c>
      <c r="I3" s="832" t="s">
        <v>105</v>
      </c>
      <c r="J3" s="833">
        <v>4029</v>
      </c>
      <c r="K3" s="834">
        <v>33617</v>
      </c>
      <c r="L3" s="834">
        <v>29588</v>
      </c>
      <c r="M3" s="835">
        <v>19</v>
      </c>
      <c r="P3" s="111">
        <v>1</v>
      </c>
      <c r="Q3" s="4">
        <v>2935</v>
      </c>
      <c r="R3" s="4">
        <v>15134</v>
      </c>
      <c r="S3" s="4">
        <f>Table12[[#This Row],[Island end]]-Table12[[#This Row],[Island start]]</f>
        <v>12199</v>
      </c>
      <c r="T3" s="4">
        <v>2935</v>
      </c>
      <c r="U3" s="4">
        <v>3057</v>
      </c>
      <c r="V3" s="4">
        <v>-1</v>
      </c>
      <c r="W3" s="170" t="s">
        <v>195</v>
      </c>
    </row>
    <row r="4" spans="1:23">
      <c r="A4" s="384">
        <v>2</v>
      </c>
      <c r="B4" s="254">
        <v>15162</v>
      </c>
      <c r="C4" s="9">
        <v>105583</v>
      </c>
      <c r="D4" s="43">
        <v>90421</v>
      </c>
      <c r="E4" s="473">
        <v>100</v>
      </c>
      <c r="F4" s="753"/>
      <c r="G4" s="755"/>
      <c r="H4" s="755"/>
      <c r="I4" s="826"/>
      <c r="J4" s="759"/>
      <c r="K4" s="749"/>
      <c r="L4" s="749"/>
      <c r="M4" s="751"/>
      <c r="P4" s="111"/>
      <c r="Q4" s="4">
        <v>2935</v>
      </c>
      <c r="R4" s="4">
        <v>15134</v>
      </c>
      <c r="S4" s="4">
        <f>Table12[[#This Row],[Island end]]-Table12[[#This Row],[Island start]]</f>
        <v>12199</v>
      </c>
      <c r="T4" s="4">
        <v>3270</v>
      </c>
      <c r="U4" s="4">
        <v>4178</v>
      </c>
      <c r="V4" s="4">
        <v>-1</v>
      </c>
      <c r="W4" s="170" t="s">
        <v>1043</v>
      </c>
    </row>
    <row r="5" spans="1:23">
      <c r="A5" s="471">
        <v>3</v>
      </c>
      <c r="B5" s="322">
        <v>234354</v>
      </c>
      <c r="C5" s="10">
        <v>249006</v>
      </c>
      <c r="D5" s="10">
        <v>14652</v>
      </c>
      <c r="E5" s="357">
        <v>15</v>
      </c>
      <c r="F5" s="429">
        <v>236511</v>
      </c>
      <c r="G5" s="281">
        <v>245818</v>
      </c>
      <c r="H5" s="281">
        <v>9307</v>
      </c>
      <c r="I5" s="282" t="s">
        <v>104</v>
      </c>
      <c r="J5" s="370"/>
      <c r="K5" s="3"/>
      <c r="L5" s="3"/>
      <c r="M5" s="290"/>
      <c r="P5" s="111"/>
      <c r="Q5" s="4">
        <v>2935</v>
      </c>
      <c r="R5" s="4">
        <v>15134</v>
      </c>
      <c r="S5" s="4">
        <f>Table12[[#This Row],[Island end]]-Table12[[#This Row],[Island start]]</f>
        <v>12199</v>
      </c>
      <c r="T5" s="4">
        <v>4341</v>
      </c>
      <c r="U5" s="4">
        <v>5333</v>
      </c>
      <c r="V5" s="4">
        <v>-1</v>
      </c>
      <c r="W5" s="170" t="s">
        <v>1052</v>
      </c>
    </row>
    <row r="6" spans="1:23">
      <c r="A6" s="471">
        <v>4</v>
      </c>
      <c r="B6" s="323">
        <v>462940</v>
      </c>
      <c r="C6" s="11">
        <v>473795</v>
      </c>
      <c r="D6" s="11">
        <v>10855</v>
      </c>
      <c r="E6" s="359">
        <v>9</v>
      </c>
      <c r="F6" s="794">
        <v>431677</v>
      </c>
      <c r="G6" s="744">
        <v>488817</v>
      </c>
      <c r="H6" s="744">
        <v>57140</v>
      </c>
      <c r="I6" s="746" t="s">
        <v>105</v>
      </c>
      <c r="J6" s="370"/>
      <c r="K6" s="3"/>
      <c r="L6" s="3"/>
      <c r="M6" s="290"/>
      <c r="P6" s="111"/>
      <c r="Q6" s="4">
        <v>2935</v>
      </c>
      <c r="R6" s="4">
        <v>15134</v>
      </c>
      <c r="S6" s="4">
        <f>Table12[[#This Row],[Island end]]-Table12[[#This Row],[Island start]]</f>
        <v>12199</v>
      </c>
      <c r="T6" s="4">
        <v>5939</v>
      </c>
      <c r="U6" s="4">
        <v>7447</v>
      </c>
      <c r="V6" s="4">
        <v>-1</v>
      </c>
      <c r="W6" s="170" t="s">
        <v>141</v>
      </c>
    </row>
    <row r="7" spans="1:23">
      <c r="A7" s="471">
        <v>5</v>
      </c>
      <c r="B7" s="324">
        <v>478072</v>
      </c>
      <c r="C7" s="23">
        <v>486190</v>
      </c>
      <c r="D7" s="23">
        <v>8118</v>
      </c>
      <c r="E7" s="369">
        <v>8</v>
      </c>
      <c r="F7" s="795"/>
      <c r="G7" s="745"/>
      <c r="H7" s="745"/>
      <c r="I7" s="747"/>
      <c r="J7" s="370"/>
      <c r="K7" s="3"/>
      <c r="L7" s="3"/>
      <c r="M7" s="290"/>
      <c r="P7" s="111"/>
      <c r="Q7" s="4">
        <v>2935</v>
      </c>
      <c r="R7" s="4">
        <v>15134</v>
      </c>
      <c r="S7" s="4">
        <f>Table12[[#This Row],[Island end]]-Table12[[#This Row],[Island start]]</f>
        <v>12199</v>
      </c>
      <c r="T7" s="4">
        <v>7566</v>
      </c>
      <c r="U7" s="4">
        <v>7898</v>
      </c>
      <c r="V7" s="4">
        <v>-1</v>
      </c>
      <c r="W7" s="170" t="s">
        <v>141</v>
      </c>
    </row>
    <row r="8" spans="1:23">
      <c r="A8" s="787">
        <v>6</v>
      </c>
      <c r="B8" s="827">
        <v>663095</v>
      </c>
      <c r="C8" s="828">
        <v>703847</v>
      </c>
      <c r="D8" s="828">
        <v>40752</v>
      </c>
      <c r="E8" s="829">
        <v>38</v>
      </c>
      <c r="F8" s="542">
        <v>659241</v>
      </c>
      <c r="G8" s="273">
        <v>672619</v>
      </c>
      <c r="H8" s="273">
        <v>13378</v>
      </c>
      <c r="I8" s="274" t="s">
        <v>104</v>
      </c>
      <c r="J8" s="370"/>
      <c r="K8" s="3"/>
      <c r="L8" s="3"/>
      <c r="M8" s="290"/>
      <c r="P8" s="111"/>
      <c r="Q8" s="4">
        <v>2935</v>
      </c>
      <c r="R8" s="4">
        <v>15134</v>
      </c>
      <c r="S8" s="4">
        <f>Table12[[#This Row],[Island end]]-Table12[[#This Row],[Island start]]</f>
        <v>12199</v>
      </c>
      <c r="T8" s="4">
        <v>8485</v>
      </c>
      <c r="U8" s="4">
        <v>9636</v>
      </c>
      <c r="V8" s="4">
        <v>-1</v>
      </c>
      <c r="W8" s="170" t="s">
        <v>1051</v>
      </c>
    </row>
    <row r="9" spans="1:23">
      <c r="A9" s="787"/>
      <c r="B9" s="827"/>
      <c r="C9" s="828"/>
      <c r="D9" s="828"/>
      <c r="E9" s="829"/>
      <c r="F9" s="280">
        <v>684086</v>
      </c>
      <c r="G9" s="281">
        <v>696935</v>
      </c>
      <c r="H9" s="281">
        <v>12849</v>
      </c>
      <c r="I9" s="282" t="s">
        <v>104</v>
      </c>
      <c r="J9" s="370"/>
      <c r="K9" s="3"/>
      <c r="L9" s="3"/>
      <c r="M9" s="290"/>
      <c r="P9" s="111"/>
      <c r="Q9" s="4">
        <v>2935</v>
      </c>
      <c r="R9" s="4">
        <v>15134</v>
      </c>
      <c r="S9" s="4">
        <f>Table12[[#This Row],[Island end]]-Table12[[#This Row],[Island start]]</f>
        <v>12199</v>
      </c>
      <c r="T9" s="4">
        <v>9661</v>
      </c>
      <c r="U9" s="4">
        <v>10626</v>
      </c>
      <c r="V9" s="4">
        <v>-1</v>
      </c>
      <c r="W9" s="170" t="s">
        <v>1050</v>
      </c>
    </row>
    <row r="10" spans="1:23">
      <c r="A10" s="471">
        <v>7</v>
      </c>
      <c r="B10" s="313">
        <v>930922</v>
      </c>
      <c r="C10" s="42">
        <v>937218</v>
      </c>
      <c r="D10" s="42">
        <v>6296</v>
      </c>
      <c r="E10" s="365">
        <v>8</v>
      </c>
      <c r="F10" s="429">
        <v>931947</v>
      </c>
      <c r="G10" s="281">
        <v>942926</v>
      </c>
      <c r="H10" s="281">
        <v>10979</v>
      </c>
      <c r="I10" s="282" t="s">
        <v>104</v>
      </c>
      <c r="J10" s="370"/>
      <c r="K10" s="3"/>
      <c r="L10" s="3"/>
      <c r="M10" s="290"/>
      <c r="P10" s="111"/>
      <c r="Q10" s="4">
        <v>2935</v>
      </c>
      <c r="R10" s="4">
        <v>15134</v>
      </c>
      <c r="S10" s="4">
        <f>Table12[[#This Row],[Island end]]-Table12[[#This Row],[Island start]]</f>
        <v>12199</v>
      </c>
      <c r="T10" s="4">
        <v>10604</v>
      </c>
      <c r="U10" s="4">
        <v>11101</v>
      </c>
      <c r="V10" s="4">
        <v>-1</v>
      </c>
      <c r="W10" s="170" t="s">
        <v>1049</v>
      </c>
    </row>
    <row r="11" spans="1:23">
      <c r="A11" s="471">
        <v>8</v>
      </c>
      <c r="B11" s="315">
        <v>1033192</v>
      </c>
      <c r="C11" s="40">
        <v>1047409</v>
      </c>
      <c r="D11" s="40">
        <v>14217</v>
      </c>
      <c r="E11" s="353">
        <v>12</v>
      </c>
      <c r="F11" s="752">
        <v>1026128</v>
      </c>
      <c r="G11" s="744">
        <v>1064189</v>
      </c>
      <c r="H11" s="744">
        <v>38061</v>
      </c>
      <c r="I11" s="746" t="s">
        <v>104</v>
      </c>
      <c r="J11" s="370"/>
      <c r="K11" s="3"/>
      <c r="L11" s="3"/>
      <c r="M11" s="290"/>
      <c r="P11" s="111"/>
      <c r="Q11" s="4">
        <v>2935</v>
      </c>
      <c r="R11" s="4">
        <v>15134</v>
      </c>
      <c r="S11" s="4">
        <f>Table12[[#This Row],[Island end]]-Table12[[#This Row],[Island start]]</f>
        <v>12199</v>
      </c>
      <c r="T11" s="4">
        <v>11098</v>
      </c>
      <c r="U11" s="4">
        <v>12813</v>
      </c>
      <c r="V11" s="4">
        <v>-1</v>
      </c>
      <c r="W11" s="170" t="s">
        <v>1048</v>
      </c>
    </row>
    <row r="12" spans="1:23">
      <c r="A12" s="471">
        <v>9</v>
      </c>
      <c r="B12" s="319">
        <v>1050940</v>
      </c>
      <c r="C12" s="41">
        <v>1064318</v>
      </c>
      <c r="D12" s="41">
        <v>13378</v>
      </c>
      <c r="E12" s="354">
        <v>9</v>
      </c>
      <c r="F12" s="754"/>
      <c r="G12" s="745"/>
      <c r="H12" s="745"/>
      <c r="I12" s="747"/>
      <c r="J12" s="370"/>
      <c r="K12" s="3"/>
      <c r="L12" s="3"/>
      <c r="M12" s="290"/>
      <c r="P12" s="111"/>
      <c r="Q12" s="4">
        <v>2935</v>
      </c>
      <c r="R12" s="4">
        <v>15134</v>
      </c>
      <c r="S12" s="4">
        <f>Table12[[#This Row],[Island end]]-Table12[[#This Row],[Island start]]</f>
        <v>12199</v>
      </c>
      <c r="T12" s="4">
        <v>12817</v>
      </c>
      <c r="U12" s="4">
        <v>13257</v>
      </c>
      <c r="V12" s="4">
        <v>-1</v>
      </c>
      <c r="W12" s="170" t="s">
        <v>1047</v>
      </c>
    </row>
    <row r="13" spans="1:23">
      <c r="A13" s="384">
        <v>10</v>
      </c>
      <c r="B13" s="320">
        <v>1181850</v>
      </c>
      <c r="C13" s="1">
        <v>1221044</v>
      </c>
      <c r="D13" s="7">
        <v>39194</v>
      </c>
      <c r="E13" s="553">
        <v>40</v>
      </c>
      <c r="F13" s="429">
        <v>1204522</v>
      </c>
      <c r="G13" s="281">
        <v>1221187</v>
      </c>
      <c r="H13" s="281">
        <v>16665</v>
      </c>
      <c r="I13" s="282" t="s">
        <v>104</v>
      </c>
      <c r="J13" s="370"/>
      <c r="K13" s="3"/>
      <c r="L13" s="3"/>
      <c r="M13" s="290"/>
      <c r="P13" s="111"/>
      <c r="Q13" s="4">
        <v>2935</v>
      </c>
      <c r="R13" s="4">
        <v>15134</v>
      </c>
      <c r="S13" s="4">
        <f>Table12[[#This Row],[Island end]]-Table12[[#This Row],[Island start]]</f>
        <v>12199</v>
      </c>
      <c r="T13" s="4">
        <v>13254</v>
      </c>
      <c r="U13" s="4">
        <v>15134</v>
      </c>
      <c r="V13" s="4">
        <v>-1</v>
      </c>
      <c r="W13" s="170" t="s">
        <v>1046</v>
      </c>
    </row>
    <row r="14" spans="1:23">
      <c r="A14" s="471">
        <v>11</v>
      </c>
      <c r="B14" s="321">
        <v>1303222</v>
      </c>
      <c r="C14" s="9">
        <v>1310741</v>
      </c>
      <c r="D14" s="9">
        <v>7519</v>
      </c>
      <c r="E14" s="356">
        <v>9</v>
      </c>
      <c r="F14" s="280">
        <v>1299179</v>
      </c>
      <c r="G14" s="281">
        <v>1310741</v>
      </c>
      <c r="H14" s="281">
        <v>11562</v>
      </c>
      <c r="I14" s="282" t="s">
        <v>104</v>
      </c>
      <c r="J14" s="370"/>
      <c r="K14" s="3"/>
      <c r="L14" s="3"/>
      <c r="M14" s="290"/>
      <c r="P14" s="5">
        <v>2</v>
      </c>
      <c r="Q14" s="12">
        <v>15162</v>
      </c>
      <c r="R14" s="9">
        <v>105583</v>
      </c>
      <c r="S14" s="43">
        <f>R14-Q14</f>
        <v>90421</v>
      </c>
      <c r="T14" s="12">
        <v>15162</v>
      </c>
      <c r="U14" s="12">
        <v>16592</v>
      </c>
      <c r="V14" s="12">
        <v>-1</v>
      </c>
      <c r="W14" s="137" t="s">
        <v>1045</v>
      </c>
    </row>
    <row r="15" spans="1:23">
      <c r="A15" s="471">
        <v>12</v>
      </c>
      <c r="B15" s="322">
        <v>1600222</v>
      </c>
      <c r="C15" s="10">
        <v>1621615</v>
      </c>
      <c r="D15" s="10">
        <v>21393</v>
      </c>
      <c r="E15" s="357">
        <v>17</v>
      </c>
      <c r="F15" s="429">
        <v>1603664</v>
      </c>
      <c r="G15" s="281">
        <v>1617085</v>
      </c>
      <c r="H15" s="281">
        <v>13421</v>
      </c>
      <c r="I15" s="282" t="s">
        <v>104</v>
      </c>
      <c r="J15" s="370"/>
      <c r="K15" s="3"/>
      <c r="L15" s="3"/>
      <c r="M15" s="290"/>
      <c r="Q15" s="12">
        <v>15162</v>
      </c>
      <c r="R15" s="9">
        <v>105583</v>
      </c>
      <c r="S15" s="43">
        <f t="shared" ref="S15:S78" si="0">R15-Q15</f>
        <v>90421</v>
      </c>
      <c r="T15" s="12">
        <v>16610</v>
      </c>
      <c r="U15" s="12">
        <v>19459</v>
      </c>
      <c r="V15" s="12">
        <v>-1</v>
      </c>
      <c r="W15" s="137" t="s">
        <v>1044</v>
      </c>
    </row>
    <row r="16" spans="1:23">
      <c r="A16" s="384">
        <v>13</v>
      </c>
      <c r="B16" s="323">
        <v>2328764</v>
      </c>
      <c r="C16" s="11">
        <v>2333583</v>
      </c>
      <c r="D16" s="11">
        <v>4819</v>
      </c>
      <c r="E16" s="359">
        <v>4</v>
      </c>
      <c r="F16" s="370"/>
      <c r="G16" s="3"/>
      <c r="H16" s="3"/>
      <c r="I16" s="290"/>
      <c r="J16" s="370"/>
      <c r="K16" s="3"/>
      <c r="L16" s="3"/>
      <c r="M16" s="290"/>
      <c r="Q16" s="12">
        <v>15162</v>
      </c>
      <c r="R16" s="9">
        <v>105583</v>
      </c>
      <c r="S16" s="43">
        <f t="shared" si="0"/>
        <v>90421</v>
      </c>
      <c r="T16" s="12">
        <v>19553</v>
      </c>
      <c r="U16" s="12">
        <v>20122</v>
      </c>
      <c r="V16" s="12">
        <v>-1</v>
      </c>
      <c r="W16" s="137" t="s">
        <v>1027</v>
      </c>
    </row>
    <row r="17" spans="1:23">
      <c r="A17" s="384">
        <v>14</v>
      </c>
      <c r="B17" s="324">
        <v>2456270</v>
      </c>
      <c r="C17" s="23">
        <v>2477796</v>
      </c>
      <c r="D17" s="23">
        <v>21526</v>
      </c>
      <c r="E17" s="369">
        <v>19</v>
      </c>
      <c r="F17" s="370"/>
      <c r="G17" s="3"/>
      <c r="H17" s="3"/>
      <c r="I17" s="290"/>
      <c r="J17" s="370"/>
      <c r="K17" s="3"/>
      <c r="L17" s="3"/>
      <c r="M17" s="290"/>
      <c r="Q17" s="12">
        <v>15162</v>
      </c>
      <c r="R17" s="9">
        <v>105583</v>
      </c>
      <c r="S17" s="43">
        <f t="shared" si="0"/>
        <v>90421</v>
      </c>
      <c r="T17" s="12">
        <v>20724</v>
      </c>
      <c r="U17" s="12">
        <v>21101</v>
      </c>
      <c r="V17" s="12">
        <v>1</v>
      </c>
      <c r="W17" s="137" t="s">
        <v>142</v>
      </c>
    </row>
    <row r="18" spans="1:23">
      <c r="A18" s="471">
        <v>15</v>
      </c>
      <c r="B18" s="328">
        <v>2651596</v>
      </c>
      <c r="C18" s="24">
        <v>2665506</v>
      </c>
      <c r="D18" s="24">
        <v>13910</v>
      </c>
      <c r="E18" s="361">
        <v>13</v>
      </c>
      <c r="F18" s="490">
        <v>2653102</v>
      </c>
      <c r="G18" s="281">
        <v>2665332</v>
      </c>
      <c r="H18" s="281">
        <v>12230</v>
      </c>
      <c r="I18" s="282" t="s">
        <v>104</v>
      </c>
      <c r="J18" s="370"/>
      <c r="K18" s="3"/>
      <c r="L18" s="3"/>
      <c r="M18" s="290"/>
      <c r="Q18" s="12">
        <v>15162</v>
      </c>
      <c r="R18" s="9">
        <v>105583</v>
      </c>
      <c r="S18" s="43">
        <f t="shared" si="0"/>
        <v>90421</v>
      </c>
      <c r="T18" s="12">
        <v>21215</v>
      </c>
      <c r="U18" s="12">
        <v>21586</v>
      </c>
      <c r="V18" s="12">
        <v>-1</v>
      </c>
      <c r="W18" s="137" t="s">
        <v>141</v>
      </c>
    </row>
    <row r="19" spans="1:23" ht="14.25">
      <c r="A19" s="471">
        <v>16</v>
      </c>
      <c r="B19" s="313">
        <v>2747478</v>
      </c>
      <c r="C19" s="42">
        <v>2768051</v>
      </c>
      <c r="D19" s="42">
        <v>20573</v>
      </c>
      <c r="E19" s="365">
        <v>22</v>
      </c>
      <c r="F19" s="255"/>
      <c r="G19" s="3"/>
      <c r="H19" s="3"/>
      <c r="I19" s="290"/>
      <c r="J19" s="370"/>
      <c r="K19" s="3"/>
      <c r="L19" s="3"/>
      <c r="M19" s="290"/>
      <c r="Q19" s="12">
        <v>15162</v>
      </c>
      <c r="R19" s="9">
        <v>105583</v>
      </c>
      <c r="S19" s="43">
        <f t="shared" si="0"/>
        <v>90421</v>
      </c>
      <c r="T19" s="12">
        <v>22277</v>
      </c>
      <c r="U19" s="12">
        <v>23185</v>
      </c>
      <c r="V19" s="12">
        <v>-1</v>
      </c>
      <c r="W19" s="137" t="s">
        <v>1043</v>
      </c>
    </row>
    <row r="20" spans="1:23" ht="14.25">
      <c r="A20" s="471">
        <v>17</v>
      </c>
      <c r="B20" s="315">
        <v>3023173</v>
      </c>
      <c r="C20" s="40">
        <v>3029362</v>
      </c>
      <c r="D20" s="40">
        <v>6189</v>
      </c>
      <c r="E20" s="353">
        <v>9</v>
      </c>
      <c r="F20" s="255"/>
      <c r="G20" s="3"/>
      <c r="H20" s="3"/>
      <c r="I20" s="290"/>
      <c r="J20" s="370"/>
      <c r="K20" s="3"/>
      <c r="L20" s="3"/>
      <c r="M20" s="290"/>
      <c r="Q20" s="12">
        <v>15162</v>
      </c>
      <c r="R20" s="9">
        <v>105583</v>
      </c>
      <c r="S20" s="43">
        <f t="shared" si="0"/>
        <v>90421</v>
      </c>
      <c r="T20" s="12">
        <v>23355</v>
      </c>
      <c r="U20" s="12">
        <v>23786</v>
      </c>
      <c r="V20" s="12">
        <v>-1</v>
      </c>
      <c r="W20" s="137"/>
    </row>
    <row r="21" spans="1:23" ht="14.25">
      <c r="A21" s="471">
        <v>18</v>
      </c>
      <c r="B21" s="319">
        <v>3272794</v>
      </c>
      <c r="C21" s="41">
        <v>3277814</v>
      </c>
      <c r="D21" s="41">
        <v>5020</v>
      </c>
      <c r="E21" s="354">
        <v>6</v>
      </c>
      <c r="F21" s="255"/>
      <c r="G21" s="3"/>
      <c r="H21" s="3"/>
      <c r="I21" s="290"/>
      <c r="J21" s="370"/>
      <c r="K21" s="3"/>
      <c r="L21" s="3"/>
      <c r="M21" s="290"/>
      <c r="Q21" s="12">
        <v>15162</v>
      </c>
      <c r="R21" s="9">
        <v>105583</v>
      </c>
      <c r="S21" s="43">
        <f t="shared" si="0"/>
        <v>90421</v>
      </c>
      <c r="T21" s="12">
        <v>24018</v>
      </c>
      <c r="U21" s="12">
        <v>24929</v>
      </c>
      <c r="V21" s="12">
        <v>1</v>
      </c>
      <c r="W21" s="137" t="s">
        <v>332</v>
      </c>
    </row>
    <row r="22" spans="1:23" ht="14.25">
      <c r="A22" s="471">
        <v>19</v>
      </c>
      <c r="B22" s="320">
        <v>3447375</v>
      </c>
      <c r="C22" s="1">
        <v>3452080</v>
      </c>
      <c r="D22" s="1">
        <v>4705</v>
      </c>
      <c r="E22" s="355">
        <v>5</v>
      </c>
      <c r="F22" s="255"/>
      <c r="G22" s="3"/>
      <c r="H22" s="3"/>
      <c r="I22" s="290"/>
      <c r="J22" s="370"/>
      <c r="K22" s="3"/>
      <c r="L22" s="3"/>
      <c r="M22" s="290"/>
      <c r="Q22" s="12">
        <v>15162</v>
      </c>
      <c r="R22" s="9">
        <v>105583</v>
      </c>
      <c r="S22" s="43">
        <f t="shared" si="0"/>
        <v>90421</v>
      </c>
      <c r="T22" s="12">
        <v>25460</v>
      </c>
      <c r="U22" s="12">
        <v>26221</v>
      </c>
      <c r="V22" s="12">
        <v>1</v>
      </c>
      <c r="W22" s="137" t="s">
        <v>256</v>
      </c>
    </row>
    <row r="23" spans="1:23" ht="14.25">
      <c r="A23" s="471">
        <v>20</v>
      </c>
      <c r="B23" s="321">
        <v>3699375</v>
      </c>
      <c r="C23" s="9">
        <v>3703507</v>
      </c>
      <c r="D23" s="9">
        <v>4132</v>
      </c>
      <c r="E23" s="356">
        <v>4</v>
      </c>
      <c r="F23" s="255"/>
      <c r="G23" s="3"/>
      <c r="H23" s="3"/>
      <c r="I23" s="290"/>
      <c r="J23" s="370"/>
      <c r="K23" s="3"/>
      <c r="L23" s="3"/>
      <c r="M23" s="290"/>
      <c r="Q23" s="12">
        <v>15162</v>
      </c>
      <c r="R23" s="9">
        <v>105583</v>
      </c>
      <c r="S23" s="43">
        <f t="shared" si="0"/>
        <v>90421</v>
      </c>
      <c r="T23" s="12">
        <v>26340</v>
      </c>
      <c r="U23" s="12">
        <v>26558</v>
      </c>
      <c r="V23" s="12">
        <v>1</v>
      </c>
      <c r="W23" s="137" t="s">
        <v>255</v>
      </c>
    </row>
    <row r="24" spans="1:23" ht="14.25">
      <c r="A24" s="471">
        <v>21</v>
      </c>
      <c r="B24" s="322">
        <v>3844647</v>
      </c>
      <c r="C24" s="10">
        <v>3851001</v>
      </c>
      <c r="D24" s="10">
        <v>6354</v>
      </c>
      <c r="E24" s="357">
        <v>9</v>
      </c>
      <c r="F24" s="255"/>
      <c r="G24" s="3"/>
      <c r="H24" s="3"/>
      <c r="I24" s="290"/>
      <c r="J24" s="370"/>
      <c r="K24" s="3"/>
      <c r="L24" s="3"/>
      <c r="M24" s="290"/>
      <c r="Q24" s="12">
        <v>15162</v>
      </c>
      <c r="R24" s="9">
        <v>105583</v>
      </c>
      <c r="S24" s="43">
        <f t="shared" si="0"/>
        <v>90421</v>
      </c>
      <c r="T24" s="12">
        <v>26599</v>
      </c>
      <c r="U24" s="12">
        <v>27465</v>
      </c>
      <c r="V24" s="12">
        <v>1</v>
      </c>
      <c r="W24" s="137" t="s">
        <v>254</v>
      </c>
    </row>
    <row r="25" spans="1:23" ht="15" thickBot="1">
      <c r="A25" s="394">
        <v>22</v>
      </c>
      <c r="B25" s="554">
        <v>3925249</v>
      </c>
      <c r="C25" s="555">
        <v>3946689</v>
      </c>
      <c r="D25" s="555">
        <v>21440</v>
      </c>
      <c r="E25" s="556">
        <v>18</v>
      </c>
      <c r="F25" s="374"/>
      <c r="G25" s="242"/>
      <c r="H25" s="242"/>
      <c r="I25" s="243"/>
      <c r="J25" s="507"/>
      <c r="K25" s="242"/>
      <c r="L25" s="242"/>
      <c r="M25" s="243"/>
      <c r="Q25" s="12">
        <v>15162</v>
      </c>
      <c r="R25" s="9">
        <v>105583</v>
      </c>
      <c r="S25" s="43">
        <f t="shared" si="0"/>
        <v>90421</v>
      </c>
      <c r="T25" s="12">
        <v>27449</v>
      </c>
      <c r="U25" s="12">
        <v>27685</v>
      </c>
      <c r="V25" s="12">
        <v>1</v>
      </c>
      <c r="W25" s="137" t="s">
        <v>253</v>
      </c>
    </row>
    <row r="26" spans="1:23" ht="14.25">
      <c r="D26" s="32">
        <f>SUM(D3:D25)</f>
        <v>387662</v>
      </c>
      <c r="E26" s="32">
        <f>SUM(E3:E25)</f>
        <v>385</v>
      </c>
      <c r="F26"/>
      <c r="G26" s="3"/>
      <c r="H26" s="3"/>
      <c r="I26" s="3"/>
      <c r="J26" s="3"/>
      <c r="K26" s="3"/>
      <c r="L26" s="3"/>
      <c r="M26" s="3"/>
      <c r="Q26" s="12">
        <v>15162</v>
      </c>
      <c r="R26" s="9">
        <v>105583</v>
      </c>
      <c r="S26" s="43">
        <f t="shared" si="0"/>
        <v>90421</v>
      </c>
      <c r="T26" s="12">
        <v>27678</v>
      </c>
      <c r="U26" s="12">
        <v>29336</v>
      </c>
      <c r="V26" s="12">
        <v>1</v>
      </c>
      <c r="W26" s="137" t="s">
        <v>252</v>
      </c>
    </row>
    <row r="27" spans="1:23" ht="13.5" thickBot="1">
      <c r="A27" s="3"/>
      <c r="B27" s="3"/>
      <c r="C27" s="3"/>
      <c r="D27" s="3"/>
      <c r="E27" s="3"/>
      <c r="F27" s="3"/>
      <c r="G27" s="3"/>
      <c r="H27" s="3"/>
      <c r="I27" s="3"/>
      <c r="J27" s="3"/>
      <c r="K27" s="3"/>
      <c r="L27" s="3"/>
      <c r="M27" s="3"/>
      <c r="Q27" s="12">
        <v>15162</v>
      </c>
      <c r="R27" s="9">
        <v>105583</v>
      </c>
      <c r="S27" s="43">
        <f t="shared" si="0"/>
        <v>90421</v>
      </c>
      <c r="T27" s="12">
        <v>29354</v>
      </c>
      <c r="U27" s="12">
        <v>29920</v>
      </c>
      <c r="V27" s="12">
        <v>1</v>
      </c>
      <c r="W27" s="137" t="s">
        <v>251</v>
      </c>
    </row>
    <row r="28" spans="1:23">
      <c r="A28" s="3"/>
      <c r="B28" s="3"/>
      <c r="C28" s="3"/>
      <c r="D28" s="3"/>
      <c r="E28" s="3"/>
      <c r="F28" s="336">
        <v>519878</v>
      </c>
      <c r="G28" s="337">
        <v>528184</v>
      </c>
      <c r="H28" s="337">
        <v>8306</v>
      </c>
      <c r="I28" s="338" t="s">
        <v>104</v>
      </c>
      <c r="J28" s="3"/>
      <c r="K28" s="3"/>
      <c r="L28" s="3"/>
      <c r="M28" s="3"/>
      <c r="Q28" s="12">
        <v>15162</v>
      </c>
      <c r="R28" s="9">
        <v>105583</v>
      </c>
      <c r="S28" s="43">
        <f t="shared" si="0"/>
        <v>90421</v>
      </c>
      <c r="T28" s="12">
        <v>29917</v>
      </c>
      <c r="U28" s="12">
        <v>31101</v>
      </c>
      <c r="V28" s="12">
        <v>1</v>
      </c>
      <c r="W28" s="137" t="s">
        <v>250</v>
      </c>
    </row>
    <row r="29" spans="1:23">
      <c r="A29" s="3"/>
      <c r="B29" s="62"/>
      <c r="C29" s="3"/>
      <c r="D29" s="3"/>
      <c r="E29" s="3"/>
      <c r="F29" s="267">
        <v>2776735</v>
      </c>
      <c r="G29" s="268">
        <v>2785888</v>
      </c>
      <c r="H29" s="268">
        <v>9153</v>
      </c>
      <c r="I29" s="270" t="s">
        <v>104</v>
      </c>
      <c r="J29" s="3"/>
      <c r="K29" s="3"/>
      <c r="L29" s="3"/>
      <c r="M29" s="3"/>
      <c r="Q29" s="12">
        <v>15162</v>
      </c>
      <c r="R29" s="9">
        <v>105583</v>
      </c>
      <c r="S29" s="43">
        <f t="shared" si="0"/>
        <v>90421</v>
      </c>
      <c r="T29" s="12">
        <v>31232</v>
      </c>
      <c r="U29" s="12">
        <v>32092</v>
      </c>
      <c r="V29" s="12">
        <v>1</v>
      </c>
      <c r="W29" s="137" t="s">
        <v>157</v>
      </c>
    </row>
    <row r="30" spans="1:23">
      <c r="A30" s="3"/>
      <c r="B30" s="3"/>
      <c r="C30" s="3"/>
      <c r="D30" s="3"/>
      <c r="E30" s="3"/>
      <c r="F30" s="267">
        <v>3733925</v>
      </c>
      <c r="G30" s="268">
        <v>3776833</v>
      </c>
      <c r="H30" s="268">
        <v>42908</v>
      </c>
      <c r="I30" s="270" t="s">
        <v>1159</v>
      </c>
      <c r="J30" s="3"/>
      <c r="K30" s="3"/>
      <c r="L30" s="3"/>
      <c r="M30" s="3"/>
      <c r="Q30" s="12">
        <v>15162</v>
      </c>
      <c r="R30" s="9">
        <v>105583</v>
      </c>
      <c r="S30" s="43">
        <f t="shared" si="0"/>
        <v>90421</v>
      </c>
      <c r="T30" s="12">
        <v>32281</v>
      </c>
      <c r="U30" s="12">
        <v>33069</v>
      </c>
      <c r="V30" s="12">
        <v>1</v>
      </c>
      <c r="W30" s="137" t="s">
        <v>249</v>
      </c>
    </row>
    <row r="31" spans="1:23" ht="15" thickBot="1">
      <c r="A31"/>
      <c r="B31"/>
      <c r="C31"/>
      <c r="D31"/>
      <c r="E31"/>
      <c r="F31" s="340">
        <v>3921678</v>
      </c>
      <c r="G31" s="341">
        <v>3922760</v>
      </c>
      <c r="H31" s="341">
        <v>1082</v>
      </c>
      <c r="I31" s="342" t="s">
        <v>132</v>
      </c>
      <c r="J31"/>
      <c r="K31"/>
      <c r="L31"/>
      <c r="M31"/>
      <c r="Q31" s="12">
        <v>15162</v>
      </c>
      <c r="R31" s="9">
        <v>105583</v>
      </c>
      <c r="S31" s="43">
        <f t="shared" si="0"/>
        <v>90421</v>
      </c>
      <c r="T31" s="12">
        <v>33066</v>
      </c>
      <c r="U31" s="12">
        <v>33617</v>
      </c>
      <c r="V31" s="12">
        <v>1</v>
      </c>
      <c r="W31" s="137" t="s">
        <v>248</v>
      </c>
    </row>
    <row r="32" spans="1:23">
      <c r="Q32" s="12">
        <v>15162</v>
      </c>
      <c r="R32" s="9">
        <v>105583</v>
      </c>
      <c r="S32" s="43">
        <f t="shared" si="0"/>
        <v>90421</v>
      </c>
      <c r="T32" s="12">
        <v>33614</v>
      </c>
      <c r="U32" s="12">
        <v>33997</v>
      </c>
      <c r="V32" s="12">
        <v>1</v>
      </c>
      <c r="W32" s="137" t="s">
        <v>247</v>
      </c>
    </row>
    <row r="33" spans="2:23" ht="13.5" thickBot="1">
      <c r="Q33" s="12">
        <v>15162</v>
      </c>
      <c r="R33" s="9">
        <v>105583</v>
      </c>
      <c r="S33" s="43">
        <f t="shared" si="0"/>
        <v>90421</v>
      </c>
      <c r="T33" s="12">
        <v>34293</v>
      </c>
      <c r="U33" s="12">
        <v>36308</v>
      </c>
      <c r="V33" s="12">
        <v>1</v>
      </c>
      <c r="W33" s="137" t="s">
        <v>246</v>
      </c>
    </row>
    <row r="34" spans="2:23" ht="100.5" thickBot="1">
      <c r="B34" s="616" t="s">
        <v>20</v>
      </c>
      <c r="C34" s="617" t="s">
        <v>21</v>
      </c>
      <c r="D34" s="618" t="s">
        <v>22</v>
      </c>
      <c r="E34" s="616" t="s">
        <v>23</v>
      </c>
      <c r="F34" s="617" t="s">
        <v>24</v>
      </c>
      <c r="G34" s="618" t="s">
        <v>25</v>
      </c>
      <c r="H34" s="616" t="s">
        <v>26</v>
      </c>
      <c r="I34" s="617" t="s">
        <v>27</v>
      </c>
      <c r="J34" s="618" t="s">
        <v>28</v>
      </c>
      <c r="K34" s="616" t="s">
        <v>29</v>
      </c>
      <c r="L34" s="617" t="s">
        <v>30</v>
      </c>
      <c r="M34" s="618" t="s">
        <v>31</v>
      </c>
      <c r="Q34" s="12">
        <v>15162</v>
      </c>
      <c r="R34" s="9">
        <v>105583</v>
      </c>
      <c r="S34" s="43">
        <f t="shared" si="0"/>
        <v>90421</v>
      </c>
      <c r="T34" s="12">
        <v>36833</v>
      </c>
      <c r="U34" s="12">
        <v>37663</v>
      </c>
      <c r="V34" s="12">
        <v>-1</v>
      </c>
      <c r="W34" s="137" t="s">
        <v>517</v>
      </c>
    </row>
    <row r="35" spans="2:23" ht="15.75" thickBot="1">
      <c r="B35" s="630">
        <v>10</v>
      </c>
      <c r="C35" s="629">
        <f>SUM(D5,D8:D10,D11:D15,D18)</f>
        <v>171311</v>
      </c>
      <c r="D35" s="631">
        <f>SUM(E5,E8:E10,E11:E15,E18)</f>
        <v>161</v>
      </c>
      <c r="E35" s="630">
        <v>4</v>
      </c>
      <c r="F35" s="629">
        <f>SUM(D3:D4,D6:D7)</f>
        <v>121593</v>
      </c>
      <c r="G35" s="631">
        <f>SUM(E3:E4,E6:E7)</f>
        <v>128</v>
      </c>
      <c r="H35" s="630">
        <v>2</v>
      </c>
      <c r="I35" s="629">
        <v>29588</v>
      </c>
      <c r="J35" s="631">
        <v>19</v>
      </c>
      <c r="K35" s="630">
        <v>9</v>
      </c>
      <c r="L35" s="629">
        <f>SUM(D16:D17,D19:D25)</f>
        <v>94758</v>
      </c>
      <c r="M35" s="631">
        <f>SUM(E16:E17,E19:E25)</f>
        <v>96</v>
      </c>
      <c r="Q35" s="12">
        <v>15162</v>
      </c>
      <c r="R35" s="9">
        <v>105583</v>
      </c>
      <c r="S35" s="43">
        <f t="shared" si="0"/>
        <v>90421</v>
      </c>
      <c r="T35" s="12">
        <v>37660</v>
      </c>
      <c r="U35" s="12">
        <v>38751</v>
      </c>
      <c r="V35" s="12">
        <v>-1</v>
      </c>
      <c r="W35" s="137" t="s">
        <v>516</v>
      </c>
    </row>
    <row r="36" spans="2:23">
      <c r="Q36" s="12">
        <v>15162</v>
      </c>
      <c r="R36" s="9">
        <v>105583</v>
      </c>
      <c r="S36" s="43">
        <f t="shared" si="0"/>
        <v>90421</v>
      </c>
      <c r="T36" s="12">
        <v>38761</v>
      </c>
      <c r="U36" s="12">
        <v>39258</v>
      </c>
      <c r="V36" s="12">
        <v>-1</v>
      </c>
      <c r="W36" s="137" t="s">
        <v>1042</v>
      </c>
    </row>
    <row r="37" spans="2:23">
      <c r="Q37" s="12">
        <v>15162</v>
      </c>
      <c r="R37" s="9">
        <v>105583</v>
      </c>
      <c r="S37" s="43">
        <f t="shared" si="0"/>
        <v>90421</v>
      </c>
      <c r="T37" s="12">
        <v>39271</v>
      </c>
      <c r="U37" s="12">
        <v>39735</v>
      </c>
      <c r="V37" s="12">
        <v>-1</v>
      </c>
      <c r="W37" s="137" t="s">
        <v>1041</v>
      </c>
    </row>
    <row r="38" spans="2:23">
      <c r="Q38" s="12">
        <v>15162</v>
      </c>
      <c r="R38" s="9">
        <v>105583</v>
      </c>
      <c r="S38" s="43">
        <f t="shared" si="0"/>
        <v>90421</v>
      </c>
      <c r="T38" s="12">
        <v>39747</v>
      </c>
      <c r="U38" s="12">
        <v>40076</v>
      </c>
      <c r="V38" s="12">
        <v>-1</v>
      </c>
      <c r="W38" s="137" t="s">
        <v>555</v>
      </c>
    </row>
    <row r="39" spans="2:23">
      <c r="Q39" s="12">
        <v>15162</v>
      </c>
      <c r="R39" s="9">
        <v>105583</v>
      </c>
      <c r="S39" s="43">
        <f t="shared" si="0"/>
        <v>90421</v>
      </c>
      <c r="T39" s="12">
        <v>40426</v>
      </c>
      <c r="U39" s="12">
        <v>40641</v>
      </c>
      <c r="V39" s="12">
        <v>1</v>
      </c>
      <c r="W39" s="137" t="s">
        <v>157</v>
      </c>
    </row>
    <row r="40" spans="2:23">
      <c r="Q40" s="12">
        <v>15162</v>
      </c>
      <c r="R40" s="9">
        <v>105583</v>
      </c>
      <c r="S40" s="43">
        <f t="shared" si="0"/>
        <v>90421</v>
      </c>
      <c r="T40" s="12">
        <v>40688</v>
      </c>
      <c r="U40" s="12">
        <v>41080</v>
      </c>
      <c r="V40" s="12">
        <v>1</v>
      </c>
      <c r="W40" s="137" t="s">
        <v>1040</v>
      </c>
    </row>
    <row r="41" spans="2:23">
      <c r="Q41" s="12">
        <v>15162</v>
      </c>
      <c r="R41" s="9">
        <v>105583</v>
      </c>
      <c r="S41" s="43">
        <f t="shared" si="0"/>
        <v>90421</v>
      </c>
      <c r="T41" s="12">
        <v>41331</v>
      </c>
      <c r="U41" s="12">
        <v>42047</v>
      </c>
      <c r="V41" s="12">
        <v>1</v>
      </c>
      <c r="W41" s="137" t="s">
        <v>1039</v>
      </c>
    </row>
    <row r="42" spans="2:23">
      <c r="Q42" s="12">
        <v>15162</v>
      </c>
      <c r="R42" s="9">
        <v>105583</v>
      </c>
      <c r="S42" s="43">
        <f t="shared" si="0"/>
        <v>90421</v>
      </c>
      <c r="T42" s="12">
        <v>42338</v>
      </c>
      <c r="U42" s="12">
        <v>43135</v>
      </c>
      <c r="V42" s="12">
        <v>1</v>
      </c>
      <c r="W42" s="137" t="s">
        <v>352</v>
      </c>
    </row>
    <row r="43" spans="2:23">
      <c r="Q43" s="12">
        <v>15162</v>
      </c>
      <c r="R43" s="9">
        <v>105583</v>
      </c>
      <c r="S43" s="43">
        <f t="shared" si="0"/>
        <v>90421</v>
      </c>
      <c r="T43" s="12">
        <v>43386</v>
      </c>
      <c r="U43" s="12">
        <v>43526</v>
      </c>
      <c r="V43" s="12">
        <v>1</v>
      </c>
      <c r="W43" s="137" t="s">
        <v>1038</v>
      </c>
    </row>
    <row r="44" spans="2:23">
      <c r="Q44" s="12">
        <v>15162</v>
      </c>
      <c r="R44" s="9">
        <v>105583</v>
      </c>
      <c r="S44" s="43">
        <f t="shared" si="0"/>
        <v>90421</v>
      </c>
      <c r="T44" s="12">
        <v>43613</v>
      </c>
      <c r="U44" s="12">
        <v>43975</v>
      </c>
      <c r="V44" s="12">
        <v>-1</v>
      </c>
      <c r="W44" s="137" t="s">
        <v>157</v>
      </c>
    </row>
    <row r="45" spans="2:23">
      <c r="Q45" s="12">
        <v>15162</v>
      </c>
      <c r="R45" s="9">
        <v>105583</v>
      </c>
      <c r="S45" s="43">
        <f t="shared" si="0"/>
        <v>90421</v>
      </c>
      <c r="T45" s="12">
        <v>44025</v>
      </c>
      <c r="U45" s="12">
        <v>45026</v>
      </c>
      <c r="V45" s="12">
        <v>-1</v>
      </c>
      <c r="W45" s="137" t="s">
        <v>1037</v>
      </c>
    </row>
    <row r="46" spans="2:23">
      <c r="Q46" s="12">
        <v>15162</v>
      </c>
      <c r="R46" s="9">
        <v>105583</v>
      </c>
      <c r="S46" s="43">
        <f t="shared" si="0"/>
        <v>90421</v>
      </c>
      <c r="T46" s="12">
        <v>45026</v>
      </c>
      <c r="U46" s="12">
        <v>46222</v>
      </c>
      <c r="V46" s="12">
        <v>-1</v>
      </c>
      <c r="W46" s="137" t="s">
        <v>151</v>
      </c>
    </row>
    <row r="47" spans="2:23">
      <c r="Q47" s="12">
        <v>15162</v>
      </c>
      <c r="R47" s="9">
        <v>105583</v>
      </c>
      <c r="S47" s="43">
        <f t="shared" si="0"/>
        <v>90421</v>
      </c>
      <c r="T47" s="12">
        <v>46264</v>
      </c>
      <c r="U47" s="12">
        <v>46377</v>
      </c>
      <c r="V47" s="12">
        <v>-1</v>
      </c>
      <c r="W47" s="137" t="s">
        <v>157</v>
      </c>
    </row>
    <row r="48" spans="2:23">
      <c r="Q48" s="12">
        <v>15162</v>
      </c>
      <c r="R48" s="9">
        <v>105583</v>
      </c>
      <c r="S48" s="43">
        <f t="shared" si="0"/>
        <v>90421</v>
      </c>
      <c r="T48" s="12">
        <v>46592</v>
      </c>
      <c r="U48" s="12">
        <v>46975</v>
      </c>
      <c r="V48" s="12">
        <v>-1</v>
      </c>
      <c r="W48" s="137" t="s">
        <v>333</v>
      </c>
    </row>
    <row r="49" spans="17:23">
      <c r="Q49" s="12">
        <v>15162</v>
      </c>
      <c r="R49" s="9">
        <v>105583</v>
      </c>
      <c r="S49" s="43">
        <f t="shared" si="0"/>
        <v>90421</v>
      </c>
      <c r="T49" s="12">
        <v>47288</v>
      </c>
      <c r="U49" s="12">
        <v>48976</v>
      </c>
      <c r="V49" s="12">
        <v>-1</v>
      </c>
      <c r="W49" s="137" t="s">
        <v>138</v>
      </c>
    </row>
    <row r="50" spans="17:23">
      <c r="Q50" s="12">
        <v>15162</v>
      </c>
      <c r="R50" s="9">
        <v>105583</v>
      </c>
      <c r="S50" s="43">
        <f t="shared" si="0"/>
        <v>90421</v>
      </c>
      <c r="T50" s="12">
        <v>48987</v>
      </c>
      <c r="U50" s="12">
        <v>49265</v>
      </c>
      <c r="V50" s="12">
        <v>-1</v>
      </c>
      <c r="W50" s="137" t="s">
        <v>136</v>
      </c>
    </row>
    <row r="51" spans="17:23">
      <c r="Q51" s="12">
        <v>15162</v>
      </c>
      <c r="R51" s="9">
        <v>105583</v>
      </c>
      <c r="S51" s="43">
        <f t="shared" si="0"/>
        <v>90421</v>
      </c>
      <c r="T51" s="12">
        <v>49278</v>
      </c>
      <c r="U51" s="12">
        <v>49628</v>
      </c>
      <c r="V51" s="12">
        <v>-1</v>
      </c>
      <c r="W51" s="137" t="s">
        <v>135</v>
      </c>
    </row>
    <row r="52" spans="17:23">
      <c r="Q52" s="12">
        <v>15162</v>
      </c>
      <c r="R52" s="9">
        <v>105583</v>
      </c>
      <c r="S52" s="43">
        <f t="shared" si="0"/>
        <v>90421</v>
      </c>
      <c r="T52" s="12">
        <v>49701</v>
      </c>
      <c r="U52" s="12">
        <v>50108</v>
      </c>
      <c r="V52" s="12">
        <v>1</v>
      </c>
      <c r="W52" s="137" t="s">
        <v>134</v>
      </c>
    </row>
    <row r="53" spans="17:23">
      <c r="Q53" s="12">
        <v>15162</v>
      </c>
      <c r="R53" s="9">
        <v>105583</v>
      </c>
      <c r="S53" s="43">
        <f t="shared" si="0"/>
        <v>90421</v>
      </c>
      <c r="T53" s="12">
        <v>50569</v>
      </c>
      <c r="U53" s="12">
        <v>51120</v>
      </c>
      <c r="V53" s="12">
        <v>1</v>
      </c>
      <c r="W53" s="137" t="s">
        <v>1036</v>
      </c>
    </row>
    <row r="54" spans="17:23">
      <c r="Q54" s="12">
        <v>15162</v>
      </c>
      <c r="R54" s="9">
        <v>105583</v>
      </c>
      <c r="S54" s="43">
        <f t="shared" si="0"/>
        <v>90421</v>
      </c>
      <c r="T54" s="12">
        <v>51176</v>
      </c>
      <c r="U54" s="12">
        <v>51787</v>
      </c>
      <c r="V54" s="12">
        <v>1</v>
      </c>
      <c r="W54" s="137" t="s">
        <v>350</v>
      </c>
    </row>
    <row r="55" spans="17:23">
      <c r="Q55" s="12">
        <v>15162</v>
      </c>
      <c r="R55" s="9">
        <v>105583</v>
      </c>
      <c r="S55" s="43">
        <f t="shared" si="0"/>
        <v>90421</v>
      </c>
      <c r="T55" s="12">
        <v>51877</v>
      </c>
      <c r="U55" s="12">
        <v>52242</v>
      </c>
      <c r="V55" s="12">
        <v>1</v>
      </c>
      <c r="W55" s="137" t="s">
        <v>348</v>
      </c>
    </row>
    <row r="56" spans="17:23">
      <c r="Q56" s="12">
        <v>15162</v>
      </c>
      <c r="R56" s="9">
        <v>105583</v>
      </c>
      <c r="S56" s="43">
        <f t="shared" si="0"/>
        <v>90421</v>
      </c>
      <c r="T56" s="12">
        <v>52327</v>
      </c>
      <c r="U56" s="12">
        <v>52977</v>
      </c>
      <c r="V56" s="12">
        <v>1</v>
      </c>
      <c r="W56" s="137" t="s">
        <v>347</v>
      </c>
    </row>
    <row r="57" spans="17:23">
      <c r="Q57" s="12">
        <v>15162</v>
      </c>
      <c r="R57" s="9">
        <v>105583</v>
      </c>
      <c r="S57" s="43">
        <f t="shared" si="0"/>
        <v>90421</v>
      </c>
      <c r="T57" s="12">
        <v>53043</v>
      </c>
      <c r="U57" s="12">
        <v>54152</v>
      </c>
      <c r="V57" s="12">
        <v>1</v>
      </c>
      <c r="W57" s="137" t="s">
        <v>346</v>
      </c>
    </row>
    <row r="58" spans="17:23">
      <c r="Q58" s="12">
        <v>15162</v>
      </c>
      <c r="R58" s="9">
        <v>105583</v>
      </c>
      <c r="S58" s="43">
        <f t="shared" si="0"/>
        <v>90421</v>
      </c>
      <c r="T58" s="12">
        <v>54255</v>
      </c>
      <c r="U58" s="12">
        <v>54560</v>
      </c>
      <c r="V58" s="12">
        <v>1</v>
      </c>
      <c r="W58" s="137" t="s">
        <v>345</v>
      </c>
    </row>
    <row r="59" spans="17:23">
      <c r="Q59" s="12">
        <v>15162</v>
      </c>
      <c r="R59" s="9">
        <v>105583</v>
      </c>
      <c r="S59" s="43">
        <f t="shared" si="0"/>
        <v>90421</v>
      </c>
      <c r="T59" s="12">
        <v>54660</v>
      </c>
      <c r="U59" s="12">
        <v>56933</v>
      </c>
      <c r="V59" s="12">
        <v>1</v>
      </c>
      <c r="W59" s="137" t="s">
        <v>170</v>
      </c>
    </row>
    <row r="60" spans="17:23">
      <c r="Q60" s="12">
        <v>15162</v>
      </c>
      <c r="R60" s="9">
        <v>105583</v>
      </c>
      <c r="S60" s="43">
        <f t="shared" si="0"/>
        <v>90421</v>
      </c>
      <c r="T60" s="12">
        <v>57132</v>
      </c>
      <c r="U60" s="12">
        <v>57701</v>
      </c>
      <c r="V60" s="12">
        <v>1</v>
      </c>
      <c r="W60" s="137" t="s">
        <v>171</v>
      </c>
    </row>
    <row r="61" spans="17:23">
      <c r="Q61" s="12">
        <v>15162</v>
      </c>
      <c r="R61" s="9">
        <v>105583</v>
      </c>
      <c r="S61" s="43">
        <f t="shared" si="0"/>
        <v>90421</v>
      </c>
      <c r="T61" s="12">
        <v>57698</v>
      </c>
      <c r="U61" s="12">
        <v>58345</v>
      </c>
      <c r="V61" s="12">
        <v>1</v>
      </c>
      <c r="W61" s="137" t="s">
        <v>172</v>
      </c>
    </row>
    <row r="62" spans="17:23">
      <c r="Q62" s="12">
        <v>15162</v>
      </c>
      <c r="R62" s="9">
        <v>105583</v>
      </c>
      <c r="S62" s="43">
        <f t="shared" si="0"/>
        <v>90421</v>
      </c>
      <c r="T62" s="12">
        <v>58355</v>
      </c>
      <c r="U62" s="12">
        <v>59083</v>
      </c>
      <c r="V62" s="12">
        <v>1</v>
      </c>
      <c r="W62" s="137" t="s">
        <v>173</v>
      </c>
    </row>
    <row r="63" spans="17:23">
      <c r="Q63" s="12">
        <v>15162</v>
      </c>
      <c r="R63" s="9">
        <v>105583</v>
      </c>
      <c r="S63" s="43">
        <f t="shared" si="0"/>
        <v>90421</v>
      </c>
      <c r="T63" s="12">
        <v>59068</v>
      </c>
      <c r="U63" s="12">
        <v>59688</v>
      </c>
      <c r="V63" s="12">
        <v>1</v>
      </c>
      <c r="W63" s="137" t="s">
        <v>1035</v>
      </c>
    </row>
    <row r="64" spans="17:23">
      <c r="Q64" s="12">
        <v>15162</v>
      </c>
      <c r="R64" s="9">
        <v>105583</v>
      </c>
      <c r="S64" s="43">
        <f t="shared" si="0"/>
        <v>90421</v>
      </c>
      <c r="T64" s="12">
        <v>59685</v>
      </c>
      <c r="U64" s="12">
        <v>60218</v>
      </c>
      <c r="V64" s="12">
        <v>1</v>
      </c>
      <c r="W64" s="137" t="s">
        <v>174</v>
      </c>
    </row>
    <row r="65" spans="17:23">
      <c r="Q65" s="12">
        <v>15162</v>
      </c>
      <c r="R65" s="9">
        <v>105583</v>
      </c>
      <c r="S65" s="43">
        <f t="shared" si="0"/>
        <v>90421</v>
      </c>
      <c r="T65" s="12">
        <v>60227</v>
      </c>
      <c r="U65" s="12">
        <v>62383</v>
      </c>
      <c r="V65" s="12">
        <v>1</v>
      </c>
      <c r="W65" s="137" t="s">
        <v>175</v>
      </c>
    </row>
    <row r="66" spans="17:23">
      <c r="Q66" s="12">
        <v>15162</v>
      </c>
      <c r="R66" s="9">
        <v>105583</v>
      </c>
      <c r="S66" s="43">
        <f t="shared" si="0"/>
        <v>90421</v>
      </c>
      <c r="T66" s="12">
        <v>62380</v>
      </c>
      <c r="U66" s="12">
        <v>63129</v>
      </c>
      <c r="V66" s="12">
        <v>1</v>
      </c>
      <c r="W66" s="137" t="s">
        <v>176</v>
      </c>
    </row>
    <row r="67" spans="17:23">
      <c r="Q67" s="12">
        <v>15162</v>
      </c>
      <c r="R67" s="9">
        <v>105583</v>
      </c>
      <c r="S67" s="43">
        <f t="shared" si="0"/>
        <v>90421</v>
      </c>
      <c r="T67" s="12">
        <v>63358</v>
      </c>
      <c r="U67" s="12">
        <v>63582</v>
      </c>
      <c r="V67" s="12">
        <v>1</v>
      </c>
      <c r="W67" s="137" t="s">
        <v>1034</v>
      </c>
    </row>
    <row r="68" spans="17:23">
      <c r="Q68" s="12">
        <v>15162</v>
      </c>
      <c r="R68" s="9">
        <v>105583</v>
      </c>
      <c r="S68" s="43">
        <f t="shared" si="0"/>
        <v>90421</v>
      </c>
      <c r="T68" s="12">
        <v>63598</v>
      </c>
      <c r="U68" s="12">
        <v>65223</v>
      </c>
      <c r="V68" s="12">
        <v>1</v>
      </c>
      <c r="W68" s="137" t="s">
        <v>1034</v>
      </c>
    </row>
    <row r="69" spans="17:23">
      <c r="Q69" s="12">
        <v>15162</v>
      </c>
      <c r="R69" s="9">
        <v>105583</v>
      </c>
      <c r="S69" s="43">
        <f t="shared" si="0"/>
        <v>90421</v>
      </c>
      <c r="T69" s="12">
        <v>65249</v>
      </c>
      <c r="U69" s="12">
        <v>66097</v>
      </c>
      <c r="V69" s="12">
        <v>1</v>
      </c>
      <c r="W69" s="137" t="s">
        <v>1033</v>
      </c>
    </row>
    <row r="70" spans="17:23">
      <c r="Q70" s="12">
        <v>15162</v>
      </c>
      <c r="R70" s="9">
        <v>105583</v>
      </c>
      <c r="S70" s="43">
        <f t="shared" si="0"/>
        <v>90421</v>
      </c>
      <c r="T70" s="12">
        <v>66346</v>
      </c>
      <c r="U70" s="12">
        <v>67881</v>
      </c>
      <c r="V70" s="12">
        <v>-1</v>
      </c>
      <c r="W70" s="137" t="s">
        <v>882</v>
      </c>
    </row>
    <row r="71" spans="17:23">
      <c r="Q71" s="12">
        <v>15162</v>
      </c>
      <c r="R71" s="9">
        <v>105583</v>
      </c>
      <c r="S71" s="43">
        <f t="shared" si="0"/>
        <v>90421</v>
      </c>
      <c r="T71" s="12">
        <v>68046</v>
      </c>
      <c r="U71" s="12">
        <v>68714</v>
      </c>
      <c r="V71" s="12">
        <v>-1</v>
      </c>
      <c r="W71" s="137" t="s">
        <v>1032</v>
      </c>
    </row>
    <row r="72" spans="17:23">
      <c r="Q72" s="12">
        <v>15162</v>
      </c>
      <c r="R72" s="9">
        <v>105583</v>
      </c>
      <c r="S72" s="43">
        <f t="shared" si="0"/>
        <v>90421</v>
      </c>
      <c r="T72" s="12">
        <v>68726</v>
      </c>
      <c r="U72" s="12">
        <v>69973</v>
      </c>
      <c r="V72" s="12">
        <v>-1</v>
      </c>
      <c r="W72" s="137" t="s">
        <v>1031</v>
      </c>
    </row>
    <row r="73" spans="17:23">
      <c r="Q73" s="12">
        <v>15162</v>
      </c>
      <c r="R73" s="9">
        <v>105583</v>
      </c>
      <c r="S73" s="43">
        <f t="shared" si="0"/>
        <v>90421</v>
      </c>
      <c r="T73" s="12">
        <v>70011</v>
      </c>
      <c r="U73" s="12">
        <v>71396</v>
      </c>
      <c r="V73" s="12">
        <v>-1</v>
      </c>
      <c r="W73" s="137" t="s">
        <v>1030</v>
      </c>
    </row>
    <row r="74" spans="17:23">
      <c r="Q74" s="12">
        <v>15162</v>
      </c>
      <c r="R74" s="9">
        <v>105583</v>
      </c>
      <c r="S74" s="43">
        <f t="shared" si="0"/>
        <v>90421</v>
      </c>
      <c r="T74" s="12">
        <v>71396</v>
      </c>
      <c r="U74" s="12">
        <v>71884</v>
      </c>
      <c r="V74" s="12">
        <v>-1</v>
      </c>
      <c r="W74" s="137" t="s">
        <v>157</v>
      </c>
    </row>
    <row r="75" spans="17:23">
      <c r="Q75" s="12">
        <v>15162</v>
      </c>
      <c r="R75" s="9">
        <v>105583</v>
      </c>
      <c r="S75" s="43">
        <f t="shared" si="0"/>
        <v>90421</v>
      </c>
      <c r="T75" s="12">
        <v>71888</v>
      </c>
      <c r="U75" s="12">
        <v>72730</v>
      </c>
      <c r="V75" s="12">
        <v>-1</v>
      </c>
      <c r="W75" s="137" t="s">
        <v>626</v>
      </c>
    </row>
    <row r="76" spans="17:23">
      <c r="Q76" s="12">
        <v>15162</v>
      </c>
      <c r="R76" s="9">
        <v>105583</v>
      </c>
      <c r="S76" s="43">
        <f t="shared" si="0"/>
        <v>90421</v>
      </c>
      <c r="T76" s="12">
        <v>72727</v>
      </c>
      <c r="U76" s="12">
        <v>73254</v>
      </c>
      <c r="V76" s="12">
        <v>-1</v>
      </c>
      <c r="W76" s="137" t="s">
        <v>675</v>
      </c>
    </row>
    <row r="77" spans="17:23">
      <c r="Q77" s="12">
        <v>15162</v>
      </c>
      <c r="R77" s="9">
        <v>105583</v>
      </c>
      <c r="S77" s="43">
        <f t="shared" si="0"/>
        <v>90421</v>
      </c>
      <c r="T77" s="12">
        <v>73294</v>
      </c>
      <c r="U77" s="12">
        <v>73734</v>
      </c>
      <c r="V77" s="12">
        <v>-1</v>
      </c>
      <c r="W77" s="137" t="s">
        <v>157</v>
      </c>
    </row>
    <row r="78" spans="17:23">
      <c r="Q78" s="12">
        <v>15162</v>
      </c>
      <c r="R78" s="9">
        <v>105583</v>
      </c>
      <c r="S78" s="43">
        <f t="shared" si="0"/>
        <v>90421</v>
      </c>
      <c r="T78" s="12">
        <v>73852</v>
      </c>
      <c r="U78" s="12">
        <v>74898</v>
      </c>
      <c r="V78" s="12">
        <v>-1</v>
      </c>
      <c r="W78" s="137" t="s">
        <v>1029</v>
      </c>
    </row>
    <row r="79" spans="17:23">
      <c r="Q79" s="12">
        <v>15162</v>
      </c>
      <c r="R79" s="9">
        <v>105583</v>
      </c>
      <c r="S79" s="43">
        <f t="shared" ref="S79:S113" si="1">R79-Q79</f>
        <v>90421</v>
      </c>
      <c r="T79" s="12">
        <v>75030</v>
      </c>
      <c r="U79" s="12">
        <v>75944</v>
      </c>
      <c r="V79" s="12">
        <v>1</v>
      </c>
      <c r="W79" s="137" t="s">
        <v>1028</v>
      </c>
    </row>
    <row r="80" spans="17:23">
      <c r="Q80" s="12">
        <v>15162</v>
      </c>
      <c r="R80" s="9">
        <v>105583</v>
      </c>
      <c r="S80" s="43">
        <f t="shared" si="1"/>
        <v>90421</v>
      </c>
      <c r="T80" s="12">
        <v>76773</v>
      </c>
      <c r="U80" s="12">
        <v>77342</v>
      </c>
      <c r="V80" s="12">
        <v>1</v>
      </c>
      <c r="W80" s="137" t="s">
        <v>1027</v>
      </c>
    </row>
    <row r="81" spans="17:23">
      <c r="Q81" s="12">
        <v>15162</v>
      </c>
      <c r="R81" s="9">
        <v>105583</v>
      </c>
      <c r="S81" s="43">
        <f t="shared" si="1"/>
        <v>90421</v>
      </c>
      <c r="T81" s="12">
        <v>77392</v>
      </c>
      <c r="U81" s="12">
        <v>77976</v>
      </c>
      <c r="V81" s="12">
        <v>-1</v>
      </c>
      <c r="W81" s="137" t="s">
        <v>157</v>
      </c>
    </row>
    <row r="82" spans="17:23">
      <c r="Q82" s="12">
        <v>15162</v>
      </c>
      <c r="R82" s="9">
        <v>105583</v>
      </c>
      <c r="S82" s="43">
        <f t="shared" si="1"/>
        <v>90421</v>
      </c>
      <c r="T82" s="12">
        <v>78080</v>
      </c>
      <c r="U82" s="12">
        <v>78523</v>
      </c>
      <c r="V82" s="12">
        <v>1</v>
      </c>
      <c r="W82" s="137" t="s">
        <v>141</v>
      </c>
    </row>
    <row r="83" spans="17:23">
      <c r="Q83" s="12">
        <v>15162</v>
      </c>
      <c r="R83" s="9">
        <v>105583</v>
      </c>
      <c r="S83" s="43">
        <f t="shared" si="1"/>
        <v>90421</v>
      </c>
      <c r="T83" s="12">
        <v>78520</v>
      </c>
      <c r="U83" s="12">
        <v>79614</v>
      </c>
      <c r="V83" s="12">
        <v>1</v>
      </c>
      <c r="W83" s="137" t="s">
        <v>141</v>
      </c>
    </row>
    <row r="84" spans="17:23">
      <c r="Q84" s="12">
        <v>15162</v>
      </c>
      <c r="R84" s="9">
        <v>105583</v>
      </c>
      <c r="S84" s="43">
        <f t="shared" si="1"/>
        <v>90421</v>
      </c>
      <c r="T84" s="12">
        <v>79616</v>
      </c>
      <c r="U84" s="12">
        <v>80500</v>
      </c>
      <c r="V84" s="12">
        <v>-1</v>
      </c>
      <c r="W84" s="137" t="s">
        <v>1026</v>
      </c>
    </row>
    <row r="85" spans="17:23">
      <c r="Q85" s="12">
        <v>15162</v>
      </c>
      <c r="R85" s="9">
        <v>105583</v>
      </c>
      <c r="S85" s="43">
        <f t="shared" si="1"/>
        <v>90421</v>
      </c>
      <c r="T85" s="12">
        <v>80711</v>
      </c>
      <c r="U85" s="12">
        <v>81103</v>
      </c>
      <c r="V85" s="12">
        <v>-1</v>
      </c>
      <c r="W85" s="137" t="s">
        <v>507</v>
      </c>
    </row>
    <row r="86" spans="17:23">
      <c r="Q86" s="12">
        <v>15162</v>
      </c>
      <c r="R86" s="9">
        <v>105583</v>
      </c>
      <c r="S86" s="43">
        <f t="shared" si="1"/>
        <v>90421</v>
      </c>
      <c r="T86" s="12">
        <v>81189</v>
      </c>
      <c r="U86" s="12">
        <v>81563</v>
      </c>
      <c r="V86" s="12">
        <v>1</v>
      </c>
      <c r="W86" s="137" t="s">
        <v>141</v>
      </c>
    </row>
    <row r="87" spans="17:23">
      <c r="Q87" s="12">
        <v>15162</v>
      </c>
      <c r="R87" s="9">
        <v>105583</v>
      </c>
      <c r="S87" s="43">
        <f t="shared" si="1"/>
        <v>90421</v>
      </c>
      <c r="T87" s="12">
        <v>81560</v>
      </c>
      <c r="U87" s="12">
        <v>81826</v>
      </c>
      <c r="V87" s="12">
        <v>-1</v>
      </c>
      <c r="W87" s="137" t="s">
        <v>157</v>
      </c>
    </row>
    <row r="88" spans="17:23">
      <c r="Q88" s="12">
        <v>15162</v>
      </c>
      <c r="R88" s="9">
        <v>105583</v>
      </c>
      <c r="S88" s="43">
        <f t="shared" si="1"/>
        <v>90421</v>
      </c>
      <c r="T88" s="12">
        <v>81879</v>
      </c>
      <c r="U88" s="12">
        <v>83678</v>
      </c>
      <c r="V88" s="12">
        <v>-1</v>
      </c>
      <c r="W88" s="137" t="s">
        <v>170</v>
      </c>
    </row>
    <row r="89" spans="17:23">
      <c r="Q89" s="12">
        <v>15162</v>
      </c>
      <c r="R89" s="9">
        <v>105583</v>
      </c>
      <c r="S89" s="43">
        <f t="shared" si="1"/>
        <v>90421</v>
      </c>
      <c r="T89" s="12">
        <v>83737</v>
      </c>
      <c r="U89" s="12">
        <v>83937</v>
      </c>
      <c r="V89" s="12">
        <v>-1</v>
      </c>
      <c r="W89" s="137" t="s">
        <v>1025</v>
      </c>
    </row>
    <row r="90" spans="17:23">
      <c r="Q90" s="12">
        <v>15162</v>
      </c>
      <c r="R90" s="9">
        <v>105583</v>
      </c>
      <c r="S90" s="43">
        <f t="shared" si="1"/>
        <v>90421</v>
      </c>
      <c r="T90" s="12">
        <v>84161</v>
      </c>
      <c r="U90" s="12">
        <v>84532</v>
      </c>
      <c r="V90" s="12">
        <v>1</v>
      </c>
      <c r="W90" s="137" t="s">
        <v>341</v>
      </c>
    </row>
    <row r="91" spans="17:23">
      <c r="Q91" s="12">
        <v>15162</v>
      </c>
      <c r="R91" s="9">
        <v>105583</v>
      </c>
      <c r="S91" s="43">
        <f t="shared" si="1"/>
        <v>90421</v>
      </c>
      <c r="T91" s="12">
        <v>84529</v>
      </c>
      <c r="U91" s="12">
        <v>84768</v>
      </c>
      <c r="V91" s="12">
        <v>1</v>
      </c>
      <c r="W91" s="137" t="s">
        <v>1024</v>
      </c>
    </row>
    <row r="92" spans="17:23">
      <c r="Q92" s="12">
        <v>15162</v>
      </c>
      <c r="R92" s="9">
        <v>105583</v>
      </c>
      <c r="S92" s="43">
        <f t="shared" si="1"/>
        <v>90421</v>
      </c>
      <c r="T92" s="12">
        <v>84791</v>
      </c>
      <c r="U92" s="12">
        <v>85159</v>
      </c>
      <c r="V92" s="12">
        <v>1</v>
      </c>
      <c r="W92" s="137" t="s">
        <v>1023</v>
      </c>
    </row>
    <row r="93" spans="17:23">
      <c r="Q93" s="12">
        <v>15162</v>
      </c>
      <c r="R93" s="9">
        <v>105583</v>
      </c>
      <c r="S93" s="43">
        <f t="shared" si="1"/>
        <v>90421</v>
      </c>
      <c r="T93" s="12">
        <v>85172</v>
      </c>
      <c r="U93" s="12">
        <v>85582</v>
      </c>
      <c r="V93" s="12">
        <v>1</v>
      </c>
      <c r="W93" s="137" t="s">
        <v>177</v>
      </c>
    </row>
    <row r="94" spans="17:23">
      <c r="Q94" s="12">
        <v>15162</v>
      </c>
      <c r="R94" s="9">
        <v>105583</v>
      </c>
      <c r="S94" s="43">
        <f t="shared" si="1"/>
        <v>90421</v>
      </c>
      <c r="T94" s="12">
        <v>85579</v>
      </c>
      <c r="U94" s="12">
        <v>86271</v>
      </c>
      <c r="V94" s="12">
        <v>1</v>
      </c>
      <c r="W94" s="137" t="s">
        <v>178</v>
      </c>
    </row>
    <row r="95" spans="17:23">
      <c r="Q95" s="12">
        <v>15162</v>
      </c>
      <c r="R95" s="9">
        <v>105583</v>
      </c>
      <c r="S95" s="43">
        <f t="shared" si="1"/>
        <v>90421</v>
      </c>
      <c r="T95" s="12">
        <v>86268</v>
      </c>
      <c r="U95" s="12">
        <v>87182</v>
      </c>
      <c r="V95" s="12">
        <v>1</v>
      </c>
      <c r="W95" s="137" t="s">
        <v>179</v>
      </c>
    </row>
    <row r="96" spans="17:23">
      <c r="Q96" s="12">
        <v>15162</v>
      </c>
      <c r="R96" s="9">
        <v>105583</v>
      </c>
      <c r="S96" s="43">
        <f t="shared" si="1"/>
        <v>90421</v>
      </c>
      <c r="T96" s="12">
        <v>87172</v>
      </c>
      <c r="U96" s="12">
        <v>88605</v>
      </c>
      <c r="V96" s="12">
        <v>1</v>
      </c>
      <c r="W96" s="137" t="s">
        <v>180</v>
      </c>
    </row>
    <row r="97" spans="17:23">
      <c r="Q97" s="12">
        <v>15162</v>
      </c>
      <c r="R97" s="9">
        <v>105583</v>
      </c>
      <c r="S97" s="43">
        <f t="shared" si="1"/>
        <v>90421</v>
      </c>
      <c r="T97" s="12">
        <v>88586</v>
      </c>
      <c r="U97" s="12">
        <v>89020</v>
      </c>
      <c r="V97" s="12">
        <v>1</v>
      </c>
      <c r="W97" s="137" t="s">
        <v>181</v>
      </c>
    </row>
    <row r="98" spans="17:23">
      <c r="Q98" s="12">
        <v>15162</v>
      </c>
      <c r="R98" s="9">
        <v>105583</v>
      </c>
      <c r="S98" s="43">
        <f t="shared" si="1"/>
        <v>90421</v>
      </c>
      <c r="T98" s="12">
        <v>89020</v>
      </c>
      <c r="U98" s="12">
        <v>91908</v>
      </c>
      <c r="V98" s="12">
        <v>1</v>
      </c>
      <c r="W98" s="137" t="s">
        <v>182</v>
      </c>
    </row>
    <row r="99" spans="17:23">
      <c r="Q99" s="12">
        <v>15162</v>
      </c>
      <c r="R99" s="9">
        <v>105583</v>
      </c>
      <c r="S99" s="43">
        <f t="shared" si="1"/>
        <v>90421</v>
      </c>
      <c r="T99" s="12">
        <v>91922</v>
      </c>
      <c r="U99" s="12">
        <v>92665</v>
      </c>
      <c r="V99" s="12">
        <v>1</v>
      </c>
      <c r="W99" s="137" t="s">
        <v>340</v>
      </c>
    </row>
    <row r="100" spans="17:23">
      <c r="Q100" s="12">
        <v>15162</v>
      </c>
      <c r="R100" s="9">
        <v>105583</v>
      </c>
      <c r="S100" s="43">
        <f t="shared" si="1"/>
        <v>90421</v>
      </c>
      <c r="T100" s="12">
        <v>92861</v>
      </c>
      <c r="U100" s="12">
        <v>93355</v>
      </c>
      <c r="V100" s="12">
        <v>1</v>
      </c>
      <c r="W100" s="137" t="s">
        <v>504</v>
      </c>
    </row>
    <row r="101" spans="17:23">
      <c r="Q101" s="12">
        <v>15162</v>
      </c>
      <c r="R101" s="9">
        <v>105583</v>
      </c>
      <c r="S101" s="43">
        <f t="shared" si="1"/>
        <v>90421</v>
      </c>
      <c r="T101" s="12">
        <v>93509</v>
      </c>
      <c r="U101" s="12">
        <v>93958</v>
      </c>
      <c r="V101" s="12">
        <v>1</v>
      </c>
      <c r="W101" s="137" t="s">
        <v>1022</v>
      </c>
    </row>
    <row r="102" spans="17:23">
      <c r="Q102" s="12">
        <v>15162</v>
      </c>
      <c r="R102" s="9">
        <v>105583</v>
      </c>
      <c r="S102" s="43">
        <f t="shared" si="1"/>
        <v>90421</v>
      </c>
      <c r="T102" s="12">
        <v>93955</v>
      </c>
      <c r="U102" s="12">
        <v>94899</v>
      </c>
      <c r="V102" s="12">
        <v>1</v>
      </c>
      <c r="W102" s="137" t="s">
        <v>339</v>
      </c>
    </row>
    <row r="103" spans="17:23">
      <c r="Q103" s="12">
        <v>15162</v>
      </c>
      <c r="R103" s="9">
        <v>105583</v>
      </c>
      <c r="S103" s="43">
        <f t="shared" si="1"/>
        <v>90421</v>
      </c>
      <c r="T103" s="12">
        <v>94910</v>
      </c>
      <c r="U103" s="12">
        <v>96316</v>
      </c>
      <c r="V103" s="12">
        <v>1</v>
      </c>
      <c r="W103" s="137" t="s">
        <v>157</v>
      </c>
    </row>
    <row r="104" spans="17:23">
      <c r="Q104" s="12">
        <v>15162</v>
      </c>
      <c r="R104" s="9">
        <v>105583</v>
      </c>
      <c r="S104" s="43">
        <f t="shared" si="1"/>
        <v>90421</v>
      </c>
      <c r="T104" s="12">
        <v>96396</v>
      </c>
      <c r="U104" s="12">
        <v>96749</v>
      </c>
      <c r="V104" s="12">
        <v>1</v>
      </c>
      <c r="W104" s="137" t="s">
        <v>1021</v>
      </c>
    </row>
    <row r="105" spans="17:23">
      <c r="Q105" s="12">
        <v>15162</v>
      </c>
      <c r="R105" s="9">
        <v>105583</v>
      </c>
      <c r="S105" s="43">
        <f t="shared" si="1"/>
        <v>90421</v>
      </c>
      <c r="T105" s="12">
        <v>96765</v>
      </c>
      <c r="U105" s="12">
        <v>98297</v>
      </c>
      <c r="V105" s="12">
        <v>1</v>
      </c>
      <c r="W105" s="137" t="s">
        <v>176</v>
      </c>
    </row>
    <row r="106" spans="17:23">
      <c r="Q106" s="12">
        <v>15162</v>
      </c>
      <c r="R106" s="9">
        <v>105583</v>
      </c>
      <c r="S106" s="43">
        <f t="shared" si="1"/>
        <v>90421</v>
      </c>
      <c r="T106" s="12">
        <v>98326</v>
      </c>
      <c r="U106" s="12">
        <v>98688</v>
      </c>
      <c r="V106" s="12">
        <v>-1</v>
      </c>
      <c r="W106" s="137" t="s">
        <v>991</v>
      </c>
    </row>
    <row r="107" spans="17:23">
      <c r="Q107" s="12">
        <v>15162</v>
      </c>
      <c r="R107" s="9">
        <v>105583</v>
      </c>
      <c r="S107" s="43">
        <f t="shared" si="1"/>
        <v>90421</v>
      </c>
      <c r="T107" s="12">
        <v>98836</v>
      </c>
      <c r="U107" s="12">
        <v>99663</v>
      </c>
      <c r="V107" s="12">
        <v>1</v>
      </c>
      <c r="W107" s="137" t="s">
        <v>405</v>
      </c>
    </row>
    <row r="108" spans="17:23">
      <c r="Q108" s="12">
        <v>15162</v>
      </c>
      <c r="R108" s="9">
        <v>105583</v>
      </c>
      <c r="S108" s="43">
        <f t="shared" si="1"/>
        <v>90421</v>
      </c>
      <c r="T108" s="12">
        <v>99656</v>
      </c>
      <c r="U108" s="12">
        <v>100576</v>
      </c>
      <c r="V108" s="12">
        <v>1</v>
      </c>
      <c r="W108" s="137" t="s">
        <v>404</v>
      </c>
    </row>
    <row r="109" spans="17:23">
      <c r="Q109" s="12">
        <v>15162</v>
      </c>
      <c r="R109" s="9">
        <v>105583</v>
      </c>
      <c r="S109" s="43">
        <f t="shared" si="1"/>
        <v>90421</v>
      </c>
      <c r="T109" s="12">
        <v>100780</v>
      </c>
      <c r="U109" s="12">
        <v>101502</v>
      </c>
      <c r="V109" s="12">
        <v>1</v>
      </c>
      <c r="W109" s="137" t="s">
        <v>184</v>
      </c>
    </row>
    <row r="110" spans="17:23">
      <c r="Q110" s="12">
        <v>15162</v>
      </c>
      <c r="R110" s="9">
        <v>105583</v>
      </c>
      <c r="S110" s="43">
        <f t="shared" si="1"/>
        <v>90421</v>
      </c>
      <c r="T110" s="12">
        <v>101563</v>
      </c>
      <c r="U110" s="12">
        <v>102624</v>
      </c>
      <c r="V110" s="12">
        <v>1</v>
      </c>
      <c r="W110" s="137" t="s">
        <v>184</v>
      </c>
    </row>
    <row r="111" spans="17:23">
      <c r="Q111" s="12">
        <v>15162</v>
      </c>
      <c r="R111" s="9">
        <v>105583</v>
      </c>
      <c r="S111" s="43">
        <f t="shared" si="1"/>
        <v>90421</v>
      </c>
      <c r="T111" s="9">
        <v>102651</v>
      </c>
      <c r="U111" s="9">
        <v>102950</v>
      </c>
      <c r="V111" s="9">
        <v>-1</v>
      </c>
      <c r="W111" s="137" t="s">
        <v>157</v>
      </c>
    </row>
    <row r="112" spans="17:23">
      <c r="Q112" s="12">
        <v>15162</v>
      </c>
      <c r="R112" s="9">
        <v>105583</v>
      </c>
      <c r="S112" s="43">
        <f t="shared" si="1"/>
        <v>90421</v>
      </c>
      <c r="T112" s="9">
        <v>103056</v>
      </c>
      <c r="U112" s="9">
        <v>103682</v>
      </c>
      <c r="V112" s="9">
        <v>1</v>
      </c>
      <c r="W112" s="137" t="s">
        <v>1020</v>
      </c>
    </row>
    <row r="113" spans="16:23">
      <c r="Q113" s="12">
        <v>15162</v>
      </c>
      <c r="R113" s="9">
        <v>105583</v>
      </c>
      <c r="S113" s="43">
        <f t="shared" si="1"/>
        <v>90421</v>
      </c>
      <c r="T113" s="9">
        <v>103730</v>
      </c>
      <c r="U113" s="9">
        <v>105583</v>
      </c>
      <c r="V113" s="9">
        <v>-1</v>
      </c>
      <c r="W113" s="137" t="s">
        <v>161</v>
      </c>
    </row>
    <row r="114" spans="16:23">
      <c r="P114" s="111">
        <v>3</v>
      </c>
      <c r="Q114" s="10">
        <v>234354</v>
      </c>
      <c r="R114" s="10">
        <v>249006</v>
      </c>
      <c r="S114" s="10">
        <f>Table12[[#This Row],[Island end]]-Table12[[#This Row],[Island start]]</f>
        <v>14652</v>
      </c>
      <c r="T114" s="10">
        <v>234354</v>
      </c>
      <c r="U114" s="10">
        <v>236396</v>
      </c>
      <c r="V114" s="10">
        <v>1</v>
      </c>
      <c r="W114" s="139" t="s">
        <v>1100</v>
      </c>
    </row>
    <row r="115" spans="16:23">
      <c r="P115" s="111"/>
      <c r="Q115" s="10">
        <v>234354</v>
      </c>
      <c r="R115" s="10">
        <v>249006</v>
      </c>
      <c r="S115" s="10">
        <f>Table12[[#This Row],[Island end]]-Table12[[#This Row],[Island start]]</f>
        <v>14652</v>
      </c>
      <c r="T115" s="10">
        <v>236393</v>
      </c>
      <c r="U115" s="10">
        <v>236518</v>
      </c>
      <c r="V115" s="10">
        <v>1</v>
      </c>
      <c r="W115" s="139"/>
    </row>
    <row r="116" spans="16:23">
      <c r="P116" s="111"/>
      <c r="Q116" s="10">
        <v>234354</v>
      </c>
      <c r="R116" s="10">
        <v>249006</v>
      </c>
      <c r="S116" s="10">
        <f>Table12[[#This Row],[Island end]]-Table12[[#This Row],[Island start]]</f>
        <v>14652</v>
      </c>
      <c r="T116" s="10">
        <v>236511</v>
      </c>
      <c r="U116" s="10">
        <v>237518</v>
      </c>
      <c r="V116" s="10">
        <v>1</v>
      </c>
      <c r="W116" s="139" t="s">
        <v>371</v>
      </c>
    </row>
    <row r="117" spans="16:23">
      <c r="P117" s="111"/>
      <c r="Q117" s="10">
        <v>234354</v>
      </c>
      <c r="R117" s="10">
        <v>249006</v>
      </c>
      <c r="S117" s="10">
        <f>Table12[[#This Row],[Island end]]-Table12[[#This Row],[Island start]]</f>
        <v>14652</v>
      </c>
      <c r="T117" s="10">
        <v>237515</v>
      </c>
      <c r="U117" s="10">
        <v>240910</v>
      </c>
      <c r="V117" s="10">
        <v>1</v>
      </c>
      <c r="W117" s="139" t="s">
        <v>1007</v>
      </c>
    </row>
    <row r="118" spans="16:23">
      <c r="P118" s="111"/>
      <c r="Q118" s="10">
        <v>234354</v>
      </c>
      <c r="R118" s="10">
        <v>249006</v>
      </c>
      <c r="S118" s="10">
        <f>Table12[[#This Row],[Island end]]-Table12[[#This Row],[Island start]]</f>
        <v>14652</v>
      </c>
      <c r="T118" s="10">
        <v>240943</v>
      </c>
      <c r="U118" s="10">
        <v>241254</v>
      </c>
      <c r="V118" s="10">
        <v>-1</v>
      </c>
      <c r="W118" s="139" t="s">
        <v>598</v>
      </c>
    </row>
    <row r="119" spans="16:23">
      <c r="P119" s="111"/>
      <c r="Q119" s="10">
        <v>234354</v>
      </c>
      <c r="R119" s="10">
        <v>249006</v>
      </c>
      <c r="S119" s="10">
        <f>Table12[[#This Row],[Island end]]-Table12[[#This Row],[Island start]]</f>
        <v>14652</v>
      </c>
      <c r="T119" s="10">
        <v>241307</v>
      </c>
      <c r="U119" s="10">
        <v>241453</v>
      </c>
      <c r="V119" s="10">
        <v>-1</v>
      </c>
      <c r="W119" s="139" t="s">
        <v>599</v>
      </c>
    </row>
    <row r="120" spans="16:23">
      <c r="P120" s="111"/>
      <c r="Q120" s="10">
        <v>234354</v>
      </c>
      <c r="R120" s="10">
        <v>249006</v>
      </c>
      <c r="S120" s="10">
        <f>Table12[[#This Row],[Island end]]-Table12[[#This Row],[Island start]]</f>
        <v>14652</v>
      </c>
      <c r="T120" s="10">
        <v>241769</v>
      </c>
      <c r="U120" s="10">
        <v>243142</v>
      </c>
      <c r="V120" s="10">
        <v>1</v>
      </c>
      <c r="W120" s="139" t="s">
        <v>1011</v>
      </c>
    </row>
    <row r="121" spans="16:23">
      <c r="P121" s="111"/>
      <c r="Q121" s="10">
        <v>234354</v>
      </c>
      <c r="R121" s="10">
        <v>249006</v>
      </c>
      <c r="S121" s="10">
        <f>Table12[[#This Row],[Island end]]-Table12[[#This Row],[Island start]]</f>
        <v>14652</v>
      </c>
      <c r="T121" s="10">
        <v>243139</v>
      </c>
      <c r="U121" s="10">
        <v>244182</v>
      </c>
      <c r="V121" s="10">
        <v>1</v>
      </c>
      <c r="W121" s="139" t="s">
        <v>1099</v>
      </c>
    </row>
    <row r="122" spans="16:23">
      <c r="P122" s="111"/>
      <c r="Q122" s="10">
        <v>234354</v>
      </c>
      <c r="R122" s="10">
        <v>249006</v>
      </c>
      <c r="S122" s="10">
        <f>Table12[[#This Row],[Island end]]-Table12[[#This Row],[Island start]]</f>
        <v>14652</v>
      </c>
      <c r="T122" s="10">
        <v>244218</v>
      </c>
      <c r="U122" s="10">
        <v>245246</v>
      </c>
      <c r="V122" s="10">
        <v>1</v>
      </c>
      <c r="W122" s="139" t="s">
        <v>1098</v>
      </c>
    </row>
    <row r="123" spans="16:23">
      <c r="P123" s="111"/>
      <c r="Q123" s="10">
        <v>234354</v>
      </c>
      <c r="R123" s="10">
        <v>249006</v>
      </c>
      <c r="S123" s="10">
        <f>Table12[[#This Row],[Island end]]-Table12[[#This Row],[Island start]]</f>
        <v>14652</v>
      </c>
      <c r="T123" s="10">
        <v>245246</v>
      </c>
      <c r="U123" s="10">
        <v>245818</v>
      </c>
      <c r="V123" s="10">
        <v>1</v>
      </c>
      <c r="W123" s="139" t="s">
        <v>1097</v>
      </c>
    </row>
    <row r="124" spans="16:23">
      <c r="P124" s="111"/>
      <c r="Q124" s="10">
        <v>234354</v>
      </c>
      <c r="R124" s="10">
        <v>249006</v>
      </c>
      <c r="S124" s="10">
        <f>Table12[[#This Row],[Island end]]-Table12[[#This Row],[Island start]]</f>
        <v>14652</v>
      </c>
      <c r="T124" s="10">
        <v>245914</v>
      </c>
      <c r="U124" s="10">
        <v>246045</v>
      </c>
      <c r="V124" s="10">
        <v>-1</v>
      </c>
      <c r="W124" s="139" t="s">
        <v>157</v>
      </c>
    </row>
    <row r="125" spans="16:23">
      <c r="P125" s="111"/>
      <c r="Q125" s="10">
        <v>234354</v>
      </c>
      <c r="R125" s="10">
        <v>249006</v>
      </c>
      <c r="S125" s="10">
        <f>Table12[[#This Row],[Island end]]-Table12[[#This Row],[Island start]]</f>
        <v>14652</v>
      </c>
      <c r="T125" s="10">
        <v>246416</v>
      </c>
      <c r="U125" s="10">
        <v>246601</v>
      </c>
      <c r="V125" s="10">
        <v>-1</v>
      </c>
      <c r="W125" s="139" t="s">
        <v>157</v>
      </c>
    </row>
    <row r="126" spans="16:23">
      <c r="P126" s="111"/>
      <c r="Q126" s="10">
        <v>234354</v>
      </c>
      <c r="R126" s="10">
        <v>249006</v>
      </c>
      <c r="S126" s="10">
        <f>Table12[[#This Row],[Island end]]-Table12[[#This Row],[Island start]]</f>
        <v>14652</v>
      </c>
      <c r="T126" s="10">
        <v>246885</v>
      </c>
      <c r="U126" s="10">
        <v>247016</v>
      </c>
      <c r="V126" s="10">
        <v>1</v>
      </c>
      <c r="W126" s="139"/>
    </row>
    <row r="127" spans="16:23">
      <c r="P127" s="111"/>
      <c r="Q127" s="10">
        <v>234354</v>
      </c>
      <c r="R127" s="10">
        <v>249006</v>
      </c>
      <c r="S127" s="10">
        <f>Table12[[#This Row],[Island end]]-Table12[[#This Row],[Island start]]</f>
        <v>14652</v>
      </c>
      <c r="T127" s="10">
        <v>247567</v>
      </c>
      <c r="U127" s="10">
        <v>248562</v>
      </c>
      <c r="V127" s="10">
        <v>1</v>
      </c>
      <c r="W127" s="139" t="s">
        <v>1096</v>
      </c>
    </row>
    <row r="128" spans="16:23">
      <c r="P128" s="111"/>
      <c r="Q128" s="10">
        <v>234354</v>
      </c>
      <c r="R128" s="10">
        <v>249006</v>
      </c>
      <c r="S128" s="10">
        <f>Table12[[#This Row],[Island end]]-Table12[[#This Row],[Island start]]</f>
        <v>14652</v>
      </c>
      <c r="T128" s="10">
        <v>248752</v>
      </c>
      <c r="U128" s="10">
        <v>249006</v>
      </c>
      <c r="V128" s="10">
        <v>-1</v>
      </c>
      <c r="W128" s="139" t="s">
        <v>157</v>
      </c>
    </row>
    <row r="129" spans="16:23">
      <c r="P129" s="111">
        <v>4</v>
      </c>
      <c r="Q129" s="11">
        <v>462940</v>
      </c>
      <c r="R129" s="11">
        <v>473795</v>
      </c>
      <c r="S129" s="11">
        <v>10855</v>
      </c>
      <c r="T129" s="11">
        <v>462940</v>
      </c>
      <c r="U129" s="11">
        <v>463674</v>
      </c>
      <c r="V129" s="11">
        <v>-1</v>
      </c>
      <c r="W129" s="141" t="s">
        <v>1106</v>
      </c>
    </row>
    <row r="130" spans="16:23">
      <c r="P130" s="111"/>
      <c r="Q130" s="11">
        <v>462940</v>
      </c>
      <c r="R130" s="11">
        <v>473795</v>
      </c>
      <c r="S130" s="11">
        <v>10855</v>
      </c>
      <c r="T130" s="11">
        <v>463658</v>
      </c>
      <c r="U130" s="11">
        <v>466399</v>
      </c>
      <c r="V130" s="11">
        <v>-1</v>
      </c>
      <c r="W130" s="141" t="s">
        <v>1105</v>
      </c>
    </row>
    <row r="131" spans="16:23">
      <c r="P131" s="111"/>
      <c r="Q131" s="11">
        <v>462940</v>
      </c>
      <c r="R131" s="11">
        <v>473795</v>
      </c>
      <c r="S131" s="11">
        <v>10855</v>
      </c>
      <c r="T131" s="11">
        <v>466483</v>
      </c>
      <c r="U131" s="11">
        <v>468447</v>
      </c>
      <c r="V131" s="11">
        <v>-1</v>
      </c>
      <c r="W131" s="141" t="s">
        <v>1104</v>
      </c>
    </row>
    <row r="132" spans="16:23">
      <c r="P132" s="111"/>
      <c r="Q132" s="11">
        <v>462940</v>
      </c>
      <c r="R132" s="11">
        <v>473795</v>
      </c>
      <c r="S132" s="11">
        <v>10855</v>
      </c>
      <c r="T132" s="11">
        <v>468597</v>
      </c>
      <c r="U132" s="11">
        <v>469271</v>
      </c>
      <c r="V132" s="11">
        <v>-1</v>
      </c>
      <c r="W132" s="141" t="s">
        <v>1103</v>
      </c>
    </row>
    <row r="133" spans="16:23">
      <c r="P133" s="111"/>
      <c r="Q133" s="11">
        <v>462940</v>
      </c>
      <c r="R133" s="11">
        <v>473795</v>
      </c>
      <c r="S133" s="11">
        <v>10855</v>
      </c>
      <c r="T133" s="11">
        <v>469281</v>
      </c>
      <c r="U133" s="11">
        <v>470984</v>
      </c>
      <c r="V133" s="11">
        <v>-1</v>
      </c>
      <c r="W133" s="141" t="s">
        <v>1102</v>
      </c>
    </row>
    <row r="134" spans="16:23">
      <c r="P134" s="111"/>
      <c r="Q134" s="11">
        <v>462940</v>
      </c>
      <c r="R134" s="11">
        <v>473795</v>
      </c>
      <c r="S134" s="11">
        <v>10855</v>
      </c>
      <c r="T134" s="11">
        <v>471244</v>
      </c>
      <c r="U134" s="11">
        <v>471948</v>
      </c>
      <c r="V134" s="11">
        <v>-1</v>
      </c>
      <c r="W134" s="141" t="s">
        <v>1101</v>
      </c>
    </row>
    <row r="135" spans="16:23">
      <c r="P135" s="111"/>
      <c r="Q135" s="11">
        <v>462940</v>
      </c>
      <c r="R135" s="11">
        <v>473795</v>
      </c>
      <c r="S135" s="11">
        <v>10855</v>
      </c>
      <c r="T135" s="11">
        <v>472426</v>
      </c>
      <c r="U135" s="11">
        <v>473370</v>
      </c>
      <c r="V135" s="11">
        <v>1</v>
      </c>
      <c r="W135" s="141" t="s">
        <v>332</v>
      </c>
    </row>
    <row r="136" spans="16:23">
      <c r="P136" s="111"/>
      <c r="Q136" s="11">
        <v>462940</v>
      </c>
      <c r="R136" s="11">
        <v>473795</v>
      </c>
      <c r="S136" s="11">
        <v>10855</v>
      </c>
      <c r="T136" s="11">
        <v>473367</v>
      </c>
      <c r="U136" s="11">
        <v>473645</v>
      </c>
      <c r="V136" s="11">
        <v>1</v>
      </c>
      <c r="W136" s="141" t="s">
        <v>412</v>
      </c>
    </row>
    <row r="137" spans="16:23">
      <c r="P137" s="111"/>
      <c r="Q137" s="11">
        <v>462940</v>
      </c>
      <c r="R137" s="11">
        <v>473795</v>
      </c>
      <c r="S137" s="11">
        <v>10855</v>
      </c>
      <c r="T137" s="11">
        <v>473652</v>
      </c>
      <c r="U137" s="11">
        <v>473795</v>
      </c>
      <c r="V137" s="11">
        <v>1</v>
      </c>
      <c r="W137" s="141"/>
    </row>
    <row r="138" spans="16:23">
      <c r="P138" s="111">
        <v>5</v>
      </c>
      <c r="Q138" s="23">
        <v>478072</v>
      </c>
      <c r="R138" s="23">
        <v>486190</v>
      </c>
      <c r="S138" s="23">
        <f>Table12[[#This Row],[Island end]]-Table12[[#This Row],[Island start]]</f>
        <v>8118</v>
      </c>
      <c r="T138" s="23">
        <v>478072</v>
      </c>
      <c r="U138" s="23">
        <v>480525</v>
      </c>
      <c r="V138" s="23">
        <v>1</v>
      </c>
      <c r="W138" s="142" t="s">
        <v>411</v>
      </c>
    </row>
    <row r="139" spans="16:23">
      <c r="P139" s="111"/>
      <c r="Q139" s="23">
        <v>478072</v>
      </c>
      <c r="R139" s="23">
        <v>486190</v>
      </c>
      <c r="S139" s="23">
        <f>Table12[[#This Row],[Island end]]-Table12[[#This Row],[Island start]]</f>
        <v>8118</v>
      </c>
      <c r="T139" s="23">
        <v>480522</v>
      </c>
      <c r="U139" s="23">
        <v>481247</v>
      </c>
      <c r="V139" s="23">
        <v>1</v>
      </c>
      <c r="W139" s="142" t="s">
        <v>401</v>
      </c>
    </row>
    <row r="140" spans="16:23">
      <c r="P140" s="111"/>
      <c r="Q140" s="23">
        <v>478072</v>
      </c>
      <c r="R140" s="23">
        <v>486190</v>
      </c>
      <c r="S140" s="23">
        <f>Table12[[#This Row],[Island end]]-Table12[[#This Row],[Island start]]</f>
        <v>8118</v>
      </c>
      <c r="T140" s="23">
        <v>481260</v>
      </c>
      <c r="U140" s="23">
        <v>481580</v>
      </c>
      <c r="V140" s="23">
        <v>1</v>
      </c>
      <c r="W140" s="142" t="s">
        <v>412</v>
      </c>
    </row>
    <row r="141" spans="16:23">
      <c r="P141" s="111"/>
      <c r="Q141" s="23">
        <v>478072</v>
      </c>
      <c r="R141" s="23">
        <v>486190</v>
      </c>
      <c r="S141" s="23">
        <f>Table12[[#This Row],[Island end]]-Table12[[#This Row],[Island start]]</f>
        <v>8118</v>
      </c>
      <c r="T141" s="23">
        <v>481577</v>
      </c>
      <c r="U141" s="23">
        <v>482956</v>
      </c>
      <c r="V141" s="23">
        <v>1</v>
      </c>
      <c r="W141" s="142" t="s">
        <v>410</v>
      </c>
    </row>
    <row r="142" spans="16:23">
      <c r="P142" s="111"/>
      <c r="Q142" s="23">
        <v>478072</v>
      </c>
      <c r="R142" s="23">
        <v>486190</v>
      </c>
      <c r="S142" s="23">
        <f>Table12[[#This Row],[Island end]]-Table12[[#This Row],[Island start]]</f>
        <v>8118</v>
      </c>
      <c r="T142" s="23">
        <v>482969</v>
      </c>
      <c r="U142" s="23">
        <v>483673</v>
      </c>
      <c r="V142" s="23">
        <v>1</v>
      </c>
      <c r="W142" s="142" t="s">
        <v>409</v>
      </c>
    </row>
    <row r="143" spans="16:23">
      <c r="P143" s="111"/>
      <c r="Q143" s="23">
        <v>478072</v>
      </c>
      <c r="R143" s="23">
        <v>486190</v>
      </c>
      <c r="S143" s="23">
        <f>Table12[[#This Row],[Island end]]-Table12[[#This Row],[Island start]]</f>
        <v>8118</v>
      </c>
      <c r="T143" s="23">
        <v>483670</v>
      </c>
      <c r="U143" s="23">
        <v>484662</v>
      </c>
      <c r="V143" s="23">
        <v>1</v>
      </c>
      <c r="W143" s="142" t="s">
        <v>408</v>
      </c>
    </row>
    <row r="144" spans="16:23">
      <c r="P144" s="111"/>
      <c r="Q144" s="23">
        <v>478072</v>
      </c>
      <c r="R144" s="23">
        <v>486190</v>
      </c>
      <c r="S144" s="23">
        <f>Table12[[#This Row],[Island end]]-Table12[[#This Row],[Island start]]</f>
        <v>8118</v>
      </c>
      <c r="T144" s="23">
        <v>484665</v>
      </c>
      <c r="U144" s="23">
        <v>485951</v>
      </c>
      <c r="V144" s="23">
        <v>1</v>
      </c>
      <c r="W144" s="142" t="s">
        <v>407</v>
      </c>
    </row>
    <row r="145" spans="16:23">
      <c r="P145" s="111"/>
      <c r="Q145" s="23">
        <v>478072</v>
      </c>
      <c r="R145" s="23">
        <v>486190</v>
      </c>
      <c r="S145" s="23">
        <f>Table12[[#This Row],[Island end]]-Table12[[#This Row],[Island start]]</f>
        <v>8118</v>
      </c>
      <c r="T145" s="23">
        <v>485948</v>
      </c>
      <c r="U145" s="23">
        <v>486190</v>
      </c>
      <c r="V145" s="23">
        <v>1</v>
      </c>
      <c r="W145" s="142" t="s">
        <v>406</v>
      </c>
    </row>
    <row r="146" spans="16:23">
      <c r="P146" s="5">
        <v>6</v>
      </c>
      <c r="Q146" s="24">
        <v>663095</v>
      </c>
      <c r="R146" s="24">
        <v>703847</v>
      </c>
      <c r="S146" s="24">
        <f>R146-Q146</f>
        <v>40752</v>
      </c>
      <c r="T146" s="24">
        <v>663095</v>
      </c>
      <c r="U146" s="24">
        <v>664195</v>
      </c>
      <c r="V146" s="24">
        <v>-1</v>
      </c>
      <c r="W146" s="144" t="s">
        <v>148</v>
      </c>
    </row>
    <row r="147" spans="16:23">
      <c r="Q147" s="24">
        <v>663095</v>
      </c>
      <c r="R147" s="24">
        <v>703847</v>
      </c>
      <c r="S147" s="24">
        <f t="shared" ref="S147:S183" si="2">R147-Q147</f>
        <v>40752</v>
      </c>
      <c r="T147" s="24">
        <v>664530</v>
      </c>
      <c r="U147" s="24">
        <v>665972</v>
      </c>
      <c r="V147" s="24">
        <v>-1</v>
      </c>
      <c r="W147" s="144" t="s">
        <v>203</v>
      </c>
    </row>
    <row r="148" spans="16:23">
      <c r="Q148" s="24">
        <v>663095</v>
      </c>
      <c r="R148" s="24">
        <v>703847</v>
      </c>
      <c r="S148" s="24">
        <f t="shared" si="2"/>
        <v>40752</v>
      </c>
      <c r="T148" s="24">
        <v>666093</v>
      </c>
      <c r="U148" s="24">
        <v>667148</v>
      </c>
      <c r="V148" s="24">
        <v>-1</v>
      </c>
      <c r="W148" s="144" t="s">
        <v>1088</v>
      </c>
    </row>
    <row r="149" spans="16:23">
      <c r="Q149" s="24">
        <v>663095</v>
      </c>
      <c r="R149" s="24">
        <v>703847</v>
      </c>
      <c r="S149" s="24">
        <f t="shared" si="2"/>
        <v>40752</v>
      </c>
      <c r="T149" s="24">
        <v>667249</v>
      </c>
      <c r="U149" s="24">
        <v>668250</v>
      </c>
      <c r="V149" s="24">
        <v>-1</v>
      </c>
      <c r="W149" s="144" t="s">
        <v>157</v>
      </c>
    </row>
    <row r="150" spans="16:23">
      <c r="Q150" s="24">
        <v>663095</v>
      </c>
      <c r="R150" s="24">
        <v>703847</v>
      </c>
      <c r="S150" s="24">
        <f t="shared" si="2"/>
        <v>40752</v>
      </c>
      <c r="T150" s="24">
        <v>668361</v>
      </c>
      <c r="U150" s="24">
        <v>668903</v>
      </c>
      <c r="V150" s="24">
        <v>-1</v>
      </c>
      <c r="W150" s="144"/>
    </row>
    <row r="151" spans="16:23">
      <c r="Q151" s="24">
        <v>663095</v>
      </c>
      <c r="R151" s="24">
        <v>703847</v>
      </c>
      <c r="S151" s="24">
        <f t="shared" si="2"/>
        <v>40752</v>
      </c>
      <c r="T151" s="24">
        <v>669043</v>
      </c>
      <c r="U151" s="24">
        <v>670524</v>
      </c>
      <c r="V151" s="24">
        <v>-1</v>
      </c>
      <c r="W151" s="144" t="s">
        <v>141</v>
      </c>
    </row>
    <row r="152" spans="16:23">
      <c r="Q152" s="24">
        <v>663095</v>
      </c>
      <c r="R152" s="24">
        <v>703847</v>
      </c>
      <c r="S152" s="24">
        <f t="shared" si="2"/>
        <v>40752</v>
      </c>
      <c r="T152" s="24">
        <v>670711</v>
      </c>
      <c r="U152" s="24">
        <v>670893</v>
      </c>
      <c r="V152" s="24">
        <v>1</v>
      </c>
      <c r="W152" s="144"/>
    </row>
    <row r="153" spans="16:23">
      <c r="Q153" s="24">
        <v>663095</v>
      </c>
      <c r="R153" s="24">
        <v>703847</v>
      </c>
      <c r="S153" s="24">
        <f t="shared" si="2"/>
        <v>40752</v>
      </c>
      <c r="T153" s="24">
        <v>670896</v>
      </c>
      <c r="U153" s="24">
        <v>671858</v>
      </c>
      <c r="V153" s="24">
        <v>-1</v>
      </c>
      <c r="W153" s="144"/>
    </row>
    <row r="154" spans="16:23">
      <c r="Q154" s="24">
        <v>663095</v>
      </c>
      <c r="R154" s="24">
        <v>703847</v>
      </c>
      <c r="S154" s="24">
        <f t="shared" si="2"/>
        <v>40752</v>
      </c>
      <c r="T154" s="24">
        <v>671855</v>
      </c>
      <c r="U154" s="24">
        <v>672619</v>
      </c>
      <c r="V154" s="24">
        <v>-1</v>
      </c>
      <c r="W154" s="144"/>
    </row>
    <row r="155" spans="16:23">
      <c r="Q155" s="24">
        <v>663095</v>
      </c>
      <c r="R155" s="24">
        <v>703847</v>
      </c>
      <c r="S155" s="24">
        <f t="shared" si="2"/>
        <v>40752</v>
      </c>
      <c r="T155" s="24">
        <v>672864</v>
      </c>
      <c r="U155" s="24">
        <v>672986</v>
      </c>
      <c r="V155" s="24">
        <v>-1</v>
      </c>
      <c r="W155" s="144"/>
    </row>
    <row r="156" spans="16:23">
      <c r="Q156" s="24">
        <v>663095</v>
      </c>
      <c r="R156" s="24">
        <v>703847</v>
      </c>
      <c r="S156" s="24">
        <f t="shared" si="2"/>
        <v>40752</v>
      </c>
      <c r="T156" s="24">
        <v>673142</v>
      </c>
      <c r="U156" s="24">
        <v>674038</v>
      </c>
      <c r="V156" s="24">
        <v>-1</v>
      </c>
      <c r="W156" s="144" t="s">
        <v>203</v>
      </c>
    </row>
    <row r="157" spans="16:23">
      <c r="Q157" s="24">
        <v>663095</v>
      </c>
      <c r="R157" s="24">
        <v>703847</v>
      </c>
      <c r="S157" s="24">
        <f t="shared" si="2"/>
        <v>40752</v>
      </c>
      <c r="T157" s="24">
        <v>674258</v>
      </c>
      <c r="U157" s="24">
        <v>675520</v>
      </c>
      <c r="V157" s="24">
        <v>1</v>
      </c>
      <c r="W157" s="144" t="s">
        <v>161</v>
      </c>
    </row>
    <row r="158" spans="16:23">
      <c r="Q158" s="24">
        <v>663095</v>
      </c>
      <c r="R158" s="24">
        <v>703847</v>
      </c>
      <c r="S158" s="24">
        <f t="shared" si="2"/>
        <v>40752</v>
      </c>
      <c r="T158" s="24">
        <v>675740</v>
      </c>
      <c r="U158" s="24">
        <v>676591</v>
      </c>
      <c r="V158" s="24">
        <v>1</v>
      </c>
      <c r="W158" s="144" t="s">
        <v>203</v>
      </c>
    </row>
    <row r="159" spans="16:23">
      <c r="Q159" s="24">
        <v>663095</v>
      </c>
      <c r="R159" s="24">
        <v>703847</v>
      </c>
      <c r="S159" s="24">
        <f t="shared" si="2"/>
        <v>40752</v>
      </c>
      <c r="T159" s="24">
        <v>676748</v>
      </c>
      <c r="U159" s="24">
        <v>680377</v>
      </c>
      <c r="V159" s="24">
        <v>-1</v>
      </c>
      <c r="W159" s="144" t="s">
        <v>202</v>
      </c>
    </row>
    <row r="160" spans="16:23">
      <c r="Q160" s="24">
        <v>663095</v>
      </c>
      <c r="R160" s="24">
        <v>703847</v>
      </c>
      <c r="S160" s="24">
        <f t="shared" si="2"/>
        <v>40752</v>
      </c>
      <c r="T160" s="24">
        <v>680403</v>
      </c>
      <c r="U160" s="24">
        <v>681071</v>
      </c>
      <c r="V160" s="24">
        <v>-1</v>
      </c>
      <c r="W160" s="144" t="s">
        <v>157</v>
      </c>
    </row>
    <row r="161" spans="17:23">
      <c r="Q161" s="24">
        <v>663095</v>
      </c>
      <c r="R161" s="24">
        <v>703847</v>
      </c>
      <c r="S161" s="24">
        <f t="shared" si="2"/>
        <v>40752</v>
      </c>
      <c r="T161" s="24">
        <v>681201</v>
      </c>
      <c r="U161" s="24">
        <v>682319</v>
      </c>
      <c r="V161" s="24">
        <v>1</v>
      </c>
      <c r="W161" s="144" t="s">
        <v>240</v>
      </c>
    </row>
    <row r="162" spans="17:23">
      <c r="Q162" s="24">
        <v>663095</v>
      </c>
      <c r="R162" s="24">
        <v>703847</v>
      </c>
      <c r="S162" s="24">
        <f t="shared" si="2"/>
        <v>40752</v>
      </c>
      <c r="T162" s="24">
        <v>681068</v>
      </c>
      <c r="U162" s="24">
        <v>681202</v>
      </c>
      <c r="V162" s="24">
        <v>-1</v>
      </c>
      <c r="W162" s="144"/>
    </row>
    <row r="163" spans="17:23">
      <c r="Q163" s="24">
        <v>663095</v>
      </c>
      <c r="R163" s="24">
        <v>703847</v>
      </c>
      <c r="S163" s="24">
        <f t="shared" si="2"/>
        <v>40752</v>
      </c>
      <c r="T163" s="24">
        <v>682316</v>
      </c>
      <c r="U163" s="24">
        <v>683593</v>
      </c>
      <c r="V163" s="24">
        <v>1</v>
      </c>
      <c r="W163" s="144" t="s">
        <v>1089</v>
      </c>
    </row>
    <row r="164" spans="17:23">
      <c r="Q164" s="24">
        <v>663095</v>
      </c>
      <c r="R164" s="24">
        <v>703847</v>
      </c>
      <c r="S164" s="24">
        <f t="shared" si="2"/>
        <v>40752</v>
      </c>
      <c r="T164" s="24">
        <v>683611</v>
      </c>
      <c r="U164" s="24">
        <v>684069</v>
      </c>
      <c r="V164" s="24">
        <v>1</v>
      </c>
      <c r="W164" s="144" t="s">
        <v>1090</v>
      </c>
    </row>
    <row r="165" spans="17:23">
      <c r="Q165" s="24">
        <v>663095</v>
      </c>
      <c r="R165" s="24">
        <v>703847</v>
      </c>
      <c r="S165" s="24">
        <f t="shared" si="2"/>
        <v>40752</v>
      </c>
      <c r="T165" s="24">
        <v>684086</v>
      </c>
      <c r="U165" s="24">
        <v>685348</v>
      </c>
      <c r="V165" s="24">
        <v>1</v>
      </c>
      <c r="W165" s="144" t="s">
        <v>857</v>
      </c>
    </row>
    <row r="166" spans="17:23">
      <c r="Q166" s="24">
        <v>663095</v>
      </c>
      <c r="R166" s="24">
        <v>703847</v>
      </c>
      <c r="S166" s="24">
        <f t="shared" si="2"/>
        <v>40752</v>
      </c>
      <c r="T166" s="24">
        <v>685353</v>
      </c>
      <c r="U166" s="24">
        <v>686378</v>
      </c>
      <c r="V166" s="24">
        <v>-1</v>
      </c>
      <c r="W166" s="144"/>
    </row>
    <row r="167" spans="17:23">
      <c r="Q167" s="24">
        <v>663095</v>
      </c>
      <c r="R167" s="24">
        <v>703847</v>
      </c>
      <c r="S167" s="24">
        <f t="shared" si="2"/>
        <v>40752</v>
      </c>
      <c r="T167" s="24">
        <v>686435</v>
      </c>
      <c r="U167" s="24">
        <v>687463</v>
      </c>
      <c r="V167" s="24">
        <v>-1</v>
      </c>
      <c r="W167" s="144" t="s">
        <v>157</v>
      </c>
    </row>
    <row r="168" spans="17:23">
      <c r="Q168" s="24">
        <v>663095</v>
      </c>
      <c r="R168" s="24">
        <v>703847</v>
      </c>
      <c r="S168" s="24">
        <f t="shared" si="2"/>
        <v>40752</v>
      </c>
      <c r="T168" s="24">
        <v>687550</v>
      </c>
      <c r="U168" s="24">
        <v>688416</v>
      </c>
      <c r="V168" s="24">
        <v>-1</v>
      </c>
      <c r="W168" s="144" t="s">
        <v>1091</v>
      </c>
    </row>
    <row r="169" spans="17:23">
      <c r="Q169" s="24">
        <v>663095</v>
      </c>
      <c r="R169" s="24">
        <v>703847</v>
      </c>
      <c r="S169" s="24">
        <f t="shared" si="2"/>
        <v>40752</v>
      </c>
      <c r="T169" s="24">
        <v>688468</v>
      </c>
      <c r="U169" s="24">
        <v>689955</v>
      </c>
      <c r="V169" s="24">
        <v>-1</v>
      </c>
      <c r="W169" s="144" t="s">
        <v>590</v>
      </c>
    </row>
    <row r="170" spans="17:23">
      <c r="Q170" s="24">
        <v>663095</v>
      </c>
      <c r="R170" s="24">
        <v>703847</v>
      </c>
      <c r="S170" s="24">
        <f t="shared" si="2"/>
        <v>40752</v>
      </c>
      <c r="T170" s="24">
        <v>689986</v>
      </c>
      <c r="U170" s="24">
        <v>690771</v>
      </c>
      <c r="V170" s="24">
        <v>-1</v>
      </c>
      <c r="W170" s="144" t="s">
        <v>1092</v>
      </c>
    </row>
    <row r="171" spans="17:23">
      <c r="Q171" s="24">
        <v>663095</v>
      </c>
      <c r="R171" s="24">
        <v>703847</v>
      </c>
      <c r="S171" s="24">
        <f t="shared" si="2"/>
        <v>40752</v>
      </c>
      <c r="T171" s="24">
        <v>690794</v>
      </c>
      <c r="U171" s="24">
        <v>691609</v>
      </c>
      <c r="V171" s="24">
        <v>-1</v>
      </c>
      <c r="W171" s="144" t="s">
        <v>201</v>
      </c>
    </row>
    <row r="172" spans="17:23">
      <c r="Q172" s="24">
        <v>663095</v>
      </c>
      <c r="R172" s="24">
        <v>703847</v>
      </c>
      <c r="S172" s="24">
        <f t="shared" si="2"/>
        <v>40752</v>
      </c>
      <c r="T172" s="24">
        <v>691606</v>
      </c>
      <c r="U172" s="24">
        <v>692094</v>
      </c>
      <c r="V172" s="24">
        <v>-1</v>
      </c>
      <c r="W172" s="144" t="s">
        <v>1093</v>
      </c>
    </row>
    <row r="173" spans="17:23">
      <c r="Q173" s="24">
        <v>663095</v>
      </c>
      <c r="R173" s="24">
        <v>703847</v>
      </c>
      <c r="S173" s="24">
        <f t="shared" si="2"/>
        <v>40752</v>
      </c>
      <c r="T173" s="24">
        <v>692091</v>
      </c>
      <c r="U173" s="24">
        <v>693314</v>
      </c>
      <c r="V173" s="24">
        <v>-1</v>
      </c>
      <c r="W173" s="144" t="s">
        <v>258</v>
      </c>
    </row>
    <row r="174" spans="17:23">
      <c r="Q174" s="24">
        <v>663095</v>
      </c>
      <c r="R174" s="24">
        <v>703847</v>
      </c>
      <c r="S174" s="24">
        <f t="shared" si="2"/>
        <v>40752</v>
      </c>
      <c r="T174" s="24">
        <v>693311</v>
      </c>
      <c r="U174" s="24">
        <v>693877</v>
      </c>
      <c r="V174" s="24">
        <v>-1</v>
      </c>
      <c r="W174" s="144" t="s">
        <v>378</v>
      </c>
    </row>
    <row r="175" spans="17:23">
      <c r="Q175" s="24">
        <v>663095</v>
      </c>
      <c r="R175" s="24">
        <v>703847</v>
      </c>
      <c r="S175" s="24">
        <f t="shared" si="2"/>
        <v>40752</v>
      </c>
      <c r="T175" s="24">
        <v>693874</v>
      </c>
      <c r="U175" s="24">
        <v>695004</v>
      </c>
      <c r="V175" s="24">
        <v>-1</v>
      </c>
      <c r="W175" s="144" t="s">
        <v>197</v>
      </c>
    </row>
    <row r="176" spans="17:23">
      <c r="Q176" s="24">
        <v>663095</v>
      </c>
      <c r="R176" s="24">
        <v>703847</v>
      </c>
      <c r="S176" s="24">
        <f t="shared" si="2"/>
        <v>40752</v>
      </c>
      <c r="T176" s="24">
        <v>694965</v>
      </c>
      <c r="U176" s="24">
        <v>695738</v>
      </c>
      <c r="V176" s="24">
        <v>-1</v>
      </c>
      <c r="W176" s="144" t="s">
        <v>198</v>
      </c>
    </row>
    <row r="177" spans="16:23">
      <c r="Q177" s="24">
        <v>663095</v>
      </c>
      <c r="R177" s="24">
        <v>703847</v>
      </c>
      <c r="S177" s="24">
        <f t="shared" si="2"/>
        <v>40752</v>
      </c>
      <c r="T177" s="24">
        <v>696084</v>
      </c>
      <c r="U177" s="24">
        <v>696935</v>
      </c>
      <c r="V177" s="24">
        <v>-1</v>
      </c>
      <c r="W177" s="144" t="s">
        <v>157</v>
      </c>
    </row>
    <row r="178" spans="16:23">
      <c r="Q178" s="24">
        <v>663095</v>
      </c>
      <c r="R178" s="24">
        <v>703847</v>
      </c>
      <c r="S178" s="24">
        <f t="shared" si="2"/>
        <v>40752</v>
      </c>
      <c r="T178" s="24">
        <v>697278</v>
      </c>
      <c r="U178" s="24">
        <v>698297</v>
      </c>
      <c r="V178" s="24">
        <v>1</v>
      </c>
      <c r="W178" s="144" t="s">
        <v>157</v>
      </c>
    </row>
    <row r="179" spans="16:23">
      <c r="Q179" s="24">
        <v>663095</v>
      </c>
      <c r="R179" s="24">
        <v>703847</v>
      </c>
      <c r="S179" s="24">
        <f t="shared" si="2"/>
        <v>40752</v>
      </c>
      <c r="T179" s="24">
        <v>698646</v>
      </c>
      <c r="U179" s="24">
        <v>699611</v>
      </c>
      <c r="V179" s="24">
        <v>1</v>
      </c>
      <c r="W179" s="144" t="s">
        <v>425</v>
      </c>
    </row>
    <row r="180" spans="16:23">
      <c r="Q180" s="24">
        <v>663095</v>
      </c>
      <c r="R180" s="24">
        <v>703847</v>
      </c>
      <c r="S180" s="24">
        <f t="shared" si="2"/>
        <v>40752</v>
      </c>
      <c r="T180" s="24">
        <v>699861</v>
      </c>
      <c r="U180" s="24">
        <v>700175</v>
      </c>
      <c r="V180" s="24">
        <v>1</v>
      </c>
      <c r="W180" s="144"/>
    </row>
    <row r="181" spans="16:23">
      <c r="Q181" s="24">
        <v>663095</v>
      </c>
      <c r="R181" s="24">
        <v>703847</v>
      </c>
      <c r="S181" s="24">
        <f t="shared" si="2"/>
        <v>40752</v>
      </c>
      <c r="T181" s="24">
        <v>700400</v>
      </c>
      <c r="U181" s="24">
        <v>701260</v>
      </c>
      <c r="V181" s="24">
        <v>1</v>
      </c>
      <c r="W181" s="144" t="s">
        <v>1094</v>
      </c>
    </row>
    <row r="182" spans="16:23">
      <c r="Q182" s="24">
        <v>663095</v>
      </c>
      <c r="R182" s="24">
        <v>703847</v>
      </c>
      <c r="S182" s="24">
        <f t="shared" si="2"/>
        <v>40752</v>
      </c>
      <c r="T182" s="24">
        <v>701318</v>
      </c>
      <c r="U182" s="24">
        <v>702859</v>
      </c>
      <c r="V182" s="24">
        <v>1</v>
      </c>
      <c r="W182" s="144" t="s">
        <v>1160</v>
      </c>
    </row>
    <row r="183" spans="16:23">
      <c r="Q183" s="24">
        <v>663095</v>
      </c>
      <c r="R183" s="24">
        <v>703847</v>
      </c>
      <c r="S183" s="24">
        <f t="shared" si="2"/>
        <v>40752</v>
      </c>
      <c r="T183" s="24">
        <v>702852</v>
      </c>
      <c r="U183" s="24">
        <v>703847</v>
      </c>
      <c r="V183" s="24">
        <v>-1</v>
      </c>
      <c r="W183" s="144" t="s">
        <v>1161</v>
      </c>
    </row>
    <row r="184" spans="16:23">
      <c r="P184" s="111">
        <v>7</v>
      </c>
      <c r="Q184" s="42">
        <v>930922</v>
      </c>
      <c r="R184" s="42">
        <v>937218</v>
      </c>
      <c r="S184" s="42">
        <f>Table12[[#This Row],[Island end]]-Table12[[#This Row],[Island start]]</f>
        <v>6296</v>
      </c>
      <c r="T184" s="42">
        <v>930922</v>
      </c>
      <c r="U184" s="42">
        <v>931293</v>
      </c>
      <c r="V184" s="42">
        <v>-1</v>
      </c>
      <c r="W184" s="145"/>
    </row>
    <row r="185" spans="16:23">
      <c r="P185" s="111"/>
      <c r="Q185" s="42">
        <v>930922</v>
      </c>
      <c r="R185" s="42">
        <v>937218</v>
      </c>
      <c r="S185" s="42">
        <f>Table12[[#This Row],[Island end]]-Table12[[#This Row],[Island start]]</f>
        <v>6296</v>
      </c>
      <c r="T185" s="42">
        <v>931290</v>
      </c>
      <c r="U185" s="42">
        <v>931577</v>
      </c>
      <c r="V185" s="42">
        <v>-1</v>
      </c>
      <c r="W185" s="145"/>
    </row>
    <row r="186" spans="16:23">
      <c r="P186" s="111"/>
      <c r="Q186" s="42">
        <v>930922</v>
      </c>
      <c r="R186" s="42">
        <v>937218</v>
      </c>
      <c r="S186" s="42">
        <f>Table12[[#This Row],[Island end]]-Table12[[#This Row],[Island start]]</f>
        <v>6296</v>
      </c>
      <c r="T186" s="42">
        <v>931947</v>
      </c>
      <c r="U186" s="42">
        <v>932828</v>
      </c>
      <c r="V186" s="42">
        <v>1</v>
      </c>
      <c r="W186" s="145" t="s">
        <v>332</v>
      </c>
    </row>
    <row r="187" spans="16:23">
      <c r="P187" s="111"/>
      <c r="Q187" s="42">
        <v>930922</v>
      </c>
      <c r="R187" s="42">
        <v>937218</v>
      </c>
      <c r="S187" s="42">
        <f>Table12[[#This Row],[Island end]]-Table12[[#This Row],[Island start]]</f>
        <v>6296</v>
      </c>
      <c r="T187" s="42">
        <v>932929</v>
      </c>
      <c r="U187" s="42">
        <v>933696</v>
      </c>
      <c r="V187" s="42">
        <v>1</v>
      </c>
      <c r="W187" s="145" t="s">
        <v>1085</v>
      </c>
    </row>
    <row r="188" spans="16:23">
      <c r="P188" s="111"/>
      <c r="Q188" s="42">
        <v>930922</v>
      </c>
      <c r="R188" s="42">
        <v>937218</v>
      </c>
      <c r="S188" s="42">
        <f>Table12[[#This Row],[Island end]]-Table12[[#This Row],[Island start]]</f>
        <v>6296</v>
      </c>
      <c r="T188" s="42">
        <v>933865</v>
      </c>
      <c r="U188" s="42">
        <v>935118</v>
      </c>
      <c r="V188" s="42">
        <v>1</v>
      </c>
      <c r="W188" s="145" t="s">
        <v>151</v>
      </c>
    </row>
    <row r="189" spans="16:23">
      <c r="P189" s="111"/>
      <c r="Q189" s="42">
        <v>930922</v>
      </c>
      <c r="R189" s="42">
        <v>937218</v>
      </c>
      <c r="S189" s="42">
        <f>Table12[[#This Row],[Island end]]-Table12[[#This Row],[Island start]]</f>
        <v>6296</v>
      </c>
      <c r="T189" s="42">
        <v>935105</v>
      </c>
      <c r="U189" s="42">
        <v>935698</v>
      </c>
      <c r="V189" s="42">
        <v>1</v>
      </c>
      <c r="W189" s="145" t="s">
        <v>1086</v>
      </c>
    </row>
    <row r="190" spans="16:23">
      <c r="P190" s="111"/>
      <c r="Q190" s="42">
        <v>930922</v>
      </c>
      <c r="R190" s="42">
        <v>937218</v>
      </c>
      <c r="S190" s="42">
        <f>Table12[[#This Row],[Island end]]-Table12[[#This Row],[Island start]]</f>
        <v>6296</v>
      </c>
      <c r="T190" s="42">
        <v>935748</v>
      </c>
      <c r="U190" s="42">
        <v>936266</v>
      </c>
      <c r="V190" s="42">
        <v>1</v>
      </c>
      <c r="W190" s="145" t="s">
        <v>1087</v>
      </c>
    </row>
    <row r="191" spans="16:23">
      <c r="P191" s="111"/>
      <c r="Q191" s="42">
        <v>930922</v>
      </c>
      <c r="R191" s="42">
        <v>937218</v>
      </c>
      <c r="S191" s="42">
        <f>Table12[[#This Row],[Island end]]-Table12[[#This Row],[Island start]]</f>
        <v>6296</v>
      </c>
      <c r="T191" s="42">
        <v>936268</v>
      </c>
      <c r="U191" s="42">
        <v>937218</v>
      </c>
      <c r="V191" s="42">
        <v>1</v>
      </c>
      <c r="W191" s="145" t="s">
        <v>149</v>
      </c>
    </row>
    <row r="192" spans="16:23">
      <c r="P192" s="111">
        <v>8</v>
      </c>
      <c r="Q192" s="40">
        <v>1033192</v>
      </c>
      <c r="R192" s="40">
        <v>1047409</v>
      </c>
      <c r="S192" s="40">
        <v>14217</v>
      </c>
      <c r="T192" s="40">
        <v>1033192</v>
      </c>
      <c r="U192" s="40">
        <v>1033467</v>
      </c>
      <c r="V192" s="40">
        <v>-1</v>
      </c>
      <c r="W192" s="168" t="s">
        <v>157</v>
      </c>
    </row>
    <row r="193" spans="16:23">
      <c r="P193" s="111"/>
      <c r="Q193" s="40">
        <v>1033192</v>
      </c>
      <c r="R193" s="40">
        <v>1047409</v>
      </c>
      <c r="S193" s="40">
        <v>14217</v>
      </c>
      <c r="T193" s="40">
        <v>1033580</v>
      </c>
      <c r="U193" s="40">
        <v>1034350</v>
      </c>
      <c r="V193" s="40">
        <v>-1</v>
      </c>
      <c r="W193" s="168" t="s">
        <v>444</v>
      </c>
    </row>
    <row r="194" spans="16:23">
      <c r="P194" s="111"/>
      <c r="Q194" s="40">
        <v>1033192</v>
      </c>
      <c r="R194" s="40">
        <v>1047409</v>
      </c>
      <c r="S194" s="40">
        <v>14217</v>
      </c>
      <c r="T194" s="40">
        <v>1034695</v>
      </c>
      <c r="U194" s="40">
        <v>1035045</v>
      </c>
      <c r="V194" s="40">
        <v>-1</v>
      </c>
      <c r="W194" s="168" t="s">
        <v>181</v>
      </c>
    </row>
    <row r="195" spans="16:23">
      <c r="P195" s="111"/>
      <c r="Q195" s="40">
        <v>1033192</v>
      </c>
      <c r="R195" s="40">
        <v>1047409</v>
      </c>
      <c r="S195" s="40">
        <v>14217</v>
      </c>
      <c r="T195" s="40">
        <v>1035382</v>
      </c>
      <c r="U195" s="40">
        <v>1035618</v>
      </c>
      <c r="V195" s="40">
        <v>1</v>
      </c>
      <c r="W195" s="168" t="s">
        <v>948</v>
      </c>
    </row>
    <row r="196" spans="16:23">
      <c r="P196" s="111"/>
      <c r="Q196" s="40">
        <v>1033192</v>
      </c>
      <c r="R196" s="40">
        <v>1047409</v>
      </c>
      <c r="S196" s="40">
        <v>14217</v>
      </c>
      <c r="T196" s="40">
        <v>1035860</v>
      </c>
      <c r="U196" s="40">
        <v>1036891</v>
      </c>
      <c r="V196" s="40">
        <v>1</v>
      </c>
      <c r="W196" s="168" t="s">
        <v>1084</v>
      </c>
    </row>
    <row r="197" spans="16:23">
      <c r="P197" s="111"/>
      <c r="Q197" s="40">
        <v>1033192</v>
      </c>
      <c r="R197" s="40">
        <v>1047409</v>
      </c>
      <c r="S197" s="40">
        <v>14217</v>
      </c>
      <c r="T197" s="40">
        <v>1037283</v>
      </c>
      <c r="U197" s="40">
        <v>1037597</v>
      </c>
      <c r="V197" s="40">
        <v>-1</v>
      </c>
      <c r="W197" s="168" t="s">
        <v>949</v>
      </c>
    </row>
    <row r="198" spans="16:23">
      <c r="P198" s="111"/>
      <c r="Q198" s="40">
        <v>1033192</v>
      </c>
      <c r="R198" s="40">
        <v>1047409</v>
      </c>
      <c r="S198" s="40">
        <v>14217</v>
      </c>
      <c r="T198" s="40">
        <v>1038489</v>
      </c>
      <c r="U198" s="40">
        <v>1039157</v>
      </c>
      <c r="V198" s="40">
        <v>1</v>
      </c>
      <c r="W198" s="168"/>
    </row>
    <row r="199" spans="16:23">
      <c r="P199" s="111"/>
      <c r="Q199" s="40">
        <v>1033192</v>
      </c>
      <c r="R199" s="40">
        <v>1047409</v>
      </c>
      <c r="S199" s="40">
        <v>14217</v>
      </c>
      <c r="T199" s="40">
        <v>1039336</v>
      </c>
      <c r="U199" s="40">
        <v>1039455</v>
      </c>
      <c r="V199" s="40">
        <v>-1</v>
      </c>
      <c r="W199" s="168"/>
    </row>
    <row r="200" spans="16:23">
      <c r="P200" s="111"/>
      <c r="Q200" s="40">
        <v>1033192</v>
      </c>
      <c r="R200" s="40">
        <v>1047409</v>
      </c>
      <c r="S200" s="40">
        <v>14217</v>
      </c>
      <c r="T200" s="40">
        <v>1039582</v>
      </c>
      <c r="U200" s="40">
        <v>1041624</v>
      </c>
      <c r="V200" s="40">
        <v>-1</v>
      </c>
      <c r="W200" s="168" t="s">
        <v>1002</v>
      </c>
    </row>
    <row r="201" spans="16:23">
      <c r="P201" s="111"/>
      <c r="Q201" s="40">
        <v>1033192</v>
      </c>
      <c r="R201" s="40">
        <v>1047409</v>
      </c>
      <c r="S201" s="40">
        <v>14217</v>
      </c>
      <c r="T201" s="40">
        <v>1041699</v>
      </c>
      <c r="U201" s="40">
        <v>1042523</v>
      </c>
      <c r="V201" s="40">
        <v>-1</v>
      </c>
      <c r="W201" s="168" t="s">
        <v>944</v>
      </c>
    </row>
    <row r="202" spans="16:23">
      <c r="P202" s="111"/>
      <c r="Q202" s="40">
        <v>1033192</v>
      </c>
      <c r="R202" s="40">
        <v>1047409</v>
      </c>
      <c r="S202" s="40">
        <v>14217</v>
      </c>
      <c r="T202" s="40">
        <v>1043195</v>
      </c>
      <c r="U202" s="40">
        <v>1044565</v>
      </c>
      <c r="V202" s="40">
        <v>1</v>
      </c>
      <c r="W202" s="168" t="s">
        <v>157</v>
      </c>
    </row>
    <row r="203" spans="16:23">
      <c r="P203" s="111"/>
      <c r="Q203" s="40">
        <v>1033192</v>
      </c>
      <c r="R203" s="40">
        <v>1047409</v>
      </c>
      <c r="S203" s="40">
        <v>14217</v>
      </c>
      <c r="T203" s="40">
        <v>1044773</v>
      </c>
      <c r="U203" s="40">
        <v>1047409</v>
      </c>
      <c r="V203" s="40">
        <v>1</v>
      </c>
      <c r="W203" s="168" t="s">
        <v>157</v>
      </c>
    </row>
    <row r="204" spans="16:23">
      <c r="P204" s="111">
        <v>9</v>
      </c>
      <c r="Q204" s="41">
        <v>1050940</v>
      </c>
      <c r="R204" s="41">
        <v>1064318</v>
      </c>
      <c r="S204" s="41">
        <v>13378</v>
      </c>
      <c r="T204" s="41">
        <v>1050940</v>
      </c>
      <c r="U204" s="41">
        <v>1053126</v>
      </c>
      <c r="V204" s="41">
        <v>-1</v>
      </c>
      <c r="W204" s="169" t="s">
        <v>157</v>
      </c>
    </row>
    <row r="205" spans="16:23">
      <c r="P205" s="111"/>
      <c r="Q205" s="41">
        <v>1050940</v>
      </c>
      <c r="R205" s="41">
        <v>1064318</v>
      </c>
      <c r="S205" s="41">
        <v>13378</v>
      </c>
      <c r="T205" s="41">
        <v>1053123</v>
      </c>
      <c r="U205" s="41">
        <v>1053443</v>
      </c>
      <c r="V205" s="41">
        <v>-1</v>
      </c>
      <c r="W205" s="169" t="s">
        <v>1073</v>
      </c>
    </row>
    <row r="206" spans="16:23">
      <c r="P206" s="111"/>
      <c r="Q206" s="41">
        <v>1050940</v>
      </c>
      <c r="R206" s="41">
        <v>1064318</v>
      </c>
      <c r="S206" s="41">
        <v>13378</v>
      </c>
      <c r="T206" s="41">
        <v>1053612</v>
      </c>
      <c r="U206" s="41">
        <v>1055696</v>
      </c>
      <c r="V206" s="41">
        <v>-1</v>
      </c>
      <c r="W206" s="169" t="s">
        <v>1072</v>
      </c>
    </row>
    <row r="207" spans="16:23">
      <c r="P207" s="111"/>
      <c r="Q207" s="41">
        <v>1050940</v>
      </c>
      <c r="R207" s="41">
        <v>1064318</v>
      </c>
      <c r="S207" s="41">
        <v>13378</v>
      </c>
      <c r="T207" s="41">
        <v>1055719</v>
      </c>
      <c r="U207" s="41">
        <v>1056093</v>
      </c>
      <c r="V207" s="41">
        <v>-1</v>
      </c>
      <c r="W207" s="169"/>
    </row>
    <row r="208" spans="16:23">
      <c r="P208" s="111"/>
      <c r="Q208" s="41">
        <v>1050940</v>
      </c>
      <c r="R208" s="41">
        <v>1064318</v>
      </c>
      <c r="S208" s="41">
        <v>13378</v>
      </c>
      <c r="T208" s="41">
        <v>1056090</v>
      </c>
      <c r="U208" s="41">
        <v>1057190</v>
      </c>
      <c r="V208" s="41">
        <v>-1</v>
      </c>
      <c r="W208" s="169"/>
    </row>
    <row r="209" spans="16:23">
      <c r="P209" s="111"/>
      <c r="Q209" s="41">
        <v>1050940</v>
      </c>
      <c r="R209" s="41">
        <v>1064318</v>
      </c>
      <c r="S209" s="41">
        <v>13378</v>
      </c>
      <c r="T209" s="41">
        <v>1057205</v>
      </c>
      <c r="U209" s="41">
        <v>1060072</v>
      </c>
      <c r="V209" s="41">
        <v>-1</v>
      </c>
      <c r="W209" s="169" t="s">
        <v>1071</v>
      </c>
    </row>
    <row r="210" spans="16:23">
      <c r="P210" s="111"/>
      <c r="Q210" s="41">
        <v>1050940</v>
      </c>
      <c r="R210" s="41">
        <v>1064318</v>
      </c>
      <c r="S210" s="41">
        <v>13378</v>
      </c>
      <c r="T210" s="41">
        <v>1060074</v>
      </c>
      <c r="U210" s="41">
        <v>1062938</v>
      </c>
      <c r="V210" s="41">
        <v>-1</v>
      </c>
      <c r="W210" s="169" t="s">
        <v>497</v>
      </c>
    </row>
    <row r="211" spans="16:23">
      <c r="P211" s="111"/>
      <c r="Q211" s="41">
        <v>1050940</v>
      </c>
      <c r="R211" s="41">
        <v>1064318</v>
      </c>
      <c r="S211" s="41">
        <v>13378</v>
      </c>
      <c r="T211" s="41">
        <v>1062957</v>
      </c>
      <c r="U211" s="41">
        <v>1063079</v>
      </c>
      <c r="V211" s="41">
        <v>1</v>
      </c>
      <c r="W211" s="169"/>
    </row>
    <row r="212" spans="16:23">
      <c r="P212" s="111"/>
      <c r="Q212" s="41">
        <v>1050940</v>
      </c>
      <c r="R212" s="41">
        <v>1064318</v>
      </c>
      <c r="S212" s="41">
        <v>13378</v>
      </c>
      <c r="T212" s="41">
        <v>1063338</v>
      </c>
      <c r="U212" s="41">
        <v>1064318</v>
      </c>
      <c r="V212" s="41">
        <v>-1</v>
      </c>
      <c r="W212" s="169" t="s">
        <v>531</v>
      </c>
    </row>
    <row r="213" spans="16:23">
      <c r="P213" s="5">
        <v>10</v>
      </c>
      <c r="Q213" s="1">
        <v>1181850</v>
      </c>
      <c r="R213" s="1">
        <v>1221044</v>
      </c>
      <c r="S213" s="7">
        <f>R213-Q213</f>
        <v>39194</v>
      </c>
      <c r="T213" s="1">
        <v>1181850</v>
      </c>
      <c r="U213" s="1">
        <v>1184054</v>
      </c>
      <c r="V213" s="1">
        <v>1</v>
      </c>
      <c r="W213" s="170" t="s">
        <v>1053</v>
      </c>
    </row>
    <row r="214" spans="16:23">
      <c r="Q214" s="1">
        <v>1181850</v>
      </c>
      <c r="R214" s="1">
        <v>1221044</v>
      </c>
      <c r="S214" s="7">
        <f t="shared" ref="S214:S252" si="3">R214-Q214</f>
        <v>39194</v>
      </c>
      <c r="T214" s="1">
        <v>1184133</v>
      </c>
      <c r="U214" s="1">
        <v>1187234</v>
      </c>
      <c r="V214" s="1">
        <v>1</v>
      </c>
      <c r="W214" s="170" t="s">
        <v>1054</v>
      </c>
    </row>
    <row r="215" spans="16:23">
      <c r="Q215" s="1">
        <v>1181850</v>
      </c>
      <c r="R215" s="1">
        <v>1221044</v>
      </c>
      <c r="S215" s="7">
        <f t="shared" si="3"/>
        <v>39194</v>
      </c>
      <c r="T215" s="1">
        <v>1187231</v>
      </c>
      <c r="U215" s="1">
        <v>1188196</v>
      </c>
      <c r="V215" s="1">
        <v>1</v>
      </c>
      <c r="W215" s="170" t="s">
        <v>616</v>
      </c>
    </row>
    <row r="216" spans="16:23">
      <c r="Q216" s="1">
        <v>1181850</v>
      </c>
      <c r="R216" s="1">
        <v>1221044</v>
      </c>
      <c r="S216" s="7">
        <f t="shared" si="3"/>
        <v>39194</v>
      </c>
      <c r="T216" s="1">
        <v>1188283</v>
      </c>
      <c r="U216" s="1">
        <v>1189386</v>
      </c>
      <c r="V216" s="1">
        <v>1</v>
      </c>
      <c r="W216" s="170"/>
    </row>
    <row r="217" spans="16:23">
      <c r="Q217" s="1">
        <v>1181850</v>
      </c>
      <c r="R217" s="1">
        <v>1221044</v>
      </c>
      <c r="S217" s="7">
        <f t="shared" si="3"/>
        <v>39194</v>
      </c>
      <c r="T217" s="1">
        <v>1189495</v>
      </c>
      <c r="U217" s="1">
        <v>1190958</v>
      </c>
      <c r="V217" s="1">
        <v>1</v>
      </c>
      <c r="W217" s="170" t="s">
        <v>1055</v>
      </c>
    </row>
    <row r="218" spans="16:23">
      <c r="Q218" s="1">
        <v>1181850</v>
      </c>
      <c r="R218" s="1">
        <v>1221044</v>
      </c>
      <c r="S218" s="7">
        <f t="shared" si="3"/>
        <v>39194</v>
      </c>
      <c r="T218" s="1">
        <v>1191156</v>
      </c>
      <c r="U218" s="1">
        <v>1192166</v>
      </c>
      <c r="V218" s="1">
        <v>1</v>
      </c>
      <c r="W218" s="170"/>
    </row>
    <row r="219" spans="16:23">
      <c r="Q219" s="1">
        <v>1181850</v>
      </c>
      <c r="R219" s="1">
        <v>1221044</v>
      </c>
      <c r="S219" s="7">
        <f t="shared" si="3"/>
        <v>39194</v>
      </c>
      <c r="T219" s="1">
        <v>1192182</v>
      </c>
      <c r="U219" s="1">
        <v>1193669</v>
      </c>
      <c r="V219" s="1">
        <v>1</v>
      </c>
      <c r="W219" s="170" t="s">
        <v>1056</v>
      </c>
    </row>
    <row r="220" spans="16:23">
      <c r="Q220" s="1">
        <v>1181850</v>
      </c>
      <c r="R220" s="1">
        <v>1221044</v>
      </c>
      <c r="S220" s="7">
        <f t="shared" si="3"/>
        <v>39194</v>
      </c>
      <c r="T220" s="1">
        <v>1193931</v>
      </c>
      <c r="U220" s="1">
        <v>1195412</v>
      </c>
      <c r="V220" s="1">
        <v>1</v>
      </c>
      <c r="W220" s="170" t="s">
        <v>1057</v>
      </c>
    </row>
    <row r="221" spans="16:23">
      <c r="Q221" s="1">
        <v>1181850</v>
      </c>
      <c r="R221" s="1">
        <v>1221044</v>
      </c>
      <c r="S221" s="7">
        <f t="shared" si="3"/>
        <v>39194</v>
      </c>
      <c r="T221" s="1">
        <v>1195540</v>
      </c>
      <c r="U221" s="1">
        <v>1196220</v>
      </c>
      <c r="V221" s="1">
        <v>1</v>
      </c>
      <c r="W221" s="170" t="s">
        <v>157</v>
      </c>
    </row>
    <row r="222" spans="16:23">
      <c r="Q222" s="1">
        <v>1181850</v>
      </c>
      <c r="R222" s="1">
        <v>1221044</v>
      </c>
      <c r="S222" s="7">
        <f t="shared" si="3"/>
        <v>39194</v>
      </c>
      <c r="T222" s="1">
        <v>1196248</v>
      </c>
      <c r="U222" s="1">
        <v>1197138</v>
      </c>
      <c r="V222" s="1">
        <v>-1</v>
      </c>
      <c r="W222" s="170" t="s">
        <v>332</v>
      </c>
    </row>
    <row r="223" spans="16:23">
      <c r="Q223" s="1">
        <v>1181850</v>
      </c>
      <c r="R223" s="1">
        <v>1221044</v>
      </c>
      <c r="S223" s="7">
        <f t="shared" si="3"/>
        <v>39194</v>
      </c>
      <c r="T223" s="1">
        <v>1197256</v>
      </c>
      <c r="U223" s="1">
        <v>1198443</v>
      </c>
      <c r="V223" s="1">
        <v>1</v>
      </c>
      <c r="W223" s="170" t="s">
        <v>1058</v>
      </c>
    </row>
    <row r="224" spans="16:23">
      <c r="Q224" s="1">
        <v>1181850</v>
      </c>
      <c r="R224" s="1">
        <v>1221044</v>
      </c>
      <c r="S224" s="7">
        <f t="shared" si="3"/>
        <v>39194</v>
      </c>
      <c r="T224" s="1">
        <v>1198455</v>
      </c>
      <c r="U224" s="1">
        <v>1199774</v>
      </c>
      <c r="V224" s="1">
        <v>1</v>
      </c>
      <c r="W224" s="170" t="s">
        <v>1059</v>
      </c>
    </row>
    <row r="225" spans="17:23">
      <c r="Q225" s="1">
        <v>1181850</v>
      </c>
      <c r="R225" s="1">
        <v>1221044</v>
      </c>
      <c r="S225" s="7">
        <f t="shared" si="3"/>
        <v>39194</v>
      </c>
      <c r="T225" s="1">
        <v>1200008</v>
      </c>
      <c r="U225" s="1">
        <v>1200454</v>
      </c>
      <c r="V225" s="1">
        <v>1</v>
      </c>
      <c r="W225" s="170" t="s">
        <v>432</v>
      </c>
    </row>
    <row r="226" spans="17:23">
      <c r="Q226" s="1">
        <v>1181850</v>
      </c>
      <c r="R226" s="1">
        <v>1221044</v>
      </c>
      <c r="S226" s="7">
        <f t="shared" si="3"/>
        <v>39194</v>
      </c>
      <c r="T226" s="1">
        <v>1200492</v>
      </c>
      <c r="U226" s="1">
        <v>1200986</v>
      </c>
      <c r="V226" s="1">
        <v>1</v>
      </c>
      <c r="W226" s="170" t="s">
        <v>433</v>
      </c>
    </row>
    <row r="227" spans="17:23">
      <c r="Q227" s="1">
        <v>1181850</v>
      </c>
      <c r="R227" s="1">
        <v>1221044</v>
      </c>
      <c r="S227" s="7">
        <f t="shared" si="3"/>
        <v>39194</v>
      </c>
      <c r="T227" s="1">
        <v>1200992</v>
      </c>
      <c r="U227" s="1">
        <v>1203202</v>
      </c>
      <c r="V227" s="1">
        <v>1</v>
      </c>
      <c r="W227" s="170" t="s">
        <v>434</v>
      </c>
    </row>
    <row r="228" spans="17:23">
      <c r="Q228" s="1">
        <v>1181850</v>
      </c>
      <c r="R228" s="1">
        <v>1221044</v>
      </c>
      <c r="S228" s="7">
        <f t="shared" si="3"/>
        <v>39194</v>
      </c>
      <c r="T228" s="1">
        <v>1204522</v>
      </c>
      <c r="U228" s="1">
        <v>1205334</v>
      </c>
      <c r="V228" s="1">
        <v>1</v>
      </c>
      <c r="W228" s="170" t="s">
        <v>401</v>
      </c>
    </row>
    <row r="229" spans="17:23">
      <c r="Q229" s="1">
        <v>1181850</v>
      </c>
      <c r="R229" s="1">
        <v>1221044</v>
      </c>
      <c r="S229" s="7">
        <f t="shared" si="3"/>
        <v>39194</v>
      </c>
      <c r="T229" s="1">
        <v>1205346</v>
      </c>
      <c r="U229" s="1">
        <v>1205579</v>
      </c>
      <c r="V229" s="1">
        <v>1</v>
      </c>
      <c r="W229" s="170"/>
    </row>
    <row r="230" spans="17:23">
      <c r="Q230" s="1">
        <v>1181850</v>
      </c>
      <c r="R230" s="1">
        <v>1221044</v>
      </c>
      <c r="S230" s="7">
        <f t="shared" si="3"/>
        <v>39194</v>
      </c>
      <c r="T230" s="1">
        <v>1205598</v>
      </c>
      <c r="U230" s="1">
        <v>1207172</v>
      </c>
      <c r="V230" s="1">
        <v>1</v>
      </c>
      <c r="W230" s="170" t="s">
        <v>410</v>
      </c>
    </row>
    <row r="231" spans="17:23">
      <c r="Q231" s="1">
        <v>1181850</v>
      </c>
      <c r="R231" s="1">
        <v>1221044</v>
      </c>
      <c r="S231" s="7">
        <f t="shared" si="3"/>
        <v>39194</v>
      </c>
      <c r="T231" s="1">
        <v>1207238</v>
      </c>
      <c r="U231" s="1">
        <v>1207483</v>
      </c>
      <c r="V231" s="1">
        <v>1</v>
      </c>
      <c r="W231" s="170"/>
    </row>
    <row r="232" spans="17:23">
      <c r="Q232" s="1">
        <v>1181850</v>
      </c>
      <c r="R232" s="1">
        <v>1221044</v>
      </c>
      <c r="S232" s="7">
        <f t="shared" si="3"/>
        <v>39194</v>
      </c>
      <c r="T232" s="1">
        <v>1207496</v>
      </c>
      <c r="U232" s="1">
        <v>1207753</v>
      </c>
      <c r="V232" s="1">
        <v>1</v>
      </c>
      <c r="W232" s="170"/>
    </row>
    <row r="233" spans="17:23">
      <c r="Q233" s="1">
        <v>1181850</v>
      </c>
      <c r="R233" s="1">
        <v>1221044</v>
      </c>
      <c r="S233" s="7">
        <f t="shared" si="3"/>
        <v>39194</v>
      </c>
      <c r="T233" s="1">
        <v>1207814</v>
      </c>
      <c r="U233" s="1">
        <v>1208146</v>
      </c>
      <c r="V233" s="1">
        <v>-1</v>
      </c>
      <c r="W233" s="170"/>
    </row>
    <row r="234" spans="17:23">
      <c r="Q234" s="1">
        <v>1181850</v>
      </c>
      <c r="R234" s="1">
        <v>1221044</v>
      </c>
      <c r="S234" s="7">
        <f t="shared" si="3"/>
        <v>39194</v>
      </c>
      <c r="T234" s="1">
        <v>1208176</v>
      </c>
      <c r="U234" s="1">
        <v>1208424</v>
      </c>
      <c r="V234" s="1">
        <v>-1</v>
      </c>
      <c r="W234" s="170"/>
    </row>
    <row r="235" spans="17:23">
      <c r="Q235" s="1">
        <v>1181850</v>
      </c>
      <c r="R235" s="1">
        <v>1221044</v>
      </c>
      <c r="S235" s="7">
        <f t="shared" si="3"/>
        <v>39194</v>
      </c>
      <c r="T235" s="1">
        <v>1208421</v>
      </c>
      <c r="U235" s="1">
        <v>1209278</v>
      </c>
      <c r="V235" s="1">
        <v>-1</v>
      </c>
      <c r="W235" s="170" t="s">
        <v>157</v>
      </c>
    </row>
    <row r="236" spans="17:23">
      <c r="Q236" s="1">
        <v>1181850</v>
      </c>
      <c r="R236" s="1">
        <v>1221044</v>
      </c>
      <c r="S236" s="7">
        <f t="shared" si="3"/>
        <v>39194</v>
      </c>
      <c r="T236" s="1">
        <v>1209275</v>
      </c>
      <c r="U236" s="1">
        <v>1209400</v>
      </c>
      <c r="V236" s="1">
        <v>-1</v>
      </c>
      <c r="W236" s="170"/>
    </row>
    <row r="237" spans="17:23">
      <c r="Q237" s="1">
        <v>1181850</v>
      </c>
      <c r="R237" s="1">
        <v>1221044</v>
      </c>
      <c r="S237" s="7">
        <f t="shared" si="3"/>
        <v>39194</v>
      </c>
      <c r="T237" s="1">
        <v>1209733</v>
      </c>
      <c r="U237" s="1">
        <v>1210011</v>
      </c>
      <c r="V237" s="1">
        <v>1</v>
      </c>
      <c r="W237" s="170" t="s">
        <v>1082</v>
      </c>
    </row>
    <row r="238" spans="17:23">
      <c r="Q238" s="1">
        <v>1181850</v>
      </c>
      <c r="R238" s="1">
        <v>1221044</v>
      </c>
      <c r="S238" s="7">
        <f t="shared" si="3"/>
        <v>39194</v>
      </c>
      <c r="T238" s="1">
        <v>1210038</v>
      </c>
      <c r="U238" s="1">
        <v>1210289</v>
      </c>
      <c r="V238" s="1">
        <v>1</v>
      </c>
      <c r="W238" s="170" t="s">
        <v>594</v>
      </c>
    </row>
    <row r="239" spans="17:23">
      <c r="Q239" s="1">
        <v>1181850</v>
      </c>
      <c r="R239" s="1">
        <v>1221044</v>
      </c>
      <c r="S239" s="7">
        <f t="shared" si="3"/>
        <v>39194</v>
      </c>
      <c r="T239" s="1">
        <v>1210290</v>
      </c>
      <c r="U239" s="1">
        <v>1210550</v>
      </c>
      <c r="V239" s="1">
        <v>1</v>
      </c>
      <c r="W239" s="170"/>
    </row>
    <row r="240" spans="17:23">
      <c r="Q240" s="1">
        <v>1181850</v>
      </c>
      <c r="R240" s="1">
        <v>1221044</v>
      </c>
      <c r="S240" s="7">
        <f t="shared" si="3"/>
        <v>39194</v>
      </c>
      <c r="T240" s="1">
        <v>1210562</v>
      </c>
      <c r="U240" s="1">
        <v>1210975</v>
      </c>
      <c r="V240" s="1">
        <v>1</v>
      </c>
      <c r="W240" s="170" t="s">
        <v>575</v>
      </c>
    </row>
    <row r="241" spans="16:23">
      <c r="Q241" s="1">
        <v>1181850</v>
      </c>
      <c r="R241" s="1">
        <v>1221044</v>
      </c>
      <c r="S241" s="7">
        <f t="shared" si="3"/>
        <v>39194</v>
      </c>
      <c r="T241" s="1">
        <v>1211002</v>
      </c>
      <c r="U241" s="1">
        <v>1211244</v>
      </c>
      <c r="V241" s="1">
        <v>1</v>
      </c>
      <c r="W241" s="170" t="s">
        <v>157</v>
      </c>
    </row>
    <row r="242" spans="16:23">
      <c r="Q242" s="1">
        <v>1181850</v>
      </c>
      <c r="R242" s="1">
        <v>1221044</v>
      </c>
      <c r="S242" s="7">
        <f t="shared" si="3"/>
        <v>39194</v>
      </c>
      <c r="T242" s="1">
        <v>1211237</v>
      </c>
      <c r="U242" s="1">
        <v>1212967</v>
      </c>
      <c r="V242" s="1">
        <v>1</v>
      </c>
      <c r="W242" s="170" t="s">
        <v>157</v>
      </c>
    </row>
    <row r="243" spans="16:23">
      <c r="Q243" s="1">
        <v>1181850</v>
      </c>
      <c r="R243" s="1">
        <v>1221044</v>
      </c>
      <c r="S243" s="7">
        <f t="shared" si="3"/>
        <v>39194</v>
      </c>
      <c r="T243" s="1">
        <v>1212964</v>
      </c>
      <c r="U243" s="1">
        <v>1214712</v>
      </c>
      <c r="V243" s="1">
        <v>1</v>
      </c>
      <c r="W243" s="170"/>
    </row>
    <row r="244" spans="16:23">
      <c r="Q244" s="1">
        <v>1181850</v>
      </c>
      <c r="R244" s="1">
        <v>1221044</v>
      </c>
      <c r="S244" s="7">
        <f t="shared" si="3"/>
        <v>39194</v>
      </c>
      <c r="T244" s="1">
        <v>1215208</v>
      </c>
      <c r="U244" s="1">
        <v>1216116</v>
      </c>
      <c r="V244" s="1">
        <v>1</v>
      </c>
      <c r="W244" s="170" t="s">
        <v>161</v>
      </c>
    </row>
    <row r="245" spans="16:23">
      <c r="Q245" s="1">
        <v>1181850</v>
      </c>
      <c r="R245" s="1">
        <v>1221044</v>
      </c>
      <c r="S245" s="7">
        <f t="shared" si="3"/>
        <v>39194</v>
      </c>
      <c r="T245" s="1">
        <v>1216174</v>
      </c>
      <c r="U245" s="1">
        <v>1216320</v>
      </c>
      <c r="V245" s="1">
        <v>1</v>
      </c>
      <c r="W245" s="170"/>
    </row>
    <row r="246" spans="16:23">
      <c r="Q246" s="1">
        <v>1181850</v>
      </c>
      <c r="R246" s="1">
        <v>1221044</v>
      </c>
      <c r="S246" s="7">
        <f t="shared" si="3"/>
        <v>39194</v>
      </c>
      <c r="T246" s="1">
        <v>1216806</v>
      </c>
      <c r="U246" s="1">
        <v>1217198</v>
      </c>
      <c r="V246" s="1">
        <v>-1</v>
      </c>
      <c r="W246" s="170" t="s">
        <v>157</v>
      </c>
    </row>
    <row r="247" spans="16:23">
      <c r="Q247" s="1">
        <v>1181850</v>
      </c>
      <c r="R247" s="1">
        <v>1221044</v>
      </c>
      <c r="S247" s="7">
        <f t="shared" si="3"/>
        <v>39194</v>
      </c>
      <c r="T247" s="1">
        <v>1217566</v>
      </c>
      <c r="U247" s="1">
        <v>1218078</v>
      </c>
      <c r="V247" s="1">
        <v>1</v>
      </c>
      <c r="W247" s="170" t="s">
        <v>507</v>
      </c>
    </row>
    <row r="248" spans="16:23">
      <c r="Q248" s="1">
        <v>1181850</v>
      </c>
      <c r="R248" s="1">
        <v>1221044</v>
      </c>
      <c r="S248" s="7">
        <f t="shared" si="3"/>
        <v>39194</v>
      </c>
      <c r="T248" s="1">
        <v>1218243</v>
      </c>
      <c r="U248" s="1">
        <v>1218491</v>
      </c>
      <c r="V248" s="1">
        <v>-1</v>
      </c>
      <c r="W248" s="170"/>
    </row>
    <row r="249" spans="16:23">
      <c r="Q249" s="1">
        <v>1181850</v>
      </c>
      <c r="R249" s="1">
        <v>1221044</v>
      </c>
      <c r="S249" s="7">
        <f t="shared" si="3"/>
        <v>39194</v>
      </c>
      <c r="T249" s="1">
        <v>1218708</v>
      </c>
      <c r="U249" s="1">
        <v>1218998</v>
      </c>
      <c r="V249" s="1">
        <v>1</v>
      </c>
      <c r="W249" s="170" t="s">
        <v>418</v>
      </c>
    </row>
    <row r="250" spans="16:23">
      <c r="Q250" s="1">
        <v>1181850</v>
      </c>
      <c r="R250" s="1">
        <v>1221044</v>
      </c>
      <c r="S250" s="7">
        <f t="shared" si="3"/>
        <v>39194</v>
      </c>
      <c r="T250" s="1">
        <v>1218995</v>
      </c>
      <c r="U250" s="1">
        <v>1219204</v>
      </c>
      <c r="V250" s="1">
        <v>1</v>
      </c>
      <c r="W250" s="170" t="s">
        <v>418</v>
      </c>
    </row>
    <row r="251" spans="16:23">
      <c r="Q251" s="1">
        <v>1181850</v>
      </c>
      <c r="R251" s="1">
        <v>1221044</v>
      </c>
      <c r="S251" s="7">
        <f t="shared" si="3"/>
        <v>39194</v>
      </c>
      <c r="T251" s="1">
        <v>1219201</v>
      </c>
      <c r="U251" s="1">
        <v>1219725</v>
      </c>
      <c r="V251" s="1">
        <v>1</v>
      </c>
      <c r="W251" s="170" t="s">
        <v>419</v>
      </c>
    </row>
    <row r="252" spans="16:23">
      <c r="Q252" s="1">
        <v>1181850</v>
      </c>
      <c r="R252" s="1">
        <v>1221044</v>
      </c>
      <c r="S252" s="7">
        <f t="shared" si="3"/>
        <v>39194</v>
      </c>
      <c r="T252" s="1">
        <v>1219818</v>
      </c>
      <c r="U252" s="1">
        <v>1221044</v>
      </c>
      <c r="V252" s="1">
        <v>1</v>
      </c>
      <c r="W252" s="170" t="s">
        <v>1083</v>
      </c>
    </row>
    <row r="253" spans="16:23">
      <c r="P253" s="111">
        <v>11</v>
      </c>
      <c r="Q253" s="9">
        <v>1303222</v>
      </c>
      <c r="R253" s="9">
        <v>1310741</v>
      </c>
      <c r="S253" s="9">
        <v>7519</v>
      </c>
      <c r="T253" s="9">
        <v>1303222</v>
      </c>
      <c r="U253" s="9">
        <v>1303368</v>
      </c>
      <c r="V253" s="9">
        <v>1</v>
      </c>
      <c r="W253" s="137"/>
    </row>
    <row r="254" spans="16:23">
      <c r="P254" s="111"/>
      <c r="Q254" s="9">
        <v>1303222</v>
      </c>
      <c r="R254" s="9">
        <v>1310741</v>
      </c>
      <c r="S254" s="9">
        <v>7519</v>
      </c>
      <c r="T254" s="9">
        <v>1303508</v>
      </c>
      <c r="U254" s="9">
        <v>1304962</v>
      </c>
      <c r="V254" s="9">
        <v>1</v>
      </c>
      <c r="W254" s="137" t="s">
        <v>1067</v>
      </c>
    </row>
    <row r="255" spans="16:23">
      <c r="P255" s="111"/>
      <c r="Q255" s="9">
        <v>1303222</v>
      </c>
      <c r="R255" s="9">
        <v>1310741</v>
      </c>
      <c r="S255" s="9">
        <v>7519</v>
      </c>
      <c r="T255" s="9">
        <v>1304989</v>
      </c>
      <c r="U255" s="9">
        <v>1305843</v>
      </c>
      <c r="V255" s="9">
        <v>1</v>
      </c>
      <c r="W255" s="137"/>
    </row>
    <row r="256" spans="16:23">
      <c r="P256" s="111"/>
      <c r="Q256" s="9">
        <v>1303222</v>
      </c>
      <c r="R256" s="9">
        <v>1310741</v>
      </c>
      <c r="S256" s="9">
        <v>7519</v>
      </c>
      <c r="T256" s="9">
        <v>1305854</v>
      </c>
      <c r="U256" s="9">
        <v>1306642</v>
      </c>
      <c r="V256" s="9">
        <v>1</v>
      </c>
      <c r="W256" s="137" t="s">
        <v>1068</v>
      </c>
    </row>
    <row r="257" spans="16:23">
      <c r="P257" s="111"/>
      <c r="Q257" s="9">
        <v>1303222</v>
      </c>
      <c r="R257" s="9">
        <v>1310741</v>
      </c>
      <c r="S257" s="9">
        <v>7519</v>
      </c>
      <c r="T257" s="9">
        <v>1306652</v>
      </c>
      <c r="U257" s="9">
        <v>1307329</v>
      </c>
      <c r="V257" s="9">
        <v>1</v>
      </c>
      <c r="W257" s="137"/>
    </row>
    <row r="258" spans="16:23">
      <c r="P258" s="111"/>
      <c r="Q258" s="9">
        <v>1303222</v>
      </c>
      <c r="R258" s="9">
        <v>1310741</v>
      </c>
      <c r="S258" s="9">
        <v>7519</v>
      </c>
      <c r="T258" s="9">
        <v>1307342</v>
      </c>
      <c r="U258" s="9">
        <v>1308022</v>
      </c>
      <c r="V258" s="9">
        <v>1</v>
      </c>
      <c r="W258" s="137"/>
    </row>
    <row r="259" spans="16:23">
      <c r="P259" s="111"/>
      <c r="Q259" s="9">
        <v>1303222</v>
      </c>
      <c r="R259" s="9">
        <v>1310741</v>
      </c>
      <c r="S259" s="9">
        <v>7519</v>
      </c>
      <c r="T259" s="9">
        <v>1308105</v>
      </c>
      <c r="U259" s="9">
        <v>1308989</v>
      </c>
      <c r="V259" s="9">
        <v>-1</v>
      </c>
      <c r="W259" s="137" t="s">
        <v>332</v>
      </c>
    </row>
    <row r="260" spans="16:23">
      <c r="P260" s="111"/>
      <c r="Q260" s="9">
        <v>1303222</v>
      </c>
      <c r="R260" s="9">
        <v>1310741</v>
      </c>
      <c r="S260" s="9">
        <v>7519</v>
      </c>
      <c r="T260" s="9">
        <v>1309094</v>
      </c>
      <c r="U260" s="9">
        <v>1309774</v>
      </c>
      <c r="V260" s="9">
        <v>1</v>
      </c>
      <c r="W260" s="137" t="s">
        <v>1069</v>
      </c>
    </row>
    <row r="261" spans="16:23">
      <c r="P261" s="111"/>
      <c r="Q261" s="9">
        <v>1303222</v>
      </c>
      <c r="R261" s="9">
        <v>1310741</v>
      </c>
      <c r="S261" s="9">
        <v>7519</v>
      </c>
      <c r="T261" s="9">
        <v>1309800</v>
      </c>
      <c r="U261" s="9">
        <v>1310741</v>
      </c>
      <c r="V261" s="9">
        <v>1</v>
      </c>
      <c r="W261" s="137" t="s">
        <v>1070</v>
      </c>
    </row>
    <row r="262" spans="16:23">
      <c r="P262" s="111">
        <v>12</v>
      </c>
      <c r="Q262" s="10">
        <v>1600222</v>
      </c>
      <c r="R262" s="10">
        <v>1621615</v>
      </c>
      <c r="S262" s="10">
        <v>21393</v>
      </c>
      <c r="T262" s="10">
        <v>1600222</v>
      </c>
      <c r="U262" s="10">
        <v>1601709</v>
      </c>
      <c r="V262" s="10">
        <v>1</v>
      </c>
      <c r="W262" s="139" t="s">
        <v>1162</v>
      </c>
    </row>
    <row r="263" spans="16:23">
      <c r="P263" s="111"/>
      <c r="Q263" s="10">
        <v>1600222</v>
      </c>
      <c r="R263" s="10">
        <v>1621615</v>
      </c>
      <c r="S263" s="10">
        <v>21393</v>
      </c>
      <c r="T263" s="10">
        <v>1601706</v>
      </c>
      <c r="U263" s="10">
        <v>1602773</v>
      </c>
      <c r="V263" s="10">
        <v>1</v>
      </c>
      <c r="W263" s="139" t="s">
        <v>1163</v>
      </c>
    </row>
    <row r="264" spans="16:23">
      <c r="P264" s="111"/>
      <c r="Q264" s="10">
        <v>1600222</v>
      </c>
      <c r="R264" s="10">
        <v>1621615</v>
      </c>
      <c r="S264" s="10">
        <v>21393</v>
      </c>
      <c r="T264" s="10">
        <v>1602763</v>
      </c>
      <c r="U264" s="10">
        <v>1602927</v>
      </c>
      <c r="V264" s="10">
        <v>1</v>
      </c>
      <c r="W264" s="139"/>
    </row>
    <row r="265" spans="16:23">
      <c r="P265" s="111"/>
      <c r="Q265" s="10">
        <v>1600222</v>
      </c>
      <c r="R265" s="10">
        <v>1621615</v>
      </c>
      <c r="S265" s="10">
        <v>21393</v>
      </c>
      <c r="T265" s="10">
        <v>1602932</v>
      </c>
      <c r="U265" s="10">
        <v>1603492</v>
      </c>
      <c r="V265" s="10">
        <v>1</v>
      </c>
      <c r="W265" s="139" t="s">
        <v>141</v>
      </c>
    </row>
    <row r="266" spans="16:23">
      <c r="P266" s="111"/>
      <c r="Q266" s="10">
        <v>1600222</v>
      </c>
      <c r="R266" s="10">
        <v>1621615</v>
      </c>
      <c r="S266" s="10">
        <v>21393</v>
      </c>
      <c r="T266" s="10">
        <v>1603664</v>
      </c>
      <c r="U266" s="10">
        <v>1605382</v>
      </c>
      <c r="V266" s="10">
        <v>1</v>
      </c>
      <c r="W266" s="139" t="s">
        <v>157</v>
      </c>
    </row>
    <row r="267" spans="16:23">
      <c r="P267" s="111"/>
      <c r="Q267" s="10">
        <v>1600222</v>
      </c>
      <c r="R267" s="10">
        <v>1621615</v>
      </c>
      <c r="S267" s="10">
        <v>21393</v>
      </c>
      <c r="T267" s="10">
        <v>1605705</v>
      </c>
      <c r="U267" s="10">
        <v>1605911</v>
      </c>
      <c r="V267" s="10">
        <v>1</v>
      </c>
      <c r="W267" s="139"/>
    </row>
    <row r="268" spans="16:23">
      <c r="P268" s="111"/>
      <c r="Q268" s="10">
        <v>1600222</v>
      </c>
      <c r="R268" s="10">
        <v>1621615</v>
      </c>
      <c r="S268" s="10">
        <v>21393</v>
      </c>
      <c r="T268" s="10">
        <v>1606024</v>
      </c>
      <c r="U268" s="10">
        <v>1606155</v>
      </c>
      <c r="V268" s="10">
        <v>-1</v>
      </c>
      <c r="W268" s="139"/>
    </row>
    <row r="269" spans="16:23">
      <c r="P269" s="111"/>
      <c r="Q269" s="10">
        <v>1600222</v>
      </c>
      <c r="R269" s="10">
        <v>1621615</v>
      </c>
      <c r="S269" s="10">
        <v>21393</v>
      </c>
      <c r="T269" s="10">
        <v>1606390</v>
      </c>
      <c r="U269" s="10">
        <v>1606734</v>
      </c>
      <c r="V269" s="10">
        <v>1</v>
      </c>
      <c r="W269" s="139" t="s">
        <v>157</v>
      </c>
    </row>
    <row r="270" spans="16:23">
      <c r="P270" s="111"/>
      <c r="Q270" s="10">
        <v>1600222</v>
      </c>
      <c r="R270" s="10">
        <v>1621615</v>
      </c>
      <c r="S270" s="10">
        <v>21393</v>
      </c>
      <c r="T270" s="10">
        <v>1606829</v>
      </c>
      <c r="U270" s="10">
        <v>1607995</v>
      </c>
      <c r="V270" s="10">
        <v>1</v>
      </c>
      <c r="W270" s="139" t="s">
        <v>157</v>
      </c>
    </row>
    <row r="271" spans="16:23">
      <c r="P271" s="111"/>
      <c r="Q271" s="10">
        <v>1600222</v>
      </c>
      <c r="R271" s="10">
        <v>1621615</v>
      </c>
      <c r="S271" s="10">
        <v>21393</v>
      </c>
      <c r="T271" s="10">
        <v>1607992</v>
      </c>
      <c r="U271" s="10">
        <v>1610046</v>
      </c>
      <c r="V271" s="10">
        <v>1</v>
      </c>
      <c r="W271" s="139" t="s">
        <v>1113</v>
      </c>
    </row>
    <row r="272" spans="16:23">
      <c r="P272" s="111"/>
      <c r="Q272" s="10">
        <v>1600222</v>
      </c>
      <c r="R272" s="10">
        <v>1621615</v>
      </c>
      <c r="S272" s="10">
        <v>21393</v>
      </c>
      <c r="T272" s="10">
        <v>1610043</v>
      </c>
      <c r="U272" s="10">
        <v>1611596</v>
      </c>
      <c r="V272" s="10">
        <v>1</v>
      </c>
      <c r="W272" s="139" t="s">
        <v>1114</v>
      </c>
    </row>
    <row r="273" spans="16:23">
      <c r="P273" s="111"/>
      <c r="Q273" s="10">
        <v>1600222</v>
      </c>
      <c r="R273" s="10">
        <v>1621615</v>
      </c>
      <c r="S273" s="10">
        <v>21393</v>
      </c>
      <c r="T273" s="10">
        <v>1612586</v>
      </c>
      <c r="U273" s="10">
        <v>1617085</v>
      </c>
      <c r="V273" s="10">
        <v>-1</v>
      </c>
      <c r="W273" s="139" t="s">
        <v>157</v>
      </c>
    </row>
    <row r="274" spans="16:23">
      <c r="P274" s="111"/>
      <c r="Q274" s="10">
        <v>1600222</v>
      </c>
      <c r="R274" s="10">
        <v>1621615</v>
      </c>
      <c r="S274" s="10">
        <v>21393</v>
      </c>
      <c r="T274" s="10">
        <v>1617536</v>
      </c>
      <c r="U274" s="10">
        <v>1617649</v>
      </c>
      <c r="V274" s="10">
        <v>-1</v>
      </c>
      <c r="W274" s="139"/>
    </row>
    <row r="275" spans="16:23">
      <c r="P275" s="111"/>
      <c r="Q275" s="10">
        <v>1600222</v>
      </c>
      <c r="R275" s="10">
        <v>1621615</v>
      </c>
      <c r="S275" s="10">
        <v>21393</v>
      </c>
      <c r="T275" s="10">
        <v>1618329</v>
      </c>
      <c r="U275" s="10">
        <v>1619195</v>
      </c>
      <c r="V275" s="10">
        <v>1</v>
      </c>
      <c r="W275" s="139" t="s">
        <v>952</v>
      </c>
    </row>
    <row r="276" spans="16:23">
      <c r="P276" s="111"/>
      <c r="Q276" s="10">
        <v>1600222</v>
      </c>
      <c r="R276" s="10">
        <v>1621615</v>
      </c>
      <c r="S276" s="10">
        <v>21393</v>
      </c>
      <c r="T276" s="10">
        <v>1619372</v>
      </c>
      <c r="U276" s="10">
        <v>1620043</v>
      </c>
      <c r="V276" s="10">
        <v>1</v>
      </c>
      <c r="W276" s="139" t="s">
        <v>601</v>
      </c>
    </row>
    <row r="277" spans="16:23">
      <c r="P277" s="111"/>
      <c r="Q277" s="10">
        <v>1600222</v>
      </c>
      <c r="R277" s="10">
        <v>1621615</v>
      </c>
      <c r="S277" s="10">
        <v>21393</v>
      </c>
      <c r="T277" s="10">
        <v>1620241</v>
      </c>
      <c r="U277" s="10">
        <v>1620576</v>
      </c>
      <c r="V277" s="10">
        <v>1</v>
      </c>
      <c r="W277" s="139" t="s">
        <v>157</v>
      </c>
    </row>
    <row r="278" spans="16:23">
      <c r="P278" s="111"/>
      <c r="Q278" s="10">
        <v>1600222</v>
      </c>
      <c r="R278" s="10">
        <v>1621615</v>
      </c>
      <c r="S278" s="10">
        <v>21393</v>
      </c>
      <c r="T278" s="10">
        <v>1620752</v>
      </c>
      <c r="U278" s="10">
        <v>1621615</v>
      </c>
      <c r="V278" s="10">
        <v>-1</v>
      </c>
      <c r="W278" s="139" t="s">
        <v>600</v>
      </c>
    </row>
    <row r="279" spans="16:23">
      <c r="P279" s="5">
        <v>13</v>
      </c>
      <c r="Q279" s="11">
        <v>2328764</v>
      </c>
      <c r="R279" s="11">
        <v>2333583</v>
      </c>
      <c r="S279" s="11">
        <v>4819</v>
      </c>
      <c r="T279" s="11">
        <v>2328764</v>
      </c>
      <c r="U279" s="11">
        <v>2329378</v>
      </c>
      <c r="V279" s="11">
        <v>-1</v>
      </c>
      <c r="W279" s="141" t="s">
        <v>1065</v>
      </c>
    </row>
    <row r="280" spans="16:23">
      <c r="Q280" s="11">
        <v>2328764</v>
      </c>
      <c r="R280" s="11">
        <v>2333583</v>
      </c>
      <c r="S280" s="11">
        <v>4819</v>
      </c>
      <c r="T280" s="11">
        <v>2329490</v>
      </c>
      <c r="U280" s="11">
        <v>2330983</v>
      </c>
      <c r="V280" s="11">
        <v>-1</v>
      </c>
      <c r="W280" s="141" t="s">
        <v>151</v>
      </c>
    </row>
    <row r="281" spans="16:23">
      <c r="Q281" s="11">
        <v>2328764</v>
      </c>
      <c r="R281" s="11">
        <v>2333583</v>
      </c>
      <c r="S281" s="11">
        <v>4819</v>
      </c>
      <c r="T281" s="11">
        <v>2331242</v>
      </c>
      <c r="U281" s="11">
        <v>2332129</v>
      </c>
      <c r="V281" s="11">
        <v>1</v>
      </c>
      <c r="W281" s="141" t="s">
        <v>1066</v>
      </c>
    </row>
    <row r="282" spans="16:23">
      <c r="Q282" s="11">
        <v>2328764</v>
      </c>
      <c r="R282" s="11">
        <v>2333583</v>
      </c>
      <c r="S282" s="11">
        <v>4819</v>
      </c>
      <c r="T282" s="11">
        <v>2332324</v>
      </c>
      <c r="U282" s="11">
        <v>2333583</v>
      </c>
      <c r="V282" s="11">
        <v>-1</v>
      </c>
      <c r="W282" s="141" t="s">
        <v>277</v>
      </c>
    </row>
    <row r="283" spans="16:23">
      <c r="P283" s="5">
        <v>14</v>
      </c>
      <c r="Q283" s="23">
        <v>2456270</v>
      </c>
      <c r="R283" s="23">
        <v>2477796</v>
      </c>
      <c r="S283" s="23">
        <f>R283-Q283</f>
        <v>21526</v>
      </c>
      <c r="T283" s="23">
        <v>2456270</v>
      </c>
      <c r="U283" s="23">
        <v>2459431</v>
      </c>
      <c r="V283" s="23">
        <v>-1</v>
      </c>
      <c r="W283" s="142" t="s">
        <v>1164</v>
      </c>
    </row>
    <row r="284" spans="16:23">
      <c r="Q284" s="23">
        <v>2456270</v>
      </c>
      <c r="R284" s="23">
        <v>2477796</v>
      </c>
      <c r="S284" s="23">
        <f t="shared" ref="S284:S301" si="4">R284-Q284</f>
        <v>21526</v>
      </c>
      <c r="T284" s="23">
        <v>2459428</v>
      </c>
      <c r="U284" s="23">
        <v>2460258</v>
      </c>
      <c r="V284" s="23">
        <v>-1</v>
      </c>
      <c r="W284" s="142" t="s">
        <v>1165</v>
      </c>
    </row>
    <row r="285" spans="16:23">
      <c r="Q285" s="23">
        <v>2456270</v>
      </c>
      <c r="R285" s="23">
        <v>2477796</v>
      </c>
      <c r="S285" s="23">
        <f t="shared" si="4"/>
        <v>21526</v>
      </c>
      <c r="T285" s="23">
        <v>2460317</v>
      </c>
      <c r="U285" s="23">
        <v>2461591</v>
      </c>
      <c r="V285" s="23">
        <v>1</v>
      </c>
      <c r="W285" s="142" t="s">
        <v>688</v>
      </c>
    </row>
    <row r="286" spans="16:23">
      <c r="Q286" s="23">
        <v>2456270</v>
      </c>
      <c r="R286" s="23">
        <v>2477796</v>
      </c>
      <c r="S286" s="23">
        <f t="shared" si="4"/>
        <v>21526</v>
      </c>
      <c r="T286" s="23">
        <v>2461597</v>
      </c>
      <c r="U286" s="23">
        <v>2462673</v>
      </c>
      <c r="V286" s="23">
        <v>1</v>
      </c>
      <c r="W286" s="142" t="s">
        <v>1064</v>
      </c>
    </row>
    <row r="287" spans="16:23">
      <c r="Q287" s="23">
        <v>2456270</v>
      </c>
      <c r="R287" s="23">
        <v>2477796</v>
      </c>
      <c r="S287" s="23">
        <f t="shared" si="4"/>
        <v>21526</v>
      </c>
      <c r="T287" s="23">
        <v>2462678</v>
      </c>
      <c r="U287" s="23">
        <v>2465515</v>
      </c>
      <c r="V287" s="23">
        <v>1</v>
      </c>
      <c r="W287" s="142" t="s">
        <v>1063</v>
      </c>
    </row>
    <row r="288" spans="16:23">
      <c r="Q288" s="23">
        <v>2456270</v>
      </c>
      <c r="R288" s="23">
        <v>2477796</v>
      </c>
      <c r="S288" s="23">
        <f t="shared" si="4"/>
        <v>21526</v>
      </c>
      <c r="T288" s="23">
        <v>2465517</v>
      </c>
      <c r="U288" s="23">
        <v>2466650</v>
      </c>
      <c r="V288" s="23">
        <v>1</v>
      </c>
      <c r="W288" s="142" t="s">
        <v>1062</v>
      </c>
    </row>
    <row r="289" spans="16:23">
      <c r="Q289" s="23">
        <v>2456270</v>
      </c>
      <c r="R289" s="23">
        <v>2477796</v>
      </c>
      <c r="S289" s="23">
        <f t="shared" si="4"/>
        <v>21526</v>
      </c>
      <c r="T289" s="23">
        <v>2466677</v>
      </c>
      <c r="U289" s="23">
        <v>2467423</v>
      </c>
      <c r="V289" s="23">
        <v>1</v>
      </c>
      <c r="W289" s="142" t="s">
        <v>416</v>
      </c>
    </row>
    <row r="290" spans="16:23">
      <c r="Q290" s="23">
        <v>2456270</v>
      </c>
      <c r="R290" s="23">
        <v>2477796</v>
      </c>
      <c r="S290" s="23">
        <f t="shared" si="4"/>
        <v>21526</v>
      </c>
      <c r="T290" s="23">
        <v>2467436</v>
      </c>
      <c r="U290" s="23">
        <v>2468848</v>
      </c>
      <c r="V290" s="23">
        <v>1</v>
      </c>
      <c r="W290" s="142" t="s">
        <v>414</v>
      </c>
    </row>
    <row r="291" spans="16:23">
      <c r="Q291" s="23">
        <v>2456270</v>
      </c>
      <c r="R291" s="23">
        <v>2477796</v>
      </c>
      <c r="S291" s="23">
        <f t="shared" si="4"/>
        <v>21526</v>
      </c>
      <c r="T291" s="23">
        <v>2468845</v>
      </c>
      <c r="U291" s="23">
        <v>2470050</v>
      </c>
      <c r="V291" s="23">
        <v>1</v>
      </c>
      <c r="W291" s="142" t="s">
        <v>426</v>
      </c>
    </row>
    <row r="292" spans="16:23">
      <c r="Q292" s="23">
        <v>2456270</v>
      </c>
      <c r="R292" s="23">
        <v>2477796</v>
      </c>
      <c r="S292" s="23">
        <f t="shared" si="4"/>
        <v>21526</v>
      </c>
      <c r="T292" s="23">
        <v>2470076</v>
      </c>
      <c r="U292" s="23">
        <v>2470672</v>
      </c>
      <c r="V292" s="23">
        <v>-1</v>
      </c>
      <c r="W292" s="142" t="s">
        <v>1061</v>
      </c>
    </row>
    <row r="293" spans="16:23">
      <c r="Q293" s="23">
        <v>2456270</v>
      </c>
      <c r="R293" s="23">
        <v>2477796</v>
      </c>
      <c r="S293" s="23">
        <f t="shared" si="4"/>
        <v>21526</v>
      </c>
      <c r="T293" s="23">
        <v>2470987</v>
      </c>
      <c r="U293" s="23">
        <v>2471850</v>
      </c>
      <c r="V293" s="23">
        <v>1</v>
      </c>
      <c r="W293" s="142"/>
    </row>
    <row r="294" spans="16:23">
      <c r="Q294" s="23">
        <v>2456270</v>
      </c>
      <c r="R294" s="23">
        <v>2477796</v>
      </c>
      <c r="S294" s="23">
        <f t="shared" si="4"/>
        <v>21526</v>
      </c>
      <c r="T294" s="23">
        <v>2471850</v>
      </c>
      <c r="U294" s="23">
        <v>2472233</v>
      </c>
      <c r="V294" s="23">
        <v>1</v>
      </c>
      <c r="W294" s="142"/>
    </row>
    <row r="295" spans="16:23">
      <c r="Q295" s="23">
        <v>2456270</v>
      </c>
      <c r="R295" s="23">
        <v>2477796</v>
      </c>
      <c r="S295" s="23">
        <f t="shared" si="4"/>
        <v>21526</v>
      </c>
      <c r="T295" s="23">
        <v>2472409</v>
      </c>
      <c r="U295" s="23">
        <v>2473020</v>
      </c>
      <c r="V295" s="23">
        <v>1</v>
      </c>
      <c r="W295" s="142" t="s">
        <v>220</v>
      </c>
    </row>
    <row r="296" spans="16:23">
      <c r="Q296" s="23">
        <v>2456270</v>
      </c>
      <c r="R296" s="23">
        <v>2477796</v>
      </c>
      <c r="S296" s="23">
        <f t="shared" si="4"/>
        <v>21526</v>
      </c>
      <c r="T296" s="23">
        <v>2473017</v>
      </c>
      <c r="U296" s="23">
        <v>2474171</v>
      </c>
      <c r="V296" s="23">
        <v>1</v>
      </c>
      <c r="W296" s="142"/>
    </row>
    <row r="297" spans="16:23">
      <c r="Q297" s="23">
        <v>2456270</v>
      </c>
      <c r="R297" s="23">
        <v>2477796</v>
      </c>
      <c r="S297" s="23">
        <f t="shared" si="4"/>
        <v>21526</v>
      </c>
      <c r="T297" s="23">
        <v>2474168</v>
      </c>
      <c r="U297" s="23">
        <v>2475370</v>
      </c>
      <c r="V297" s="23">
        <v>1</v>
      </c>
      <c r="W297" s="142" t="s">
        <v>1060</v>
      </c>
    </row>
    <row r="298" spans="16:23">
      <c r="Q298" s="23">
        <v>2456270</v>
      </c>
      <c r="R298" s="23">
        <v>2477796</v>
      </c>
      <c r="S298" s="23">
        <f t="shared" si="4"/>
        <v>21526</v>
      </c>
      <c r="T298" s="23">
        <v>2475376</v>
      </c>
      <c r="U298" s="23">
        <v>2476086</v>
      </c>
      <c r="V298" s="23">
        <v>1</v>
      </c>
      <c r="W298" s="142" t="s">
        <v>465</v>
      </c>
    </row>
    <row r="299" spans="16:23">
      <c r="Q299" s="23">
        <v>2456270</v>
      </c>
      <c r="R299" s="23">
        <v>2477796</v>
      </c>
      <c r="S299" s="23">
        <f t="shared" si="4"/>
        <v>21526</v>
      </c>
      <c r="T299" s="23">
        <v>2476132</v>
      </c>
      <c r="U299" s="23">
        <v>2476335</v>
      </c>
      <c r="V299" s="23">
        <v>1</v>
      </c>
      <c r="W299" s="142"/>
    </row>
    <row r="300" spans="16:23">
      <c r="Q300" s="23">
        <v>2456270</v>
      </c>
      <c r="R300" s="23">
        <v>2477796</v>
      </c>
      <c r="S300" s="23">
        <f t="shared" si="4"/>
        <v>21526</v>
      </c>
      <c r="T300" s="23">
        <v>2476343</v>
      </c>
      <c r="U300" s="23">
        <v>2476483</v>
      </c>
      <c r="V300" s="23">
        <v>-1</v>
      </c>
      <c r="W300" s="142"/>
    </row>
    <row r="301" spans="16:23">
      <c r="Q301" s="23">
        <v>2456270</v>
      </c>
      <c r="R301" s="23">
        <v>2477796</v>
      </c>
      <c r="S301" s="23">
        <f t="shared" si="4"/>
        <v>21526</v>
      </c>
      <c r="T301" s="23">
        <v>2476480</v>
      </c>
      <c r="U301" s="23">
        <v>2477796</v>
      </c>
      <c r="V301" s="23">
        <v>-1</v>
      </c>
      <c r="W301" s="142" t="s">
        <v>510</v>
      </c>
    </row>
    <row r="302" spans="16:23">
      <c r="P302" s="111">
        <v>15</v>
      </c>
      <c r="Q302" s="24">
        <v>2651596</v>
      </c>
      <c r="R302" s="24">
        <v>2665506</v>
      </c>
      <c r="S302" s="24">
        <v>13910</v>
      </c>
      <c r="T302" s="24">
        <v>2651596</v>
      </c>
      <c r="U302" s="24">
        <v>2651949</v>
      </c>
      <c r="V302" s="24">
        <v>1</v>
      </c>
      <c r="W302" s="144" t="s">
        <v>1081</v>
      </c>
    </row>
    <row r="303" spans="16:23">
      <c r="P303" s="111"/>
      <c r="Q303" s="24">
        <v>2651596</v>
      </c>
      <c r="R303" s="24">
        <v>2665506</v>
      </c>
      <c r="S303" s="24">
        <v>13910</v>
      </c>
      <c r="T303" s="24">
        <v>2651984</v>
      </c>
      <c r="U303" s="24">
        <v>2653036</v>
      </c>
      <c r="V303" s="24">
        <v>-1</v>
      </c>
      <c r="W303" s="144" t="s">
        <v>1080</v>
      </c>
    </row>
    <row r="304" spans="16:23">
      <c r="P304" s="111"/>
      <c r="Q304" s="24">
        <v>2651596</v>
      </c>
      <c r="R304" s="24">
        <v>2665506</v>
      </c>
      <c r="S304" s="24">
        <v>13910</v>
      </c>
      <c r="T304" s="24">
        <v>2653102</v>
      </c>
      <c r="U304" s="24">
        <v>2653908</v>
      </c>
      <c r="V304" s="24">
        <v>-1</v>
      </c>
      <c r="W304" s="144" t="s">
        <v>1079</v>
      </c>
    </row>
    <row r="305" spans="16:23">
      <c r="P305" s="111"/>
      <c r="Q305" s="24">
        <v>2651596</v>
      </c>
      <c r="R305" s="24">
        <v>2665506</v>
      </c>
      <c r="S305" s="24">
        <v>13910</v>
      </c>
      <c r="T305" s="24">
        <v>2653941</v>
      </c>
      <c r="U305" s="24">
        <v>2654648</v>
      </c>
      <c r="V305" s="24">
        <v>-1</v>
      </c>
      <c r="W305" s="144" t="s">
        <v>459</v>
      </c>
    </row>
    <row r="306" spans="16:23">
      <c r="P306" s="111"/>
      <c r="Q306" s="24">
        <v>2651596</v>
      </c>
      <c r="R306" s="24">
        <v>2665506</v>
      </c>
      <c r="S306" s="24">
        <v>13910</v>
      </c>
      <c r="T306" s="24">
        <v>2654641</v>
      </c>
      <c r="U306" s="24">
        <v>2655423</v>
      </c>
      <c r="V306" s="24">
        <v>-1</v>
      </c>
      <c r="W306" s="144" t="s">
        <v>1078</v>
      </c>
    </row>
    <row r="307" spans="16:23">
      <c r="P307" s="111"/>
      <c r="Q307" s="24">
        <v>2651596</v>
      </c>
      <c r="R307" s="24">
        <v>2665506</v>
      </c>
      <c r="S307" s="24">
        <v>13910</v>
      </c>
      <c r="T307" s="24">
        <v>2655420</v>
      </c>
      <c r="U307" s="24">
        <v>2656460</v>
      </c>
      <c r="V307" s="24">
        <v>-1</v>
      </c>
      <c r="W307" s="144" t="s">
        <v>1077</v>
      </c>
    </row>
    <row r="308" spans="16:23">
      <c r="P308" s="111"/>
      <c r="Q308" s="24">
        <v>2651596</v>
      </c>
      <c r="R308" s="24">
        <v>2665506</v>
      </c>
      <c r="S308" s="24">
        <v>13910</v>
      </c>
      <c r="T308" s="24">
        <v>2656453</v>
      </c>
      <c r="U308" s="24">
        <v>2657346</v>
      </c>
      <c r="V308" s="24">
        <v>-1</v>
      </c>
      <c r="W308" s="144" t="s">
        <v>648</v>
      </c>
    </row>
    <row r="309" spans="16:23">
      <c r="P309" s="111"/>
      <c r="Q309" s="24">
        <v>2651596</v>
      </c>
      <c r="R309" s="24">
        <v>2665506</v>
      </c>
      <c r="S309" s="24">
        <v>13910</v>
      </c>
      <c r="T309" s="24">
        <v>2657422</v>
      </c>
      <c r="U309" s="24">
        <v>2658603</v>
      </c>
      <c r="V309" s="24">
        <v>-1</v>
      </c>
      <c r="W309" s="144" t="s">
        <v>647</v>
      </c>
    </row>
    <row r="310" spans="16:23">
      <c r="P310" s="111"/>
      <c r="Q310" s="24">
        <v>2651596</v>
      </c>
      <c r="R310" s="24">
        <v>2665506</v>
      </c>
      <c r="S310" s="24">
        <v>13910</v>
      </c>
      <c r="T310" s="24">
        <v>2658643</v>
      </c>
      <c r="U310" s="24">
        <v>2660175</v>
      </c>
      <c r="V310" s="24">
        <v>-1</v>
      </c>
      <c r="W310" s="144" t="s">
        <v>153</v>
      </c>
    </row>
    <row r="311" spans="16:23">
      <c r="P311" s="111"/>
      <c r="Q311" s="24">
        <v>2651596</v>
      </c>
      <c r="R311" s="24">
        <v>2665506</v>
      </c>
      <c r="S311" s="24">
        <v>13910</v>
      </c>
      <c r="T311" s="24">
        <v>2660168</v>
      </c>
      <c r="U311" s="24">
        <v>2660701</v>
      </c>
      <c r="V311" s="24">
        <v>-1</v>
      </c>
      <c r="W311" s="144" t="s">
        <v>1076</v>
      </c>
    </row>
    <row r="312" spans="16:23">
      <c r="P312" s="111"/>
      <c r="Q312" s="24">
        <v>2651596</v>
      </c>
      <c r="R312" s="24">
        <v>2665506</v>
      </c>
      <c r="S312" s="24">
        <v>13910</v>
      </c>
      <c r="T312" s="24">
        <v>2660698</v>
      </c>
      <c r="U312" s="24">
        <v>2661516</v>
      </c>
      <c r="V312" s="24">
        <v>-1</v>
      </c>
      <c r="W312" s="144" t="s">
        <v>1075</v>
      </c>
    </row>
    <row r="313" spans="16:23">
      <c r="P313" s="111"/>
      <c r="Q313" s="24">
        <v>2651596</v>
      </c>
      <c r="R313" s="24">
        <v>2665506</v>
      </c>
      <c r="S313" s="24">
        <v>13910</v>
      </c>
      <c r="T313" s="24">
        <v>2661513</v>
      </c>
      <c r="U313" s="24">
        <v>2664452</v>
      </c>
      <c r="V313" s="24">
        <v>-1</v>
      </c>
      <c r="W313" s="144" t="s">
        <v>1074</v>
      </c>
    </row>
    <row r="314" spans="16:23">
      <c r="P314" s="111"/>
      <c r="Q314" s="24">
        <v>2651596</v>
      </c>
      <c r="R314" s="24">
        <v>2665506</v>
      </c>
      <c r="S314" s="24">
        <v>13910</v>
      </c>
      <c r="T314" s="24">
        <v>2664655</v>
      </c>
      <c r="U314" s="24">
        <v>2665506</v>
      </c>
      <c r="V314" s="24">
        <v>-1</v>
      </c>
      <c r="W314" s="144"/>
    </row>
    <row r="315" spans="16:23">
      <c r="P315" s="111">
        <v>16</v>
      </c>
      <c r="Q315" s="42">
        <v>2747478</v>
      </c>
      <c r="R315" s="42">
        <v>2768051</v>
      </c>
      <c r="S315" s="42">
        <v>20573</v>
      </c>
      <c r="T315" s="42">
        <v>2747478</v>
      </c>
      <c r="U315" s="42">
        <v>2748194</v>
      </c>
      <c r="V315" s="42">
        <v>1</v>
      </c>
      <c r="W315" s="145" t="s">
        <v>690</v>
      </c>
    </row>
    <row r="316" spans="16:23">
      <c r="P316" s="111"/>
      <c r="Q316" s="42">
        <v>2747478</v>
      </c>
      <c r="R316" s="42">
        <v>2768051</v>
      </c>
      <c r="S316" s="42">
        <v>20573</v>
      </c>
      <c r="T316" s="42">
        <v>2748191</v>
      </c>
      <c r="U316" s="42">
        <v>2749708</v>
      </c>
      <c r="V316" s="42">
        <v>1</v>
      </c>
      <c r="W316" s="145" t="s">
        <v>852</v>
      </c>
    </row>
    <row r="317" spans="16:23">
      <c r="P317" s="111"/>
      <c r="Q317" s="42">
        <v>2747478</v>
      </c>
      <c r="R317" s="42">
        <v>2768051</v>
      </c>
      <c r="S317" s="42">
        <v>20573</v>
      </c>
      <c r="T317" s="42">
        <v>2749797</v>
      </c>
      <c r="U317" s="42">
        <v>2750264</v>
      </c>
      <c r="V317" s="42">
        <v>-1</v>
      </c>
      <c r="W317" s="145" t="s">
        <v>324</v>
      </c>
    </row>
    <row r="318" spans="16:23">
      <c r="P318" s="111"/>
      <c r="Q318" s="42">
        <v>2747478</v>
      </c>
      <c r="R318" s="42">
        <v>2768051</v>
      </c>
      <c r="S318" s="42">
        <v>20573</v>
      </c>
      <c r="T318" s="42">
        <v>2750315</v>
      </c>
      <c r="U318" s="42">
        <v>2750473</v>
      </c>
      <c r="V318" s="42">
        <v>1</v>
      </c>
      <c r="W318" s="145"/>
    </row>
    <row r="319" spans="16:23">
      <c r="P319" s="111"/>
      <c r="Q319" s="42">
        <v>2747478</v>
      </c>
      <c r="R319" s="42">
        <v>2768051</v>
      </c>
      <c r="S319" s="42">
        <v>20573</v>
      </c>
      <c r="T319" s="42">
        <v>2750464</v>
      </c>
      <c r="U319" s="42">
        <v>2751204</v>
      </c>
      <c r="V319" s="42">
        <v>1</v>
      </c>
      <c r="W319" s="145" t="s">
        <v>323</v>
      </c>
    </row>
    <row r="320" spans="16:23">
      <c r="P320" s="111"/>
      <c r="Q320" s="42">
        <v>2747478</v>
      </c>
      <c r="R320" s="42">
        <v>2768051</v>
      </c>
      <c r="S320" s="42">
        <v>20573</v>
      </c>
      <c r="T320" s="42">
        <v>2751204</v>
      </c>
      <c r="U320" s="42">
        <v>2752109</v>
      </c>
      <c r="V320" s="42">
        <v>1</v>
      </c>
      <c r="W320" s="145" t="s">
        <v>322</v>
      </c>
    </row>
    <row r="321" spans="16:23">
      <c r="P321" s="111"/>
      <c r="Q321" s="42">
        <v>2747478</v>
      </c>
      <c r="R321" s="42">
        <v>2768051</v>
      </c>
      <c r="S321" s="42">
        <v>20573</v>
      </c>
      <c r="T321" s="42">
        <v>2752218</v>
      </c>
      <c r="U321" s="42">
        <v>2753120</v>
      </c>
      <c r="V321" s="42">
        <v>-1</v>
      </c>
      <c r="W321" s="145" t="s">
        <v>332</v>
      </c>
    </row>
    <row r="322" spans="16:23">
      <c r="P322" s="111"/>
      <c r="Q322" s="42">
        <v>2747478</v>
      </c>
      <c r="R322" s="42">
        <v>2768051</v>
      </c>
      <c r="S322" s="42">
        <v>20573</v>
      </c>
      <c r="T322" s="42">
        <v>2753256</v>
      </c>
      <c r="U322" s="42">
        <v>2754611</v>
      </c>
      <c r="V322" s="42">
        <v>1</v>
      </c>
      <c r="W322" s="145" t="s">
        <v>151</v>
      </c>
    </row>
    <row r="323" spans="16:23">
      <c r="P323" s="111"/>
      <c r="Q323" s="42">
        <v>2747478</v>
      </c>
      <c r="R323" s="42">
        <v>2768051</v>
      </c>
      <c r="S323" s="42">
        <v>20573</v>
      </c>
      <c r="T323" s="42">
        <v>2754661</v>
      </c>
      <c r="U323" s="42">
        <v>2755848</v>
      </c>
      <c r="V323" s="42">
        <v>1</v>
      </c>
      <c r="W323" s="145" t="s">
        <v>1017</v>
      </c>
    </row>
    <row r="324" spans="16:23">
      <c r="P324" s="111"/>
      <c r="Q324" s="42">
        <v>2747478</v>
      </c>
      <c r="R324" s="42">
        <v>2768051</v>
      </c>
      <c r="S324" s="42">
        <v>20573</v>
      </c>
      <c r="T324" s="42">
        <v>2755962</v>
      </c>
      <c r="U324" s="42">
        <v>2757008</v>
      </c>
      <c r="V324" s="42">
        <v>-1</v>
      </c>
      <c r="W324" s="145" t="s">
        <v>320</v>
      </c>
    </row>
    <row r="325" spans="16:23">
      <c r="P325" s="111"/>
      <c r="Q325" s="42">
        <v>2747478</v>
      </c>
      <c r="R325" s="42">
        <v>2768051</v>
      </c>
      <c r="S325" s="42">
        <v>20573</v>
      </c>
      <c r="T325" s="42">
        <v>2757041</v>
      </c>
      <c r="U325" s="42">
        <v>2757508</v>
      </c>
      <c r="V325" s="42">
        <v>1</v>
      </c>
      <c r="W325" s="145"/>
    </row>
    <row r="326" spans="16:23">
      <c r="P326" s="111"/>
      <c r="Q326" s="42">
        <v>2747478</v>
      </c>
      <c r="R326" s="42">
        <v>2768051</v>
      </c>
      <c r="S326" s="42">
        <v>20573</v>
      </c>
      <c r="T326" s="42">
        <v>2757540</v>
      </c>
      <c r="U326" s="42">
        <v>2758787</v>
      </c>
      <c r="V326" s="42">
        <v>1</v>
      </c>
      <c r="W326" s="145" t="s">
        <v>1166</v>
      </c>
    </row>
    <row r="327" spans="16:23">
      <c r="P327" s="111"/>
      <c r="Q327" s="42">
        <v>2747478</v>
      </c>
      <c r="R327" s="42">
        <v>2768051</v>
      </c>
      <c r="S327" s="42">
        <v>20573</v>
      </c>
      <c r="T327" s="42">
        <v>2758798</v>
      </c>
      <c r="U327" s="42">
        <v>2760294</v>
      </c>
      <c r="V327" s="42">
        <v>1</v>
      </c>
      <c r="W327" s="145" t="s">
        <v>1167</v>
      </c>
    </row>
    <row r="328" spans="16:23">
      <c r="P328" s="111"/>
      <c r="Q328" s="42">
        <v>2747478</v>
      </c>
      <c r="R328" s="42">
        <v>2768051</v>
      </c>
      <c r="S328" s="42">
        <v>20573</v>
      </c>
      <c r="T328" s="42">
        <v>2760329</v>
      </c>
      <c r="U328" s="42">
        <v>2760865</v>
      </c>
      <c r="V328" s="42">
        <v>1</v>
      </c>
      <c r="W328" s="145" t="s">
        <v>185</v>
      </c>
    </row>
    <row r="329" spans="16:23">
      <c r="P329" s="111"/>
      <c r="Q329" s="42">
        <v>2747478</v>
      </c>
      <c r="R329" s="42">
        <v>2768051</v>
      </c>
      <c r="S329" s="42">
        <v>20573</v>
      </c>
      <c r="T329" s="42">
        <v>2760954</v>
      </c>
      <c r="U329" s="42">
        <v>2761652</v>
      </c>
      <c r="V329" s="42">
        <v>1</v>
      </c>
      <c r="W329" s="145" t="s">
        <v>469</v>
      </c>
    </row>
    <row r="330" spans="16:23">
      <c r="P330" s="111"/>
      <c r="Q330" s="42">
        <v>2747478</v>
      </c>
      <c r="R330" s="42">
        <v>2768051</v>
      </c>
      <c r="S330" s="42">
        <v>20573</v>
      </c>
      <c r="T330" s="42">
        <v>2761880</v>
      </c>
      <c r="U330" s="42">
        <v>2762302</v>
      </c>
      <c r="V330" s="42">
        <v>1</v>
      </c>
      <c r="W330" s="145" t="s">
        <v>281</v>
      </c>
    </row>
    <row r="331" spans="16:23">
      <c r="P331" s="111"/>
      <c r="Q331" s="42">
        <v>2747478</v>
      </c>
      <c r="R331" s="42">
        <v>2768051</v>
      </c>
      <c r="S331" s="42">
        <v>20573</v>
      </c>
      <c r="T331" s="42">
        <v>2762304</v>
      </c>
      <c r="U331" s="42">
        <v>2763617</v>
      </c>
      <c r="V331" s="42">
        <v>1</v>
      </c>
      <c r="W331" s="145" t="s">
        <v>157</v>
      </c>
    </row>
    <row r="332" spans="16:23">
      <c r="P332" s="111"/>
      <c r="Q332" s="42">
        <v>2747478</v>
      </c>
      <c r="R332" s="42">
        <v>2768051</v>
      </c>
      <c r="S332" s="42">
        <v>20573</v>
      </c>
      <c r="T332" s="42">
        <v>2763619</v>
      </c>
      <c r="U332" s="42">
        <v>2764362</v>
      </c>
      <c r="V332" s="42">
        <v>1</v>
      </c>
      <c r="W332" s="145" t="s">
        <v>157</v>
      </c>
    </row>
    <row r="333" spans="16:23">
      <c r="P333" s="111"/>
      <c r="Q333" s="42">
        <v>2747478</v>
      </c>
      <c r="R333" s="42">
        <v>2768051</v>
      </c>
      <c r="S333" s="42">
        <v>20573</v>
      </c>
      <c r="T333" s="42">
        <v>2764359</v>
      </c>
      <c r="U333" s="42">
        <v>2765099</v>
      </c>
      <c r="V333" s="42">
        <v>1</v>
      </c>
      <c r="W333" s="145"/>
    </row>
    <row r="334" spans="16:23">
      <c r="P334" s="111"/>
      <c r="Q334" s="42">
        <v>2747478</v>
      </c>
      <c r="R334" s="42">
        <v>2768051</v>
      </c>
      <c r="S334" s="42">
        <v>20573</v>
      </c>
      <c r="T334" s="42">
        <v>2765096</v>
      </c>
      <c r="U334" s="42">
        <v>2766118</v>
      </c>
      <c r="V334" s="42">
        <v>1</v>
      </c>
      <c r="W334" s="145" t="s">
        <v>282</v>
      </c>
    </row>
    <row r="335" spans="16:23">
      <c r="P335" s="111"/>
      <c r="Q335" s="42">
        <v>2747478</v>
      </c>
      <c r="R335" s="42">
        <v>2768051</v>
      </c>
      <c r="S335" s="42">
        <v>20573</v>
      </c>
      <c r="T335" s="42">
        <v>2766115</v>
      </c>
      <c r="U335" s="42">
        <v>2767830</v>
      </c>
      <c r="V335" s="42">
        <v>1</v>
      </c>
      <c r="W335" s="145" t="s">
        <v>283</v>
      </c>
    </row>
    <row r="336" spans="16:23">
      <c r="P336" s="111"/>
      <c r="Q336" s="42">
        <v>2747478</v>
      </c>
      <c r="R336" s="42">
        <v>2768051</v>
      </c>
      <c r="S336" s="42">
        <v>20573</v>
      </c>
      <c r="T336" s="42">
        <v>2767827</v>
      </c>
      <c r="U336" s="42">
        <v>2768051</v>
      </c>
      <c r="V336" s="42">
        <v>1</v>
      </c>
      <c r="W336" s="145"/>
    </row>
    <row r="337" spans="16:23">
      <c r="P337" s="111">
        <v>17</v>
      </c>
      <c r="Q337" s="40">
        <v>3023173</v>
      </c>
      <c r="R337" s="40">
        <v>3029362</v>
      </c>
      <c r="S337" s="40">
        <v>6189</v>
      </c>
      <c r="T337" s="40">
        <v>3023173</v>
      </c>
      <c r="U337" s="40">
        <v>3024201</v>
      </c>
      <c r="V337" s="40">
        <v>1</v>
      </c>
      <c r="W337" s="168" t="s">
        <v>157</v>
      </c>
    </row>
    <row r="338" spans="16:23">
      <c r="P338" s="111"/>
      <c r="Q338" s="40">
        <v>3023173</v>
      </c>
      <c r="R338" s="40">
        <v>3029362</v>
      </c>
      <c r="S338" s="40">
        <v>6189</v>
      </c>
      <c r="T338" s="40">
        <v>3024509</v>
      </c>
      <c r="U338" s="40">
        <v>3024715</v>
      </c>
      <c r="V338" s="40">
        <v>1</v>
      </c>
      <c r="W338" s="168" t="s">
        <v>157</v>
      </c>
    </row>
    <row r="339" spans="16:23">
      <c r="P339" s="111"/>
      <c r="Q339" s="40">
        <v>3023173</v>
      </c>
      <c r="R339" s="40">
        <v>3029362</v>
      </c>
      <c r="S339" s="40">
        <v>6189</v>
      </c>
      <c r="T339" s="40">
        <v>3024756</v>
      </c>
      <c r="U339" s="40">
        <v>3025172</v>
      </c>
      <c r="V339" s="40">
        <v>1</v>
      </c>
      <c r="W339" s="168" t="s">
        <v>157</v>
      </c>
    </row>
    <row r="340" spans="16:23">
      <c r="P340" s="111"/>
      <c r="Q340" s="40">
        <v>3023173</v>
      </c>
      <c r="R340" s="40">
        <v>3029362</v>
      </c>
      <c r="S340" s="40">
        <v>6189</v>
      </c>
      <c r="T340" s="40">
        <v>3025404</v>
      </c>
      <c r="U340" s="40">
        <v>3025703</v>
      </c>
      <c r="V340" s="40">
        <v>1</v>
      </c>
      <c r="W340" s="168" t="s">
        <v>358</v>
      </c>
    </row>
    <row r="341" spans="16:23">
      <c r="P341" s="111"/>
      <c r="Q341" s="40">
        <v>3023173</v>
      </c>
      <c r="R341" s="40">
        <v>3029362</v>
      </c>
      <c r="S341" s="40">
        <v>6189</v>
      </c>
      <c r="T341" s="40">
        <v>3025741</v>
      </c>
      <c r="U341" s="40">
        <v>3026175</v>
      </c>
      <c r="V341" s="40">
        <v>-1</v>
      </c>
      <c r="W341" s="168" t="s">
        <v>307</v>
      </c>
    </row>
    <row r="342" spans="16:23">
      <c r="P342" s="111"/>
      <c r="Q342" s="40">
        <v>3023173</v>
      </c>
      <c r="R342" s="40">
        <v>3029362</v>
      </c>
      <c r="S342" s="40">
        <v>6189</v>
      </c>
      <c r="T342" s="40">
        <v>3026295</v>
      </c>
      <c r="U342" s="40">
        <v>3026804</v>
      </c>
      <c r="V342" s="40">
        <v>-1</v>
      </c>
      <c r="W342" s="168"/>
    </row>
    <row r="343" spans="16:23">
      <c r="P343" s="111"/>
      <c r="Q343" s="40">
        <v>3023173</v>
      </c>
      <c r="R343" s="40">
        <v>3029362</v>
      </c>
      <c r="S343" s="40">
        <v>6189</v>
      </c>
      <c r="T343" s="40">
        <v>3026804</v>
      </c>
      <c r="U343" s="40">
        <v>3027748</v>
      </c>
      <c r="V343" s="40">
        <v>-1</v>
      </c>
      <c r="W343" s="168" t="s">
        <v>308</v>
      </c>
    </row>
    <row r="344" spans="16:23">
      <c r="P344" s="111"/>
      <c r="Q344" s="40">
        <v>3023173</v>
      </c>
      <c r="R344" s="40">
        <v>3029362</v>
      </c>
      <c r="S344" s="40">
        <v>6189</v>
      </c>
      <c r="T344" s="40">
        <v>3027843</v>
      </c>
      <c r="U344" s="40">
        <v>3028265</v>
      </c>
      <c r="V344" s="40">
        <v>-1</v>
      </c>
      <c r="W344" s="168" t="s">
        <v>517</v>
      </c>
    </row>
    <row r="345" spans="16:23">
      <c r="P345" s="111"/>
      <c r="Q345" s="40">
        <v>3023173</v>
      </c>
      <c r="R345" s="40">
        <v>3029362</v>
      </c>
      <c r="S345" s="40">
        <v>6189</v>
      </c>
      <c r="T345" s="40">
        <v>3028262</v>
      </c>
      <c r="U345" s="40">
        <v>3029362</v>
      </c>
      <c r="V345" s="40">
        <v>-1</v>
      </c>
      <c r="W345" s="168" t="s">
        <v>516</v>
      </c>
    </row>
    <row r="346" spans="16:23">
      <c r="P346" s="111">
        <v>18</v>
      </c>
      <c r="Q346" s="41">
        <v>3272794</v>
      </c>
      <c r="R346" s="41">
        <v>3277814</v>
      </c>
      <c r="S346" s="41">
        <v>5020</v>
      </c>
      <c r="T346" s="41">
        <v>3272794</v>
      </c>
      <c r="U346" s="41">
        <v>3273723</v>
      </c>
      <c r="V346" s="41">
        <v>1</v>
      </c>
      <c r="W346" s="169"/>
    </row>
    <row r="347" spans="16:23">
      <c r="P347" s="111"/>
      <c r="Q347" s="41">
        <v>3272794</v>
      </c>
      <c r="R347" s="41">
        <v>3277814</v>
      </c>
      <c r="S347" s="41">
        <v>5020</v>
      </c>
      <c r="T347" s="41">
        <v>3273732</v>
      </c>
      <c r="U347" s="41">
        <v>3274490</v>
      </c>
      <c r="V347" s="41">
        <v>1</v>
      </c>
      <c r="W347" s="169"/>
    </row>
    <row r="348" spans="16:23">
      <c r="P348" s="111"/>
      <c r="Q348" s="41">
        <v>3272794</v>
      </c>
      <c r="R348" s="41">
        <v>3277814</v>
      </c>
      <c r="S348" s="41">
        <v>5020</v>
      </c>
      <c r="T348" s="41">
        <v>3274706</v>
      </c>
      <c r="U348" s="41">
        <v>3275002</v>
      </c>
      <c r="V348" s="41">
        <v>1</v>
      </c>
      <c r="W348" s="169"/>
    </row>
    <row r="349" spans="16:23">
      <c r="P349" s="111"/>
      <c r="Q349" s="41">
        <v>3272794</v>
      </c>
      <c r="R349" s="41">
        <v>3277814</v>
      </c>
      <c r="S349" s="41">
        <v>5020</v>
      </c>
      <c r="T349" s="41">
        <v>3275614</v>
      </c>
      <c r="U349" s="41">
        <v>3276888</v>
      </c>
      <c r="V349" s="41">
        <v>1</v>
      </c>
      <c r="W349" s="169"/>
    </row>
    <row r="350" spans="16:23">
      <c r="P350" s="111"/>
      <c r="Q350" s="41">
        <v>3272794</v>
      </c>
      <c r="R350" s="41">
        <v>3277814</v>
      </c>
      <c r="S350" s="41">
        <v>5020</v>
      </c>
      <c r="T350" s="41">
        <v>3277233</v>
      </c>
      <c r="U350" s="41">
        <v>3277370</v>
      </c>
      <c r="V350" s="41">
        <v>1</v>
      </c>
      <c r="W350" s="169"/>
    </row>
    <row r="351" spans="16:23">
      <c r="P351" s="111"/>
      <c r="Q351" s="41">
        <v>3272794</v>
      </c>
      <c r="R351" s="41">
        <v>3277814</v>
      </c>
      <c r="S351" s="41">
        <v>5020</v>
      </c>
      <c r="T351" s="41">
        <v>3277536</v>
      </c>
      <c r="U351" s="41">
        <v>3277814</v>
      </c>
      <c r="V351" s="41">
        <v>-1</v>
      </c>
      <c r="W351" s="169" t="s">
        <v>157</v>
      </c>
    </row>
    <row r="352" spans="16:23">
      <c r="P352" s="111">
        <v>19</v>
      </c>
      <c r="Q352" s="1">
        <v>3447375</v>
      </c>
      <c r="R352" s="1">
        <v>3452080</v>
      </c>
      <c r="S352" s="1">
        <v>4705</v>
      </c>
      <c r="T352" s="1">
        <v>3447375</v>
      </c>
      <c r="U352" s="1">
        <v>3447521</v>
      </c>
      <c r="V352" s="1">
        <v>1</v>
      </c>
      <c r="W352" s="170"/>
    </row>
    <row r="353" spans="16:23">
      <c r="P353" s="111"/>
      <c r="Q353" s="1">
        <v>3447375</v>
      </c>
      <c r="R353" s="1">
        <v>3452080</v>
      </c>
      <c r="S353" s="1">
        <v>4705</v>
      </c>
      <c r="T353" s="1">
        <v>3447542</v>
      </c>
      <c r="U353" s="1">
        <v>3448750</v>
      </c>
      <c r="V353" s="1">
        <v>1</v>
      </c>
      <c r="W353" s="170" t="s">
        <v>161</v>
      </c>
    </row>
    <row r="354" spans="16:23">
      <c r="P354" s="111"/>
      <c r="Q354" s="1">
        <v>3447375</v>
      </c>
      <c r="R354" s="1">
        <v>3452080</v>
      </c>
      <c r="S354" s="1">
        <v>4705</v>
      </c>
      <c r="T354" s="1">
        <v>3449149</v>
      </c>
      <c r="U354" s="1">
        <v>3450150</v>
      </c>
      <c r="V354" s="1">
        <v>-1</v>
      </c>
      <c r="W354" s="170" t="s">
        <v>1019</v>
      </c>
    </row>
    <row r="355" spans="16:23">
      <c r="P355" s="111"/>
      <c r="Q355" s="1">
        <v>3447375</v>
      </c>
      <c r="R355" s="1">
        <v>3452080</v>
      </c>
      <c r="S355" s="1">
        <v>4705</v>
      </c>
      <c r="T355" s="1">
        <v>3450670</v>
      </c>
      <c r="U355" s="1">
        <v>3451341</v>
      </c>
      <c r="V355" s="1">
        <v>1</v>
      </c>
      <c r="W355" s="170" t="s">
        <v>985</v>
      </c>
    </row>
    <row r="356" spans="16:23">
      <c r="P356" s="111"/>
      <c r="Q356" s="1">
        <v>3447375</v>
      </c>
      <c r="R356" s="1">
        <v>3452080</v>
      </c>
      <c r="S356" s="1">
        <v>4705</v>
      </c>
      <c r="T356" s="1">
        <v>3451328</v>
      </c>
      <c r="U356" s="1">
        <v>3452080</v>
      </c>
      <c r="V356" s="1">
        <v>1</v>
      </c>
      <c r="W356" s="170" t="s">
        <v>1018</v>
      </c>
    </row>
    <row r="357" spans="16:23">
      <c r="P357" s="111">
        <v>20</v>
      </c>
      <c r="Q357" s="9">
        <v>3699375</v>
      </c>
      <c r="R357" s="9">
        <v>3703507</v>
      </c>
      <c r="S357" s="9">
        <v>4132</v>
      </c>
      <c r="T357" s="9">
        <v>3699375</v>
      </c>
      <c r="U357" s="9">
        <v>3699989</v>
      </c>
      <c r="V357" s="9">
        <v>-1</v>
      </c>
      <c r="W357" s="137" t="s">
        <v>1118</v>
      </c>
    </row>
    <row r="358" spans="16:23">
      <c r="P358" s="111"/>
      <c r="Q358" s="9">
        <v>3699375</v>
      </c>
      <c r="R358" s="9">
        <v>3703507</v>
      </c>
      <c r="S358" s="9">
        <v>4132</v>
      </c>
      <c r="T358" s="9">
        <v>3700046</v>
      </c>
      <c r="U358" s="9">
        <v>3701266</v>
      </c>
      <c r="V358" s="9">
        <v>-1</v>
      </c>
      <c r="W358" s="137" t="s">
        <v>525</v>
      </c>
    </row>
    <row r="359" spans="16:23">
      <c r="P359" s="111"/>
      <c r="Q359" s="9">
        <v>3699375</v>
      </c>
      <c r="R359" s="9">
        <v>3703507</v>
      </c>
      <c r="S359" s="9">
        <v>4132</v>
      </c>
      <c r="T359" s="9">
        <v>3701263</v>
      </c>
      <c r="U359" s="9">
        <v>3701376</v>
      </c>
      <c r="V359" s="9">
        <v>-1</v>
      </c>
      <c r="W359" s="137"/>
    </row>
    <row r="360" spans="16:23">
      <c r="P360" s="111"/>
      <c r="Q360" s="9">
        <v>3699375</v>
      </c>
      <c r="R360" s="9">
        <v>3703507</v>
      </c>
      <c r="S360" s="9">
        <v>4132</v>
      </c>
      <c r="T360" s="9">
        <v>3701387</v>
      </c>
      <c r="U360" s="9">
        <v>3703507</v>
      </c>
      <c r="V360" s="9">
        <v>-1</v>
      </c>
      <c r="W360" s="137" t="s">
        <v>288</v>
      </c>
    </row>
    <row r="361" spans="16:23">
      <c r="P361" s="111">
        <v>21</v>
      </c>
      <c r="Q361" s="10">
        <v>3844647</v>
      </c>
      <c r="R361" s="10">
        <v>3851001</v>
      </c>
      <c r="S361" s="10">
        <v>6354</v>
      </c>
      <c r="T361" s="10">
        <v>3844647</v>
      </c>
      <c r="U361" s="10">
        <v>3844979</v>
      </c>
      <c r="V361" s="10">
        <v>1</v>
      </c>
      <c r="W361" s="139" t="s">
        <v>1168</v>
      </c>
    </row>
    <row r="362" spans="16:23">
      <c r="P362" s="111"/>
      <c r="Q362" s="10">
        <v>3844647</v>
      </c>
      <c r="R362" s="10">
        <v>3851001</v>
      </c>
      <c r="S362" s="10">
        <v>6354</v>
      </c>
      <c r="T362" s="10">
        <v>3845007</v>
      </c>
      <c r="U362" s="10">
        <v>3845288</v>
      </c>
      <c r="V362" s="10">
        <v>-1</v>
      </c>
      <c r="W362" s="139" t="s">
        <v>1169</v>
      </c>
    </row>
    <row r="363" spans="16:23">
      <c r="P363" s="111"/>
      <c r="Q363" s="10">
        <v>3844647</v>
      </c>
      <c r="R363" s="10">
        <v>3851001</v>
      </c>
      <c r="S363" s="10">
        <v>6354</v>
      </c>
      <c r="T363" s="10">
        <v>3845350</v>
      </c>
      <c r="U363" s="10">
        <v>3845952</v>
      </c>
      <c r="V363" s="10">
        <v>-1</v>
      </c>
      <c r="W363" s="139"/>
    </row>
    <row r="364" spans="16:23">
      <c r="P364" s="111"/>
      <c r="Q364" s="10">
        <v>3844647</v>
      </c>
      <c r="R364" s="10">
        <v>3851001</v>
      </c>
      <c r="S364" s="10">
        <v>6354</v>
      </c>
      <c r="T364" s="10">
        <v>3845988</v>
      </c>
      <c r="U364" s="10">
        <v>3846341</v>
      </c>
      <c r="V364" s="10">
        <v>1</v>
      </c>
      <c r="W364" s="139" t="s">
        <v>157</v>
      </c>
    </row>
    <row r="365" spans="16:23">
      <c r="P365" s="111"/>
      <c r="Q365" s="10">
        <v>3844647</v>
      </c>
      <c r="R365" s="10">
        <v>3851001</v>
      </c>
      <c r="S365" s="10">
        <v>6354</v>
      </c>
      <c r="T365" s="10">
        <v>3846341</v>
      </c>
      <c r="U365" s="10">
        <v>3846697</v>
      </c>
      <c r="V365" s="10">
        <v>1</v>
      </c>
      <c r="W365" s="139" t="s">
        <v>141</v>
      </c>
    </row>
    <row r="366" spans="16:23">
      <c r="P366" s="111"/>
      <c r="Q366" s="10">
        <v>3844647</v>
      </c>
      <c r="R366" s="10">
        <v>3851001</v>
      </c>
      <c r="S366" s="10">
        <v>6354</v>
      </c>
      <c r="T366" s="10">
        <v>3846719</v>
      </c>
      <c r="U366" s="10">
        <v>3848452</v>
      </c>
      <c r="V366" s="10">
        <v>1</v>
      </c>
      <c r="W366" s="139" t="s">
        <v>141</v>
      </c>
    </row>
    <row r="367" spans="16:23">
      <c r="P367" s="111"/>
      <c r="Q367" s="10">
        <v>3844647</v>
      </c>
      <c r="R367" s="10">
        <v>3851001</v>
      </c>
      <c r="S367" s="10">
        <v>6354</v>
      </c>
      <c r="T367" s="10">
        <v>3848510</v>
      </c>
      <c r="U367" s="10">
        <v>3849136</v>
      </c>
      <c r="V367" s="10">
        <v>1</v>
      </c>
      <c r="W367" s="139"/>
    </row>
    <row r="368" spans="16:23">
      <c r="P368" s="111"/>
      <c r="Q368" s="10">
        <v>3844647</v>
      </c>
      <c r="R368" s="10">
        <v>3851001</v>
      </c>
      <c r="S368" s="10">
        <v>6354</v>
      </c>
      <c r="T368" s="10">
        <v>3849230</v>
      </c>
      <c r="U368" s="10">
        <v>3849751</v>
      </c>
      <c r="V368" s="10">
        <v>-1</v>
      </c>
      <c r="W368" s="139" t="s">
        <v>1170</v>
      </c>
    </row>
    <row r="369" spans="16:23">
      <c r="P369" s="111"/>
      <c r="Q369" s="10">
        <v>3844647</v>
      </c>
      <c r="R369" s="10">
        <v>3851001</v>
      </c>
      <c r="S369" s="10">
        <v>6354</v>
      </c>
      <c r="T369" s="10">
        <v>3849949</v>
      </c>
      <c r="U369" s="10">
        <v>3851001</v>
      </c>
      <c r="V369" s="10">
        <v>1</v>
      </c>
      <c r="W369" s="139" t="s">
        <v>1171</v>
      </c>
    </row>
    <row r="370" spans="16:23">
      <c r="P370" s="5">
        <v>22</v>
      </c>
      <c r="Q370" s="11">
        <v>3925249</v>
      </c>
      <c r="R370" s="11">
        <v>3946689</v>
      </c>
      <c r="S370" s="11">
        <v>21440</v>
      </c>
      <c r="T370" s="11">
        <v>3925249</v>
      </c>
      <c r="U370" s="11">
        <v>3925737</v>
      </c>
      <c r="V370" s="11">
        <v>1</v>
      </c>
      <c r="W370" s="141" t="s">
        <v>157</v>
      </c>
    </row>
    <row r="371" spans="16:23">
      <c r="Q371" s="11">
        <v>3925249</v>
      </c>
      <c r="R371" s="11">
        <v>3946689</v>
      </c>
      <c r="S371" s="11">
        <v>21440</v>
      </c>
      <c r="T371" s="11">
        <v>3925749</v>
      </c>
      <c r="U371" s="11">
        <v>3927926</v>
      </c>
      <c r="V371" s="11">
        <v>1</v>
      </c>
      <c r="W371" s="141" t="s">
        <v>308</v>
      </c>
    </row>
    <row r="372" spans="16:23">
      <c r="Q372" s="11">
        <v>3925249</v>
      </c>
      <c r="R372" s="11">
        <v>3946689</v>
      </c>
      <c r="S372" s="11">
        <v>21440</v>
      </c>
      <c r="T372" s="11">
        <v>3928713</v>
      </c>
      <c r="U372" s="11">
        <v>3929252</v>
      </c>
      <c r="V372" s="11">
        <v>1</v>
      </c>
      <c r="W372" s="141" t="s">
        <v>1172</v>
      </c>
    </row>
    <row r="373" spans="16:23">
      <c r="Q373" s="11">
        <v>3925249</v>
      </c>
      <c r="R373" s="11">
        <v>3946689</v>
      </c>
      <c r="S373" s="11">
        <v>21440</v>
      </c>
      <c r="T373" s="11">
        <v>3929285</v>
      </c>
      <c r="U373" s="11">
        <v>3930478</v>
      </c>
      <c r="V373" s="11">
        <v>1</v>
      </c>
      <c r="W373" s="141" t="s">
        <v>157</v>
      </c>
    </row>
    <row r="374" spans="16:23">
      <c r="Q374" s="11">
        <v>3925249</v>
      </c>
      <c r="R374" s="11">
        <v>3946689</v>
      </c>
      <c r="S374" s="11">
        <v>21440</v>
      </c>
      <c r="T374" s="11">
        <v>3930751</v>
      </c>
      <c r="U374" s="11">
        <v>3932019</v>
      </c>
      <c r="V374" s="11">
        <v>-1</v>
      </c>
      <c r="W374" s="141" t="s">
        <v>157</v>
      </c>
    </row>
    <row r="375" spans="16:23">
      <c r="Q375" s="11">
        <v>3925249</v>
      </c>
      <c r="R375" s="11">
        <v>3946689</v>
      </c>
      <c r="S375" s="11">
        <v>21440</v>
      </c>
      <c r="T375" s="11">
        <v>3932003</v>
      </c>
      <c r="U375" s="11">
        <v>3932500</v>
      </c>
      <c r="V375" s="11">
        <v>-1</v>
      </c>
      <c r="W375" s="141" t="s">
        <v>157</v>
      </c>
    </row>
    <row r="376" spans="16:23">
      <c r="Q376" s="11">
        <v>3925249</v>
      </c>
      <c r="R376" s="11">
        <v>3946689</v>
      </c>
      <c r="S376" s="11">
        <v>21440</v>
      </c>
      <c r="T376" s="11">
        <v>3932621</v>
      </c>
      <c r="U376" s="11">
        <v>3933970</v>
      </c>
      <c r="V376" s="11">
        <v>1</v>
      </c>
      <c r="W376" s="141" t="s">
        <v>1173</v>
      </c>
    </row>
    <row r="377" spans="16:23">
      <c r="Q377" s="11">
        <v>3925249</v>
      </c>
      <c r="R377" s="11">
        <v>3946689</v>
      </c>
      <c r="S377" s="11">
        <v>21440</v>
      </c>
      <c r="T377" s="11">
        <v>3933937</v>
      </c>
      <c r="U377" s="11">
        <v>3934584</v>
      </c>
      <c r="V377" s="11">
        <v>1</v>
      </c>
      <c r="W377" s="141" t="s">
        <v>627</v>
      </c>
    </row>
    <row r="378" spans="16:23">
      <c r="Q378" s="11">
        <v>3925249</v>
      </c>
      <c r="R378" s="11">
        <v>3946689</v>
      </c>
      <c r="S378" s="11">
        <v>21440</v>
      </c>
      <c r="T378" s="11">
        <v>3934584</v>
      </c>
      <c r="U378" s="11">
        <v>3935411</v>
      </c>
      <c r="V378" s="11">
        <v>1</v>
      </c>
      <c r="W378" s="141"/>
    </row>
    <row r="379" spans="16:23">
      <c r="Q379" s="11">
        <v>3925249</v>
      </c>
      <c r="R379" s="11">
        <v>3946689</v>
      </c>
      <c r="S379" s="11">
        <v>21440</v>
      </c>
      <c r="T379" s="11">
        <v>3935449</v>
      </c>
      <c r="U379" s="11">
        <v>3936123</v>
      </c>
      <c r="V379" s="11">
        <v>1</v>
      </c>
      <c r="W379" s="141" t="s">
        <v>1174</v>
      </c>
    </row>
    <row r="380" spans="16:23">
      <c r="Q380" s="11">
        <v>3925249</v>
      </c>
      <c r="R380" s="11">
        <v>3946689</v>
      </c>
      <c r="S380" s="11">
        <v>21440</v>
      </c>
      <c r="T380" s="11">
        <v>3936368</v>
      </c>
      <c r="U380" s="11">
        <v>3937441</v>
      </c>
      <c r="V380" s="11">
        <v>-1</v>
      </c>
      <c r="W380" s="141"/>
    </row>
    <row r="381" spans="16:23">
      <c r="Q381" s="11">
        <v>3925249</v>
      </c>
      <c r="R381" s="11">
        <v>3946689</v>
      </c>
      <c r="S381" s="11">
        <v>21440</v>
      </c>
      <c r="T381" s="11">
        <v>3938799</v>
      </c>
      <c r="U381" s="11">
        <v>3939995</v>
      </c>
      <c r="V381" s="11">
        <v>-1</v>
      </c>
      <c r="W381" s="141" t="s">
        <v>1117</v>
      </c>
    </row>
    <row r="382" spans="16:23">
      <c r="Q382" s="11">
        <v>3925249</v>
      </c>
      <c r="R382" s="11">
        <v>3946689</v>
      </c>
      <c r="S382" s="11">
        <v>21440</v>
      </c>
      <c r="T382" s="11">
        <v>3939992</v>
      </c>
      <c r="U382" s="11">
        <v>3940852</v>
      </c>
      <c r="V382" s="11">
        <v>-1</v>
      </c>
      <c r="W382" s="141" t="s">
        <v>1175</v>
      </c>
    </row>
    <row r="383" spans="16:23">
      <c r="Q383" s="11">
        <v>3925249</v>
      </c>
      <c r="R383" s="11">
        <v>3946689</v>
      </c>
      <c r="S383" s="11">
        <v>21440</v>
      </c>
      <c r="T383" s="11">
        <v>3940935</v>
      </c>
      <c r="U383" s="11">
        <v>3941837</v>
      </c>
      <c r="V383" s="11">
        <v>1</v>
      </c>
      <c r="W383" s="141" t="s">
        <v>157</v>
      </c>
    </row>
    <row r="384" spans="16:23">
      <c r="Q384" s="11">
        <v>3925249</v>
      </c>
      <c r="R384" s="11">
        <v>3946689</v>
      </c>
      <c r="S384" s="11">
        <v>21440</v>
      </c>
      <c r="T384" s="11">
        <v>3941816</v>
      </c>
      <c r="U384" s="11">
        <v>3942973</v>
      </c>
      <c r="V384" s="11">
        <v>1</v>
      </c>
      <c r="W384" s="141" t="s">
        <v>286</v>
      </c>
    </row>
    <row r="385" spans="17:23">
      <c r="Q385" s="11">
        <v>3925249</v>
      </c>
      <c r="R385" s="11">
        <v>3946689</v>
      </c>
      <c r="S385" s="11">
        <v>21440</v>
      </c>
      <c r="T385" s="11">
        <v>3943424</v>
      </c>
      <c r="U385" s="11">
        <v>3944134</v>
      </c>
      <c r="V385" s="11">
        <v>1</v>
      </c>
      <c r="W385" s="141" t="s">
        <v>1176</v>
      </c>
    </row>
    <row r="386" spans="17:23">
      <c r="Q386" s="11">
        <v>3925249</v>
      </c>
      <c r="R386" s="11">
        <v>3946689</v>
      </c>
      <c r="S386" s="11">
        <v>21440</v>
      </c>
      <c r="T386" s="11">
        <v>3944129</v>
      </c>
      <c r="U386" s="11">
        <v>3945478</v>
      </c>
      <c r="V386" s="11">
        <v>-1</v>
      </c>
      <c r="W386" s="141" t="s">
        <v>1173</v>
      </c>
    </row>
    <row r="387" spans="17:23">
      <c r="Q387" s="11">
        <v>3925249</v>
      </c>
      <c r="R387" s="11">
        <v>3946689</v>
      </c>
      <c r="S387" s="11">
        <v>21440</v>
      </c>
      <c r="T387" s="11">
        <v>3945760</v>
      </c>
      <c r="U387" s="11">
        <v>3946689</v>
      </c>
      <c r="V387" s="11">
        <v>-1</v>
      </c>
      <c r="W387" s="141" t="s">
        <v>157</v>
      </c>
    </row>
  </sheetData>
  <mergeCells count="25">
    <mergeCell ref="P1:R1"/>
    <mergeCell ref="B1:E1"/>
    <mergeCell ref="F1:I1"/>
    <mergeCell ref="J1:M1"/>
    <mergeCell ref="F3:F4"/>
    <mergeCell ref="G3:G4"/>
    <mergeCell ref="H3:H4"/>
    <mergeCell ref="I3:I4"/>
    <mergeCell ref="J3:J4"/>
    <mergeCell ref="K3:K4"/>
    <mergeCell ref="L3:L4"/>
    <mergeCell ref="M3:M4"/>
    <mergeCell ref="F6:F7"/>
    <mergeCell ref="G6:G7"/>
    <mergeCell ref="H6:H7"/>
    <mergeCell ref="I6:I7"/>
    <mergeCell ref="G11:G12"/>
    <mergeCell ref="H11:H12"/>
    <mergeCell ref="I11:I12"/>
    <mergeCell ref="F11:F12"/>
    <mergeCell ref="A8:A9"/>
    <mergeCell ref="B8:B9"/>
    <mergeCell ref="C8:C9"/>
    <mergeCell ref="D8:D9"/>
    <mergeCell ref="E8:E9"/>
  </mergeCell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A27E2-EE6D-4002-AA67-73FAF8508FA2}">
  <dimension ref="A1:W486"/>
  <sheetViews>
    <sheetView workbookViewId="0">
      <selection activeCell="J1" sqref="J1:M1"/>
    </sheetView>
  </sheetViews>
  <sheetFormatPr defaultRowHeight="12.75"/>
  <cols>
    <col min="1" max="1" width="16.25" style="5" customWidth="1"/>
    <col min="2" max="13" width="9" style="5"/>
    <col min="14" max="15" width="4.375" style="5" customWidth="1"/>
    <col min="16" max="16" width="9" style="5"/>
    <col min="17" max="17" width="11.375" style="5" customWidth="1"/>
    <col min="18" max="18" width="11" style="5" customWidth="1"/>
    <col min="19" max="19" width="9" style="5"/>
    <col min="20" max="20" width="10.875" style="5" customWidth="1"/>
    <col min="21" max="21" width="10.5" style="5" customWidth="1"/>
    <col min="22" max="22" width="9" style="5"/>
    <col min="23" max="23" width="65" style="5" bestFit="1" customWidth="1"/>
    <col min="24" max="16384" width="9" style="5"/>
  </cols>
  <sheetData>
    <row r="1" spans="1:23" ht="78" customHeight="1" thickBot="1">
      <c r="A1" s="464" t="s">
        <v>76</v>
      </c>
      <c r="B1" s="762" t="s">
        <v>315</v>
      </c>
      <c r="C1" s="763"/>
      <c r="D1" s="763"/>
      <c r="E1" s="764"/>
      <c r="F1" s="762" t="s">
        <v>129</v>
      </c>
      <c r="G1" s="763"/>
      <c r="H1" s="763"/>
      <c r="I1" s="764"/>
      <c r="J1" s="765" t="s">
        <v>130</v>
      </c>
      <c r="K1" s="766"/>
      <c r="L1" s="766"/>
      <c r="M1" s="767"/>
      <c r="P1" s="768" t="s">
        <v>1013</v>
      </c>
      <c r="Q1" s="768"/>
      <c r="R1" s="768"/>
    </row>
    <row r="2" spans="1:23" ht="13.5" thickBot="1">
      <c r="A2" s="465" t="s">
        <v>131</v>
      </c>
      <c r="B2" s="507" t="s">
        <v>6</v>
      </c>
      <c r="C2" s="400" t="s">
        <v>7</v>
      </c>
      <c r="D2" s="400" t="s">
        <v>8</v>
      </c>
      <c r="E2" s="401" t="s">
        <v>9</v>
      </c>
      <c r="F2" s="398" t="s">
        <v>6</v>
      </c>
      <c r="G2" s="399" t="s">
        <v>7</v>
      </c>
      <c r="H2" s="400" t="s">
        <v>8</v>
      </c>
      <c r="I2" s="401" t="s">
        <v>10</v>
      </c>
      <c r="J2" s="241" t="s">
        <v>6</v>
      </c>
      <c r="K2" s="242" t="s">
        <v>7</v>
      </c>
      <c r="L2" s="242" t="s">
        <v>8</v>
      </c>
      <c r="M2" s="243" t="s">
        <v>9</v>
      </c>
      <c r="P2" s="135" t="s">
        <v>125</v>
      </c>
      <c r="Q2" s="33" t="s">
        <v>126</v>
      </c>
      <c r="R2" s="33" t="s">
        <v>127</v>
      </c>
      <c r="S2" s="33" t="s">
        <v>8</v>
      </c>
      <c r="T2" s="33" t="s">
        <v>368</v>
      </c>
      <c r="U2" s="33" t="s">
        <v>369</v>
      </c>
      <c r="V2" s="33" t="s">
        <v>15</v>
      </c>
      <c r="W2" s="176" t="s">
        <v>16</v>
      </c>
    </row>
    <row r="3" spans="1:23" ht="14.25">
      <c r="A3" s="521">
        <v>1</v>
      </c>
      <c r="B3" s="557">
        <v>205552</v>
      </c>
      <c r="C3" s="558">
        <v>221815</v>
      </c>
      <c r="D3" s="558">
        <v>16263</v>
      </c>
      <c r="E3" s="559">
        <v>13</v>
      </c>
      <c r="F3" s="244"/>
      <c r="G3" s="251"/>
      <c r="H3" s="251"/>
      <c r="I3" s="252"/>
      <c r="J3" s="511"/>
      <c r="K3" s="512"/>
      <c r="L3" s="512"/>
      <c r="M3" s="404"/>
      <c r="P3" s="136">
        <v>1</v>
      </c>
      <c r="Q3" s="177">
        <v>205552</v>
      </c>
      <c r="R3" s="177">
        <v>221815</v>
      </c>
      <c r="S3" s="177">
        <v>16263</v>
      </c>
      <c r="T3" s="177">
        <v>205552</v>
      </c>
      <c r="U3" s="177">
        <v>206763</v>
      </c>
      <c r="V3" s="177">
        <v>1</v>
      </c>
      <c r="W3" s="178" t="s">
        <v>1177</v>
      </c>
    </row>
    <row r="4" spans="1:23">
      <c r="A4" s="384">
        <v>2</v>
      </c>
      <c r="B4" s="560">
        <v>329704</v>
      </c>
      <c r="C4" s="561">
        <v>345173</v>
      </c>
      <c r="D4" s="561">
        <v>15469</v>
      </c>
      <c r="E4" s="562">
        <v>19</v>
      </c>
      <c r="F4" s="429">
        <v>331803</v>
      </c>
      <c r="G4" s="281">
        <v>345173</v>
      </c>
      <c r="H4" s="281">
        <f>G4-F4</f>
        <v>13370</v>
      </c>
      <c r="I4" s="282" t="s">
        <v>105</v>
      </c>
      <c r="J4" s="370"/>
      <c r="K4" s="3"/>
      <c r="L4" s="3"/>
      <c r="M4" s="290"/>
      <c r="P4" s="136"/>
      <c r="Q4" s="177">
        <v>205552</v>
      </c>
      <c r="R4" s="177">
        <v>221815</v>
      </c>
      <c r="S4" s="177">
        <v>16263</v>
      </c>
      <c r="T4" s="177">
        <v>206950</v>
      </c>
      <c r="U4" s="177">
        <v>208590</v>
      </c>
      <c r="V4" s="177">
        <v>-1</v>
      </c>
      <c r="W4" s="178" t="s">
        <v>162</v>
      </c>
    </row>
    <row r="5" spans="1:23" ht="14.25">
      <c r="A5" s="522">
        <v>3</v>
      </c>
      <c r="B5" s="563">
        <v>406137</v>
      </c>
      <c r="C5" s="564">
        <v>410388</v>
      </c>
      <c r="D5" s="564">
        <v>4251</v>
      </c>
      <c r="E5" s="565">
        <v>7</v>
      </c>
      <c r="F5" s="370"/>
      <c r="G5" s="3"/>
      <c r="H5" s="3"/>
      <c r="I5" s="256"/>
      <c r="J5" s="370"/>
      <c r="K5" s="3"/>
      <c r="L5" s="3"/>
      <c r="M5" s="290"/>
      <c r="P5" s="136"/>
      <c r="Q5" s="177">
        <v>205552</v>
      </c>
      <c r="R5" s="177">
        <v>221815</v>
      </c>
      <c r="S5" s="177">
        <v>16263</v>
      </c>
      <c r="T5" s="177">
        <v>208587</v>
      </c>
      <c r="U5" s="177">
        <v>209732</v>
      </c>
      <c r="V5" s="177">
        <v>-1</v>
      </c>
      <c r="W5" s="178" t="s">
        <v>1178</v>
      </c>
    </row>
    <row r="6" spans="1:23" ht="14.25">
      <c r="A6" s="522">
        <v>4</v>
      </c>
      <c r="B6" s="566">
        <v>462426</v>
      </c>
      <c r="C6" s="567">
        <v>467521</v>
      </c>
      <c r="D6" s="567">
        <v>5095</v>
      </c>
      <c r="E6" s="568">
        <v>5</v>
      </c>
      <c r="F6" s="370"/>
      <c r="G6" s="3"/>
      <c r="H6" s="3"/>
      <c r="I6" s="256"/>
      <c r="J6" s="370"/>
      <c r="K6" s="3"/>
      <c r="L6" s="3"/>
      <c r="M6" s="290"/>
      <c r="P6" s="136"/>
      <c r="Q6" s="177">
        <v>205552</v>
      </c>
      <c r="R6" s="177">
        <v>221815</v>
      </c>
      <c r="S6" s="177">
        <v>16263</v>
      </c>
      <c r="T6" s="177">
        <v>209729</v>
      </c>
      <c r="U6" s="177">
        <v>210973</v>
      </c>
      <c r="V6" s="177">
        <v>-1</v>
      </c>
      <c r="W6" s="178" t="s">
        <v>165</v>
      </c>
    </row>
    <row r="7" spans="1:23">
      <c r="A7" s="522">
        <v>5</v>
      </c>
      <c r="B7" s="569">
        <v>596706</v>
      </c>
      <c r="C7" s="570">
        <v>618921</v>
      </c>
      <c r="D7" s="570">
        <v>22215</v>
      </c>
      <c r="E7" s="571">
        <v>23</v>
      </c>
      <c r="F7" s="490">
        <v>598899</v>
      </c>
      <c r="G7" s="281">
        <v>623115</v>
      </c>
      <c r="H7" s="281">
        <f>G7-F7</f>
        <v>24216</v>
      </c>
      <c r="I7" s="282" t="s">
        <v>104</v>
      </c>
      <c r="J7" s="370"/>
      <c r="K7" s="3"/>
      <c r="L7" s="3"/>
      <c r="M7" s="290"/>
      <c r="P7" s="136"/>
      <c r="Q7" s="177">
        <v>205552</v>
      </c>
      <c r="R7" s="177">
        <v>221815</v>
      </c>
      <c r="S7" s="177">
        <v>16263</v>
      </c>
      <c r="T7" s="177">
        <v>210970</v>
      </c>
      <c r="U7" s="177">
        <v>212133</v>
      </c>
      <c r="V7" s="177">
        <v>-1</v>
      </c>
      <c r="W7" s="178" t="s">
        <v>1114</v>
      </c>
    </row>
    <row r="8" spans="1:23">
      <c r="A8" s="384">
        <v>6</v>
      </c>
      <c r="B8" s="550">
        <v>633042</v>
      </c>
      <c r="C8" s="551">
        <v>662510</v>
      </c>
      <c r="D8" s="551">
        <v>29468</v>
      </c>
      <c r="E8" s="552">
        <v>31</v>
      </c>
      <c r="F8" s="490">
        <v>634531</v>
      </c>
      <c r="G8" s="281">
        <v>658152</v>
      </c>
      <c r="H8" s="281">
        <f>G8-F8</f>
        <v>23621</v>
      </c>
      <c r="I8" s="282" t="s">
        <v>104</v>
      </c>
      <c r="J8" s="370"/>
      <c r="K8" s="3"/>
      <c r="L8" s="3"/>
      <c r="M8" s="290"/>
      <c r="P8" s="136"/>
      <c r="Q8" s="177">
        <v>205552</v>
      </c>
      <c r="R8" s="177">
        <v>221815</v>
      </c>
      <c r="S8" s="177">
        <v>16263</v>
      </c>
      <c r="T8" s="177">
        <v>212115</v>
      </c>
      <c r="U8" s="177">
        <v>214757</v>
      </c>
      <c r="V8" s="177">
        <v>-1</v>
      </c>
      <c r="W8" s="178" t="s">
        <v>280</v>
      </c>
    </row>
    <row r="9" spans="1:23">
      <c r="A9" s="522">
        <v>7</v>
      </c>
      <c r="B9" s="536">
        <v>1024108</v>
      </c>
      <c r="C9" s="537">
        <v>1030190</v>
      </c>
      <c r="D9" s="537">
        <v>6082</v>
      </c>
      <c r="E9" s="572">
        <v>7</v>
      </c>
      <c r="F9" s="370"/>
      <c r="G9" s="3"/>
      <c r="H9" s="3"/>
      <c r="I9" s="290"/>
      <c r="J9" s="370"/>
      <c r="K9" s="3"/>
      <c r="L9" s="3"/>
      <c r="M9" s="290"/>
      <c r="P9" s="136"/>
      <c r="Q9" s="177">
        <v>205552</v>
      </c>
      <c r="R9" s="177">
        <v>221815</v>
      </c>
      <c r="S9" s="177">
        <v>16263</v>
      </c>
      <c r="T9" s="177">
        <v>214754</v>
      </c>
      <c r="U9" s="177">
        <v>217732</v>
      </c>
      <c r="V9" s="177">
        <v>-1</v>
      </c>
      <c r="W9" s="178" t="s">
        <v>166</v>
      </c>
    </row>
    <row r="10" spans="1:23">
      <c r="A10" s="522">
        <v>8</v>
      </c>
      <c r="B10" s="573">
        <v>1145791</v>
      </c>
      <c r="C10" s="574">
        <v>1175346</v>
      </c>
      <c r="D10" s="574">
        <v>29555</v>
      </c>
      <c r="E10" s="575">
        <v>19</v>
      </c>
      <c r="F10" s="370"/>
      <c r="G10" s="3"/>
      <c r="H10" s="3"/>
      <c r="I10" s="290"/>
      <c r="J10" s="370"/>
      <c r="K10" s="3"/>
      <c r="L10" s="3"/>
      <c r="M10" s="290"/>
      <c r="P10" s="136"/>
      <c r="Q10" s="177">
        <v>205552</v>
      </c>
      <c r="R10" s="177">
        <v>221815</v>
      </c>
      <c r="S10" s="177">
        <v>16263</v>
      </c>
      <c r="T10" s="177">
        <v>217800</v>
      </c>
      <c r="U10" s="177">
        <v>218009</v>
      </c>
      <c r="V10" s="177">
        <v>-1</v>
      </c>
      <c r="W10" s="178"/>
    </row>
    <row r="11" spans="1:23">
      <c r="A11" s="522">
        <v>9</v>
      </c>
      <c r="B11" s="576">
        <v>1297487</v>
      </c>
      <c r="C11" s="577">
        <v>1325376</v>
      </c>
      <c r="D11" s="577">
        <v>27889</v>
      </c>
      <c r="E11" s="578">
        <v>21</v>
      </c>
      <c r="F11" s="433">
        <v>1309293</v>
      </c>
      <c r="G11" s="281">
        <v>1322428</v>
      </c>
      <c r="H11" s="281">
        <f t="shared" ref="H11:H16" si="0">G11-F11</f>
        <v>13135</v>
      </c>
      <c r="I11" s="282" t="s">
        <v>104</v>
      </c>
      <c r="J11" s="370"/>
      <c r="K11" s="3"/>
      <c r="L11" s="3"/>
      <c r="M11" s="290"/>
      <c r="P11" s="136"/>
      <c r="Q11" s="177">
        <v>205552</v>
      </c>
      <c r="R11" s="177">
        <v>221815</v>
      </c>
      <c r="S11" s="177">
        <v>16263</v>
      </c>
      <c r="T11" s="177">
        <v>218102</v>
      </c>
      <c r="U11" s="177">
        <v>218692</v>
      </c>
      <c r="V11" s="177">
        <v>-1</v>
      </c>
      <c r="W11" s="178" t="s">
        <v>161</v>
      </c>
    </row>
    <row r="12" spans="1:23">
      <c r="A12" s="522">
        <v>10</v>
      </c>
      <c r="B12" s="579">
        <v>1346089</v>
      </c>
      <c r="C12" s="580">
        <v>1358230</v>
      </c>
      <c r="D12" s="580">
        <v>12141</v>
      </c>
      <c r="E12" s="581">
        <v>18</v>
      </c>
      <c r="F12" s="801">
        <v>1347640</v>
      </c>
      <c r="G12" s="744">
        <v>1423827</v>
      </c>
      <c r="H12" s="744">
        <f t="shared" si="0"/>
        <v>76187</v>
      </c>
      <c r="I12" s="746" t="s">
        <v>106</v>
      </c>
      <c r="J12" s="370"/>
      <c r="K12" s="3"/>
      <c r="L12" s="3"/>
      <c r="M12" s="290"/>
      <c r="P12" s="136"/>
      <c r="Q12" s="177">
        <v>205552</v>
      </c>
      <c r="R12" s="177">
        <v>221815</v>
      </c>
      <c r="S12" s="177">
        <v>16263</v>
      </c>
      <c r="T12" s="177">
        <v>218720</v>
      </c>
      <c r="U12" s="177">
        <v>218965</v>
      </c>
      <c r="V12" s="177">
        <v>-1</v>
      </c>
      <c r="W12" s="178" t="s">
        <v>161</v>
      </c>
    </row>
    <row r="13" spans="1:23">
      <c r="A13" s="522">
        <v>11</v>
      </c>
      <c r="B13" s="560">
        <v>1360502</v>
      </c>
      <c r="C13" s="561">
        <v>1370540</v>
      </c>
      <c r="D13" s="561">
        <v>10038</v>
      </c>
      <c r="E13" s="562">
        <v>13</v>
      </c>
      <c r="F13" s="836"/>
      <c r="G13" s="755"/>
      <c r="H13" s="755"/>
      <c r="I13" s="756"/>
      <c r="J13" s="366">
        <v>1346243</v>
      </c>
      <c r="K13" s="367">
        <v>1380208</v>
      </c>
      <c r="L13" s="367">
        <v>33965</v>
      </c>
      <c r="M13" s="368">
        <v>52</v>
      </c>
      <c r="P13" s="136"/>
      <c r="Q13" s="177">
        <v>205552</v>
      </c>
      <c r="R13" s="177">
        <v>221815</v>
      </c>
      <c r="S13" s="177">
        <v>16263</v>
      </c>
      <c r="T13" s="177">
        <v>219567</v>
      </c>
      <c r="U13" s="177">
        <v>220709</v>
      </c>
      <c r="V13" s="177">
        <v>-1</v>
      </c>
      <c r="W13" s="178" t="s">
        <v>250</v>
      </c>
    </row>
    <row r="14" spans="1:23">
      <c r="A14" s="522">
        <v>12</v>
      </c>
      <c r="B14" s="563">
        <v>1399400</v>
      </c>
      <c r="C14" s="564">
        <v>1423827</v>
      </c>
      <c r="D14" s="564">
        <v>24427</v>
      </c>
      <c r="E14" s="565">
        <v>28</v>
      </c>
      <c r="F14" s="837"/>
      <c r="G14" s="745"/>
      <c r="H14" s="745"/>
      <c r="I14" s="747"/>
      <c r="J14" s="366">
        <v>1372822</v>
      </c>
      <c r="K14" s="367">
        <v>1395154</v>
      </c>
      <c r="L14" s="367">
        <v>22332</v>
      </c>
      <c r="M14" s="368">
        <v>19</v>
      </c>
      <c r="P14" s="136"/>
      <c r="Q14" s="177">
        <v>205552</v>
      </c>
      <c r="R14" s="177">
        <v>221815</v>
      </c>
      <c r="S14" s="177">
        <v>16263</v>
      </c>
      <c r="T14" s="177">
        <v>221014</v>
      </c>
      <c r="U14" s="177">
        <v>221235</v>
      </c>
      <c r="V14" s="177">
        <v>-1</v>
      </c>
      <c r="W14" s="178"/>
    </row>
    <row r="15" spans="1:23">
      <c r="A15" s="522">
        <v>13</v>
      </c>
      <c r="B15" s="566">
        <v>1551922</v>
      </c>
      <c r="C15" s="567">
        <v>1563277</v>
      </c>
      <c r="D15" s="567">
        <v>11355</v>
      </c>
      <c r="E15" s="568">
        <v>13</v>
      </c>
      <c r="F15" s="433">
        <v>1536219</v>
      </c>
      <c r="G15" s="281">
        <v>1560011</v>
      </c>
      <c r="H15" s="281">
        <f t="shared" si="0"/>
        <v>23792</v>
      </c>
      <c r="I15" s="282" t="s">
        <v>106</v>
      </c>
      <c r="J15" s="370"/>
      <c r="K15" s="3"/>
      <c r="L15" s="3"/>
      <c r="M15" s="290"/>
      <c r="P15" s="136"/>
      <c r="Q15" s="177">
        <v>205552</v>
      </c>
      <c r="R15" s="177">
        <v>221815</v>
      </c>
      <c r="S15" s="177">
        <v>16263</v>
      </c>
      <c r="T15" s="177">
        <v>221240</v>
      </c>
      <c r="U15" s="177">
        <v>221815</v>
      </c>
      <c r="V15" s="177">
        <v>-1</v>
      </c>
      <c r="W15" s="178" t="s">
        <v>1179</v>
      </c>
    </row>
    <row r="16" spans="1:23">
      <c r="A16" s="522">
        <v>14</v>
      </c>
      <c r="B16" s="569">
        <v>1715763</v>
      </c>
      <c r="C16" s="570">
        <v>1753907</v>
      </c>
      <c r="D16" s="570">
        <v>38144</v>
      </c>
      <c r="E16" s="571">
        <v>40</v>
      </c>
      <c r="F16" s="433">
        <v>1719280</v>
      </c>
      <c r="G16" s="281">
        <v>1729242</v>
      </c>
      <c r="H16" s="281">
        <f t="shared" si="0"/>
        <v>9962</v>
      </c>
      <c r="I16" s="282" t="s">
        <v>106</v>
      </c>
      <c r="J16" s="370"/>
      <c r="K16" s="3"/>
      <c r="L16" s="3"/>
      <c r="M16" s="290"/>
      <c r="P16" s="5">
        <v>2</v>
      </c>
      <c r="Q16" s="179">
        <v>329704</v>
      </c>
      <c r="R16" s="179">
        <v>345173</v>
      </c>
      <c r="S16" s="179">
        <f>R16-Q16</f>
        <v>15469</v>
      </c>
      <c r="T16" s="179">
        <v>329704</v>
      </c>
      <c r="U16" s="179">
        <v>330027</v>
      </c>
      <c r="V16" s="179">
        <v>1</v>
      </c>
      <c r="W16" s="189"/>
    </row>
    <row r="17" spans="1:23">
      <c r="A17" s="522">
        <v>15</v>
      </c>
      <c r="B17" s="550">
        <v>1838584</v>
      </c>
      <c r="C17" s="551">
        <v>1846573</v>
      </c>
      <c r="D17" s="551">
        <v>7989</v>
      </c>
      <c r="E17" s="552">
        <v>15</v>
      </c>
      <c r="F17" s="370"/>
      <c r="G17" s="3"/>
      <c r="H17" s="3"/>
      <c r="I17" s="290"/>
      <c r="J17" s="370"/>
      <c r="K17" s="3"/>
      <c r="L17" s="3"/>
      <c r="M17" s="290"/>
      <c r="Q17" s="179">
        <v>329704</v>
      </c>
      <c r="R17" s="179">
        <v>345173</v>
      </c>
      <c r="S17" s="179">
        <f t="shared" ref="S17:S34" si="1">R17-Q17</f>
        <v>15469</v>
      </c>
      <c r="T17" s="179">
        <v>330031</v>
      </c>
      <c r="U17" s="179">
        <v>330969</v>
      </c>
      <c r="V17" s="179">
        <v>1</v>
      </c>
      <c r="W17" s="189" t="s">
        <v>489</v>
      </c>
    </row>
    <row r="18" spans="1:23">
      <c r="A18" s="522">
        <v>16</v>
      </c>
      <c r="B18" s="582">
        <v>2184510</v>
      </c>
      <c r="C18" s="583">
        <v>2207798</v>
      </c>
      <c r="D18" s="583">
        <v>23288</v>
      </c>
      <c r="E18" s="584">
        <v>40</v>
      </c>
      <c r="F18" s="433">
        <v>2167378</v>
      </c>
      <c r="G18" s="281">
        <v>2223883</v>
      </c>
      <c r="H18" s="281">
        <f>G18-F18</f>
        <v>56505</v>
      </c>
      <c r="I18" s="282" t="s">
        <v>106</v>
      </c>
      <c r="J18" s="366">
        <v>2176055</v>
      </c>
      <c r="K18" s="367">
        <v>2211568</v>
      </c>
      <c r="L18" s="367">
        <v>35513</v>
      </c>
      <c r="M18" s="368">
        <v>55</v>
      </c>
      <c r="Q18" s="179">
        <v>329704</v>
      </c>
      <c r="R18" s="179">
        <v>345173</v>
      </c>
      <c r="S18" s="179">
        <f t="shared" si="1"/>
        <v>15469</v>
      </c>
      <c r="T18" s="179">
        <v>331803</v>
      </c>
      <c r="U18" s="179">
        <v>333059</v>
      </c>
      <c r="V18" s="179">
        <v>1</v>
      </c>
      <c r="W18" s="189" t="s">
        <v>157</v>
      </c>
    </row>
    <row r="19" spans="1:23">
      <c r="A19" s="522">
        <v>17</v>
      </c>
      <c r="B19" s="573">
        <v>2295046</v>
      </c>
      <c r="C19" s="574">
        <v>2351014</v>
      </c>
      <c r="D19" s="574">
        <v>55968</v>
      </c>
      <c r="E19" s="575">
        <v>49</v>
      </c>
      <c r="F19" s="538">
        <v>2328264</v>
      </c>
      <c r="G19" s="363">
        <v>2353847</v>
      </c>
      <c r="H19" s="363">
        <f t="shared" ref="H19:H25" si="2">G19-F19</f>
        <v>25583</v>
      </c>
      <c r="I19" s="364" t="s">
        <v>104</v>
      </c>
      <c r="J19" s="370"/>
      <c r="K19" s="3"/>
      <c r="L19" s="3"/>
      <c r="M19" s="290"/>
      <c r="Q19" s="179">
        <v>329704</v>
      </c>
      <c r="R19" s="179">
        <v>345173</v>
      </c>
      <c r="S19" s="179">
        <f t="shared" si="1"/>
        <v>15469</v>
      </c>
      <c r="T19" s="179">
        <v>333159</v>
      </c>
      <c r="U19" s="179">
        <v>333284</v>
      </c>
      <c r="V19" s="179">
        <v>1</v>
      </c>
      <c r="W19" s="189"/>
    </row>
    <row r="20" spans="1:23">
      <c r="A20" s="384">
        <v>18</v>
      </c>
      <c r="B20" s="576">
        <v>2531570</v>
      </c>
      <c r="C20" s="577">
        <v>2546470</v>
      </c>
      <c r="D20" s="188">
        <v>14900</v>
      </c>
      <c r="E20" s="585">
        <v>29</v>
      </c>
      <c r="F20" s="490">
        <v>2525874</v>
      </c>
      <c r="G20" s="281">
        <v>2554243</v>
      </c>
      <c r="H20" s="281">
        <f t="shared" si="2"/>
        <v>28369</v>
      </c>
      <c r="I20" s="282" t="s">
        <v>106</v>
      </c>
      <c r="J20" s="366">
        <v>2525089</v>
      </c>
      <c r="K20" s="367">
        <v>2554243</v>
      </c>
      <c r="L20" s="367">
        <v>29154</v>
      </c>
      <c r="M20" s="368">
        <v>26</v>
      </c>
      <c r="Q20" s="179">
        <v>329704</v>
      </c>
      <c r="R20" s="179">
        <v>345173</v>
      </c>
      <c r="S20" s="179">
        <f t="shared" si="1"/>
        <v>15469</v>
      </c>
      <c r="T20" s="179">
        <v>333354</v>
      </c>
      <c r="U20" s="179">
        <v>333677</v>
      </c>
      <c r="V20" s="179">
        <v>-1</v>
      </c>
      <c r="W20" s="189"/>
    </row>
    <row r="21" spans="1:23">
      <c r="A21" s="522">
        <v>19</v>
      </c>
      <c r="B21" s="579">
        <v>2584158</v>
      </c>
      <c r="C21" s="580">
        <v>2607453</v>
      </c>
      <c r="D21" s="580">
        <v>23295</v>
      </c>
      <c r="E21" s="581">
        <v>20</v>
      </c>
      <c r="F21" s="433">
        <v>2587357</v>
      </c>
      <c r="G21" s="281">
        <v>2607786</v>
      </c>
      <c r="H21" s="281">
        <f t="shared" si="2"/>
        <v>20429</v>
      </c>
      <c r="I21" s="282" t="s">
        <v>104</v>
      </c>
      <c r="J21" s="366">
        <v>2586050</v>
      </c>
      <c r="K21" s="367">
        <v>2604685</v>
      </c>
      <c r="L21" s="367">
        <v>18635</v>
      </c>
      <c r="M21" s="368">
        <v>15</v>
      </c>
      <c r="Q21" s="179">
        <v>329704</v>
      </c>
      <c r="R21" s="179">
        <v>345173</v>
      </c>
      <c r="S21" s="179">
        <f t="shared" si="1"/>
        <v>15469</v>
      </c>
      <c r="T21" s="179">
        <v>333719</v>
      </c>
      <c r="U21" s="179">
        <v>334081</v>
      </c>
      <c r="V21" s="179">
        <v>-1</v>
      </c>
      <c r="W21" s="189"/>
    </row>
    <row r="22" spans="1:23">
      <c r="A22" s="522">
        <v>20</v>
      </c>
      <c r="B22" s="560">
        <v>2866897</v>
      </c>
      <c r="C22" s="561">
        <v>2874816</v>
      </c>
      <c r="D22" s="561">
        <v>7919</v>
      </c>
      <c r="E22" s="562">
        <v>13</v>
      </c>
      <c r="F22" s="490">
        <v>2856755</v>
      </c>
      <c r="G22" s="281">
        <v>2883878</v>
      </c>
      <c r="H22" s="281">
        <f t="shared" si="2"/>
        <v>27123</v>
      </c>
      <c r="I22" s="282" t="s">
        <v>106</v>
      </c>
      <c r="J22" s="366">
        <v>2856755</v>
      </c>
      <c r="K22" s="367">
        <v>2872497</v>
      </c>
      <c r="L22" s="367">
        <v>15742</v>
      </c>
      <c r="M22" s="368">
        <v>18</v>
      </c>
      <c r="Q22" s="179">
        <v>329704</v>
      </c>
      <c r="R22" s="179">
        <v>345173</v>
      </c>
      <c r="S22" s="179">
        <f t="shared" si="1"/>
        <v>15469</v>
      </c>
      <c r="T22" s="179">
        <v>334059</v>
      </c>
      <c r="U22" s="179">
        <v>334304</v>
      </c>
      <c r="V22" s="179">
        <v>-1</v>
      </c>
      <c r="W22" s="189"/>
    </row>
    <row r="23" spans="1:23">
      <c r="A23" s="522">
        <v>21</v>
      </c>
      <c r="B23" s="563">
        <v>2884039</v>
      </c>
      <c r="C23" s="564">
        <v>2905181</v>
      </c>
      <c r="D23" s="564">
        <v>21142</v>
      </c>
      <c r="E23" s="565">
        <v>21</v>
      </c>
      <c r="F23" s="433">
        <v>2888330</v>
      </c>
      <c r="G23" s="281">
        <v>2899946</v>
      </c>
      <c r="H23" s="281">
        <f t="shared" si="2"/>
        <v>11616</v>
      </c>
      <c r="I23" s="282" t="s">
        <v>104</v>
      </c>
      <c r="J23" s="370"/>
      <c r="K23" s="3"/>
      <c r="L23" s="3"/>
      <c r="M23" s="290"/>
      <c r="Q23" s="179">
        <v>329704</v>
      </c>
      <c r="R23" s="179">
        <v>345173</v>
      </c>
      <c r="S23" s="179">
        <f t="shared" si="1"/>
        <v>15469</v>
      </c>
      <c r="T23" s="179">
        <v>334338</v>
      </c>
      <c r="U23" s="179">
        <v>334436</v>
      </c>
      <c r="V23" s="179">
        <v>-1</v>
      </c>
      <c r="W23" s="189" t="s">
        <v>1180</v>
      </c>
    </row>
    <row r="24" spans="1:23">
      <c r="A24" s="522">
        <v>22</v>
      </c>
      <c r="B24" s="566">
        <v>2935558</v>
      </c>
      <c r="C24" s="567">
        <v>2946812</v>
      </c>
      <c r="D24" s="567">
        <v>11254</v>
      </c>
      <c r="E24" s="568">
        <v>9</v>
      </c>
      <c r="F24" s="490">
        <v>2937028</v>
      </c>
      <c r="G24" s="281">
        <v>2946812</v>
      </c>
      <c r="H24" s="281">
        <f t="shared" si="2"/>
        <v>9784</v>
      </c>
      <c r="I24" s="282" t="s">
        <v>104</v>
      </c>
      <c r="J24" s="370"/>
      <c r="K24" s="3"/>
      <c r="L24" s="3"/>
      <c r="M24" s="290"/>
      <c r="Q24" s="179">
        <v>329704</v>
      </c>
      <c r="R24" s="179">
        <v>345173</v>
      </c>
      <c r="S24" s="179">
        <f t="shared" si="1"/>
        <v>15469</v>
      </c>
      <c r="T24" s="179">
        <v>334775</v>
      </c>
      <c r="U24" s="179">
        <v>335662</v>
      </c>
      <c r="V24" s="179">
        <v>1</v>
      </c>
      <c r="W24" s="189"/>
    </row>
    <row r="25" spans="1:23">
      <c r="A25" s="522">
        <v>23</v>
      </c>
      <c r="B25" s="569">
        <v>3211864</v>
      </c>
      <c r="C25" s="570">
        <v>3231408</v>
      </c>
      <c r="D25" s="570">
        <v>19544</v>
      </c>
      <c r="E25" s="571">
        <v>23</v>
      </c>
      <c r="F25" s="490">
        <v>3213888</v>
      </c>
      <c r="G25" s="281">
        <v>3224400</v>
      </c>
      <c r="H25" s="281">
        <f t="shared" si="2"/>
        <v>10512</v>
      </c>
      <c r="I25" s="282" t="s">
        <v>104</v>
      </c>
      <c r="J25" s="370"/>
      <c r="K25" s="3"/>
      <c r="L25" s="3"/>
      <c r="M25" s="290"/>
      <c r="Q25" s="179">
        <v>329704</v>
      </c>
      <c r="R25" s="179">
        <v>345173</v>
      </c>
      <c r="S25" s="179">
        <f t="shared" si="1"/>
        <v>15469</v>
      </c>
      <c r="T25" s="179">
        <v>335809</v>
      </c>
      <c r="U25" s="179">
        <v>335931</v>
      </c>
      <c r="V25" s="179">
        <v>1</v>
      </c>
      <c r="W25" s="189"/>
    </row>
    <row r="26" spans="1:23" ht="15" thickBot="1">
      <c r="A26" s="586">
        <v>24</v>
      </c>
      <c r="B26" s="587">
        <v>3268028</v>
      </c>
      <c r="C26" s="588">
        <v>3274104</v>
      </c>
      <c r="D26" s="588">
        <v>6076</v>
      </c>
      <c r="E26" s="589">
        <v>8</v>
      </c>
      <c r="F26" s="291"/>
      <c r="G26" s="375"/>
      <c r="H26" s="375"/>
      <c r="I26" s="376"/>
      <c r="J26" s="507"/>
      <c r="K26" s="242"/>
      <c r="L26" s="242"/>
      <c r="M26" s="243"/>
      <c r="Q26" s="179">
        <v>329704</v>
      </c>
      <c r="R26" s="179">
        <v>345173</v>
      </c>
      <c r="S26" s="179">
        <f t="shared" si="1"/>
        <v>15469</v>
      </c>
      <c r="T26" s="179">
        <v>335939</v>
      </c>
      <c r="U26" s="179">
        <v>338395</v>
      </c>
      <c r="V26" s="179">
        <v>-1</v>
      </c>
      <c r="W26" s="189" t="s">
        <v>1153</v>
      </c>
    </row>
    <row r="27" spans="1:23" ht="14.25">
      <c r="D27" s="32">
        <f>SUM(D3:D26)</f>
        <v>443767</v>
      </c>
      <c r="E27" s="32">
        <f>SUM(E3:E26)</f>
        <v>484</v>
      </c>
      <c r="G27"/>
      <c r="H27"/>
      <c r="I27"/>
      <c r="J27" s="3"/>
      <c r="K27" s="3"/>
      <c r="L27" s="3"/>
      <c r="M27" s="3"/>
      <c r="Q27" s="179">
        <v>329704</v>
      </c>
      <c r="R27" s="179">
        <v>345173</v>
      </c>
      <c r="S27" s="179">
        <f t="shared" si="1"/>
        <v>15469</v>
      </c>
      <c r="T27" s="179">
        <v>338395</v>
      </c>
      <c r="U27" s="179">
        <v>338568</v>
      </c>
      <c r="V27" s="179">
        <v>-1</v>
      </c>
      <c r="W27" s="189"/>
    </row>
    <row r="28" spans="1:23" ht="14.25">
      <c r="A28"/>
      <c r="B28" s="590"/>
      <c r="C28" s="590"/>
      <c r="D28" s="590"/>
      <c r="E28" s="590"/>
      <c r="G28"/>
      <c r="H28"/>
      <c r="I28"/>
      <c r="J28" s="3"/>
      <c r="K28" s="3"/>
      <c r="L28" s="3"/>
      <c r="M28" s="3"/>
      <c r="Q28" s="179">
        <v>329704</v>
      </c>
      <c r="R28" s="179">
        <v>345173</v>
      </c>
      <c r="S28" s="179">
        <f t="shared" si="1"/>
        <v>15469</v>
      </c>
      <c r="T28" s="179">
        <v>338646</v>
      </c>
      <c r="U28" s="179">
        <v>339638</v>
      </c>
      <c r="V28" s="179">
        <v>-1</v>
      </c>
      <c r="W28" s="189" t="s">
        <v>157</v>
      </c>
    </row>
    <row r="29" spans="1:23" ht="15" thickBot="1">
      <c r="A29"/>
      <c r="B29" s="590"/>
      <c r="C29" s="590"/>
      <c r="D29" s="590"/>
      <c r="E29" s="590"/>
      <c r="G29"/>
      <c r="H29"/>
      <c r="I29"/>
      <c r="J29" s="3"/>
      <c r="K29" s="3"/>
      <c r="L29" s="3"/>
      <c r="M29" s="3"/>
      <c r="Q29" s="179">
        <v>329704</v>
      </c>
      <c r="R29" s="179">
        <v>345173</v>
      </c>
      <c r="S29" s="179">
        <f t="shared" si="1"/>
        <v>15469</v>
      </c>
      <c r="T29" s="179">
        <v>339625</v>
      </c>
      <c r="U29" s="179">
        <v>340131</v>
      </c>
      <c r="V29" s="179">
        <v>-1</v>
      </c>
      <c r="W29" s="189" t="s">
        <v>157</v>
      </c>
    </row>
    <row r="30" spans="1:23" ht="15" thickBot="1">
      <c r="A30"/>
      <c r="B30" s="62"/>
      <c r="C30"/>
      <c r="D30"/>
      <c r="E30"/>
      <c r="F30" s="336">
        <v>2265636</v>
      </c>
      <c r="G30" s="337">
        <v>2276488</v>
      </c>
      <c r="H30" s="337">
        <v>10852</v>
      </c>
      <c r="I30" s="338" t="s">
        <v>104</v>
      </c>
      <c r="J30" s="591">
        <v>1220197</v>
      </c>
      <c r="K30" s="462">
        <v>1233167</v>
      </c>
      <c r="L30" s="462">
        <v>12970</v>
      </c>
      <c r="M30" s="463">
        <v>18</v>
      </c>
      <c r="Q30" s="179">
        <v>329704</v>
      </c>
      <c r="R30" s="179">
        <v>345173</v>
      </c>
      <c r="S30" s="179">
        <f t="shared" si="1"/>
        <v>15469</v>
      </c>
      <c r="T30" s="179">
        <v>340437</v>
      </c>
      <c r="U30" s="179">
        <v>340805</v>
      </c>
      <c r="V30" s="179">
        <v>-1</v>
      </c>
      <c r="W30" s="189" t="s">
        <v>1181</v>
      </c>
    </row>
    <row r="31" spans="1:23" ht="14.25">
      <c r="A31"/>
      <c r="B31"/>
      <c r="C31"/>
      <c r="D31"/>
      <c r="E31"/>
      <c r="F31" s="267">
        <v>1872735</v>
      </c>
      <c r="G31" s="268">
        <v>1883973</v>
      </c>
      <c r="H31" s="268">
        <v>11238</v>
      </c>
      <c r="I31" s="270" t="s">
        <v>104</v>
      </c>
      <c r="J31" s="3"/>
      <c r="K31" s="3"/>
      <c r="L31" s="3"/>
      <c r="M31" s="3"/>
      <c r="Q31" s="179">
        <v>329704</v>
      </c>
      <c r="R31" s="179">
        <v>345173</v>
      </c>
      <c r="S31" s="179">
        <f t="shared" si="1"/>
        <v>15469</v>
      </c>
      <c r="T31" s="179">
        <v>340927</v>
      </c>
      <c r="U31" s="179">
        <v>341922</v>
      </c>
      <c r="V31" s="179">
        <v>1</v>
      </c>
      <c r="W31" s="189" t="s">
        <v>1182</v>
      </c>
    </row>
    <row r="32" spans="1:23" ht="14.25">
      <c r="A32"/>
      <c r="B32"/>
      <c r="C32"/>
      <c r="D32"/>
      <c r="E32"/>
      <c r="F32" s="267">
        <v>1220197</v>
      </c>
      <c r="G32" s="268">
        <v>1230998</v>
      </c>
      <c r="H32" s="268">
        <v>10801</v>
      </c>
      <c r="I32" s="270" t="s">
        <v>106</v>
      </c>
      <c r="J32" s="3"/>
      <c r="K32" s="3"/>
      <c r="L32" s="3"/>
      <c r="M32" s="3"/>
      <c r="Q32" s="179">
        <v>329704</v>
      </c>
      <c r="R32" s="179">
        <v>345173</v>
      </c>
      <c r="S32" s="179">
        <f t="shared" si="1"/>
        <v>15469</v>
      </c>
      <c r="T32" s="179">
        <v>342093</v>
      </c>
      <c r="U32" s="179">
        <v>343316</v>
      </c>
      <c r="V32" s="179">
        <v>-1</v>
      </c>
      <c r="W32" s="189" t="s">
        <v>1183</v>
      </c>
    </row>
    <row r="33" spans="1:23" ht="14.25">
      <c r="A33"/>
      <c r="B33"/>
      <c r="C33"/>
      <c r="D33"/>
      <c r="E33"/>
      <c r="F33" s="267">
        <v>879792</v>
      </c>
      <c r="G33" s="268">
        <v>899464</v>
      </c>
      <c r="H33" s="268">
        <v>19672</v>
      </c>
      <c r="I33" s="270" t="s">
        <v>106</v>
      </c>
      <c r="J33" s="3"/>
      <c r="K33" s="3"/>
      <c r="L33" s="3"/>
      <c r="M33" s="3"/>
      <c r="Q33" s="179">
        <v>329704</v>
      </c>
      <c r="R33" s="179">
        <v>345173</v>
      </c>
      <c r="S33" s="179">
        <f t="shared" si="1"/>
        <v>15469</v>
      </c>
      <c r="T33" s="179">
        <v>343457</v>
      </c>
      <c r="U33" s="179">
        <v>344353</v>
      </c>
      <c r="V33" s="179">
        <v>1</v>
      </c>
      <c r="W33" s="189" t="s">
        <v>332</v>
      </c>
    </row>
    <row r="34" spans="1:23" ht="14.25">
      <c r="A34"/>
      <c r="B34"/>
      <c r="C34"/>
      <c r="D34"/>
      <c r="E34"/>
      <c r="F34" s="267">
        <v>345227</v>
      </c>
      <c r="G34" s="268">
        <v>345487</v>
      </c>
      <c r="H34" s="268">
        <v>260</v>
      </c>
      <c r="I34" s="270" t="s">
        <v>132</v>
      </c>
      <c r="J34" s="3"/>
      <c r="K34" s="3"/>
      <c r="L34" s="3"/>
      <c r="M34" s="3"/>
      <c r="Q34" s="179">
        <v>329704</v>
      </c>
      <c r="R34" s="179">
        <v>345173</v>
      </c>
      <c r="S34" s="179">
        <f t="shared" si="1"/>
        <v>15469</v>
      </c>
      <c r="T34" s="179">
        <v>344367</v>
      </c>
      <c r="U34" s="179">
        <v>345173</v>
      </c>
      <c r="V34" s="179">
        <v>-1</v>
      </c>
      <c r="W34" s="189" t="s">
        <v>142</v>
      </c>
    </row>
    <row r="35" spans="1:23" ht="14.25">
      <c r="A35"/>
      <c r="B35"/>
      <c r="C35"/>
      <c r="D35"/>
      <c r="E35"/>
      <c r="F35" s="267">
        <v>1597487</v>
      </c>
      <c r="G35" s="268">
        <v>1597732</v>
      </c>
      <c r="H35" s="268">
        <v>245</v>
      </c>
      <c r="I35" s="270" t="s">
        <v>132</v>
      </c>
      <c r="J35" s="3"/>
      <c r="K35" s="3"/>
      <c r="L35" s="3"/>
      <c r="M35" s="3"/>
      <c r="P35" s="173">
        <v>3</v>
      </c>
      <c r="Q35" s="180">
        <v>406137</v>
      </c>
      <c r="R35" s="180">
        <v>410388</v>
      </c>
      <c r="S35" s="180">
        <v>4251</v>
      </c>
      <c r="T35" s="180">
        <v>406137</v>
      </c>
      <c r="U35" s="180">
        <v>406742</v>
      </c>
      <c r="V35" s="180">
        <v>-1</v>
      </c>
      <c r="W35" s="190" t="s">
        <v>1184</v>
      </c>
    </row>
    <row r="36" spans="1:23" ht="15" thickBot="1">
      <c r="A36"/>
      <c r="B36"/>
      <c r="C36"/>
      <c r="D36"/>
      <c r="E36"/>
      <c r="F36" s="340">
        <v>2108288</v>
      </c>
      <c r="G36" s="341">
        <v>2109538</v>
      </c>
      <c r="H36" s="341">
        <v>1250</v>
      </c>
      <c r="I36" s="342" t="s">
        <v>132</v>
      </c>
      <c r="J36" s="3"/>
      <c r="K36" s="3"/>
      <c r="L36" s="3"/>
      <c r="M36" s="3"/>
      <c r="P36" s="173"/>
      <c r="Q36" s="180">
        <v>406137</v>
      </c>
      <c r="R36" s="180">
        <v>410388</v>
      </c>
      <c r="S36" s="180">
        <v>4251</v>
      </c>
      <c r="T36" s="180">
        <v>406841</v>
      </c>
      <c r="U36" s="180">
        <v>408073</v>
      </c>
      <c r="V36" s="180">
        <v>1</v>
      </c>
      <c r="W36" s="190" t="s">
        <v>1185</v>
      </c>
    </row>
    <row r="37" spans="1:23">
      <c r="P37" s="173"/>
      <c r="Q37" s="180">
        <v>406137</v>
      </c>
      <c r="R37" s="180">
        <v>410388</v>
      </c>
      <c r="S37" s="180">
        <v>4251</v>
      </c>
      <c r="T37" s="180">
        <v>408187</v>
      </c>
      <c r="U37" s="180">
        <v>408936</v>
      </c>
      <c r="V37" s="180">
        <v>1</v>
      </c>
      <c r="W37" s="190" t="s">
        <v>1186</v>
      </c>
    </row>
    <row r="38" spans="1:23">
      <c r="P38" s="173"/>
      <c r="Q38" s="180">
        <v>406137</v>
      </c>
      <c r="R38" s="180">
        <v>410388</v>
      </c>
      <c r="S38" s="180">
        <v>4251</v>
      </c>
      <c r="T38" s="180">
        <v>408958</v>
      </c>
      <c r="U38" s="180">
        <v>409104</v>
      </c>
      <c r="V38" s="180">
        <v>1</v>
      </c>
      <c r="W38" s="190"/>
    </row>
    <row r="39" spans="1:23" ht="13.5" thickBot="1">
      <c r="P39" s="173"/>
      <c r="Q39" s="180">
        <v>406137</v>
      </c>
      <c r="R39" s="180">
        <v>410388</v>
      </c>
      <c r="S39" s="180">
        <v>4251</v>
      </c>
      <c r="T39" s="180">
        <v>409552</v>
      </c>
      <c r="U39" s="180">
        <v>409722</v>
      </c>
      <c r="V39" s="180">
        <v>1</v>
      </c>
      <c r="W39" s="190"/>
    </row>
    <row r="40" spans="1:23" ht="100.5" thickBot="1">
      <c r="B40" s="616" t="s">
        <v>20</v>
      </c>
      <c r="C40" s="617" t="s">
        <v>21</v>
      </c>
      <c r="D40" s="618" t="s">
        <v>22</v>
      </c>
      <c r="E40" s="616" t="s">
        <v>23</v>
      </c>
      <c r="F40" s="617" t="s">
        <v>24</v>
      </c>
      <c r="G40" s="618" t="s">
        <v>25</v>
      </c>
      <c r="H40" s="616" t="s">
        <v>26</v>
      </c>
      <c r="I40" s="617" t="s">
        <v>27</v>
      </c>
      <c r="J40" s="618" t="s">
        <v>28</v>
      </c>
      <c r="K40" s="616" t="s">
        <v>29</v>
      </c>
      <c r="L40" s="617" t="s">
        <v>30</v>
      </c>
      <c r="M40" s="618" t="s">
        <v>31</v>
      </c>
      <c r="P40" s="173"/>
      <c r="Q40" s="180">
        <v>406137</v>
      </c>
      <c r="R40" s="180">
        <v>410388</v>
      </c>
      <c r="S40" s="180">
        <v>4251</v>
      </c>
      <c r="T40" s="180">
        <v>409803</v>
      </c>
      <c r="U40" s="180">
        <v>410063</v>
      </c>
      <c r="V40" s="180">
        <v>1</v>
      </c>
      <c r="W40" s="190" t="s">
        <v>1187</v>
      </c>
    </row>
    <row r="41" spans="1:23" ht="15.75" thickBot="1">
      <c r="B41" s="630">
        <v>8</v>
      </c>
      <c r="C41" s="629">
        <f>SUM(D7:D8,D11,D19,D21,D23:D25)</f>
        <v>210775</v>
      </c>
      <c r="D41" s="629">
        <f>SUM(E7:E8,E11,E19,E21,E23:E25)</f>
        <v>197</v>
      </c>
      <c r="E41" s="630">
        <v>1</v>
      </c>
      <c r="F41" s="629">
        <f>SUM(D4)</f>
        <v>15469</v>
      </c>
      <c r="G41" s="629">
        <f>SUM(E4)</f>
        <v>19</v>
      </c>
      <c r="H41" s="630">
        <v>6</v>
      </c>
      <c r="I41" s="629">
        <f>SUM(L13:L14,L18,L20:L22)</f>
        <v>155341</v>
      </c>
      <c r="J41" s="629">
        <f>SUM(M13:M14,M18,M20:M22)</f>
        <v>185</v>
      </c>
      <c r="K41" s="630">
        <v>7</v>
      </c>
      <c r="L41" s="629">
        <f>SUM(D3,D5:D6,D9:D10,D17,D26)</f>
        <v>75311</v>
      </c>
      <c r="M41" s="631">
        <f>SUM(E3,E5:E6,E9:E10,E17,E26)</f>
        <v>74</v>
      </c>
      <c r="P41" s="173"/>
      <c r="Q41" s="180">
        <v>406137</v>
      </c>
      <c r="R41" s="180">
        <v>410388</v>
      </c>
      <c r="S41" s="180">
        <v>4251</v>
      </c>
      <c r="T41" s="180">
        <v>410068</v>
      </c>
      <c r="U41" s="180">
        <v>410388</v>
      </c>
      <c r="V41" s="180">
        <v>1</v>
      </c>
      <c r="W41" s="190" t="s">
        <v>1188</v>
      </c>
    </row>
    <row r="42" spans="1:23">
      <c r="P42" s="173">
        <v>4</v>
      </c>
      <c r="Q42" s="181">
        <v>462426</v>
      </c>
      <c r="R42" s="181">
        <v>467521</v>
      </c>
      <c r="S42" s="181">
        <f>R42-Q42</f>
        <v>5095</v>
      </c>
      <c r="T42" s="181">
        <v>462426</v>
      </c>
      <c r="U42" s="181">
        <v>463424</v>
      </c>
      <c r="V42" s="181">
        <v>1</v>
      </c>
      <c r="W42" s="191" t="s">
        <v>551</v>
      </c>
    </row>
    <row r="43" spans="1:23">
      <c r="P43" s="173"/>
      <c r="Q43" s="181">
        <v>462426</v>
      </c>
      <c r="R43" s="181">
        <v>467521</v>
      </c>
      <c r="S43" s="181">
        <f t="shared" ref="S43:S46" si="3">R43-Q43</f>
        <v>5095</v>
      </c>
      <c r="T43" s="181">
        <v>463414</v>
      </c>
      <c r="U43" s="181">
        <v>464178</v>
      </c>
      <c r="V43" s="181">
        <v>1</v>
      </c>
      <c r="W43" s="191" t="s">
        <v>266</v>
      </c>
    </row>
    <row r="44" spans="1:23">
      <c r="P44" s="173"/>
      <c r="Q44" s="181">
        <v>462426</v>
      </c>
      <c r="R44" s="181">
        <v>467521</v>
      </c>
      <c r="S44" s="181">
        <f t="shared" si="3"/>
        <v>5095</v>
      </c>
      <c r="T44" s="181">
        <v>464257</v>
      </c>
      <c r="U44" s="181">
        <v>465045</v>
      </c>
      <c r="V44" s="181">
        <v>1</v>
      </c>
      <c r="W44" s="191" t="s">
        <v>550</v>
      </c>
    </row>
    <row r="45" spans="1:23">
      <c r="P45" s="173"/>
      <c r="Q45" s="181">
        <v>462426</v>
      </c>
      <c r="R45" s="181">
        <v>467521</v>
      </c>
      <c r="S45" s="181">
        <f t="shared" si="3"/>
        <v>5095</v>
      </c>
      <c r="T45" s="181">
        <v>465065</v>
      </c>
      <c r="U45" s="181">
        <v>466672</v>
      </c>
      <c r="V45" s="181">
        <v>1</v>
      </c>
      <c r="W45" s="191" t="s">
        <v>152</v>
      </c>
    </row>
    <row r="46" spans="1:23">
      <c r="P46" s="173"/>
      <c r="Q46" s="181">
        <v>462426</v>
      </c>
      <c r="R46" s="181">
        <v>467521</v>
      </c>
      <c r="S46" s="181">
        <f t="shared" si="3"/>
        <v>5095</v>
      </c>
      <c r="T46" s="181">
        <v>466739</v>
      </c>
      <c r="U46" s="181">
        <v>467521</v>
      </c>
      <c r="V46" s="181">
        <v>1</v>
      </c>
      <c r="W46" s="191" t="s">
        <v>266</v>
      </c>
    </row>
    <row r="47" spans="1:23">
      <c r="P47" s="173">
        <v>5</v>
      </c>
      <c r="Q47" s="182">
        <v>596706</v>
      </c>
      <c r="R47" s="182">
        <v>618921</v>
      </c>
      <c r="S47" s="182">
        <v>22215</v>
      </c>
      <c r="T47" s="182">
        <v>596706</v>
      </c>
      <c r="U47" s="182">
        <v>597647</v>
      </c>
      <c r="V47" s="182">
        <v>-1</v>
      </c>
      <c r="W47" s="192" t="s">
        <v>958</v>
      </c>
    </row>
    <row r="48" spans="1:23">
      <c r="P48" s="173"/>
      <c r="Q48" s="182">
        <v>596706</v>
      </c>
      <c r="R48" s="182">
        <v>618921</v>
      </c>
      <c r="S48" s="182">
        <v>22215</v>
      </c>
      <c r="T48" s="182">
        <v>597644</v>
      </c>
      <c r="U48" s="182">
        <v>598756</v>
      </c>
      <c r="V48" s="182">
        <v>-1</v>
      </c>
      <c r="W48" s="192"/>
    </row>
    <row r="49" spans="16:23">
      <c r="P49" s="173"/>
      <c r="Q49" s="182">
        <v>596706</v>
      </c>
      <c r="R49" s="182">
        <v>618921</v>
      </c>
      <c r="S49" s="182">
        <v>22215</v>
      </c>
      <c r="T49" s="182">
        <v>598899</v>
      </c>
      <c r="U49" s="182">
        <v>599969</v>
      </c>
      <c r="V49" s="182">
        <v>-1</v>
      </c>
      <c r="W49" s="192" t="s">
        <v>196</v>
      </c>
    </row>
    <row r="50" spans="16:23">
      <c r="P50" s="173"/>
      <c r="Q50" s="182">
        <v>596706</v>
      </c>
      <c r="R50" s="182">
        <v>618921</v>
      </c>
      <c r="S50" s="182">
        <v>22215</v>
      </c>
      <c r="T50" s="182">
        <v>600059</v>
      </c>
      <c r="U50" s="182">
        <v>600964</v>
      </c>
      <c r="V50" s="182">
        <v>-1</v>
      </c>
      <c r="W50" s="192" t="s">
        <v>579</v>
      </c>
    </row>
    <row r="51" spans="16:23">
      <c r="P51" s="173"/>
      <c r="Q51" s="182">
        <v>596706</v>
      </c>
      <c r="R51" s="182">
        <v>618921</v>
      </c>
      <c r="S51" s="182">
        <v>22215</v>
      </c>
      <c r="T51" s="182">
        <v>601033</v>
      </c>
      <c r="U51" s="182">
        <v>602115</v>
      </c>
      <c r="V51" s="182">
        <v>-1</v>
      </c>
      <c r="W51" s="192" t="s">
        <v>580</v>
      </c>
    </row>
    <row r="52" spans="16:23">
      <c r="P52" s="173"/>
      <c r="Q52" s="182">
        <v>596706</v>
      </c>
      <c r="R52" s="182">
        <v>618921</v>
      </c>
      <c r="S52" s="182">
        <v>22215</v>
      </c>
      <c r="T52" s="182">
        <v>602157</v>
      </c>
      <c r="U52" s="182">
        <v>602990</v>
      </c>
      <c r="V52" s="182">
        <v>-1</v>
      </c>
      <c r="W52" s="192"/>
    </row>
    <row r="53" spans="16:23">
      <c r="P53" s="173"/>
      <c r="Q53" s="182">
        <v>596706</v>
      </c>
      <c r="R53" s="182">
        <v>618921</v>
      </c>
      <c r="S53" s="182">
        <v>22215</v>
      </c>
      <c r="T53" s="182">
        <v>603006</v>
      </c>
      <c r="U53" s="182">
        <v>604508</v>
      </c>
      <c r="V53" s="182">
        <v>-1</v>
      </c>
      <c r="W53" s="192" t="s">
        <v>578</v>
      </c>
    </row>
    <row r="54" spans="16:23">
      <c r="P54" s="173"/>
      <c r="Q54" s="182">
        <v>596706</v>
      </c>
      <c r="R54" s="182">
        <v>618921</v>
      </c>
      <c r="S54" s="182">
        <v>22215</v>
      </c>
      <c r="T54" s="182">
        <v>604840</v>
      </c>
      <c r="U54" s="182">
        <v>605082</v>
      </c>
      <c r="V54" s="182">
        <v>1</v>
      </c>
      <c r="W54" s="192"/>
    </row>
    <row r="55" spans="16:23">
      <c r="P55" s="173"/>
      <c r="Q55" s="182">
        <v>596706</v>
      </c>
      <c r="R55" s="182">
        <v>618921</v>
      </c>
      <c r="S55" s="182">
        <v>22215</v>
      </c>
      <c r="T55" s="182">
        <v>605664</v>
      </c>
      <c r="U55" s="182">
        <v>606215</v>
      </c>
      <c r="V55" s="182">
        <v>1</v>
      </c>
      <c r="W55" s="192" t="s">
        <v>1189</v>
      </c>
    </row>
    <row r="56" spans="16:23">
      <c r="P56" s="173"/>
      <c r="Q56" s="182">
        <v>596706</v>
      </c>
      <c r="R56" s="182">
        <v>618921</v>
      </c>
      <c r="S56" s="182">
        <v>22215</v>
      </c>
      <c r="T56" s="182">
        <v>606212</v>
      </c>
      <c r="U56" s="182">
        <v>607741</v>
      </c>
      <c r="V56" s="182">
        <v>1</v>
      </c>
      <c r="W56" s="192" t="s">
        <v>1190</v>
      </c>
    </row>
    <row r="57" spans="16:23">
      <c r="P57" s="173"/>
      <c r="Q57" s="182">
        <v>596706</v>
      </c>
      <c r="R57" s="182">
        <v>618921</v>
      </c>
      <c r="S57" s="182">
        <v>22215</v>
      </c>
      <c r="T57" s="182">
        <v>607713</v>
      </c>
      <c r="U57" s="182">
        <v>608330</v>
      </c>
      <c r="V57" s="182">
        <v>1</v>
      </c>
      <c r="W57" s="192" t="s">
        <v>1191</v>
      </c>
    </row>
    <row r="58" spans="16:23">
      <c r="P58" s="173"/>
      <c r="Q58" s="182">
        <v>596706</v>
      </c>
      <c r="R58" s="182">
        <v>618921</v>
      </c>
      <c r="S58" s="182">
        <v>22215</v>
      </c>
      <c r="T58" s="182">
        <v>608327</v>
      </c>
      <c r="U58" s="182">
        <v>608959</v>
      </c>
      <c r="V58" s="182">
        <v>1</v>
      </c>
      <c r="W58" s="192"/>
    </row>
    <row r="59" spans="16:23">
      <c r="P59" s="173"/>
      <c r="Q59" s="182">
        <v>596706</v>
      </c>
      <c r="R59" s="182">
        <v>618921</v>
      </c>
      <c r="S59" s="182">
        <v>22215</v>
      </c>
      <c r="T59" s="182">
        <v>609162</v>
      </c>
      <c r="U59" s="182">
        <v>610541</v>
      </c>
      <c r="V59" s="182">
        <v>1</v>
      </c>
      <c r="W59" s="192" t="s">
        <v>1192</v>
      </c>
    </row>
    <row r="60" spans="16:23">
      <c r="P60" s="173"/>
      <c r="Q60" s="182">
        <v>596706</v>
      </c>
      <c r="R60" s="182">
        <v>618921</v>
      </c>
      <c r="S60" s="182">
        <v>22215</v>
      </c>
      <c r="T60" s="182">
        <v>610720</v>
      </c>
      <c r="U60" s="182">
        <v>611064</v>
      </c>
      <c r="V60" s="182">
        <v>1</v>
      </c>
      <c r="W60" s="192"/>
    </row>
    <row r="61" spans="16:23">
      <c r="P61" s="173"/>
      <c r="Q61" s="182">
        <v>596706</v>
      </c>
      <c r="R61" s="182">
        <v>618921</v>
      </c>
      <c r="S61" s="182">
        <v>22215</v>
      </c>
      <c r="T61" s="182">
        <v>611114</v>
      </c>
      <c r="U61" s="182">
        <v>612091</v>
      </c>
      <c r="V61" s="182">
        <v>1</v>
      </c>
      <c r="W61" s="192" t="s">
        <v>551</v>
      </c>
    </row>
    <row r="62" spans="16:23">
      <c r="P62" s="173"/>
      <c r="Q62" s="182">
        <v>596706</v>
      </c>
      <c r="R62" s="182">
        <v>618921</v>
      </c>
      <c r="S62" s="182">
        <v>22215</v>
      </c>
      <c r="T62" s="182">
        <v>612100</v>
      </c>
      <c r="U62" s="182">
        <v>612375</v>
      </c>
      <c r="V62" s="182">
        <v>-1</v>
      </c>
      <c r="W62" s="192" t="s">
        <v>157</v>
      </c>
    </row>
    <row r="63" spans="16:23">
      <c r="P63" s="173"/>
      <c r="Q63" s="182">
        <v>596706</v>
      </c>
      <c r="R63" s="182">
        <v>618921</v>
      </c>
      <c r="S63" s="182">
        <v>22215</v>
      </c>
      <c r="T63" s="182">
        <v>612372</v>
      </c>
      <c r="U63" s="182">
        <v>613274</v>
      </c>
      <c r="V63" s="182">
        <v>-1</v>
      </c>
      <c r="W63" s="192" t="s">
        <v>1193</v>
      </c>
    </row>
    <row r="64" spans="16:23">
      <c r="P64" s="173"/>
      <c r="Q64" s="182">
        <v>596706</v>
      </c>
      <c r="R64" s="182">
        <v>618921</v>
      </c>
      <c r="S64" s="182">
        <v>22215</v>
      </c>
      <c r="T64" s="182">
        <v>613713</v>
      </c>
      <c r="U64" s="182">
        <v>615176</v>
      </c>
      <c r="V64" s="182">
        <v>1</v>
      </c>
      <c r="W64" s="192" t="s">
        <v>157</v>
      </c>
    </row>
    <row r="65" spans="16:23">
      <c r="P65" s="173"/>
      <c r="Q65" s="182">
        <v>596706</v>
      </c>
      <c r="R65" s="182">
        <v>618921</v>
      </c>
      <c r="S65" s="182">
        <v>22215</v>
      </c>
      <c r="T65" s="182">
        <v>615257</v>
      </c>
      <c r="U65" s="182">
        <v>615571</v>
      </c>
      <c r="V65" s="182">
        <v>1</v>
      </c>
      <c r="W65" s="192"/>
    </row>
    <row r="66" spans="16:23">
      <c r="P66" s="173"/>
      <c r="Q66" s="182">
        <v>596706</v>
      </c>
      <c r="R66" s="182">
        <v>618921</v>
      </c>
      <c r="S66" s="182">
        <v>22215</v>
      </c>
      <c r="T66" s="182">
        <v>615703</v>
      </c>
      <c r="U66" s="182">
        <v>616578</v>
      </c>
      <c r="V66" s="182">
        <v>1</v>
      </c>
      <c r="W66" s="192"/>
    </row>
    <row r="67" spans="16:23">
      <c r="P67" s="173"/>
      <c r="Q67" s="182">
        <v>596706</v>
      </c>
      <c r="R67" s="182">
        <v>618921</v>
      </c>
      <c r="S67" s="182">
        <v>22215</v>
      </c>
      <c r="T67" s="182">
        <v>616946</v>
      </c>
      <c r="U67" s="182">
        <v>618034</v>
      </c>
      <c r="V67" s="182">
        <v>-1</v>
      </c>
      <c r="W67" s="192"/>
    </row>
    <row r="68" spans="16:23">
      <c r="P68" s="173"/>
      <c r="Q68" s="182">
        <v>596706</v>
      </c>
      <c r="R68" s="182">
        <v>618921</v>
      </c>
      <c r="S68" s="182">
        <v>22215</v>
      </c>
      <c r="T68" s="182">
        <v>618218</v>
      </c>
      <c r="U68" s="182">
        <v>618337</v>
      </c>
      <c r="V68" s="182">
        <v>1</v>
      </c>
      <c r="W68" s="192"/>
    </row>
    <row r="69" spans="16:23">
      <c r="P69" s="173"/>
      <c r="Q69" s="182">
        <v>596706</v>
      </c>
      <c r="R69" s="182">
        <v>618921</v>
      </c>
      <c r="S69" s="182">
        <v>22215</v>
      </c>
      <c r="T69" s="182">
        <v>618532</v>
      </c>
      <c r="U69" s="182">
        <v>618921</v>
      </c>
      <c r="V69" s="182">
        <v>1</v>
      </c>
      <c r="W69" s="192" t="s">
        <v>1194</v>
      </c>
    </row>
    <row r="70" spans="16:23">
      <c r="P70" s="5">
        <v>6</v>
      </c>
      <c r="Q70" s="184">
        <v>633042</v>
      </c>
      <c r="R70" s="184">
        <v>662510</v>
      </c>
      <c r="S70" s="184">
        <f>R70-Q70</f>
        <v>29468</v>
      </c>
      <c r="T70" s="184">
        <v>633042</v>
      </c>
      <c r="U70" s="184">
        <v>633674</v>
      </c>
      <c r="V70" s="184">
        <v>1</v>
      </c>
      <c r="W70" s="193" t="s">
        <v>285</v>
      </c>
    </row>
    <row r="71" spans="16:23">
      <c r="Q71" s="184">
        <v>633042</v>
      </c>
      <c r="R71" s="184">
        <v>662510</v>
      </c>
      <c r="S71" s="184">
        <f t="shared" ref="S71:S100" si="4">R71-Q71</f>
        <v>29468</v>
      </c>
      <c r="T71" s="184">
        <v>633671</v>
      </c>
      <c r="U71" s="184">
        <v>634528</v>
      </c>
      <c r="V71" s="184">
        <v>1</v>
      </c>
      <c r="W71" s="193" t="s">
        <v>286</v>
      </c>
    </row>
    <row r="72" spans="16:23">
      <c r="Q72" s="184">
        <v>633042</v>
      </c>
      <c r="R72" s="184">
        <v>662510</v>
      </c>
      <c r="S72" s="184">
        <f t="shared" si="4"/>
        <v>29468</v>
      </c>
      <c r="T72" s="184">
        <v>634531</v>
      </c>
      <c r="U72" s="184">
        <v>635031</v>
      </c>
      <c r="V72" s="184">
        <v>1</v>
      </c>
      <c r="W72" s="193" t="s">
        <v>287</v>
      </c>
    </row>
    <row r="73" spans="16:23">
      <c r="Q73" s="184">
        <v>633042</v>
      </c>
      <c r="R73" s="184">
        <v>662510</v>
      </c>
      <c r="S73" s="184">
        <f t="shared" si="4"/>
        <v>29468</v>
      </c>
      <c r="T73" s="184">
        <v>635066</v>
      </c>
      <c r="U73" s="184">
        <v>635899</v>
      </c>
      <c r="V73" s="184">
        <v>-1</v>
      </c>
      <c r="W73" s="193" t="s">
        <v>544</v>
      </c>
    </row>
    <row r="74" spans="16:23">
      <c r="Q74" s="184">
        <v>633042</v>
      </c>
      <c r="R74" s="184">
        <v>662510</v>
      </c>
      <c r="S74" s="184">
        <f t="shared" si="4"/>
        <v>29468</v>
      </c>
      <c r="T74" s="184">
        <v>636276</v>
      </c>
      <c r="U74" s="184">
        <v>636692</v>
      </c>
      <c r="V74" s="184">
        <v>1</v>
      </c>
      <c r="W74" s="193" t="s">
        <v>307</v>
      </c>
    </row>
    <row r="75" spans="16:23">
      <c r="Q75" s="184">
        <v>633042</v>
      </c>
      <c r="R75" s="184">
        <v>662510</v>
      </c>
      <c r="S75" s="184">
        <f t="shared" si="4"/>
        <v>29468</v>
      </c>
      <c r="T75" s="184">
        <v>636741</v>
      </c>
      <c r="U75" s="184">
        <v>638921</v>
      </c>
      <c r="V75" s="184">
        <v>-1</v>
      </c>
      <c r="W75" s="193" t="s">
        <v>288</v>
      </c>
    </row>
    <row r="76" spans="16:23">
      <c r="Q76" s="184">
        <v>633042</v>
      </c>
      <c r="R76" s="184">
        <v>662510</v>
      </c>
      <c r="S76" s="184">
        <f t="shared" si="4"/>
        <v>29468</v>
      </c>
      <c r="T76" s="184">
        <v>639217</v>
      </c>
      <c r="U76" s="184">
        <v>639717</v>
      </c>
      <c r="V76" s="184">
        <v>1</v>
      </c>
      <c r="W76" s="193" t="s">
        <v>374</v>
      </c>
    </row>
    <row r="77" spans="16:23">
      <c r="Q77" s="184">
        <v>633042</v>
      </c>
      <c r="R77" s="184">
        <v>662510</v>
      </c>
      <c r="S77" s="184">
        <f t="shared" si="4"/>
        <v>29468</v>
      </c>
      <c r="T77" s="184">
        <v>639801</v>
      </c>
      <c r="U77" s="184">
        <v>640289</v>
      </c>
      <c r="V77" s="184">
        <v>1</v>
      </c>
      <c r="W77" s="193" t="s">
        <v>358</v>
      </c>
    </row>
    <row r="78" spans="16:23">
      <c r="Q78" s="184">
        <v>633042</v>
      </c>
      <c r="R78" s="184">
        <v>662510</v>
      </c>
      <c r="S78" s="184">
        <f t="shared" si="4"/>
        <v>29468</v>
      </c>
      <c r="T78" s="184">
        <v>640337</v>
      </c>
      <c r="U78" s="184">
        <v>641242</v>
      </c>
      <c r="V78" s="184">
        <v>-1</v>
      </c>
      <c r="W78" s="193"/>
    </row>
    <row r="79" spans="16:23">
      <c r="Q79" s="184">
        <v>633042</v>
      </c>
      <c r="R79" s="184">
        <v>662510</v>
      </c>
      <c r="S79" s="184">
        <f t="shared" si="4"/>
        <v>29468</v>
      </c>
      <c r="T79" s="184">
        <v>641246</v>
      </c>
      <c r="U79" s="184">
        <v>641620</v>
      </c>
      <c r="V79" s="184">
        <v>-1</v>
      </c>
      <c r="W79" s="193"/>
    </row>
    <row r="80" spans="16:23">
      <c r="Q80" s="184">
        <v>633042</v>
      </c>
      <c r="R80" s="184">
        <v>662510</v>
      </c>
      <c r="S80" s="184">
        <f t="shared" si="4"/>
        <v>29468</v>
      </c>
      <c r="T80" s="184">
        <v>641740</v>
      </c>
      <c r="U80" s="184">
        <v>642315</v>
      </c>
      <c r="V80" s="184">
        <v>-1</v>
      </c>
      <c r="W80" s="193"/>
    </row>
    <row r="81" spans="17:23">
      <c r="Q81" s="184">
        <v>633042</v>
      </c>
      <c r="R81" s="184">
        <v>662510</v>
      </c>
      <c r="S81" s="184">
        <f t="shared" si="4"/>
        <v>29468</v>
      </c>
      <c r="T81" s="184">
        <v>642895</v>
      </c>
      <c r="U81" s="184">
        <v>644937</v>
      </c>
      <c r="V81" s="184">
        <v>1</v>
      </c>
      <c r="W81" s="193" t="s">
        <v>157</v>
      </c>
    </row>
    <row r="82" spans="17:23">
      <c r="Q82" s="184">
        <v>633042</v>
      </c>
      <c r="R82" s="184">
        <v>662510</v>
      </c>
      <c r="S82" s="184">
        <f t="shared" si="4"/>
        <v>29468</v>
      </c>
      <c r="T82" s="184">
        <v>645015</v>
      </c>
      <c r="U82" s="184">
        <v>645920</v>
      </c>
      <c r="V82" s="184">
        <v>1</v>
      </c>
      <c r="W82" s="193" t="s">
        <v>157</v>
      </c>
    </row>
    <row r="83" spans="17:23">
      <c r="Q83" s="184">
        <v>633042</v>
      </c>
      <c r="R83" s="184">
        <v>662510</v>
      </c>
      <c r="S83" s="184">
        <f t="shared" si="4"/>
        <v>29468</v>
      </c>
      <c r="T83" s="184">
        <v>645921</v>
      </c>
      <c r="U83" s="184">
        <v>647435</v>
      </c>
      <c r="V83" s="184">
        <v>1</v>
      </c>
      <c r="W83" s="193"/>
    </row>
    <row r="84" spans="17:23">
      <c r="Q84" s="184">
        <v>633042</v>
      </c>
      <c r="R84" s="184">
        <v>662510</v>
      </c>
      <c r="S84" s="184">
        <f t="shared" si="4"/>
        <v>29468</v>
      </c>
      <c r="T84" s="184">
        <v>647458</v>
      </c>
      <c r="U84" s="184">
        <v>648675</v>
      </c>
      <c r="V84" s="184">
        <v>-1</v>
      </c>
      <c r="W84" s="193" t="s">
        <v>151</v>
      </c>
    </row>
    <row r="85" spans="17:23">
      <c r="Q85" s="184">
        <v>633042</v>
      </c>
      <c r="R85" s="184">
        <v>662510</v>
      </c>
      <c r="S85" s="184">
        <f t="shared" si="4"/>
        <v>29468</v>
      </c>
      <c r="T85" s="184">
        <v>648727</v>
      </c>
      <c r="U85" s="184">
        <v>649320</v>
      </c>
      <c r="V85" s="184">
        <v>-1</v>
      </c>
      <c r="W85" s="193" t="s">
        <v>159</v>
      </c>
    </row>
    <row r="86" spans="17:23">
      <c r="Q86" s="184">
        <v>633042</v>
      </c>
      <c r="R86" s="184">
        <v>662510</v>
      </c>
      <c r="S86" s="184">
        <f t="shared" si="4"/>
        <v>29468</v>
      </c>
      <c r="T86" s="184">
        <v>649470</v>
      </c>
      <c r="U86" s="184">
        <v>649784</v>
      </c>
      <c r="V86" s="184">
        <v>1</v>
      </c>
      <c r="W86" s="193"/>
    </row>
    <row r="87" spans="17:23">
      <c r="Q87" s="184">
        <v>633042</v>
      </c>
      <c r="R87" s="184">
        <v>662510</v>
      </c>
      <c r="S87" s="184">
        <f t="shared" si="4"/>
        <v>29468</v>
      </c>
      <c r="T87" s="184">
        <v>649817</v>
      </c>
      <c r="U87" s="184">
        <v>650893</v>
      </c>
      <c r="V87" s="184">
        <v>1</v>
      </c>
      <c r="W87" s="193" t="s">
        <v>524</v>
      </c>
    </row>
    <row r="88" spans="17:23">
      <c r="Q88" s="184">
        <v>633042</v>
      </c>
      <c r="R88" s="184">
        <v>662510</v>
      </c>
      <c r="S88" s="184">
        <f t="shared" si="4"/>
        <v>29468</v>
      </c>
      <c r="T88" s="184">
        <v>651097</v>
      </c>
      <c r="U88" s="184">
        <v>651426</v>
      </c>
      <c r="V88" s="184">
        <v>1</v>
      </c>
      <c r="W88" s="193"/>
    </row>
    <row r="89" spans="17:23">
      <c r="Q89" s="184">
        <v>633042</v>
      </c>
      <c r="R89" s="184">
        <v>662510</v>
      </c>
      <c r="S89" s="184">
        <f t="shared" si="4"/>
        <v>29468</v>
      </c>
      <c r="T89" s="184">
        <v>651517</v>
      </c>
      <c r="U89" s="184">
        <v>652305</v>
      </c>
      <c r="V89" s="184">
        <v>1</v>
      </c>
      <c r="W89" s="193" t="s">
        <v>854</v>
      </c>
    </row>
    <row r="90" spans="17:23">
      <c r="Q90" s="184">
        <v>633042</v>
      </c>
      <c r="R90" s="184">
        <v>662510</v>
      </c>
      <c r="S90" s="184">
        <f t="shared" si="4"/>
        <v>29468</v>
      </c>
      <c r="T90" s="184">
        <v>652336</v>
      </c>
      <c r="U90" s="184">
        <v>652758</v>
      </c>
      <c r="V90" s="184">
        <v>1</v>
      </c>
      <c r="W90" s="193" t="s">
        <v>157</v>
      </c>
    </row>
    <row r="91" spans="17:23">
      <c r="Q91" s="184">
        <v>633042</v>
      </c>
      <c r="R91" s="184">
        <v>662510</v>
      </c>
      <c r="S91" s="184">
        <f t="shared" si="4"/>
        <v>29468</v>
      </c>
      <c r="T91" s="184">
        <v>653403</v>
      </c>
      <c r="U91" s="184">
        <v>654038</v>
      </c>
      <c r="V91" s="184">
        <v>1</v>
      </c>
      <c r="W91" s="193" t="s">
        <v>853</v>
      </c>
    </row>
    <row r="92" spans="17:23">
      <c r="Q92" s="184">
        <v>633042</v>
      </c>
      <c r="R92" s="184">
        <v>662510</v>
      </c>
      <c r="S92" s="184">
        <f t="shared" si="4"/>
        <v>29468</v>
      </c>
      <c r="T92" s="184">
        <v>654014</v>
      </c>
      <c r="U92" s="184">
        <v>655375</v>
      </c>
      <c r="V92" s="184">
        <v>1</v>
      </c>
      <c r="W92" s="193" t="s">
        <v>852</v>
      </c>
    </row>
    <row r="93" spans="17:23">
      <c r="Q93" s="184">
        <v>633042</v>
      </c>
      <c r="R93" s="184">
        <v>662510</v>
      </c>
      <c r="S93" s="184">
        <f t="shared" si="4"/>
        <v>29468</v>
      </c>
      <c r="T93" s="184">
        <v>655363</v>
      </c>
      <c r="U93" s="184">
        <v>656058</v>
      </c>
      <c r="V93" s="184">
        <v>-1</v>
      </c>
      <c r="W93" s="193"/>
    </row>
    <row r="94" spans="17:23">
      <c r="Q94" s="184">
        <v>633042</v>
      </c>
      <c r="R94" s="184">
        <v>662510</v>
      </c>
      <c r="S94" s="184">
        <f t="shared" si="4"/>
        <v>29468</v>
      </c>
      <c r="T94" s="184">
        <v>656229</v>
      </c>
      <c r="U94" s="184">
        <v>656909</v>
      </c>
      <c r="V94" s="184">
        <v>-1</v>
      </c>
      <c r="W94" s="193" t="s">
        <v>851</v>
      </c>
    </row>
    <row r="95" spans="17:23">
      <c r="Q95" s="184">
        <v>633042</v>
      </c>
      <c r="R95" s="184">
        <v>662510</v>
      </c>
      <c r="S95" s="184">
        <f t="shared" si="4"/>
        <v>29468</v>
      </c>
      <c r="T95" s="184">
        <v>657016</v>
      </c>
      <c r="U95" s="184">
        <v>658152</v>
      </c>
      <c r="V95" s="184">
        <v>-1</v>
      </c>
      <c r="W95" s="193" t="s">
        <v>222</v>
      </c>
    </row>
    <row r="96" spans="17:23">
      <c r="Q96" s="184">
        <v>633042</v>
      </c>
      <c r="R96" s="184">
        <v>662510</v>
      </c>
      <c r="S96" s="184">
        <f t="shared" si="4"/>
        <v>29468</v>
      </c>
      <c r="T96" s="184">
        <v>658312</v>
      </c>
      <c r="U96" s="184">
        <v>659301</v>
      </c>
      <c r="V96" s="184">
        <v>1</v>
      </c>
      <c r="W96" s="193" t="s">
        <v>658</v>
      </c>
    </row>
    <row r="97" spans="16:23">
      <c r="Q97" s="184">
        <v>633042</v>
      </c>
      <c r="R97" s="184">
        <v>662510</v>
      </c>
      <c r="S97" s="184">
        <f t="shared" si="4"/>
        <v>29468</v>
      </c>
      <c r="T97" s="184">
        <v>659384</v>
      </c>
      <c r="U97" s="184">
        <v>659698</v>
      </c>
      <c r="V97" s="184">
        <v>-1</v>
      </c>
      <c r="W97" s="193"/>
    </row>
    <row r="98" spans="16:23">
      <c r="Q98" s="184">
        <v>633042</v>
      </c>
      <c r="R98" s="184">
        <v>662510</v>
      </c>
      <c r="S98" s="184">
        <f t="shared" si="4"/>
        <v>29468</v>
      </c>
      <c r="T98" s="184">
        <v>659882</v>
      </c>
      <c r="U98" s="184">
        <v>659995</v>
      </c>
      <c r="V98" s="184">
        <v>-1</v>
      </c>
      <c r="W98" s="193"/>
    </row>
    <row r="99" spans="16:23">
      <c r="Q99" s="184">
        <v>633042</v>
      </c>
      <c r="R99" s="184">
        <v>662510</v>
      </c>
      <c r="S99" s="184">
        <f t="shared" si="4"/>
        <v>29468</v>
      </c>
      <c r="T99" s="184">
        <v>660448</v>
      </c>
      <c r="U99" s="184">
        <v>661251</v>
      </c>
      <c r="V99" s="184">
        <v>1</v>
      </c>
      <c r="W99" s="193" t="s">
        <v>1195</v>
      </c>
    </row>
    <row r="100" spans="16:23">
      <c r="Q100" s="184">
        <v>633042</v>
      </c>
      <c r="R100" s="184">
        <v>662510</v>
      </c>
      <c r="S100" s="184">
        <f t="shared" si="4"/>
        <v>29468</v>
      </c>
      <c r="T100" s="184">
        <v>661248</v>
      </c>
      <c r="U100" s="184">
        <v>662510</v>
      </c>
      <c r="V100" s="184">
        <v>1</v>
      </c>
      <c r="W100" s="193" t="s">
        <v>1196</v>
      </c>
    </row>
    <row r="101" spans="16:23">
      <c r="P101" s="173">
        <v>7</v>
      </c>
      <c r="Q101" s="186">
        <v>1024108</v>
      </c>
      <c r="R101" s="186">
        <v>1030190</v>
      </c>
      <c r="S101" s="186">
        <v>6082</v>
      </c>
      <c r="T101" s="186">
        <v>1024108</v>
      </c>
      <c r="U101" s="186">
        <v>1025781</v>
      </c>
      <c r="V101" s="186">
        <v>-1</v>
      </c>
      <c r="W101" s="194" t="s">
        <v>552</v>
      </c>
    </row>
    <row r="102" spans="16:23">
      <c r="P102" s="173"/>
      <c r="Q102" s="186">
        <v>1024108</v>
      </c>
      <c r="R102" s="186">
        <v>1030190</v>
      </c>
      <c r="S102" s="186">
        <v>6082</v>
      </c>
      <c r="T102" s="186">
        <v>1026046</v>
      </c>
      <c r="U102" s="186">
        <v>1026495</v>
      </c>
      <c r="V102" s="186">
        <v>1</v>
      </c>
      <c r="W102" s="194" t="s">
        <v>553</v>
      </c>
    </row>
    <row r="103" spans="16:23">
      <c r="P103" s="173"/>
      <c r="Q103" s="186">
        <v>1024108</v>
      </c>
      <c r="R103" s="186">
        <v>1030190</v>
      </c>
      <c r="S103" s="186">
        <v>6082</v>
      </c>
      <c r="T103" s="186">
        <v>1026508</v>
      </c>
      <c r="U103" s="186">
        <v>1027341</v>
      </c>
      <c r="V103" s="186">
        <v>1</v>
      </c>
      <c r="W103" s="194" t="s">
        <v>554</v>
      </c>
    </row>
    <row r="104" spans="16:23">
      <c r="P104" s="173"/>
      <c r="Q104" s="186">
        <v>1024108</v>
      </c>
      <c r="R104" s="186">
        <v>1030190</v>
      </c>
      <c r="S104" s="186">
        <v>6082</v>
      </c>
      <c r="T104" s="186">
        <v>1027515</v>
      </c>
      <c r="U104" s="186">
        <v>1027838</v>
      </c>
      <c r="V104" s="186">
        <v>1</v>
      </c>
      <c r="W104" s="194" t="s">
        <v>555</v>
      </c>
    </row>
    <row r="105" spans="16:23">
      <c r="P105" s="173"/>
      <c r="Q105" s="186">
        <v>1024108</v>
      </c>
      <c r="R105" s="186">
        <v>1030190</v>
      </c>
      <c r="S105" s="186">
        <v>6082</v>
      </c>
      <c r="T105" s="186">
        <v>1027935</v>
      </c>
      <c r="U105" s="186">
        <v>1028294</v>
      </c>
      <c r="V105" s="186">
        <v>1</v>
      </c>
      <c r="W105" s="194" t="s">
        <v>556</v>
      </c>
    </row>
    <row r="106" spans="16:23">
      <c r="P106" s="173"/>
      <c r="Q106" s="186">
        <v>1024108</v>
      </c>
      <c r="R106" s="186">
        <v>1030190</v>
      </c>
      <c r="S106" s="186">
        <v>6082</v>
      </c>
      <c r="T106" s="186">
        <v>1028308</v>
      </c>
      <c r="U106" s="186">
        <v>1030074</v>
      </c>
      <c r="V106" s="186">
        <v>1</v>
      </c>
      <c r="W106" s="194" t="s">
        <v>557</v>
      </c>
    </row>
    <row r="107" spans="16:23">
      <c r="P107" s="173"/>
      <c r="Q107" s="186">
        <v>1024108</v>
      </c>
      <c r="R107" s="186">
        <v>1030190</v>
      </c>
      <c r="S107" s="186">
        <v>6082</v>
      </c>
      <c r="T107" s="186">
        <v>1030071</v>
      </c>
      <c r="U107" s="186">
        <v>1030190</v>
      </c>
      <c r="V107" s="186">
        <v>1</v>
      </c>
      <c r="W107" s="194" t="s">
        <v>517</v>
      </c>
    </row>
    <row r="108" spans="16:23">
      <c r="P108" s="173">
        <v>8</v>
      </c>
      <c r="Q108" s="185">
        <v>1145791</v>
      </c>
      <c r="R108" s="185">
        <v>1175346</v>
      </c>
      <c r="S108" s="185">
        <f>R108-Q108</f>
        <v>29555</v>
      </c>
      <c r="T108" s="185">
        <v>1145791</v>
      </c>
      <c r="U108" s="185">
        <v>1147611</v>
      </c>
      <c r="V108" s="185">
        <v>-1</v>
      </c>
      <c r="W108" s="195" t="s">
        <v>327</v>
      </c>
    </row>
    <row r="109" spans="16:23">
      <c r="P109" s="173"/>
      <c r="Q109" s="185">
        <v>1145791</v>
      </c>
      <c r="R109" s="185">
        <v>1175346</v>
      </c>
      <c r="S109" s="185">
        <f t="shared" ref="S109:S126" si="5">R109-Q109</f>
        <v>29555</v>
      </c>
      <c r="T109" s="185">
        <v>1147608</v>
      </c>
      <c r="U109" s="185">
        <v>1148363</v>
      </c>
      <c r="V109" s="185">
        <v>-1</v>
      </c>
      <c r="W109" s="195" t="s">
        <v>328</v>
      </c>
    </row>
    <row r="110" spans="16:23">
      <c r="P110" s="173"/>
      <c r="Q110" s="185">
        <v>1145791</v>
      </c>
      <c r="R110" s="185">
        <v>1175346</v>
      </c>
      <c r="S110" s="185">
        <f t="shared" si="5"/>
        <v>29555</v>
      </c>
      <c r="T110" s="185">
        <v>1148399</v>
      </c>
      <c r="U110" s="185">
        <v>1148809</v>
      </c>
      <c r="V110" s="185">
        <v>-1</v>
      </c>
      <c r="W110" s="195" t="s">
        <v>217</v>
      </c>
    </row>
    <row r="111" spans="16:23">
      <c r="P111" s="173"/>
      <c r="Q111" s="185">
        <v>1145791</v>
      </c>
      <c r="R111" s="185">
        <v>1175346</v>
      </c>
      <c r="S111" s="185">
        <f t="shared" si="5"/>
        <v>29555</v>
      </c>
      <c r="T111" s="185">
        <v>1148826</v>
      </c>
      <c r="U111" s="185">
        <v>1151780</v>
      </c>
      <c r="V111" s="185">
        <v>-1</v>
      </c>
      <c r="W111" s="195" t="s">
        <v>216</v>
      </c>
    </row>
    <row r="112" spans="16:23">
      <c r="P112" s="173"/>
      <c r="Q112" s="185">
        <v>1145791</v>
      </c>
      <c r="R112" s="185">
        <v>1175346</v>
      </c>
      <c r="S112" s="185">
        <f t="shared" si="5"/>
        <v>29555</v>
      </c>
      <c r="T112" s="185">
        <v>1151836</v>
      </c>
      <c r="U112" s="185">
        <v>1153320</v>
      </c>
      <c r="V112" s="185">
        <v>-1</v>
      </c>
      <c r="W112" s="195" t="s">
        <v>215</v>
      </c>
    </row>
    <row r="113" spans="16:23">
      <c r="P113" s="173"/>
      <c r="Q113" s="185">
        <v>1145791</v>
      </c>
      <c r="R113" s="185">
        <v>1175346</v>
      </c>
      <c r="S113" s="185">
        <f t="shared" si="5"/>
        <v>29555</v>
      </c>
      <c r="T113" s="185">
        <v>1153317</v>
      </c>
      <c r="U113" s="185">
        <v>1153883</v>
      </c>
      <c r="V113" s="185">
        <v>-1</v>
      </c>
      <c r="W113" s="195" t="s">
        <v>214</v>
      </c>
    </row>
    <row r="114" spans="16:23">
      <c r="P114" s="173"/>
      <c r="Q114" s="185">
        <v>1145791</v>
      </c>
      <c r="R114" s="185">
        <v>1175346</v>
      </c>
      <c r="S114" s="185">
        <f t="shared" si="5"/>
        <v>29555</v>
      </c>
      <c r="T114" s="185">
        <v>1154048</v>
      </c>
      <c r="U114" s="185">
        <v>1155685</v>
      </c>
      <c r="V114" s="185">
        <v>-1</v>
      </c>
      <c r="W114" s="195" t="s">
        <v>213</v>
      </c>
    </row>
    <row r="115" spans="16:23">
      <c r="P115" s="173"/>
      <c r="Q115" s="185">
        <v>1145791</v>
      </c>
      <c r="R115" s="185">
        <v>1175346</v>
      </c>
      <c r="S115" s="185">
        <f t="shared" si="5"/>
        <v>29555</v>
      </c>
      <c r="T115" s="185">
        <v>1155735</v>
      </c>
      <c r="U115" s="185">
        <v>1156421</v>
      </c>
      <c r="V115" s="185">
        <v>-1</v>
      </c>
      <c r="W115" s="195" t="s">
        <v>212</v>
      </c>
    </row>
    <row r="116" spans="16:23">
      <c r="P116" s="173"/>
      <c r="Q116" s="185">
        <v>1145791</v>
      </c>
      <c r="R116" s="185">
        <v>1175346</v>
      </c>
      <c r="S116" s="185">
        <f t="shared" si="5"/>
        <v>29555</v>
      </c>
      <c r="T116" s="185">
        <v>1156698</v>
      </c>
      <c r="U116" s="185">
        <v>1157696</v>
      </c>
      <c r="V116" s="185">
        <v>1</v>
      </c>
      <c r="W116" s="195" t="s">
        <v>211</v>
      </c>
    </row>
    <row r="117" spans="16:23">
      <c r="P117" s="173"/>
      <c r="Q117" s="185">
        <v>1145791</v>
      </c>
      <c r="R117" s="185">
        <v>1175346</v>
      </c>
      <c r="S117" s="185">
        <f t="shared" si="5"/>
        <v>29555</v>
      </c>
      <c r="T117" s="185">
        <v>1157831</v>
      </c>
      <c r="U117" s="185">
        <v>1158010</v>
      </c>
      <c r="V117" s="185">
        <v>-1</v>
      </c>
      <c r="W117" s="195"/>
    </row>
    <row r="118" spans="16:23">
      <c r="P118" s="173"/>
      <c r="Q118" s="185">
        <v>1145791</v>
      </c>
      <c r="R118" s="185">
        <v>1175346</v>
      </c>
      <c r="S118" s="185">
        <f t="shared" si="5"/>
        <v>29555</v>
      </c>
      <c r="T118" s="185">
        <v>1158520</v>
      </c>
      <c r="U118" s="185">
        <v>1159134</v>
      </c>
      <c r="V118" s="185">
        <v>1</v>
      </c>
      <c r="W118" s="195" t="s">
        <v>157</v>
      </c>
    </row>
    <row r="119" spans="16:23">
      <c r="P119" s="173"/>
      <c r="Q119" s="185">
        <v>1145791</v>
      </c>
      <c r="R119" s="185">
        <v>1175346</v>
      </c>
      <c r="S119" s="185">
        <f t="shared" si="5"/>
        <v>29555</v>
      </c>
      <c r="T119" s="185">
        <v>1159461</v>
      </c>
      <c r="U119" s="185">
        <v>1159817</v>
      </c>
      <c r="V119" s="185">
        <v>1</v>
      </c>
      <c r="W119" s="195"/>
    </row>
    <row r="120" spans="16:23">
      <c r="P120" s="173"/>
      <c r="Q120" s="185">
        <v>1145791</v>
      </c>
      <c r="R120" s="185">
        <v>1175346</v>
      </c>
      <c r="S120" s="185">
        <f t="shared" si="5"/>
        <v>29555</v>
      </c>
      <c r="T120" s="185">
        <v>1159954</v>
      </c>
      <c r="U120" s="185">
        <v>1160778</v>
      </c>
      <c r="V120" s="185">
        <v>-1</v>
      </c>
      <c r="W120" s="195" t="s">
        <v>157</v>
      </c>
    </row>
    <row r="121" spans="16:23">
      <c r="P121" s="173"/>
      <c r="Q121" s="185">
        <v>1145791</v>
      </c>
      <c r="R121" s="185">
        <v>1175346</v>
      </c>
      <c r="S121" s="185">
        <f t="shared" si="5"/>
        <v>29555</v>
      </c>
      <c r="T121" s="185">
        <v>1160830</v>
      </c>
      <c r="U121" s="185">
        <v>1162758</v>
      </c>
      <c r="V121" s="185">
        <v>-1</v>
      </c>
      <c r="W121" s="195" t="s">
        <v>157</v>
      </c>
    </row>
    <row r="122" spans="16:23">
      <c r="P122" s="173"/>
      <c r="Q122" s="185">
        <v>1145791</v>
      </c>
      <c r="R122" s="185">
        <v>1175346</v>
      </c>
      <c r="S122" s="185">
        <f t="shared" si="5"/>
        <v>29555</v>
      </c>
      <c r="T122" s="185">
        <v>1163171</v>
      </c>
      <c r="U122" s="185">
        <v>1166107</v>
      </c>
      <c r="V122" s="185">
        <v>1</v>
      </c>
      <c r="W122" s="195" t="s">
        <v>1197</v>
      </c>
    </row>
    <row r="123" spans="16:23">
      <c r="P123" s="173"/>
      <c r="Q123" s="185">
        <v>1145791</v>
      </c>
      <c r="R123" s="185">
        <v>1175346</v>
      </c>
      <c r="S123" s="185">
        <f t="shared" si="5"/>
        <v>29555</v>
      </c>
      <c r="T123" s="185">
        <v>1166110</v>
      </c>
      <c r="U123" s="185">
        <v>1171188</v>
      </c>
      <c r="V123" s="185">
        <v>1</v>
      </c>
      <c r="W123" s="195" t="s">
        <v>1198</v>
      </c>
    </row>
    <row r="124" spans="16:23">
      <c r="P124" s="173"/>
      <c r="Q124" s="185">
        <v>1145791</v>
      </c>
      <c r="R124" s="185">
        <v>1175346</v>
      </c>
      <c r="S124" s="185">
        <f t="shared" si="5"/>
        <v>29555</v>
      </c>
      <c r="T124" s="185">
        <v>1171222</v>
      </c>
      <c r="U124" s="185">
        <v>1173183</v>
      </c>
      <c r="V124" s="185">
        <v>-1</v>
      </c>
      <c r="W124" s="195" t="s">
        <v>673</v>
      </c>
    </row>
    <row r="125" spans="16:23">
      <c r="P125" s="173"/>
      <c r="Q125" s="185">
        <v>1145791</v>
      </c>
      <c r="R125" s="185">
        <v>1175346</v>
      </c>
      <c r="S125" s="185">
        <f t="shared" si="5"/>
        <v>29555</v>
      </c>
      <c r="T125" s="185">
        <v>1173462</v>
      </c>
      <c r="U125" s="185">
        <v>1174277</v>
      </c>
      <c r="V125" s="185">
        <v>-1</v>
      </c>
      <c r="W125" s="195" t="s">
        <v>1199</v>
      </c>
    </row>
    <row r="126" spans="16:23">
      <c r="P126" s="173"/>
      <c r="Q126" s="185">
        <v>1145791</v>
      </c>
      <c r="R126" s="185">
        <v>1175346</v>
      </c>
      <c r="S126" s="185">
        <f t="shared" si="5"/>
        <v>29555</v>
      </c>
      <c r="T126" s="185">
        <v>1174291</v>
      </c>
      <c r="U126" s="185">
        <v>1175346</v>
      </c>
      <c r="V126" s="185">
        <v>-1</v>
      </c>
      <c r="W126" s="195" t="s">
        <v>1200</v>
      </c>
    </row>
    <row r="127" spans="16:23">
      <c r="P127" s="173">
        <v>9</v>
      </c>
      <c r="Q127" s="187">
        <v>1297487</v>
      </c>
      <c r="R127" s="187">
        <v>1325376</v>
      </c>
      <c r="S127" s="187">
        <v>27889</v>
      </c>
      <c r="T127" s="187">
        <v>1297487</v>
      </c>
      <c r="U127" s="187">
        <v>1298584</v>
      </c>
      <c r="V127" s="187">
        <v>1</v>
      </c>
      <c r="W127" s="196" t="s">
        <v>1201</v>
      </c>
    </row>
    <row r="128" spans="16:23">
      <c r="P128" s="173"/>
      <c r="Q128" s="187">
        <v>1297487</v>
      </c>
      <c r="R128" s="187">
        <v>1325376</v>
      </c>
      <c r="S128" s="187">
        <v>27889</v>
      </c>
      <c r="T128" s="187">
        <v>1298597</v>
      </c>
      <c r="U128" s="187">
        <v>1298752</v>
      </c>
      <c r="V128" s="187">
        <v>-1</v>
      </c>
      <c r="W128" s="196"/>
    </row>
    <row r="129" spans="16:23">
      <c r="P129" s="173"/>
      <c r="Q129" s="187">
        <v>1297487</v>
      </c>
      <c r="R129" s="187">
        <v>1325376</v>
      </c>
      <c r="S129" s="187">
        <v>27889</v>
      </c>
      <c r="T129" s="187">
        <v>1298960</v>
      </c>
      <c r="U129" s="187">
        <v>1299412</v>
      </c>
      <c r="V129" s="187">
        <v>1</v>
      </c>
      <c r="W129" s="196"/>
    </row>
    <row r="130" spans="16:23">
      <c r="P130" s="173"/>
      <c r="Q130" s="187">
        <v>1297487</v>
      </c>
      <c r="R130" s="187">
        <v>1325376</v>
      </c>
      <c r="S130" s="187">
        <v>27889</v>
      </c>
      <c r="T130" s="187">
        <v>1300161</v>
      </c>
      <c r="U130" s="187">
        <v>1302287</v>
      </c>
      <c r="V130" s="187">
        <v>-1</v>
      </c>
      <c r="W130" s="196" t="s">
        <v>1072</v>
      </c>
    </row>
    <row r="131" spans="16:23">
      <c r="P131" s="173"/>
      <c r="Q131" s="187">
        <v>1297487</v>
      </c>
      <c r="R131" s="187">
        <v>1325376</v>
      </c>
      <c r="S131" s="187">
        <v>27889</v>
      </c>
      <c r="T131" s="187">
        <v>1302292</v>
      </c>
      <c r="U131" s="187">
        <v>1308720</v>
      </c>
      <c r="V131" s="187">
        <v>-1</v>
      </c>
      <c r="W131" s="196" t="s">
        <v>539</v>
      </c>
    </row>
    <row r="132" spans="16:23">
      <c r="P132" s="173"/>
      <c r="Q132" s="187">
        <v>1297487</v>
      </c>
      <c r="R132" s="187">
        <v>1325376</v>
      </c>
      <c r="S132" s="187">
        <v>27889</v>
      </c>
      <c r="T132" s="187">
        <v>1308729</v>
      </c>
      <c r="U132" s="187">
        <v>1309178</v>
      </c>
      <c r="V132" s="187">
        <v>-1</v>
      </c>
      <c r="W132" s="196"/>
    </row>
    <row r="133" spans="16:23">
      <c r="P133" s="173"/>
      <c r="Q133" s="187">
        <v>1297487</v>
      </c>
      <c r="R133" s="187">
        <v>1325376</v>
      </c>
      <c r="S133" s="187">
        <v>27889</v>
      </c>
      <c r="T133" s="187">
        <v>1309293</v>
      </c>
      <c r="U133" s="187">
        <v>1309622</v>
      </c>
      <c r="V133" s="187">
        <v>1</v>
      </c>
      <c r="W133" s="196" t="s">
        <v>1202</v>
      </c>
    </row>
    <row r="134" spans="16:23">
      <c r="P134" s="173"/>
      <c r="Q134" s="187">
        <v>1297487</v>
      </c>
      <c r="R134" s="187">
        <v>1325376</v>
      </c>
      <c r="S134" s="187">
        <v>27889</v>
      </c>
      <c r="T134" s="187">
        <v>1309692</v>
      </c>
      <c r="U134" s="187">
        <v>1310270</v>
      </c>
      <c r="V134" s="187">
        <v>-1</v>
      </c>
      <c r="W134" s="196" t="s">
        <v>1203</v>
      </c>
    </row>
    <row r="135" spans="16:23">
      <c r="P135" s="173"/>
      <c r="Q135" s="187">
        <v>1297487</v>
      </c>
      <c r="R135" s="187">
        <v>1325376</v>
      </c>
      <c r="S135" s="187">
        <v>27889</v>
      </c>
      <c r="T135" s="187">
        <v>1310307</v>
      </c>
      <c r="U135" s="187">
        <v>1310669</v>
      </c>
      <c r="V135" s="187">
        <v>-1</v>
      </c>
      <c r="W135" s="196" t="s">
        <v>157</v>
      </c>
    </row>
    <row r="136" spans="16:23">
      <c r="P136" s="173"/>
      <c r="Q136" s="187">
        <v>1297487</v>
      </c>
      <c r="R136" s="187">
        <v>1325376</v>
      </c>
      <c r="S136" s="187">
        <v>27889</v>
      </c>
      <c r="T136" s="187">
        <v>1310674</v>
      </c>
      <c r="U136" s="187">
        <v>1312242</v>
      </c>
      <c r="V136" s="187">
        <v>-1</v>
      </c>
      <c r="W136" s="196" t="s">
        <v>1204</v>
      </c>
    </row>
    <row r="137" spans="16:23">
      <c r="P137" s="173"/>
      <c r="Q137" s="187">
        <v>1297487</v>
      </c>
      <c r="R137" s="187">
        <v>1325376</v>
      </c>
      <c r="S137" s="187">
        <v>27889</v>
      </c>
      <c r="T137" s="187">
        <v>1312325</v>
      </c>
      <c r="U137" s="187">
        <v>1312921</v>
      </c>
      <c r="V137" s="187">
        <v>-1</v>
      </c>
      <c r="W137" s="196"/>
    </row>
    <row r="138" spans="16:23">
      <c r="P138" s="173"/>
      <c r="Q138" s="187">
        <v>1297487</v>
      </c>
      <c r="R138" s="187">
        <v>1325376</v>
      </c>
      <c r="S138" s="187">
        <v>27889</v>
      </c>
      <c r="T138" s="187">
        <v>1312974</v>
      </c>
      <c r="U138" s="187">
        <v>1313369</v>
      </c>
      <c r="V138" s="187">
        <v>-1</v>
      </c>
      <c r="W138" s="196" t="s">
        <v>1115</v>
      </c>
    </row>
    <row r="139" spans="16:23">
      <c r="P139" s="173"/>
      <c r="Q139" s="187">
        <v>1297487</v>
      </c>
      <c r="R139" s="187">
        <v>1325376</v>
      </c>
      <c r="S139" s="187">
        <v>27889</v>
      </c>
      <c r="T139" s="187">
        <v>1313506</v>
      </c>
      <c r="U139" s="187">
        <v>1313724</v>
      </c>
      <c r="V139" s="187">
        <v>1</v>
      </c>
      <c r="W139" s="196" t="s">
        <v>157</v>
      </c>
    </row>
    <row r="140" spans="16:23">
      <c r="P140" s="173"/>
      <c r="Q140" s="187">
        <v>1297487</v>
      </c>
      <c r="R140" s="187">
        <v>1325376</v>
      </c>
      <c r="S140" s="187">
        <v>27889</v>
      </c>
      <c r="T140" s="187">
        <v>1313975</v>
      </c>
      <c r="U140" s="187">
        <v>1314562</v>
      </c>
      <c r="V140" s="187">
        <v>-1</v>
      </c>
      <c r="W140" s="196" t="s">
        <v>1205</v>
      </c>
    </row>
    <row r="141" spans="16:23">
      <c r="P141" s="173"/>
      <c r="Q141" s="187">
        <v>1297487</v>
      </c>
      <c r="R141" s="187">
        <v>1325376</v>
      </c>
      <c r="S141" s="187">
        <v>27889</v>
      </c>
      <c r="T141" s="187">
        <v>1314860</v>
      </c>
      <c r="U141" s="187">
        <v>1315402</v>
      </c>
      <c r="V141" s="187">
        <v>1</v>
      </c>
      <c r="W141" s="196" t="s">
        <v>1206</v>
      </c>
    </row>
    <row r="142" spans="16:23">
      <c r="P142" s="173"/>
      <c r="Q142" s="187">
        <v>1297487</v>
      </c>
      <c r="R142" s="187">
        <v>1325376</v>
      </c>
      <c r="S142" s="187">
        <v>27889</v>
      </c>
      <c r="T142" s="187">
        <v>1315784</v>
      </c>
      <c r="U142" s="187">
        <v>1316668</v>
      </c>
      <c r="V142" s="187">
        <v>-1</v>
      </c>
      <c r="W142" s="196" t="s">
        <v>157</v>
      </c>
    </row>
    <row r="143" spans="16:23">
      <c r="P143" s="173"/>
      <c r="Q143" s="187">
        <v>1297487</v>
      </c>
      <c r="R143" s="187">
        <v>1325376</v>
      </c>
      <c r="S143" s="187">
        <v>27889</v>
      </c>
      <c r="T143" s="187">
        <v>1317293</v>
      </c>
      <c r="U143" s="187">
        <v>1317901</v>
      </c>
      <c r="V143" s="187">
        <v>-1</v>
      </c>
      <c r="W143" s="196"/>
    </row>
    <row r="144" spans="16:23">
      <c r="P144" s="173"/>
      <c r="Q144" s="187">
        <v>1297487</v>
      </c>
      <c r="R144" s="187">
        <v>1325376</v>
      </c>
      <c r="S144" s="187">
        <v>27889</v>
      </c>
      <c r="T144" s="187">
        <v>1318053</v>
      </c>
      <c r="U144" s="187">
        <v>1320236</v>
      </c>
      <c r="V144" s="187">
        <v>-1</v>
      </c>
      <c r="W144" s="196" t="s">
        <v>1207</v>
      </c>
    </row>
    <row r="145" spans="16:23">
      <c r="P145" s="173"/>
      <c r="Q145" s="187">
        <v>1297487</v>
      </c>
      <c r="R145" s="187">
        <v>1325376</v>
      </c>
      <c r="S145" s="187">
        <v>27889</v>
      </c>
      <c r="T145" s="187">
        <v>1320445</v>
      </c>
      <c r="U145" s="187">
        <v>1321191</v>
      </c>
      <c r="V145" s="187">
        <v>-1</v>
      </c>
      <c r="W145" s="196"/>
    </row>
    <row r="146" spans="16:23">
      <c r="P146" s="173"/>
      <c r="Q146" s="187">
        <v>1297487</v>
      </c>
      <c r="R146" s="187">
        <v>1325376</v>
      </c>
      <c r="S146" s="187">
        <v>27889</v>
      </c>
      <c r="T146" s="187">
        <v>1321508</v>
      </c>
      <c r="U146" s="187">
        <v>1322428</v>
      </c>
      <c r="V146" s="187">
        <v>-1</v>
      </c>
      <c r="W146" s="196" t="s">
        <v>157</v>
      </c>
    </row>
    <row r="147" spans="16:23">
      <c r="P147" s="173"/>
      <c r="Q147" s="187">
        <v>1297487</v>
      </c>
      <c r="R147" s="187">
        <v>1325376</v>
      </c>
      <c r="S147" s="187">
        <v>27889</v>
      </c>
      <c r="T147" s="187">
        <v>1322782</v>
      </c>
      <c r="U147" s="187">
        <v>1325376</v>
      </c>
      <c r="V147" s="187">
        <v>1</v>
      </c>
      <c r="W147" s="196" t="s">
        <v>1208</v>
      </c>
    </row>
    <row r="148" spans="16:23">
      <c r="P148" s="173">
        <v>10</v>
      </c>
      <c r="Q148" s="174">
        <v>1346089</v>
      </c>
      <c r="R148" s="174">
        <v>1358230</v>
      </c>
      <c r="S148" s="174">
        <f>R148-Q148</f>
        <v>12141</v>
      </c>
      <c r="T148" s="174">
        <v>1346089</v>
      </c>
      <c r="U148" s="174">
        <v>1346220</v>
      </c>
      <c r="V148" s="174">
        <v>1</v>
      </c>
      <c r="W148" s="175"/>
    </row>
    <row r="149" spans="16:23">
      <c r="P149" s="173"/>
      <c r="Q149" s="174">
        <v>1346089</v>
      </c>
      <c r="R149" s="174">
        <v>1358230</v>
      </c>
      <c r="S149" s="174">
        <f t="shared" ref="S149:S165" si="6">R149-Q149</f>
        <v>12141</v>
      </c>
      <c r="T149" s="174">
        <v>1346243</v>
      </c>
      <c r="U149" s="174">
        <v>1346602</v>
      </c>
      <c r="V149" s="174">
        <v>-1</v>
      </c>
      <c r="W149" s="175" t="s">
        <v>157</v>
      </c>
    </row>
    <row r="150" spans="16:23">
      <c r="P150" s="173"/>
      <c r="Q150" s="174">
        <v>1346089</v>
      </c>
      <c r="R150" s="174">
        <v>1358230</v>
      </c>
      <c r="S150" s="174">
        <f t="shared" si="6"/>
        <v>12141</v>
      </c>
      <c r="T150" s="174">
        <v>1346583</v>
      </c>
      <c r="U150" s="174">
        <v>1347038</v>
      </c>
      <c r="V150" s="174">
        <v>-1</v>
      </c>
      <c r="W150" s="175" t="s">
        <v>157</v>
      </c>
    </row>
    <row r="151" spans="16:23">
      <c r="P151" s="173"/>
      <c r="Q151" s="174">
        <v>1346089</v>
      </c>
      <c r="R151" s="174">
        <v>1358230</v>
      </c>
      <c r="S151" s="174">
        <f t="shared" si="6"/>
        <v>12141</v>
      </c>
      <c r="T151" s="174">
        <v>1347047</v>
      </c>
      <c r="U151" s="174">
        <v>1347355</v>
      </c>
      <c r="V151" s="174">
        <v>-1</v>
      </c>
      <c r="W151" s="175"/>
    </row>
    <row r="152" spans="16:23">
      <c r="P152" s="173"/>
      <c r="Q152" s="174">
        <v>1346089</v>
      </c>
      <c r="R152" s="174">
        <v>1358230</v>
      </c>
      <c r="S152" s="174">
        <f t="shared" si="6"/>
        <v>12141</v>
      </c>
      <c r="T152" s="174">
        <v>1347352</v>
      </c>
      <c r="U152" s="174">
        <v>1347579</v>
      </c>
      <c r="V152" s="174">
        <v>-1</v>
      </c>
      <c r="W152" s="175"/>
    </row>
    <row r="153" spans="16:23">
      <c r="P153" s="173"/>
      <c r="Q153" s="174">
        <v>1346089</v>
      </c>
      <c r="R153" s="174">
        <v>1358230</v>
      </c>
      <c r="S153" s="174">
        <f t="shared" si="6"/>
        <v>12141</v>
      </c>
      <c r="T153" s="174">
        <v>1347640</v>
      </c>
      <c r="U153" s="174">
        <v>1348167</v>
      </c>
      <c r="V153" s="174">
        <v>-1</v>
      </c>
      <c r="W153" s="175" t="s">
        <v>1209</v>
      </c>
    </row>
    <row r="154" spans="16:23">
      <c r="P154" s="173"/>
      <c r="Q154" s="174">
        <v>1346089</v>
      </c>
      <c r="R154" s="174">
        <v>1358230</v>
      </c>
      <c r="S154" s="174">
        <f t="shared" si="6"/>
        <v>12141</v>
      </c>
      <c r="T154" s="174">
        <v>1348170</v>
      </c>
      <c r="U154" s="174">
        <v>1348772</v>
      </c>
      <c r="V154" s="174">
        <v>-1</v>
      </c>
      <c r="W154" s="175"/>
    </row>
    <row r="155" spans="16:23">
      <c r="P155" s="173"/>
      <c r="Q155" s="174">
        <v>1346089</v>
      </c>
      <c r="R155" s="174">
        <v>1358230</v>
      </c>
      <c r="S155" s="174">
        <f t="shared" si="6"/>
        <v>12141</v>
      </c>
      <c r="T155" s="174">
        <v>1348769</v>
      </c>
      <c r="U155" s="174">
        <v>1348990</v>
      </c>
      <c r="V155" s="174">
        <v>-1</v>
      </c>
      <c r="W155" s="175"/>
    </row>
    <row r="156" spans="16:23">
      <c r="P156" s="173"/>
      <c r="Q156" s="174">
        <v>1346089</v>
      </c>
      <c r="R156" s="174">
        <v>1358230</v>
      </c>
      <c r="S156" s="174">
        <f t="shared" si="6"/>
        <v>12141</v>
      </c>
      <c r="T156" s="174">
        <v>1349048</v>
      </c>
      <c r="U156" s="174">
        <v>1349374</v>
      </c>
      <c r="V156" s="174">
        <v>-1</v>
      </c>
      <c r="W156" s="175"/>
    </row>
    <row r="157" spans="16:23">
      <c r="P157" s="173"/>
      <c r="Q157" s="174">
        <v>1346089</v>
      </c>
      <c r="R157" s="174">
        <v>1358230</v>
      </c>
      <c r="S157" s="174">
        <f t="shared" si="6"/>
        <v>12141</v>
      </c>
      <c r="T157" s="174">
        <v>1349509</v>
      </c>
      <c r="U157" s="174">
        <v>1350840</v>
      </c>
      <c r="V157" s="174">
        <v>-1</v>
      </c>
      <c r="W157" s="175" t="s">
        <v>157</v>
      </c>
    </row>
    <row r="158" spans="16:23">
      <c r="P158" s="173"/>
      <c r="Q158" s="174">
        <v>1346089</v>
      </c>
      <c r="R158" s="174">
        <v>1358230</v>
      </c>
      <c r="S158" s="174">
        <f t="shared" si="6"/>
        <v>12141</v>
      </c>
      <c r="T158" s="174">
        <v>1350849</v>
      </c>
      <c r="U158" s="174">
        <v>1351436</v>
      </c>
      <c r="V158" s="174">
        <v>-1</v>
      </c>
      <c r="W158" s="175" t="s">
        <v>1210</v>
      </c>
    </row>
    <row r="159" spans="16:23">
      <c r="P159" s="173"/>
      <c r="Q159" s="174">
        <v>1346089</v>
      </c>
      <c r="R159" s="174">
        <v>1358230</v>
      </c>
      <c r="S159" s="174">
        <f t="shared" si="6"/>
        <v>12141</v>
      </c>
      <c r="T159" s="174">
        <v>1351444</v>
      </c>
      <c r="U159" s="174">
        <v>1352607</v>
      </c>
      <c r="V159" s="174">
        <v>-1</v>
      </c>
      <c r="W159" s="175" t="s">
        <v>864</v>
      </c>
    </row>
    <row r="160" spans="16:23">
      <c r="P160" s="173"/>
      <c r="Q160" s="174">
        <v>1346089</v>
      </c>
      <c r="R160" s="174">
        <v>1358230</v>
      </c>
      <c r="S160" s="174">
        <f t="shared" si="6"/>
        <v>12141</v>
      </c>
      <c r="T160" s="174">
        <v>1352609</v>
      </c>
      <c r="U160" s="174">
        <v>1353064</v>
      </c>
      <c r="V160" s="174">
        <v>-1</v>
      </c>
      <c r="W160" s="175" t="s">
        <v>863</v>
      </c>
    </row>
    <row r="161" spans="16:23">
      <c r="P161" s="173"/>
      <c r="Q161" s="174">
        <v>1346089</v>
      </c>
      <c r="R161" s="174">
        <v>1358230</v>
      </c>
      <c r="S161" s="174">
        <f t="shared" si="6"/>
        <v>12141</v>
      </c>
      <c r="T161" s="174">
        <v>1353061</v>
      </c>
      <c r="U161" s="174">
        <v>1353675</v>
      </c>
      <c r="V161" s="174">
        <v>-1</v>
      </c>
      <c r="W161" s="175"/>
    </row>
    <row r="162" spans="16:23">
      <c r="P162" s="173"/>
      <c r="Q162" s="174">
        <v>1346089</v>
      </c>
      <c r="R162" s="174">
        <v>1358230</v>
      </c>
      <c r="S162" s="174">
        <f t="shared" si="6"/>
        <v>12141</v>
      </c>
      <c r="T162" s="174">
        <v>1353678</v>
      </c>
      <c r="U162" s="174">
        <v>1354796</v>
      </c>
      <c r="V162" s="174">
        <v>-1</v>
      </c>
      <c r="W162" s="175"/>
    </row>
    <row r="163" spans="16:23">
      <c r="P163" s="173"/>
      <c r="Q163" s="174">
        <v>1346089</v>
      </c>
      <c r="R163" s="174">
        <v>1358230</v>
      </c>
      <c r="S163" s="174">
        <f t="shared" si="6"/>
        <v>12141</v>
      </c>
      <c r="T163" s="174">
        <v>1354793</v>
      </c>
      <c r="U163" s="174">
        <v>1356220</v>
      </c>
      <c r="V163" s="174">
        <v>-1</v>
      </c>
      <c r="W163" s="175" t="s">
        <v>157</v>
      </c>
    </row>
    <row r="164" spans="16:23">
      <c r="P164" s="173"/>
      <c r="Q164" s="174">
        <v>1346089</v>
      </c>
      <c r="R164" s="174">
        <v>1358230</v>
      </c>
      <c r="S164" s="174">
        <f t="shared" si="6"/>
        <v>12141</v>
      </c>
      <c r="T164" s="174">
        <v>1356217</v>
      </c>
      <c r="U164" s="174">
        <v>1358088</v>
      </c>
      <c r="V164" s="174">
        <v>-1</v>
      </c>
      <c r="W164" s="175" t="s">
        <v>157</v>
      </c>
    </row>
    <row r="165" spans="16:23">
      <c r="P165" s="173"/>
      <c r="Q165" s="174">
        <v>1346089</v>
      </c>
      <c r="R165" s="174">
        <v>1358230</v>
      </c>
      <c r="S165" s="174">
        <f t="shared" si="6"/>
        <v>12141</v>
      </c>
      <c r="T165" s="174">
        <v>1358078</v>
      </c>
      <c r="U165" s="174">
        <v>1358230</v>
      </c>
      <c r="V165" s="174">
        <v>-1</v>
      </c>
      <c r="W165" s="175"/>
    </row>
    <row r="166" spans="16:23">
      <c r="P166" s="173">
        <v>11</v>
      </c>
      <c r="Q166" s="179">
        <v>1360502</v>
      </c>
      <c r="R166" s="179">
        <v>1370540</v>
      </c>
      <c r="S166" s="179">
        <v>10038</v>
      </c>
      <c r="T166" s="179">
        <v>1360502</v>
      </c>
      <c r="U166" s="179">
        <v>1360702</v>
      </c>
      <c r="V166" s="179">
        <v>-1</v>
      </c>
      <c r="W166" s="189"/>
    </row>
    <row r="167" spans="16:23">
      <c r="P167" s="173"/>
      <c r="Q167" s="179">
        <v>1360502</v>
      </c>
      <c r="R167" s="179">
        <v>1370540</v>
      </c>
      <c r="S167" s="179">
        <v>10038</v>
      </c>
      <c r="T167" s="179">
        <v>1360712</v>
      </c>
      <c r="U167" s="179">
        <v>1361263</v>
      </c>
      <c r="V167" s="179">
        <v>-1</v>
      </c>
      <c r="W167" s="189" t="s">
        <v>157</v>
      </c>
    </row>
    <row r="168" spans="16:23">
      <c r="P168" s="173"/>
      <c r="Q168" s="179">
        <v>1360502</v>
      </c>
      <c r="R168" s="179">
        <v>1370540</v>
      </c>
      <c r="S168" s="179">
        <v>10038</v>
      </c>
      <c r="T168" s="179">
        <v>1361260</v>
      </c>
      <c r="U168" s="179">
        <v>1361589</v>
      </c>
      <c r="V168" s="179">
        <v>-1</v>
      </c>
      <c r="W168" s="189"/>
    </row>
    <row r="169" spans="16:23">
      <c r="P169" s="173"/>
      <c r="Q169" s="179">
        <v>1360502</v>
      </c>
      <c r="R169" s="179">
        <v>1370540</v>
      </c>
      <c r="S169" s="179">
        <v>10038</v>
      </c>
      <c r="T169" s="179">
        <v>1361592</v>
      </c>
      <c r="U169" s="179">
        <v>1361831</v>
      </c>
      <c r="V169" s="179">
        <v>-1</v>
      </c>
      <c r="W169" s="189"/>
    </row>
    <row r="170" spans="16:23">
      <c r="P170" s="173"/>
      <c r="Q170" s="179">
        <v>1360502</v>
      </c>
      <c r="R170" s="179">
        <v>1370540</v>
      </c>
      <c r="S170" s="179">
        <v>10038</v>
      </c>
      <c r="T170" s="179">
        <v>1361831</v>
      </c>
      <c r="U170" s="179">
        <v>1362904</v>
      </c>
      <c r="V170" s="179">
        <v>-1</v>
      </c>
      <c r="W170" s="189" t="s">
        <v>1211</v>
      </c>
    </row>
    <row r="171" spans="16:23">
      <c r="P171" s="173"/>
      <c r="Q171" s="179">
        <v>1360502</v>
      </c>
      <c r="R171" s="179">
        <v>1370540</v>
      </c>
      <c r="S171" s="179">
        <v>10038</v>
      </c>
      <c r="T171" s="179">
        <v>1362987</v>
      </c>
      <c r="U171" s="179">
        <v>1363664</v>
      </c>
      <c r="V171" s="179">
        <v>-1</v>
      </c>
      <c r="W171" s="189"/>
    </row>
    <row r="172" spans="16:23">
      <c r="P172" s="173"/>
      <c r="Q172" s="179">
        <v>1360502</v>
      </c>
      <c r="R172" s="179">
        <v>1370540</v>
      </c>
      <c r="S172" s="179">
        <v>10038</v>
      </c>
      <c r="T172" s="179">
        <v>1363688</v>
      </c>
      <c r="U172" s="179">
        <v>1364239</v>
      </c>
      <c r="V172" s="179">
        <v>-1</v>
      </c>
      <c r="W172" s="189"/>
    </row>
    <row r="173" spans="16:23">
      <c r="P173" s="173"/>
      <c r="Q173" s="179">
        <v>1360502</v>
      </c>
      <c r="R173" s="179">
        <v>1370540</v>
      </c>
      <c r="S173" s="179">
        <v>10038</v>
      </c>
      <c r="T173" s="179">
        <v>1364261</v>
      </c>
      <c r="U173" s="179">
        <v>1365148</v>
      </c>
      <c r="V173" s="179">
        <v>-1</v>
      </c>
      <c r="W173" s="189" t="s">
        <v>1212</v>
      </c>
    </row>
    <row r="174" spans="16:23">
      <c r="P174" s="173"/>
      <c r="Q174" s="179">
        <v>1360502</v>
      </c>
      <c r="R174" s="179">
        <v>1370540</v>
      </c>
      <c r="S174" s="179">
        <v>10038</v>
      </c>
      <c r="T174" s="179">
        <v>1365149</v>
      </c>
      <c r="U174" s="179">
        <v>1366774</v>
      </c>
      <c r="V174" s="179">
        <v>-1</v>
      </c>
      <c r="W174" s="189" t="s">
        <v>1213</v>
      </c>
    </row>
    <row r="175" spans="16:23">
      <c r="P175" s="173"/>
      <c r="Q175" s="179">
        <v>1360502</v>
      </c>
      <c r="R175" s="179">
        <v>1370540</v>
      </c>
      <c r="S175" s="179">
        <v>10038</v>
      </c>
      <c r="T175" s="179">
        <v>1366774</v>
      </c>
      <c r="U175" s="179">
        <v>1367022</v>
      </c>
      <c r="V175" s="179">
        <v>-1</v>
      </c>
      <c r="W175" s="189"/>
    </row>
    <row r="176" spans="16:23">
      <c r="P176" s="173"/>
      <c r="Q176" s="179">
        <v>1360502</v>
      </c>
      <c r="R176" s="179">
        <v>1370540</v>
      </c>
      <c r="S176" s="179">
        <v>10038</v>
      </c>
      <c r="T176" s="179">
        <v>1367039</v>
      </c>
      <c r="U176" s="179">
        <v>1368970</v>
      </c>
      <c r="V176" s="179">
        <v>-1</v>
      </c>
      <c r="W176" s="189" t="s">
        <v>1214</v>
      </c>
    </row>
    <row r="177" spans="16:23">
      <c r="P177" s="173"/>
      <c r="Q177" s="179">
        <v>1360502</v>
      </c>
      <c r="R177" s="179">
        <v>1370540</v>
      </c>
      <c r="S177" s="179">
        <v>10038</v>
      </c>
      <c r="T177" s="179">
        <v>1369119</v>
      </c>
      <c r="U177" s="179">
        <v>1369721</v>
      </c>
      <c r="V177" s="179">
        <v>-1</v>
      </c>
      <c r="W177" s="189"/>
    </row>
    <row r="178" spans="16:23">
      <c r="P178" s="173"/>
      <c r="Q178" s="179">
        <v>1360502</v>
      </c>
      <c r="R178" s="179">
        <v>1370540</v>
      </c>
      <c r="S178" s="179">
        <v>10038</v>
      </c>
      <c r="T178" s="179">
        <v>1369827</v>
      </c>
      <c r="U178" s="179">
        <v>1370540</v>
      </c>
      <c r="V178" s="179">
        <v>-1</v>
      </c>
      <c r="W178" s="189"/>
    </row>
    <row r="179" spans="16:23">
      <c r="P179" s="173">
        <v>12</v>
      </c>
      <c r="Q179" s="180">
        <v>1399400</v>
      </c>
      <c r="R179" s="180">
        <v>1423827</v>
      </c>
      <c r="S179" s="180">
        <v>24427</v>
      </c>
      <c r="T179" s="180">
        <v>1399400</v>
      </c>
      <c r="U179" s="180">
        <v>1400503</v>
      </c>
      <c r="V179" s="180">
        <v>1</v>
      </c>
      <c r="W179" s="190" t="s">
        <v>1215</v>
      </c>
    </row>
    <row r="180" spans="16:23">
      <c r="P180" s="173"/>
      <c r="Q180" s="180">
        <v>1399400</v>
      </c>
      <c r="R180" s="180">
        <v>1423827</v>
      </c>
      <c r="S180" s="180">
        <v>24427</v>
      </c>
      <c r="T180" s="180">
        <v>1401138</v>
      </c>
      <c r="U180" s="180">
        <v>1401704</v>
      </c>
      <c r="V180" s="180">
        <v>1</v>
      </c>
      <c r="W180" s="190"/>
    </row>
    <row r="181" spans="16:23">
      <c r="P181" s="173"/>
      <c r="Q181" s="180">
        <v>1399400</v>
      </c>
      <c r="R181" s="180">
        <v>1423827</v>
      </c>
      <c r="S181" s="180">
        <v>24427</v>
      </c>
      <c r="T181" s="180">
        <v>1402013</v>
      </c>
      <c r="U181" s="180">
        <v>1403137</v>
      </c>
      <c r="V181" s="180">
        <v>1</v>
      </c>
      <c r="W181" s="190" t="s">
        <v>1216</v>
      </c>
    </row>
    <row r="182" spans="16:23">
      <c r="P182" s="173"/>
      <c r="Q182" s="180">
        <v>1399400</v>
      </c>
      <c r="R182" s="180">
        <v>1423827</v>
      </c>
      <c r="S182" s="180">
        <v>24427</v>
      </c>
      <c r="T182" s="180">
        <v>1403539</v>
      </c>
      <c r="U182" s="180">
        <v>1404048</v>
      </c>
      <c r="V182" s="180">
        <v>1</v>
      </c>
      <c r="W182" s="190"/>
    </row>
    <row r="183" spans="16:23">
      <c r="P183" s="173"/>
      <c r="Q183" s="180">
        <v>1399400</v>
      </c>
      <c r="R183" s="180">
        <v>1423827</v>
      </c>
      <c r="S183" s="180">
        <v>24427</v>
      </c>
      <c r="T183" s="180">
        <v>1404303</v>
      </c>
      <c r="U183" s="180">
        <v>1404509</v>
      </c>
      <c r="V183" s="180">
        <v>-1</v>
      </c>
      <c r="W183" s="190" t="s">
        <v>141</v>
      </c>
    </row>
    <row r="184" spans="16:23">
      <c r="P184" s="173"/>
      <c r="Q184" s="180">
        <v>1399400</v>
      </c>
      <c r="R184" s="180">
        <v>1423827</v>
      </c>
      <c r="S184" s="180">
        <v>24427</v>
      </c>
      <c r="T184" s="180">
        <v>1404919</v>
      </c>
      <c r="U184" s="180">
        <v>1405185</v>
      </c>
      <c r="V184" s="180">
        <v>1</v>
      </c>
      <c r="W184" s="190"/>
    </row>
    <row r="185" spans="16:23">
      <c r="P185" s="173"/>
      <c r="Q185" s="180">
        <v>1399400</v>
      </c>
      <c r="R185" s="180">
        <v>1423827</v>
      </c>
      <c r="S185" s="180">
        <v>24427</v>
      </c>
      <c r="T185" s="180">
        <v>1405207</v>
      </c>
      <c r="U185" s="180">
        <v>1406073</v>
      </c>
      <c r="V185" s="180">
        <v>1</v>
      </c>
      <c r="W185" s="190" t="s">
        <v>157</v>
      </c>
    </row>
    <row r="186" spans="16:23">
      <c r="P186" s="173"/>
      <c r="Q186" s="180">
        <v>1399400</v>
      </c>
      <c r="R186" s="180">
        <v>1423827</v>
      </c>
      <c r="S186" s="180">
        <v>24427</v>
      </c>
      <c r="T186" s="180">
        <v>1406277</v>
      </c>
      <c r="U186" s="180">
        <v>1406441</v>
      </c>
      <c r="V186" s="180">
        <v>1</v>
      </c>
      <c r="W186" s="190"/>
    </row>
    <row r="187" spans="16:23">
      <c r="P187" s="173"/>
      <c r="Q187" s="180">
        <v>1399400</v>
      </c>
      <c r="R187" s="180">
        <v>1423827</v>
      </c>
      <c r="S187" s="180">
        <v>24427</v>
      </c>
      <c r="T187" s="180">
        <v>1406613</v>
      </c>
      <c r="U187" s="180">
        <v>1406846</v>
      </c>
      <c r="V187" s="180">
        <v>1</v>
      </c>
      <c r="W187" s="190"/>
    </row>
    <row r="188" spans="16:23">
      <c r="P188" s="173"/>
      <c r="Q188" s="180">
        <v>1399400</v>
      </c>
      <c r="R188" s="180">
        <v>1423827</v>
      </c>
      <c r="S188" s="180">
        <v>24427</v>
      </c>
      <c r="T188" s="180">
        <v>1406865</v>
      </c>
      <c r="U188" s="180">
        <v>1407407</v>
      </c>
      <c r="V188" s="180">
        <v>1</v>
      </c>
      <c r="W188" s="190"/>
    </row>
    <row r="189" spans="16:23">
      <c r="P189" s="173"/>
      <c r="Q189" s="180">
        <v>1399400</v>
      </c>
      <c r="R189" s="180">
        <v>1423827</v>
      </c>
      <c r="S189" s="180">
        <v>24427</v>
      </c>
      <c r="T189" s="180">
        <v>1407461</v>
      </c>
      <c r="U189" s="180">
        <v>1408402</v>
      </c>
      <c r="V189" s="180">
        <v>1</v>
      </c>
      <c r="W189" s="190"/>
    </row>
    <row r="190" spans="16:23">
      <c r="P190" s="173"/>
      <c r="Q190" s="180">
        <v>1399400</v>
      </c>
      <c r="R190" s="180">
        <v>1423827</v>
      </c>
      <c r="S190" s="180">
        <v>24427</v>
      </c>
      <c r="T190" s="180">
        <v>1408628</v>
      </c>
      <c r="U190" s="180">
        <v>1408819</v>
      </c>
      <c r="V190" s="180">
        <v>-1</v>
      </c>
      <c r="W190" s="190"/>
    </row>
    <row r="191" spans="16:23">
      <c r="P191" s="173"/>
      <c r="Q191" s="180">
        <v>1399400</v>
      </c>
      <c r="R191" s="180">
        <v>1423827</v>
      </c>
      <c r="S191" s="180">
        <v>24427</v>
      </c>
      <c r="T191" s="180">
        <v>1408929</v>
      </c>
      <c r="U191" s="180">
        <v>1409210</v>
      </c>
      <c r="V191" s="180">
        <v>1</v>
      </c>
      <c r="W191" s="190"/>
    </row>
    <row r="192" spans="16:23">
      <c r="P192" s="173"/>
      <c r="Q192" s="180">
        <v>1399400</v>
      </c>
      <c r="R192" s="180">
        <v>1423827</v>
      </c>
      <c r="S192" s="180">
        <v>24427</v>
      </c>
      <c r="T192" s="180">
        <v>1409223</v>
      </c>
      <c r="U192" s="180">
        <v>1409420</v>
      </c>
      <c r="V192" s="180">
        <v>1</v>
      </c>
      <c r="W192" s="190"/>
    </row>
    <row r="193" spans="16:23">
      <c r="P193" s="173"/>
      <c r="Q193" s="180">
        <v>1399400</v>
      </c>
      <c r="R193" s="180">
        <v>1423827</v>
      </c>
      <c r="S193" s="180">
        <v>24427</v>
      </c>
      <c r="T193" s="180">
        <v>1409451</v>
      </c>
      <c r="U193" s="180">
        <v>1409672</v>
      </c>
      <c r="V193" s="180">
        <v>-1</v>
      </c>
      <c r="W193" s="190"/>
    </row>
    <row r="194" spans="16:23">
      <c r="P194" s="173"/>
      <c r="Q194" s="180">
        <v>1399400</v>
      </c>
      <c r="R194" s="180">
        <v>1423827</v>
      </c>
      <c r="S194" s="180">
        <v>24427</v>
      </c>
      <c r="T194" s="180">
        <v>1409674</v>
      </c>
      <c r="U194" s="180">
        <v>1412124</v>
      </c>
      <c r="V194" s="180">
        <v>-1</v>
      </c>
      <c r="W194" s="190" t="s">
        <v>157</v>
      </c>
    </row>
    <row r="195" spans="16:23">
      <c r="P195" s="173"/>
      <c r="Q195" s="180">
        <v>1399400</v>
      </c>
      <c r="R195" s="180">
        <v>1423827</v>
      </c>
      <c r="S195" s="180">
        <v>24427</v>
      </c>
      <c r="T195" s="180">
        <v>1412121</v>
      </c>
      <c r="U195" s="180">
        <v>1413653</v>
      </c>
      <c r="V195" s="180">
        <v>-1</v>
      </c>
      <c r="W195" s="190" t="s">
        <v>157</v>
      </c>
    </row>
    <row r="196" spans="16:23">
      <c r="P196" s="173"/>
      <c r="Q196" s="180">
        <v>1399400</v>
      </c>
      <c r="R196" s="180">
        <v>1423827</v>
      </c>
      <c r="S196" s="180">
        <v>24427</v>
      </c>
      <c r="T196" s="180">
        <v>1413643</v>
      </c>
      <c r="U196" s="180">
        <v>1416330</v>
      </c>
      <c r="V196" s="180">
        <v>-1</v>
      </c>
      <c r="W196" s="190" t="s">
        <v>157</v>
      </c>
    </row>
    <row r="197" spans="16:23">
      <c r="P197" s="173"/>
      <c r="Q197" s="180">
        <v>1399400</v>
      </c>
      <c r="R197" s="180">
        <v>1423827</v>
      </c>
      <c r="S197" s="180">
        <v>24427</v>
      </c>
      <c r="T197" s="180">
        <v>1416332</v>
      </c>
      <c r="U197" s="180">
        <v>1416976</v>
      </c>
      <c r="V197" s="180">
        <v>-1</v>
      </c>
      <c r="W197" s="190"/>
    </row>
    <row r="198" spans="16:23">
      <c r="P198" s="173"/>
      <c r="Q198" s="180">
        <v>1399400</v>
      </c>
      <c r="R198" s="180">
        <v>1423827</v>
      </c>
      <c r="S198" s="180">
        <v>24427</v>
      </c>
      <c r="T198" s="180">
        <v>1416987</v>
      </c>
      <c r="U198" s="180">
        <v>1417310</v>
      </c>
      <c r="V198" s="180">
        <v>-1</v>
      </c>
      <c r="W198" s="190"/>
    </row>
    <row r="199" spans="16:23">
      <c r="P199" s="173"/>
      <c r="Q199" s="180">
        <v>1399400</v>
      </c>
      <c r="R199" s="180">
        <v>1423827</v>
      </c>
      <c r="S199" s="180">
        <v>24427</v>
      </c>
      <c r="T199" s="180">
        <v>1417926</v>
      </c>
      <c r="U199" s="180">
        <v>1418204</v>
      </c>
      <c r="V199" s="180">
        <v>-1</v>
      </c>
      <c r="W199" s="190"/>
    </row>
    <row r="200" spans="16:23">
      <c r="P200" s="173"/>
      <c r="Q200" s="180">
        <v>1399400</v>
      </c>
      <c r="R200" s="180">
        <v>1423827</v>
      </c>
      <c r="S200" s="180">
        <v>24427</v>
      </c>
      <c r="T200" s="180">
        <v>1418561</v>
      </c>
      <c r="U200" s="180">
        <v>1419178</v>
      </c>
      <c r="V200" s="180">
        <v>-1</v>
      </c>
      <c r="W200" s="190"/>
    </row>
    <row r="201" spans="16:23">
      <c r="P201" s="173"/>
      <c r="Q201" s="180">
        <v>1399400</v>
      </c>
      <c r="R201" s="180">
        <v>1423827</v>
      </c>
      <c r="S201" s="180">
        <v>24427</v>
      </c>
      <c r="T201" s="180">
        <v>1419218</v>
      </c>
      <c r="U201" s="180">
        <v>1421284</v>
      </c>
      <c r="V201" s="180">
        <v>-1</v>
      </c>
      <c r="W201" s="190" t="s">
        <v>157</v>
      </c>
    </row>
    <row r="202" spans="16:23">
      <c r="P202" s="173"/>
      <c r="Q202" s="180">
        <v>1399400</v>
      </c>
      <c r="R202" s="180">
        <v>1423827</v>
      </c>
      <c r="S202" s="180">
        <v>24427</v>
      </c>
      <c r="T202" s="180">
        <v>1421268</v>
      </c>
      <c r="U202" s="180">
        <v>1421597</v>
      </c>
      <c r="V202" s="180">
        <v>-1</v>
      </c>
      <c r="W202" s="190"/>
    </row>
    <row r="203" spans="16:23">
      <c r="P203" s="173"/>
      <c r="Q203" s="180">
        <v>1399400</v>
      </c>
      <c r="R203" s="180">
        <v>1423827</v>
      </c>
      <c r="S203" s="180">
        <v>24427</v>
      </c>
      <c r="T203" s="180">
        <v>1421594</v>
      </c>
      <c r="U203" s="180">
        <v>1421791</v>
      </c>
      <c r="V203" s="180">
        <v>-1</v>
      </c>
      <c r="W203" s="190"/>
    </row>
    <row r="204" spans="16:23">
      <c r="P204" s="173"/>
      <c r="Q204" s="180">
        <v>1399400</v>
      </c>
      <c r="R204" s="180">
        <v>1423827</v>
      </c>
      <c r="S204" s="180">
        <v>24427</v>
      </c>
      <c r="T204" s="180">
        <v>1422030</v>
      </c>
      <c r="U204" s="180">
        <v>1422239</v>
      </c>
      <c r="V204" s="180">
        <v>-1</v>
      </c>
      <c r="W204" s="190"/>
    </row>
    <row r="205" spans="16:23">
      <c r="P205" s="173"/>
      <c r="Q205" s="180">
        <v>1399400</v>
      </c>
      <c r="R205" s="180">
        <v>1423827</v>
      </c>
      <c r="S205" s="180">
        <v>24427</v>
      </c>
      <c r="T205" s="180">
        <v>1422236</v>
      </c>
      <c r="U205" s="180">
        <v>1422517</v>
      </c>
      <c r="V205" s="180">
        <v>-1</v>
      </c>
      <c r="W205" s="190"/>
    </row>
    <row r="206" spans="16:23">
      <c r="P206" s="173"/>
      <c r="Q206" s="180">
        <v>1399400</v>
      </c>
      <c r="R206" s="180">
        <v>1423827</v>
      </c>
      <c r="S206" s="180">
        <v>24427</v>
      </c>
      <c r="T206" s="180">
        <v>1422616</v>
      </c>
      <c r="U206" s="180">
        <v>1423827</v>
      </c>
      <c r="V206" s="180">
        <v>-1</v>
      </c>
      <c r="W206" s="190" t="s">
        <v>161</v>
      </c>
    </row>
    <row r="207" spans="16:23">
      <c r="P207" s="173">
        <v>13</v>
      </c>
      <c r="Q207" s="181">
        <v>1551922</v>
      </c>
      <c r="R207" s="181">
        <v>1563277</v>
      </c>
      <c r="S207" s="181">
        <f>R207-Q207</f>
        <v>11355</v>
      </c>
      <c r="T207" s="181">
        <v>1551922</v>
      </c>
      <c r="U207" s="181">
        <v>1555791</v>
      </c>
      <c r="V207" s="181">
        <v>-1</v>
      </c>
      <c r="W207" s="191" t="s">
        <v>157</v>
      </c>
    </row>
    <row r="208" spans="16:23">
      <c r="P208" s="173"/>
      <c r="Q208" s="181">
        <v>1551922</v>
      </c>
      <c r="R208" s="181">
        <v>1563277</v>
      </c>
      <c r="S208" s="181">
        <f t="shared" ref="S208:S219" si="7">R208-Q208</f>
        <v>11355</v>
      </c>
      <c r="T208" s="181">
        <v>1555773</v>
      </c>
      <c r="U208" s="181">
        <v>1556168</v>
      </c>
      <c r="V208" s="181">
        <v>-1</v>
      </c>
      <c r="W208" s="191"/>
    </row>
    <row r="209" spans="16:23">
      <c r="P209" s="173"/>
      <c r="Q209" s="181">
        <v>1551922</v>
      </c>
      <c r="R209" s="181">
        <v>1563277</v>
      </c>
      <c r="S209" s="181">
        <f t="shared" si="7"/>
        <v>11355</v>
      </c>
      <c r="T209" s="181">
        <v>1556168</v>
      </c>
      <c r="U209" s="181">
        <v>1556644</v>
      </c>
      <c r="V209" s="181">
        <v>-1</v>
      </c>
      <c r="W209" s="191" t="s">
        <v>272</v>
      </c>
    </row>
    <row r="210" spans="16:23">
      <c r="P210" s="173"/>
      <c r="Q210" s="181">
        <v>1551922</v>
      </c>
      <c r="R210" s="181">
        <v>1563277</v>
      </c>
      <c r="S210" s="181">
        <f t="shared" si="7"/>
        <v>11355</v>
      </c>
      <c r="T210" s="181">
        <v>1556823</v>
      </c>
      <c r="U210" s="181">
        <v>1557338</v>
      </c>
      <c r="V210" s="181">
        <v>1</v>
      </c>
      <c r="W210" s="191" t="s">
        <v>1217</v>
      </c>
    </row>
    <row r="211" spans="16:23">
      <c r="P211" s="173"/>
      <c r="Q211" s="181">
        <v>1551922</v>
      </c>
      <c r="R211" s="181">
        <v>1563277</v>
      </c>
      <c r="S211" s="181">
        <f t="shared" si="7"/>
        <v>11355</v>
      </c>
      <c r="T211" s="181">
        <v>1557711</v>
      </c>
      <c r="U211" s="181">
        <v>1557974</v>
      </c>
      <c r="V211" s="181">
        <v>-1</v>
      </c>
      <c r="W211" s="191" t="s">
        <v>594</v>
      </c>
    </row>
    <row r="212" spans="16:23">
      <c r="P212" s="173"/>
      <c r="Q212" s="181">
        <v>1551922</v>
      </c>
      <c r="R212" s="181">
        <v>1563277</v>
      </c>
      <c r="S212" s="181">
        <f t="shared" si="7"/>
        <v>11355</v>
      </c>
      <c r="T212" s="181">
        <v>1558001</v>
      </c>
      <c r="U212" s="181">
        <v>1558297</v>
      </c>
      <c r="V212" s="181">
        <v>-1</v>
      </c>
      <c r="W212" s="191" t="s">
        <v>1218</v>
      </c>
    </row>
    <row r="213" spans="16:23">
      <c r="P213" s="173"/>
      <c r="Q213" s="181">
        <v>1551922</v>
      </c>
      <c r="R213" s="181">
        <v>1563277</v>
      </c>
      <c r="S213" s="181">
        <f t="shared" si="7"/>
        <v>11355</v>
      </c>
      <c r="T213" s="181">
        <v>1558623</v>
      </c>
      <c r="U213" s="181">
        <v>1558973</v>
      </c>
      <c r="V213" s="181">
        <v>-1</v>
      </c>
      <c r="W213" s="191"/>
    </row>
    <row r="214" spans="16:23">
      <c r="P214" s="173"/>
      <c r="Q214" s="181">
        <v>1551922</v>
      </c>
      <c r="R214" s="181">
        <v>1563277</v>
      </c>
      <c r="S214" s="181">
        <f t="shared" si="7"/>
        <v>11355</v>
      </c>
      <c r="T214" s="181">
        <v>1559051</v>
      </c>
      <c r="U214" s="181">
        <v>1559593</v>
      </c>
      <c r="V214" s="181">
        <v>-1</v>
      </c>
      <c r="W214" s="191"/>
    </row>
    <row r="215" spans="16:23">
      <c r="P215" s="173"/>
      <c r="Q215" s="181">
        <v>1551922</v>
      </c>
      <c r="R215" s="181">
        <v>1563277</v>
      </c>
      <c r="S215" s="181">
        <f t="shared" si="7"/>
        <v>11355</v>
      </c>
      <c r="T215" s="181">
        <v>1559751</v>
      </c>
      <c r="U215" s="181">
        <v>1560011</v>
      </c>
      <c r="V215" s="181">
        <v>1</v>
      </c>
      <c r="W215" s="191"/>
    </row>
    <row r="216" spans="16:23">
      <c r="P216" s="173"/>
      <c r="Q216" s="181">
        <v>1551922</v>
      </c>
      <c r="R216" s="181">
        <v>1563277</v>
      </c>
      <c r="S216" s="181">
        <f t="shared" si="7"/>
        <v>11355</v>
      </c>
      <c r="T216" s="181">
        <v>1560366</v>
      </c>
      <c r="U216" s="181">
        <v>1561853</v>
      </c>
      <c r="V216" s="181">
        <v>-1</v>
      </c>
      <c r="W216" s="191" t="s">
        <v>1219</v>
      </c>
    </row>
    <row r="217" spans="16:23">
      <c r="P217" s="173"/>
      <c r="Q217" s="181">
        <v>1551922</v>
      </c>
      <c r="R217" s="181">
        <v>1563277</v>
      </c>
      <c r="S217" s="181">
        <f t="shared" si="7"/>
        <v>11355</v>
      </c>
      <c r="T217" s="181">
        <v>1561867</v>
      </c>
      <c r="U217" s="181">
        <v>1562211</v>
      </c>
      <c r="V217" s="181">
        <v>-1</v>
      </c>
      <c r="W217" s="191" t="s">
        <v>1220</v>
      </c>
    </row>
    <row r="218" spans="16:23">
      <c r="P218" s="173"/>
      <c r="Q218" s="181">
        <v>1551922</v>
      </c>
      <c r="R218" s="181">
        <v>1563277</v>
      </c>
      <c r="S218" s="181">
        <f t="shared" si="7"/>
        <v>11355</v>
      </c>
      <c r="T218" s="181">
        <v>1562252</v>
      </c>
      <c r="U218" s="181">
        <v>1562509</v>
      </c>
      <c r="V218" s="181">
        <v>1</v>
      </c>
      <c r="W218" s="191"/>
    </row>
    <row r="219" spans="16:23">
      <c r="P219" s="173"/>
      <c r="Q219" s="181">
        <v>1551922</v>
      </c>
      <c r="R219" s="181">
        <v>1563277</v>
      </c>
      <c r="S219" s="181">
        <f t="shared" si="7"/>
        <v>11355</v>
      </c>
      <c r="T219" s="181">
        <v>1562576</v>
      </c>
      <c r="U219" s="181">
        <v>1563277</v>
      </c>
      <c r="V219" s="181">
        <v>1</v>
      </c>
      <c r="W219" s="191" t="s">
        <v>600</v>
      </c>
    </row>
    <row r="220" spans="16:23">
      <c r="P220" s="173">
        <v>14</v>
      </c>
      <c r="Q220" s="182">
        <v>1715763</v>
      </c>
      <c r="R220" s="182">
        <v>1753907</v>
      </c>
      <c r="S220" s="182">
        <v>38144</v>
      </c>
      <c r="T220" s="182">
        <v>1715763</v>
      </c>
      <c r="U220" s="182">
        <v>1716890</v>
      </c>
      <c r="V220" s="182">
        <v>-1</v>
      </c>
      <c r="W220" s="192" t="s">
        <v>1221</v>
      </c>
    </row>
    <row r="221" spans="16:23">
      <c r="P221" s="173"/>
      <c r="Q221" s="182">
        <v>1715763</v>
      </c>
      <c r="R221" s="182">
        <v>1753907</v>
      </c>
      <c r="S221" s="182">
        <v>38144</v>
      </c>
      <c r="T221" s="182">
        <v>1717116</v>
      </c>
      <c r="U221" s="182">
        <v>1717523</v>
      </c>
      <c r="V221" s="182">
        <v>-1</v>
      </c>
      <c r="W221" s="192" t="s">
        <v>1222</v>
      </c>
    </row>
    <row r="222" spans="16:23">
      <c r="P222" s="173"/>
      <c r="Q222" s="182">
        <v>1715763</v>
      </c>
      <c r="R222" s="182">
        <v>1753907</v>
      </c>
      <c r="S222" s="182">
        <v>38144</v>
      </c>
      <c r="T222" s="182">
        <v>1717548</v>
      </c>
      <c r="U222" s="182">
        <v>1718534</v>
      </c>
      <c r="V222" s="182">
        <v>-1</v>
      </c>
      <c r="W222" s="192" t="s">
        <v>1222</v>
      </c>
    </row>
    <row r="223" spans="16:23">
      <c r="P223" s="173"/>
      <c r="Q223" s="182">
        <v>1715763</v>
      </c>
      <c r="R223" s="182">
        <v>1753907</v>
      </c>
      <c r="S223" s="182">
        <v>38144</v>
      </c>
      <c r="T223" s="182">
        <v>1718964</v>
      </c>
      <c r="U223" s="182">
        <v>1719269</v>
      </c>
      <c r="V223" s="182">
        <v>-1</v>
      </c>
      <c r="W223" s="192"/>
    </row>
    <row r="224" spans="16:23">
      <c r="P224" s="173"/>
      <c r="Q224" s="182">
        <v>1715763</v>
      </c>
      <c r="R224" s="182">
        <v>1753907</v>
      </c>
      <c r="S224" s="182">
        <v>38144</v>
      </c>
      <c r="T224" s="182">
        <v>1719280</v>
      </c>
      <c r="U224" s="182">
        <v>1720176</v>
      </c>
      <c r="V224" s="182">
        <v>-1</v>
      </c>
      <c r="W224" s="192" t="s">
        <v>157</v>
      </c>
    </row>
    <row r="225" spans="16:23">
      <c r="P225" s="173"/>
      <c r="Q225" s="182">
        <v>1715763</v>
      </c>
      <c r="R225" s="182">
        <v>1753907</v>
      </c>
      <c r="S225" s="182">
        <v>38144</v>
      </c>
      <c r="T225" s="182">
        <v>1720154</v>
      </c>
      <c r="U225" s="182">
        <v>1720462</v>
      </c>
      <c r="V225" s="182">
        <v>-1</v>
      </c>
      <c r="W225" s="192"/>
    </row>
    <row r="226" spans="16:23">
      <c r="P226" s="173"/>
      <c r="Q226" s="182">
        <v>1715763</v>
      </c>
      <c r="R226" s="182">
        <v>1753907</v>
      </c>
      <c r="S226" s="182">
        <v>38144</v>
      </c>
      <c r="T226" s="182">
        <v>1720511</v>
      </c>
      <c r="U226" s="182">
        <v>1720654</v>
      </c>
      <c r="V226" s="182">
        <v>-1</v>
      </c>
      <c r="W226" s="192"/>
    </row>
    <row r="227" spans="16:23">
      <c r="P227" s="173"/>
      <c r="Q227" s="182">
        <v>1715763</v>
      </c>
      <c r="R227" s="182">
        <v>1753907</v>
      </c>
      <c r="S227" s="182">
        <v>38144</v>
      </c>
      <c r="T227" s="182">
        <v>1721205</v>
      </c>
      <c r="U227" s="182">
        <v>1721528</v>
      </c>
      <c r="V227" s="182">
        <v>1</v>
      </c>
      <c r="W227" s="192" t="s">
        <v>157</v>
      </c>
    </row>
    <row r="228" spans="16:23">
      <c r="P228" s="173"/>
      <c r="Q228" s="182">
        <v>1715763</v>
      </c>
      <c r="R228" s="182">
        <v>1753907</v>
      </c>
      <c r="S228" s="182">
        <v>38144</v>
      </c>
      <c r="T228" s="182">
        <v>1721623</v>
      </c>
      <c r="U228" s="182">
        <v>1722192</v>
      </c>
      <c r="V228" s="182">
        <v>1</v>
      </c>
      <c r="W228" s="192" t="s">
        <v>157</v>
      </c>
    </row>
    <row r="229" spans="16:23">
      <c r="P229" s="173"/>
      <c r="Q229" s="182">
        <v>1715763</v>
      </c>
      <c r="R229" s="182">
        <v>1753907</v>
      </c>
      <c r="S229" s="182">
        <v>38144</v>
      </c>
      <c r="T229" s="182">
        <v>1722192</v>
      </c>
      <c r="U229" s="182">
        <v>1722836</v>
      </c>
      <c r="V229" s="182">
        <v>1</v>
      </c>
      <c r="W229" s="192" t="s">
        <v>1223</v>
      </c>
    </row>
    <row r="230" spans="16:23">
      <c r="P230" s="173"/>
      <c r="Q230" s="182">
        <v>1715763</v>
      </c>
      <c r="R230" s="182">
        <v>1753907</v>
      </c>
      <c r="S230" s="182">
        <v>38144</v>
      </c>
      <c r="T230" s="182">
        <v>1722836</v>
      </c>
      <c r="U230" s="182">
        <v>1723912</v>
      </c>
      <c r="V230" s="182">
        <v>1</v>
      </c>
      <c r="W230" s="192" t="s">
        <v>1224</v>
      </c>
    </row>
    <row r="231" spans="16:23">
      <c r="P231" s="173"/>
      <c r="Q231" s="182">
        <v>1715763</v>
      </c>
      <c r="R231" s="182">
        <v>1753907</v>
      </c>
      <c r="S231" s="182">
        <v>38144</v>
      </c>
      <c r="T231" s="182">
        <v>1724130</v>
      </c>
      <c r="U231" s="182">
        <v>1725239</v>
      </c>
      <c r="V231" s="182">
        <v>-1</v>
      </c>
      <c r="W231" s="192" t="s">
        <v>211</v>
      </c>
    </row>
    <row r="232" spans="16:23">
      <c r="P232" s="173"/>
      <c r="Q232" s="182">
        <v>1715763</v>
      </c>
      <c r="R232" s="182">
        <v>1753907</v>
      </c>
      <c r="S232" s="182">
        <v>38144</v>
      </c>
      <c r="T232" s="182">
        <v>1725467</v>
      </c>
      <c r="U232" s="182">
        <v>1726303</v>
      </c>
      <c r="V232" s="182">
        <v>-1</v>
      </c>
      <c r="W232" s="192" t="s">
        <v>176</v>
      </c>
    </row>
    <row r="233" spans="16:23">
      <c r="P233" s="173"/>
      <c r="Q233" s="182">
        <v>1715763</v>
      </c>
      <c r="R233" s="182">
        <v>1753907</v>
      </c>
      <c r="S233" s="182">
        <v>38144</v>
      </c>
      <c r="T233" s="182">
        <v>1726311</v>
      </c>
      <c r="U233" s="182">
        <v>1727378</v>
      </c>
      <c r="V233" s="182">
        <v>-1</v>
      </c>
      <c r="W233" s="192" t="s">
        <v>1225</v>
      </c>
    </row>
    <row r="234" spans="16:23">
      <c r="P234" s="173"/>
      <c r="Q234" s="182">
        <v>1715763</v>
      </c>
      <c r="R234" s="182">
        <v>1753907</v>
      </c>
      <c r="S234" s="182">
        <v>38144</v>
      </c>
      <c r="T234" s="182">
        <v>1727399</v>
      </c>
      <c r="U234" s="182">
        <v>1727755</v>
      </c>
      <c r="V234" s="182">
        <v>-1</v>
      </c>
      <c r="W234" s="192"/>
    </row>
    <row r="235" spans="16:23">
      <c r="P235" s="173"/>
      <c r="Q235" s="182">
        <v>1715763</v>
      </c>
      <c r="R235" s="182">
        <v>1753907</v>
      </c>
      <c r="S235" s="182">
        <v>38144</v>
      </c>
      <c r="T235" s="182">
        <v>1727752</v>
      </c>
      <c r="U235" s="182">
        <v>1728534</v>
      </c>
      <c r="V235" s="182">
        <v>-1</v>
      </c>
      <c r="W235" s="192" t="s">
        <v>1226</v>
      </c>
    </row>
    <row r="236" spans="16:23">
      <c r="P236" s="173"/>
      <c r="Q236" s="182">
        <v>1715763</v>
      </c>
      <c r="R236" s="182">
        <v>1753907</v>
      </c>
      <c r="S236" s="182">
        <v>38144</v>
      </c>
      <c r="T236" s="182">
        <v>1728531</v>
      </c>
      <c r="U236" s="182">
        <v>1728920</v>
      </c>
      <c r="V236" s="182">
        <v>-1</v>
      </c>
      <c r="W236" s="192" t="s">
        <v>296</v>
      </c>
    </row>
    <row r="237" spans="16:23">
      <c r="P237" s="173"/>
      <c r="Q237" s="182">
        <v>1715763</v>
      </c>
      <c r="R237" s="182">
        <v>1753907</v>
      </c>
      <c r="S237" s="182">
        <v>38144</v>
      </c>
      <c r="T237" s="182">
        <v>1728955</v>
      </c>
      <c r="U237" s="182">
        <v>1729242</v>
      </c>
      <c r="V237" s="182">
        <v>-1</v>
      </c>
      <c r="W237" s="192" t="s">
        <v>297</v>
      </c>
    </row>
    <row r="238" spans="16:23">
      <c r="P238" s="173"/>
      <c r="Q238" s="182">
        <v>1715763</v>
      </c>
      <c r="R238" s="182">
        <v>1753907</v>
      </c>
      <c r="S238" s="182">
        <v>38144</v>
      </c>
      <c r="T238" s="182">
        <v>1729762</v>
      </c>
      <c r="U238" s="182">
        <v>1731291</v>
      </c>
      <c r="V238" s="182">
        <v>1</v>
      </c>
      <c r="W238" s="192" t="s">
        <v>1105</v>
      </c>
    </row>
    <row r="239" spans="16:23">
      <c r="P239" s="173"/>
      <c r="Q239" s="182">
        <v>1715763</v>
      </c>
      <c r="R239" s="182">
        <v>1753907</v>
      </c>
      <c r="S239" s="182">
        <v>38144</v>
      </c>
      <c r="T239" s="182">
        <v>1731288</v>
      </c>
      <c r="U239" s="182">
        <v>1731977</v>
      </c>
      <c r="V239" s="182">
        <v>1</v>
      </c>
      <c r="W239" s="192" t="s">
        <v>1106</v>
      </c>
    </row>
    <row r="240" spans="16:23">
      <c r="P240" s="173"/>
      <c r="Q240" s="182">
        <v>1715763</v>
      </c>
      <c r="R240" s="182">
        <v>1753907</v>
      </c>
      <c r="S240" s="182">
        <v>38144</v>
      </c>
      <c r="T240" s="182">
        <v>1731987</v>
      </c>
      <c r="U240" s="182">
        <v>1733867</v>
      </c>
      <c r="V240" s="182">
        <v>1</v>
      </c>
      <c r="W240" s="192" t="s">
        <v>929</v>
      </c>
    </row>
    <row r="241" spans="16:23">
      <c r="P241" s="173"/>
      <c r="Q241" s="182">
        <v>1715763</v>
      </c>
      <c r="R241" s="182">
        <v>1753907</v>
      </c>
      <c r="S241" s="182">
        <v>38144</v>
      </c>
      <c r="T241" s="182">
        <v>1734310</v>
      </c>
      <c r="U241" s="182">
        <v>1734525</v>
      </c>
      <c r="V241" s="182">
        <v>1</v>
      </c>
      <c r="W241" s="192" t="s">
        <v>142</v>
      </c>
    </row>
    <row r="242" spans="16:23">
      <c r="P242" s="173"/>
      <c r="Q242" s="182">
        <v>1715763</v>
      </c>
      <c r="R242" s="182">
        <v>1753907</v>
      </c>
      <c r="S242" s="182">
        <v>38144</v>
      </c>
      <c r="T242" s="182">
        <v>1734604</v>
      </c>
      <c r="U242" s="182">
        <v>1734813</v>
      </c>
      <c r="V242" s="182">
        <v>-1</v>
      </c>
      <c r="W242" s="192"/>
    </row>
    <row r="243" spans="16:23">
      <c r="P243" s="173"/>
      <c r="Q243" s="182">
        <v>1715763</v>
      </c>
      <c r="R243" s="182">
        <v>1753907</v>
      </c>
      <c r="S243" s="182">
        <v>38144</v>
      </c>
      <c r="T243" s="182">
        <v>1735757</v>
      </c>
      <c r="U243" s="182">
        <v>1735924</v>
      </c>
      <c r="V243" s="182">
        <v>-1</v>
      </c>
      <c r="W243" s="192"/>
    </row>
    <row r="244" spans="16:23">
      <c r="P244" s="173"/>
      <c r="Q244" s="182">
        <v>1715763</v>
      </c>
      <c r="R244" s="182">
        <v>1753907</v>
      </c>
      <c r="S244" s="182">
        <v>38144</v>
      </c>
      <c r="T244" s="182">
        <v>1736023</v>
      </c>
      <c r="U244" s="182">
        <v>1736529</v>
      </c>
      <c r="V244" s="182">
        <v>1</v>
      </c>
      <c r="W244" s="192" t="s">
        <v>1042</v>
      </c>
    </row>
    <row r="245" spans="16:23">
      <c r="P245" s="173"/>
      <c r="Q245" s="182">
        <v>1715763</v>
      </c>
      <c r="R245" s="182">
        <v>1753907</v>
      </c>
      <c r="S245" s="182">
        <v>38144</v>
      </c>
      <c r="T245" s="182">
        <v>1736601</v>
      </c>
      <c r="U245" s="182">
        <v>1736906</v>
      </c>
      <c r="V245" s="182">
        <v>1</v>
      </c>
      <c r="W245" s="192" t="s">
        <v>1227</v>
      </c>
    </row>
    <row r="246" spans="16:23">
      <c r="P246" s="173"/>
      <c r="Q246" s="182">
        <v>1715763</v>
      </c>
      <c r="R246" s="182">
        <v>1753907</v>
      </c>
      <c r="S246" s="182">
        <v>38144</v>
      </c>
      <c r="T246" s="182">
        <v>1736976</v>
      </c>
      <c r="U246" s="182">
        <v>1737623</v>
      </c>
      <c r="V246" s="182">
        <v>-1</v>
      </c>
      <c r="W246" s="192" t="s">
        <v>558</v>
      </c>
    </row>
    <row r="247" spans="16:23">
      <c r="P247" s="173"/>
      <c r="Q247" s="182">
        <v>1715763</v>
      </c>
      <c r="R247" s="182">
        <v>1753907</v>
      </c>
      <c r="S247" s="182">
        <v>38144</v>
      </c>
      <c r="T247" s="182">
        <v>1737857</v>
      </c>
      <c r="U247" s="182">
        <v>1738525</v>
      </c>
      <c r="V247" s="182">
        <v>-1</v>
      </c>
      <c r="W247" s="192" t="s">
        <v>559</v>
      </c>
    </row>
    <row r="248" spans="16:23">
      <c r="P248" s="173"/>
      <c r="Q248" s="182">
        <v>1715763</v>
      </c>
      <c r="R248" s="182">
        <v>1753907</v>
      </c>
      <c r="S248" s="182">
        <v>38144</v>
      </c>
      <c r="T248" s="182">
        <v>1738911</v>
      </c>
      <c r="U248" s="182">
        <v>1740338</v>
      </c>
      <c r="V248" s="182">
        <v>1</v>
      </c>
      <c r="W248" s="192"/>
    </row>
    <row r="249" spans="16:23">
      <c r="P249" s="173"/>
      <c r="Q249" s="182">
        <v>1715763</v>
      </c>
      <c r="R249" s="182">
        <v>1753907</v>
      </c>
      <c r="S249" s="182">
        <v>38144</v>
      </c>
      <c r="T249" s="182">
        <v>1740335</v>
      </c>
      <c r="U249" s="182">
        <v>1740799</v>
      </c>
      <c r="V249" s="182">
        <v>1</v>
      </c>
      <c r="W249" s="192"/>
    </row>
    <row r="250" spans="16:23">
      <c r="P250" s="173"/>
      <c r="Q250" s="182">
        <v>1715763</v>
      </c>
      <c r="R250" s="182">
        <v>1753907</v>
      </c>
      <c r="S250" s="182">
        <v>38144</v>
      </c>
      <c r="T250" s="182">
        <v>1740954</v>
      </c>
      <c r="U250" s="182">
        <v>1741100</v>
      </c>
      <c r="V250" s="182">
        <v>-1</v>
      </c>
      <c r="W250" s="192"/>
    </row>
    <row r="251" spans="16:23">
      <c r="P251" s="173"/>
      <c r="Q251" s="182">
        <v>1715763</v>
      </c>
      <c r="R251" s="182">
        <v>1753907</v>
      </c>
      <c r="S251" s="182">
        <v>38144</v>
      </c>
      <c r="T251" s="182">
        <v>1741291</v>
      </c>
      <c r="U251" s="182">
        <v>1741407</v>
      </c>
      <c r="V251" s="182">
        <v>1</v>
      </c>
      <c r="W251" s="192"/>
    </row>
    <row r="252" spans="16:23">
      <c r="P252" s="173"/>
      <c r="Q252" s="182">
        <v>1715763</v>
      </c>
      <c r="R252" s="182">
        <v>1753907</v>
      </c>
      <c r="S252" s="182">
        <v>38144</v>
      </c>
      <c r="T252" s="182">
        <v>1741603</v>
      </c>
      <c r="U252" s="182">
        <v>1742880</v>
      </c>
      <c r="V252" s="182">
        <v>1</v>
      </c>
      <c r="W252" s="192" t="s">
        <v>577</v>
      </c>
    </row>
    <row r="253" spans="16:23">
      <c r="P253" s="173"/>
      <c r="Q253" s="182">
        <v>1715763</v>
      </c>
      <c r="R253" s="182">
        <v>1753907</v>
      </c>
      <c r="S253" s="182">
        <v>38144</v>
      </c>
      <c r="T253" s="182">
        <v>1742920</v>
      </c>
      <c r="U253" s="182">
        <v>1745400</v>
      </c>
      <c r="V253" s="182">
        <v>1</v>
      </c>
      <c r="W253" s="192" t="s">
        <v>1228</v>
      </c>
    </row>
    <row r="254" spans="16:23">
      <c r="P254" s="173"/>
      <c r="Q254" s="182">
        <v>1715763</v>
      </c>
      <c r="R254" s="182">
        <v>1753907</v>
      </c>
      <c r="S254" s="182">
        <v>38144</v>
      </c>
      <c r="T254" s="182">
        <v>1745397</v>
      </c>
      <c r="U254" s="182">
        <v>1747454</v>
      </c>
      <c r="V254" s="182">
        <v>1</v>
      </c>
      <c r="W254" s="192" t="s">
        <v>1229</v>
      </c>
    </row>
    <row r="255" spans="16:23">
      <c r="P255" s="173"/>
      <c r="Q255" s="182">
        <v>1715763</v>
      </c>
      <c r="R255" s="182">
        <v>1753907</v>
      </c>
      <c r="S255" s="182">
        <v>38144</v>
      </c>
      <c r="T255" s="182">
        <v>1747572</v>
      </c>
      <c r="U255" s="182">
        <v>1748729</v>
      </c>
      <c r="V255" s="182">
        <v>1</v>
      </c>
      <c r="W255" s="192" t="s">
        <v>157</v>
      </c>
    </row>
    <row r="256" spans="16:23">
      <c r="P256" s="173"/>
      <c r="Q256" s="182">
        <v>1715763</v>
      </c>
      <c r="R256" s="182">
        <v>1753907</v>
      </c>
      <c r="S256" s="182">
        <v>38144</v>
      </c>
      <c r="T256" s="182">
        <v>1748731</v>
      </c>
      <c r="U256" s="182">
        <v>1750077</v>
      </c>
      <c r="V256" s="182">
        <v>1</v>
      </c>
      <c r="W256" s="192" t="s">
        <v>1230</v>
      </c>
    </row>
    <row r="257" spans="16:23">
      <c r="P257" s="173"/>
      <c r="Q257" s="182">
        <v>1715763</v>
      </c>
      <c r="R257" s="182">
        <v>1753907</v>
      </c>
      <c r="S257" s="182">
        <v>38144</v>
      </c>
      <c r="T257" s="182">
        <v>1750105</v>
      </c>
      <c r="U257" s="182">
        <v>1750842</v>
      </c>
      <c r="V257" s="182">
        <v>1</v>
      </c>
      <c r="W257" s="192" t="s">
        <v>858</v>
      </c>
    </row>
    <row r="258" spans="16:23">
      <c r="P258" s="173"/>
      <c r="Q258" s="182">
        <v>1715763</v>
      </c>
      <c r="R258" s="182">
        <v>1753907</v>
      </c>
      <c r="S258" s="182">
        <v>38144</v>
      </c>
      <c r="T258" s="182">
        <v>1750793</v>
      </c>
      <c r="U258" s="182">
        <v>1751995</v>
      </c>
      <c r="V258" s="182">
        <v>1</v>
      </c>
      <c r="W258" s="192" t="s">
        <v>1231</v>
      </c>
    </row>
    <row r="259" spans="16:23">
      <c r="P259" s="173"/>
      <c r="Q259" s="182">
        <v>1715763</v>
      </c>
      <c r="R259" s="182">
        <v>1753907</v>
      </c>
      <c r="S259" s="182">
        <v>38144</v>
      </c>
      <c r="T259" s="182">
        <v>1751988</v>
      </c>
      <c r="U259" s="182">
        <v>1753907</v>
      </c>
      <c r="V259" s="182">
        <v>1</v>
      </c>
      <c r="W259" s="192" t="s">
        <v>157</v>
      </c>
    </row>
    <row r="260" spans="16:23">
      <c r="P260" s="173">
        <v>15</v>
      </c>
      <c r="Q260" s="184">
        <v>1838584</v>
      </c>
      <c r="R260" s="184">
        <v>1846573</v>
      </c>
      <c r="S260" s="184">
        <v>7989</v>
      </c>
      <c r="T260" s="184">
        <v>1838584</v>
      </c>
      <c r="U260" s="184">
        <v>1838697</v>
      </c>
      <c r="V260" s="184">
        <v>1</v>
      </c>
      <c r="W260" s="193"/>
    </row>
    <row r="261" spans="16:23">
      <c r="P261" s="173"/>
      <c r="Q261" s="184">
        <v>1838584</v>
      </c>
      <c r="R261" s="184">
        <v>1846573</v>
      </c>
      <c r="S261" s="184">
        <v>7989</v>
      </c>
      <c r="T261" s="184">
        <v>1838868</v>
      </c>
      <c r="U261" s="184">
        <v>1838990</v>
      </c>
      <c r="V261" s="184">
        <v>-1</v>
      </c>
      <c r="W261" s="193"/>
    </row>
    <row r="262" spans="16:23">
      <c r="P262" s="173"/>
      <c r="Q262" s="184">
        <v>1838584</v>
      </c>
      <c r="R262" s="184">
        <v>1846573</v>
      </c>
      <c r="S262" s="184">
        <v>7989</v>
      </c>
      <c r="T262" s="184">
        <v>1839264</v>
      </c>
      <c r="U262" s="184">
        <v>1839518</v>
      </c>
      <c r="V262" s="184">
        <v>1</v>
      </c>
      <c r="W262" s="193"/>
    </row>
    <row r="263" spans="16:23">
      <c r="P263" s="173"/>
      <c r="Q263" s="184">
        <v>1838584</v>
      </c>
      <c r="R263" s="184">
        <v>1846573</v>
      </c>
      <c r="S263" s="184">
        <v>7989</v>
      </c>
      <c r="T263" s="184">
        <v>1839589</v>
      </c>
      <c r="U263" s="184">
        <v>1841190</v>
      </c>
      <c r="V263" s="184">
        <v>1</v>
      </c>
      <c r="W263" s="193" t="s">
        <v>206</v>
      </c>
    </row>
    <row r="264" spans="16:23">
      <c r="P264" s="173"/>
      <c r="Q264" s="184">
        <v>1838584</v>
      </c>
      <c r="R264" s="184">
        <v>1846573</v>
      </c>
      <c r="S264" s="184">
        <v>7989</v>
      </c>
      <c r="T264" s="184">
        <v>1841232</v>
      </c>
      <c r="U264" s="184">
        <v>1841393</v>
      </c>
      <c r="V264" s="184">
        <v>-1</v>
      </c>
      <c r="W264" s="193"/>
    </row>
    <row r="265" spans="16:23">
      <c r="P265" s="173"/>
      <c r="Q265" s="184">
        <v>1838584</v>
      </c>
      <c r="R265" s="184">
        <v>1846573</v>
      </c>
      <c r="S265" s="184">
        <v>7989</v>
      </c>
      <c r="T265" s="184">
        <v>1841465</v>
      </c>
      <c r="U265" s="184">
        <v>1841716</v>
      </c>
      <c r="V265" s="184">
        <v>-1</v>
      </c>
      <c r="W265" s="193" t="s">
        <v>1232</v>
      </c>
    </row>
    <row r="266" spans="16:23">
      <c r="P266" s="173"/>
      <c r="Q266" s="184">
        <v>1838584</v>
      </c>
      <c r="R266" s="184">
        <v>1846573</v>
      </c>
      <c r="S266" s="184">
        <v>7989</v>
      </c>
      <c r="T266" s="184">
        <v>1842229</v>
      </c>
      <c r="U266" s="184">
        <v>1842657</v>
      </c>
      <c r="V266" s="184">
        <v>1</v>
      </c>
      <c r="W266" s="193" t="s">
        <v>157</v>
      </c>
    </row>
    <row r="267" spans="16:23">
      <c r="P267" s="173"/>
      <c r="Q267" s="184">
        <v>1838584</v>
      </c>
      <c r="R267" s="184">
        <v>1846573</v>
      </c>
      <c r="S267" s="184">
        <v>7989</v>
      </c>
      <c r="T267" s="184">
        <v>1843053</v>
      </c>
      <c r="U267" s="184">
        <v>1843586</v>
      </c>
      <c r="V267" s="184">
        <v>1</v>
      </c>
      <c r="W267" s="193"/>
    </row>
    <row r="268" spans="16:23">
      <c r="P268" s="173"/>
      <c r="Q268" s="184">
        <v>1838584</v>
      </c>
      <c r="R268" s="184">
        <v>1846573</v>
      </c>
      <c r="S268" s="184">
        <v>7989</v>
      </c>
      <c r="T268" s="184">
        <v>1844142</v>
      </c>
      <c r="U268" s="184">
        <v>1844543</v>
      </c>
      <c r="V268" s="184">
        <v>1</v>
      </c>
      <c r="W268" s="193"/>
    </row>
    <row r="269" spans="16:23">
      <c r="P269" s="173"/>
      <c r="Q269" s="184">
        <v>1838584</v>
      </c>
      <c r="R269" s="184">
        <v>1846573</v>
      </c>
      <c r="S269" s="184">
        <v>7989</v>
      </c>
      <c r="T269" s="184">
        <v>1844591</v>
      </c>
      <c r="U269" s="184">
        <v>1844764</v>
      </c>
      <c r="V269" s="184">
        <v>1</v>
      </c>
      <c r="W269" s="193"/>
    </row>
    <row r="270" spans="16:23">
      <c r="P270" s="173"/>
      <c r="Q270" s="184">
        <v>1838584</v>
      </c>
      <c r="R270" s="184">
        <v>1846573</v>
      </c>
      <c r="S270" s="184">
        <v>7989</v>
      </c>
      <c r="T270" s="184">
        <v>1845042</v>
      </c>
      <c r="U270" s="184">
        <v>1845302</v>
      </c>
      <c r="V270" s="184">
        <v>-1</v>
      </c>
      <c r="W270" s="193"/>
    </row>
    <row r="271" spans="16:23">
      <c r="P271" s="173"/>
      <c r="Q271" s="184">
        <v>1838584</v>
      </c>
      <c r="R271" s="184">
        <v>1846573</v>
      </c>
      <c r="S271" s="184">
        <v>7989</v>
      </c>
      <c r="T271" s="184">
        <v>1845372</v>
      </c>
      <c r="U271" s="184">
        <v>1845677</v>
      </c>
      <c r="V271" s="184">
        <v>1</v>
      </c>
      <c r="W271" s="193" t="s">
        <v>157</v>
      </c>
    </row>
    <row r="272" spans="16:23">
      <c r="P272" s="173"/>
      <c r="Q272" s="184">
        <v>1838584</v>
      </c>
      <c r="R272" s="184">
        <v>1846573</v>
      </c>
      <c r="S272" s="184">
        <v>7989</v>
      </c>
      <c r="T272" s="184">
        <v>1845709</v>
      </c>
      <c r="U272" s="184">
        <v>1845876</v>
      </c>
      <c r="V272" s="184">
        <v>-1</v>
      </c>
      <c r="W272" s="193" t="s">
        <v>141</v>
      </c>
    </row>
    <row r="273" spans="16:23">
      <c r="P273" s="173"/>
      <c r="Q273" s="184">
        <v>1838584</v>
      </c>
      <c r="R273" s="184">
        <v>1846573</v>
      </c>
      <c r="S273" s="184">
        <v>7989</v>
      </c>
      <c r="T273" s="184">
        <v>1845965</v>
      </c>
      <c r="U273" s="184">
        <v>1846573</v>
      </c>
      <c r="V273" s="184">
        <v>-1</v>
      </c>
      <c r="W273" s="193" t="s">
        <v>1233</v>
      </c>
    </row>
    <row r="274" spans="16:23">
      <c r="P274" s="173"/>
      <c r="Q274" s="184">
        <v>1838584</v>
      </c>
      <c r="R274" s="184">
        <v>1846573</v>
      </c>
      <c r="S274" s="184">
        <v>7989</v>
      </c>
      <c r="T274" s="184">
        <v>1846570</v>
      </c>
      <c r="U274" s="184">
        <v>1848573</v>
      </c>
      <c r="V274" s="184">
        <v>-1</v>
      </c>
      <c r="W274" s="193" t="s">
        <v>1234</v>
      </c>
    </row>
    <row r="275" spans="16:23">
      <c r="P275" s="173">
        <v>16</v>
      </c>
      <c r="Q275" s="183">
        <v>2184510</v>
      </c>
      <c r="R275" s="183">
        <v>2207798</v>
      </c>
      <c r="S275" s="183">
        <f>R275-Q275</f>
        <v>23288</v>
      </c>
      <c r="T275" s="183">
        <v>2184510</v>
      </c>
      <c r="U275" s="183">
        <v>2184884</v>
      </c>
      <c r="V275" s="183">
        <v>-1</v>
      </c>
      <c r="W275" s="197" t="s">
        <v>157</v>
      </c>
    </row>
    <row r="276" spans="16:23">
      <c r="P276" s="173"/>
      <c r="Q276" s="183">
        <v>2184881</v>
      </c>
      <c r="R276" s="183">
        <v>2207798</v>
      </c>
      <c r="S276" s="183">
        <f t="shared" ref="S276:S314" si="8">R276-Q276</f>
        <v>22917</v>
      </c>
      <c r="T276" s="183">
        <v>2184881</v>
      </c>
      <c r="U276" s="183">
        <v>2185324</v>
      </c>
      <c r="V276" s="183">
        <v>-1</v>
      </c>
      <c r="W276" s="197" t="s">
        <v>157</v>
      </c>
    </row>
    <row r="277" spans="16:23">
      <c r="P277" s="173"/>
      <c r="Q277" s="183">
        <v>2184881</v>
      </c>
      <c r="R277" s="183">
        <v>2207798</v>
      </c>
      <c r="S277" s="183">
        <f t="shared" si="8"/>
        <v>22917</v>
      </c>
      <c r="T277" s="183">
        <v>2185328</v>
      </c>
      <c r="U277" s="183">
        <v>2185657</v>
      </c>
      <c r="V277" s="183">
        <v>-1</v>
      </c>
      <c r="W277" s="197"/>
    </row>
    <row r="278" spans="16:23">
      <c r="P278" s="173"/>
      <c r="Q278" s="183">
        <v>2184881</v>
      </c>
      <c r="R278" s="183">
        <v>2207798</v>
      </c>
      <c r="S278" s="183">
        <f t="shared" si="8"/>
        <v>22917</v>
      </c>
      <c r="T278" s="183">
        <v>2185654</v>
      </c>
      <c r="U278" s="183">
        <v>2185959</v>
      </c>
      <c r="V278" s="183">
        <v>-1</v>
      </c>
      <c r="W278" s="197"/>
    </row>
    <row r="279" spans="16:23">
      <c r="P279" s="173"/>
      <c r="Q279" s="183">
        <v>2184881</v>
      </c>
      <c r="R279" s="183">
        <v>2207798</v>
      </c>
      <c r="S279" s="183">
        <f t="shared" si="8"/>
        <v>22917</v>
      </c>
      <c r="T279" s="183">
        <v>2185956</v>
      </c>
      <c r="U279" s="183">
        <v>2186726</v>
      </c>
      <c r="V279" s="183">
        <v>-1</v>
      </c>
      <c r="W279" s="197"/>
    </row>
    <row r="280" spans="16:23">
      <c r="P280" s="173"/>
      <c r="Q280" s="183">
        <v>2184881</v>
      </c>
      <c r="R280" s="183">
        <v>2207798</v>
      </c>
      <c r="S280" s="183">
        <f t="shared" si="8"/>
        <v>22917</v>
      </c>
      <c r="T280" s="183">
        <v>2186719</v>
      </c>
      <c r="U280" s="183">
        <v>2188047</v>
      </c>
      <c r="V280" s="183">
        <v>-1</v>
      </c>
      <c r="W280" s="197" t="s">
        <v>1235</v>
      </c>
    </row>
    <row r="281" spans="16:23">
      <c r="P281" s="173"/>
      <c r="Q281" s="183">
        <v>2184881</v>
      </c>
      <c r="R281" s="183">
        <v>2207798</v>
      </c>
      <c r="S281" s="183">
        <f t="shared" si="8"/>
        <v>22917</v>
      </c>
      <c r="T281" s="183">
        <v>2188309</v>
      </c>
      <c r="U281" s="183">
        <v>2190264</v>
      </c>
      <c r="V281" s="183">
        <v>-1</v>
      </c>
      <c r="W281" s="197" t="s">
        <v>1236</v>
      </c>
    </row>
    <row r="282" spans="16:23">
      <c r="P282" s="173"/>
      <c r="Q282" s="183">
        <v>2184881</v>
      </c>
      <c r="R282" s="183">
        <v>2207798</v>
      </c>
      <c r="S282" s="183">
        <f t="shared" si="8"/>
        <v>22917</v>
      </c>
      <c r="T282" s="183">
        <v>2190298</v>
      </c>
      <c r="U282" s="183">
        <v>2191959</v>
      </c>
      <c r="V282" s="183">
        <v>-1</v>
      </c>
      <c r="W282" s="197" t="s">
        <v>1214</v>
      </c>
    </row>
    <row r="283" spans="16:23">
      <c r="P283" s="173"/>
      <c r="Q283" s="183">
        <v>2184881</v>
      </c>
      <c r="R283" s="183">
        <v>2207798</v>
      </c>
      <c r="S283" s="183">
        <f t="shared" si="8"/>
        <v>22917</v>
      </c>
      <c r="T283" s="183">
        <v>2191959</v>
      </c>
      <c r="U283" s="183">
        <v>2192420</v>
      </c>
      <c r="V283" s="183">
        <v>-1</v>
      </c>
      <c r="W283" s="197" t="s">
        <v>1237</v>
      </c>
    </row>
    <row r="284" spans="16:23">
      <c r="P284" s="173"/>
      <c r="Q284" s="183">
        <v>2184881</v>
      </c>
      <c r="R284" s="183">
        <v>2207798</v>
      </c>
      <c r="S284" s="183">
        <f t="shared" si="8"/>
        <v>22917</v>
      </c>
      <c r="T284" s="183">
        <v>2192564</v>
      </c>
      <c r="U284" s="183">
        <v>2192731</v>
      </c>
      <c r="V284" s="183">
        <v>-1</v>
      </c>
      <c r="W284" s="197"/>
    </row>
    <row r="285" spans="16:23">
      <c r="P285" s="173"/>
      <c r="Q285" s="183">
        <v>2184881</v>
      </c>
      <c r="R285" s="183">
        <v>2207798</v>
      </c>
      <c r="S285" s="183">
        <f t="shared" si="8"/>
        <v>22917</v>
      </c>
      <c r="T285" s="183">
        <v>2192884</v>
      </c>
      <c r="U285" s="183">
        <v>2193129</v>
      </c>
      <c r="V285" s="183">
        <v>-1</v>
      </c>
      <c r="W285" s="197"/>
    </row>
    <row r="286" spans="16:23">
      <c r="P286" s="173"/>
      <c r="Q286" s="183">
        <v>2184881</v>
      </c>
      <c r="R286" s="183">
        <v>2207798</v>
      </c>
      <c r="S286" s="183">
        <f t="shared" si="8"/>
        <v>22917</v>
      </c>
      <c r="T286" s="183">
        <v>2193129</v>
      </c>
      <c r="U286" s="183">
        <v>2193287</v>
      </c>
      <c r="V286" s="183">
        <v>-1</v>
      </c>
      <c r="W286" s="197"/>
    </row>
    <row r="287" spans="16:23">
      <c r="P287" s="173"/>
      <c r="Q287" s="183">
        <v>2184881</v>
      </c>
      <c r="R287" s="183">
        <v>2207798</v>
      </c>
      <c r="S287" s="183">
        <f t="shared" si="8"/>
        <v>22917</v>
      </c>
      <c r="T287" s="183">
        <v>2193290</v>
      </c>
      <c r="U287" s="183">
        <v>2193484</v>
      </c>
      <c r="V287" s="183">
        <v>-1</v>
      </c>
      <c r="W287" s="197"/>
    </row>
    <row r="288" spans="16:23">
      <c r="P288" s="173"/>
      <c r="Q288" s="183">
        <v>2184881</v>
      </c>
      <c r="R288" s="183">
        <v>2207798</v>
      </c>
      <c r="S288" s="183">
        <f t="shared" si="8"/>
        <v>22917</v>
      </c>
      <c r="T288" s="183">
        <v>2193520</v>
      </c>
      <c r="U288" s="183">
        <v>2193660</v>
      </c>
      <c r="V288" s="183">
        <v>-1</v>
      </c>
      <c r="W288" s="197"/>
    </row>
    <row r="289" spans="16:23">
      <c r="P289" s="173"/>
      <c r="Q289" s="183">
        <v>2184881</v>
      </c>
      <c r="R289" s="183">
        <v>2207798</v>
      </c>
      <c r="S289" s="183">
        <f t="shared" si="8"/>
        <v>22917</v>
      </c>
      <c r="T289" s="183">
        <v>2193686</v>
      </c>
      <c r="U289" s="183">
        <v>2194060</v>
      </c>
      <c r="V289" s="183">
        <v>-1</v>
      </c>
      <c r="W289" s="197"/>
    </row>
    <row r="290" spans="16:23">
      <c r="P290" s="173"/>
      <c r="Q290" s="183">
        <v>2184881</v>
      </c>
      <c r="R290" s="183">
        <v>2207798</v>
      </c>
      <c r="S290" s="183">
        <f t="shared" si="8"/>
        <v>22917</v>
      </c>
      <c r="T290" s="183">
        <v>2194133</v>
      </c>
      <c r="U290" s="183">
        <v>2194381</v>
      </c>
      <c r="V290" s="183">
        <v>1</v>
      </c>
      <c r="W290" s="197"/>
    </row>
    <row r="291" spans="16:23">
      <c r="P291" s="173"/>
      <c r="Q291" s="183">
        <v>2184881</v>
      </c>
      <c r="R291" s="183">
        <v>2207798</v>
      </c>
      <c r="S291" s="183">
        <f t="shared" si="8"/>
        <v>22917</v>
      </c>
      <c r="T291" s="183">
        <v>2194487</v>
      </c>
      <c r="U291" s="183">
        <v>2195119</v>
      </c>
      <c r="V291" s="183">
        <v>-1</v>
      </c>
      <c r="W291" s="197"/>
    </row>
    <row r="292" spans="16:23">
      <c r="P292" s="173"/>
      <c r="Q292" s="183">
        <v>2184881</v>
      </c>
      <c r="R292" s="183">
        <v>2207798</v>
      </c>
      <c r="S292" s="183">
        <f t="shared" si="8"/>
        <v>22917</v>
      </c>
      <c r="T292" s="183">
        <v>2195116</v>
      </c>
      <c r="U292" s="183">
        <v>2195475</v>
      </c>
      <c r="V292" s="183">
        <v>-1</v>
      </c>
      <c r="W292" s="197"/>
    </row>
    <row r="293" spans="16:23">
      <c r="P293" s="173"/>
      <c r="Q293" s="183">
        <v>2184881</v>
      </c>
      <c r="R293" s="183">
        <v>2207798</v>
      </c>
      <c r="S293" s="183">
        <f t="shared" si="8"/>
        <v>22917</v>
      </c>
      <c r="T293" s="183">
        <v>2195472</v>
      </c>
      <c r="U293" s="183">
        <v>2195699</v>
      </c>
      <c r="V293" s="183">
        <v>-1</v>
      </c>
      <c r="W293" s="197"/>
    </row>
    <row r="294" spans="16:23">
      <c r="P294" s="173"/>
      <c r="Q294" s="183">
        <v>2184881</v>
      </c>
      <c r="R294" s="183">
        <v>2207798</v>
      </c>
      <c r="S294" s="183">
        <f t="shared" si="8"/>
        <v>22917</v>
      </c>
      <c r="T294" s="183">
        <v>2195686</v>
      </c>
      <c r="U294" s="183">
        <v>2197491</v>
      </c>
      <c r="V294" s="183">
        <v>-1</v>
      </c>
      <c r="W294" s="197" t="s">
        <v>1238</v>
      </c>
    </row>
    <row r="295" spans="16:23">
      <c r="P295" s="173"/>
      <c r="Q295" s="183">
        <v>2184881</v>
      </c>
      <c r="R295" s="183">
        <v>2207798</v>
      </c>
      <c r="S295" s="183">
        <f t="shared" si="8"/>
        <v>22917</v>
      </c>
      <c r="T295" s="183">
        <v>2197488</v>
      </c>
      <c r="U295" s="183">
        <v>2198561</v>
      </c>
      <c r="V295" s="183">
        <v>-1</v>
      </c>
      <c r="W295" s="197" t="s">
        <v>866</v>
      </c>
    </row>
    <row r="296" spans="16:23">
      <c r="P296" s="173"/>
      <c r="Q296" s="183">
        <v>2184881</v>
      </c>
      <c r="R296" s="183">
        <v>2207798</v>
      </c>
      <c r="S296" s="183">
        <f t="shared" si="8"/>
        <v>22917</v>
      </c>
      <c r="T296" s="183">
        <v>2198561</v>
      </c>
      <c r="U296" s="183">
        <v>2198884</v>
      </c>
      <c r="V296" s="183">
        <v>-1</v>
      </c>
      <c r="W296" s="197"/>
    </row>
    <row r="297" spans="16:23">
      <c r="P297" s="173"/>
      <c r="Q297" s="183">
        <v>2184881</v>
      </c>
      <c r="R297" s="183">
        <v>2207798</v>
      </c>
      <c r="S297" s="183">
        <f t="shared" si="8"/>
        <v>22917</v>
      </c>
      <c r="T297" s="183">
        <v>2199088</v>
      </c>
      <c r="U297" s="183">
        <v>2199342</v>
      </c>
      <c r="V297" s="183">
        <v>-1</v>
      </c>
      <c r="W297" s="197"/>
    </row>
    <row r="298" spans="16:23">
      <c r="P298" s="173"/>
      <c r="Q298" s="183">
        <v>2184881</v>
      </c>
      <c r="R298" s="183">
        <v>2207798</v>
      </c>
      <c r="S298" s="183">
        <f t="shared" si="8"/>
        <v>22917</v>
      </c>
      <c r="T298" s="183">
        <v>2199430</v>
      </c>
      <c r="U298" s="183">
        <v>2199798</v>
      </c>
      <c r="V298" s="183">
        <v>1</v>
      </c>
      <c r="W298" s="197"/>
    </row>
    <row r="299" spans="16:23">
      <c r="P299" s="173"/>
      <c r="Q299" s="183">
        <v>2184881</v>
      </c>
      <c r="R299" s="183">
        <v>2207798</v>
      </c>
      <c r="S299" s="183">
        <f t="shared" si="8"/>
        <v>22917</v>
      </c>
      <c r="T299" s="183">
        <v>2199965</v>
      </c>
      <c r="U299" s="183">
        <v>2200669</v>
      </c>
      <c r="V299" s="183">
        <v>-1</v>
      </c>
      <c r="W299" s="197" t="s">
        <v>157</v>
      </c>
    </row>
    <row r="300" spans="16:23">
      <c r="P300" s="173"/>
      <c r="Q300" s="183">
        <v>2184881</v>
      </c>
      <c r="R300" s="183">
        <v>2207798</v>
      </c>
      <c r="S300" s="183">
        <f t="shared" si="8"/>
        <v>22917</v>
      </c>
      <c r="T300" s="183">
        <v>2200662</v>
      </c>
      <c r="U300" s="183">
        <v>2200796</v>
      </c>
      <c r="V300" s="183">
        <v>-1</v>
      </c>
      <c r="W300" s="197"/>
    </row>
    <row r="301" spans="16:23">
      <c r="P301" s="173"/>
      <c r="Q301" s="183">
        <v>2184881</v>
      </c>
      <c r="R301" s="183">
        <v>2207798</v>
      </c>
      <c r="S301" s="183">
        <f t="shared" si="8"/>
        <v>22917</v>
      </c>
      <c r="T301" s="183">
        <v>2200937</v>
      </c>
      <c r="U301" s="183">
        <v>2201317</v>
      </c>
      <c r="V301" s="183">
        <v>1</v>
      </c>
      <c r="W301" s="197"/>
    </row>
    <row r="302" spans="16:23">
      <c r="P302" s="173"/>
      <c r="Q302" s="183">
        <v>2184881</v>
      </c>
      <c r="R302" s="183">
        <v>2207798</v>
      </c>
      <c r="S302" s="183">
        <f t="shared" si="8"/>
        <v>22917</v>
      </c>
      <c r="T302" s="183">
        <v>2201400</v>
      </c>
      <c r="U302" s="183">
        <v>2202263</v>
      </c>
      <c r="V302" s="183">
        <v>1</v>
      </c>
      <c r="W302" s="197" t="s">
        <v>157</v>
      </c>
    </row>
    <row r="303" spans="16:23">
      <c r="P303" s="173"/>
      <c r="Q303" s="183">
        <v>2184881</v>
      </c>
      <c r="R303" s="183">
        <v>2207798</v>
      </c>
      <c r="S303" s="183">
        <f t="shared" si="8"/>
        <v>22917</v>
      </c>
      <c r="T303" s="183">
        <v>2202374</v>
      </c>
      <c r="U303" s="183">
        <v>2203066</v>
      </c>
      <c r="V303" s="183">
        <v>1</v>
      </c>
      <c r="W303" s="197" t="s">
        <v>157</v>
      </c>
    </row>
    <row r="304" spans="16:23">
      <c r="P304" s="173"/>
      <c r="Q304" s="183">
        <v>2184881</v>
      </c>
      <c r="R304" s="183">
        <v>2207798</v>
      </c>
      <c r="S304" s="183">
        <f t="shared" si="8"/>
        <v>22917</v>
      </c>
      <c r="T304" s="183">
        <v>2203295</v>
      </c>
      <c r="U304" s="183">
        <v>2203663</v>
      </c>
      <c r="V304" s="183">
        <v>1</v>
      </c>
      <c r="W304" s="197"/>
    </row>
    <row r="305" spans="16:23">
      <c r="P305" s="173"/>
      <c r="Q305" s="183">
        <v>2184881</v>
      </c>
      <c r="R305" s="183">
        <v>2207798</v>
      </c>
      <c r="S305" s="183">
        <f t="shared" si="8"/>
        <v>22917</v>
      </c>
      <c r="T305" s="183">
        <v>2203660</v>
      </c>
      <c r="U305" s="183">
        <v>2204202</v>
      </c>
      <c r="V305" s="183">
        <v>1</v>
      </c>
      <c r="W305" s="197"/>
    </row>
    <row r="306" spans="16:23">
      <c r="P306" s="173"/>
      <c r="Q306" s="183">
        <v>2184881</v>
      </c>
      <c r="R306" s="183">
        <v>2207798</v>
      </c>
      <c r="S306" s="183">
        <f t="shared" si="8"/>
        <v>22917</v>
      </c>
      <c r="T306" s="183">
        <v>2204199</v>
      </c>
      <c r="U306" s="183">
        <v>2204825</v>
      </c>
      <c r="V306" s="183">
        <v>1</v>
      </c>
      <c r="W306" s="197"/>
    </row>
    <row r="307" spans="16:23">
      <c r="P307" s="173"/>
      <c r="Q307" s="183">
        <v>2184881</v>
      </c>
      <c r="R307" s="183">
        <v>2207798</v>
      </c>
      <c r="S307" s="183">
        <f t="shared" si="8"/>
        <v>22917</v>
      </c>
      <c r="T307" s="183">
        <v>2204822</v>
      </c>
      <c r="U307" s="183">
        <v>2205040</v>
      </c>
      <c r="V307" s="183">
        <v>1</v>
      </c>
      <c r="W307" s="197"/>
    </row>
    <row r="308" spans="16:23">
      <c r="P308" s="173"/>
      <c r="Q308" s="183">
        <v>2184881</v>
      </c>
      <c r="R308" s="183">
        <v>2207798</v>
      </c>
      <c r="S308" s="183">
        <f t="shared" si="8"/>
        <v>22917</v>
      </c>
      <c r="T308" s="183">
        <v>2205037</v>
      </c>
      <c r="U308" s="183">
        <v>2205330</v>
      </c>
      <c r="V308" s="183">
        <v>1</v>
      </c>
      <c r="W308" s="197"/>
    </row>
    <row r="309" spans="16:23">
      <c r="P309" s="173"/>
      <c r="Q309" s="183">
        <v>2184881</v>
      </c>
      <c r="R309" s="183">
        <v>2207798</v>
      </c>
      <c r="S309" s="183">
        <f t="shared" si="8"/>
        <v>22917</v>
      </c>
      <c r="T309" s="183">
        <v>2205323</v>
      </c>
      <c r="U309" s="183">
        <v>2205616</v>
      </c>
      <c r="V309" s="183">
        <v>1</v>
      </c>
      <c r="W309" s="197"/>
    </row>
    <row r="310" spans="16:23">
      <c r="P310" s="173"/>
      <c r="Q310" s="183">
        <v>2184881</v>
      </c>
      <c r="R310" s="183">
        <v>2207798</v>
      </c>
      <c r="S310" s="183">
        <f t="shared" si="8"/>
        <v>22917</v>
      </c>
      <c r="T310" s="183">
        <v>2205613</v>
      </c>
      <c r="U310" s="183">
        <v>2206002</v>
      </c>
      <c r="V310" s="183">
        <v>1</v>
      </c>
      <c r="W310" s="197"/>
    </row>
    <row r="311" spans="16:23">
      <c r="P311" s="173"/>
      <c r="Q311" s="183">
        <v>2184881</v>
      </c>
      <c r="R311" s="183">
        <v>2207798</v>
      </c>
      <c r="S311" s="183">
        <f t="shared" si="8"/>
        <v>22917</v>
      </c>
      <c r="T311" s="183">
        <v>2205999</v>
      </c>
      <c r="U311" s="183">
        <v>2206298</v>
      </c>
      <c r="V311" s="183">
        <v>1</v>
      </c>
      <c r="W311" s="197"/>
    </row>
    <row r="312" spans="16:23">
      <c r="P312" s="173"/>
      <c r="Q312" s="183">
        <v>2184881</v>
      </c>
      <c r="R312" s="183">
        <v>2207798</v>
      </c>
      <c r="S312" s="183">
        <f t="shared" si="8"/>
        <v>22917</v>
      </c>
      <c r="T312" s="183">
        <v>2206295</v>
      </c>
      <c r="U312" s="183">
        <v>2206609</v>
      </c>
      <c r="V312" s="183">
        <v>1</v>
      </c>
      <c r="W312" s="197"/>
    </row>
    <row r="313" spans="16:23">
      <c r="P313" s="173"/>
      <c r="Q313" s="183">
        <v>2184881</v>
      </c>
      <c r="R313" s="183">
        <v>2207798</v>
      </c>
      <c r="S313" s="183">
        <f t="shared" si="8"/>
        <v>22917</v>
      </c>
      <c r="T313" s="183">
        <v>2206606</v>
      </c>
      <c r="U313" s="183">
        <v>2206860</v>
      </c>
      <c r="V313" s="183">
        <v>1</v>
      </c>
      <c r="W313" s="197"/>
    </row>
    <row r="314" spans="16:23">
      <c r="P314" s="173"/>
      <c r="Q314" s="183">
        <v>2184881</v>
      </c>
      <c r="R314" s="183">
        <v>2207798</v>
      </c>
      <c r="S314" s="183">
        <f t="shared" si="8"/>
        <v>22917</v>
      </c>
      <c r="T314" s="183">
        <v>2206857</v>
      </c>
      <c r="U314" s="183">
        <v>2207798</v>
      </c>
      <c r="V314" s="183">
        <v>1</v>
      </c>
      <c r="W314" s="197"/>
    </row>
    <row r="315" spans="16:23">
      <c r="P315" s="173">
        <v>17</v>
      </c>
      <c r="Q315" s="185">
        <v>2295046</v>
      </c>
      <c r="R315" s="185">
        <v>2351014</v>
      </c>
      <c r="S315" s="185">
        <f>R315-Q315</f>
        <v>55968</v>
      </c>
      <c r="T315" s="185">
        <v>2295046</v>
      </c>
      <c r="U315" s="185">
        <v>2295531</v>
      </c>
      <c r="V315" s="185">
        <v>1</v>
      </c>
      <c r="W315" s="195" t="s">
        <v>503</v>
      </c>
    </row>
    <row r="316" spans="16:23">
      <c r="P316" s="173"/>
      <c r="Q316" s="185">
        <v>2295046</v>
      </c>
      <c r="R316" s="185">
        <v>2351014</v>
      </c>
      <c r="S316" s="185">
        <f t="shared" ref="S316:S363" si="9">R316-Q316</f>
        <v>55968</v>
      </c>
      <c r="T316" s="185">
        <v>2295751</v>
      </c>
      <c r="U316" s="185">
        <v>2296218</v>
      </c>
      <c r="V316" s="185">
        <v>1</v>
      </c>
      <c r="W316" s="195"/>
    </row>
    <row r="317" spans="16:23">
      <c r="P317" s="173"/>
      <c r="Q317" s="185">
        <v>2295046</v>
      </c>
      <c r="R317" s="185">
        <v>2351014</v>
      </c>
      <c r="S317" s="185">
        <f t="shared" si="9"/>
        <v>55968</v>
      </c>
      <c r="T317" s="185">
        <v>2296215</v>
      </c>
      <c r="U317" s="185">
        <v>2296511</v>
      </c>
      <c r="V317" s="185">
        <v>1</v>
      </c>
      <c r="W317" s="195"/>
    </row>
    <row r="318" spans="16:23">
      <c r="P318" s="173"/>
      <c r="Q318" s="185">
        <v>2295046</v>
      </c>
      <c r="R318" s="185">
        <v>2351014</v>
      </c>
      <c r="S318" s="185">
        <f t="shared" si="9"/>
        <v>55968</v>
      </c>
      <c r="T318" s="185">
        <v>2296597</v>
      </c>
      <c r="U318" s="185">
        <v>2297376</v>
      </c>
      <c r="V318" s="185">
        <v>1</v>
      </c>
      <c r="W318" s="195" t="s">
        <v>229</v>
      </c>
    </row>
    <row r="319" spans="16:23">
      <c r="P319" s="173"/>
      <c r="Q319" s="185">
        <v>2295046</v>
      </c>
      <c r="R319" s="185">
        <v>2351014</v>
      </c>
      <c r="S319" s="185">
        <f t="shared" si="9"/>
        <v>55968</v>
      </c>
      <c r="T319" s="185">
        <v>2297530</v>
      </c>
      <c r="U319" s="185">
        <v>2299122</v>
      </c>
      <c r="V319" s="185">
        <v>1</v>
      </c>
      <c r="W319" s="195" t="s">
        <v>1239</v>
      </c>
    </row>
    <row r="320" spans="16:23">
      <c r="P320" s="173"/>
      <c r="Q320" s="185">
        <v>2295046</v>
      </c>
      <c r="R320" s="185">
        <v>2351014</v>
      </c>
      <c r="S320" s="185">
        <f t="shared" si="9"/>
        <v>55968</v>
      </c>
      <c r="T320" s="185">
        <v>2299106</v>
      </c>
      <c r="U320" s="185">
        <v>2302357</v>
      </c>
      <c r="V320" s="185">
        <v>1</v>
      </c>
      <c r="W320" s="195" t="s">
        <v>232</v>
      </c>
    </row>
    <row r="321" spans="16:23">
      <c r="P321" s="173"/>
      <c r="Q321" s="185">
        <v>2295046</v>
      </c>
      <c r="R321" s="185">
        <v>2351014</v>
      </c>
      <c r="S321" s="185">
        <f t="shared" si="9"/>
        <v>55968</v>
      </c>
      <c r="T321" s="185">
        <v>2302471</v>
      </c>
      <c r="U321" s="185">
        <v>2303721</v>
      </c>
      <c r="V321" s="185">
        <v>1</v>
      </c>
      <c r="W321" s="195" t="s">
        <v>1240</v>
      </c>
    </row>
    <row r="322" spans="16:23">
      <c r="P322" s="173"/>
      <c r="Q322" s="185">
        <v>2295046</v>
      </c>
      <c r="R322" s="185">
        <v>2351014</v>
      </c>
      <c r="S322" s="185">
        <f t="shared" si="9"/>
        <v>55968</v>
      </c>
      <c r="T322" s="185">
        <v>2303688</v>
      </c>
      <c r="U322" s="185">
        <v>2305226</v>
      </c>
      <c r="V322" s="185">
        <v>-1</v>
      </c>
      <c r="W322" s="195" t="s">
        <v>1241</v>
      </c>
    </row>
    <row r="323" spans="16:23">
      <c r="P323" s="173"/>
      <c r="Q323" s="185">
        <v>2295046</v>
      </c>
      <c r="R323" s="185">
        <v>2351014</v>
      </c>
      <c r="S323" s="185">
        <f t="shared" si="9"/>
        <v>55968</v>
      </c>
      <c r="T323" s="185">
        <v>2305297</v>
      </c>
      <c r="U323" s="185">
        <v>2307000</v>
      </c>
      <c r="V323" s="185">
        <v>-1</v>
      </c>
      <c r="W323" s="195" t="s">
        <v>1242</v>
      </c>
    </row>
    <row r="324" spans="16:23">
      <c r="P324" s="173"/>
      <c r="Q324" s="185">
        <v>2295046</v>
      </c>
      <c r="R324" s="185">
        <v>2351014</v>
      </c>
      <c r="S324" s="185">
        <f t="shared" si="9"/>
        <v>55968</v>
      </c>
      <c r="T324" s="185">
        <v>2307129</v>
      </c>
      <c r="U324" s="185">
        <v>2307947</v>
      </c>
      <c r="V324" s="185">
        <v>-1</v>
      </c>
      <c r="W324" s="195" t="s">
        <v>1068</v>
      </c>
    </row>
    <row r="325" spans="16:23">
      <c r="P325" s="173"/>
      <c r="Q325" s="185">
        <v>2295046</v>
      </c>
      <c r="R325" s="185">
        <v>2351014</v>
      </c>
      <c r="S325" s="185">
        <f t="shared" si="9"/>
        <v>55968</v>
      </c>
      <c r="T325" s="185">
        <v>2307963</v>
      </c>
      <c r="U325" s="185">
        <v>2308625</v>
      </c>
      <c r="V325" s="185">
        <v>-1</v>
      </c>
      <c r="W325" s="195" t="s">
        <v>595</v>
      </c>
    </row>
    <row r="326" spans="16:23">
      <c r="P326" s="173"/>
      <c r="Q326" s="185">
        <v>2295046</v>
      </c>
      <c r="R326" s="185">
        <v>2351014</v>
      </c>
      <c r="S326" s="185">
        <f t="shared" si="9"/>
        <v>55968</v>
      </c>
      <c r="T326" s="185">
        <v>2308625</v>
      </c>
      <c r="U326" s="185">
        <v>2309275</v>
      </c>
      <c r="V326" s="185">
        <v>-1</v>
      </c>
      <c r="W326" s="195" t="s">
        <v>595</v>
      </c>
    </row>
    <row r="327" spans="16:23">
      <c r="P327" s="173"/>
      <c r="Q327" s="185">
        <v>2295046</v>
      </c>
      <c r="R327" s="185">
        <v>2351014</v>
      </c>
      <c r="S327" s="185">
        <f t="shared" si="9"/>
        <v>55968</v>
      </c>
      <c r="T327" s="185">
        <v>2309371</v>
      </c>
      <c r="U327" s="185">
        <v>2310201</v>
      </c>
      <c r="V327" s="185">
        <v>-1</v>
      </c>
      <c r="W327" s="195" t="s">
        <v>629</v>
      </c>
    </row>
    <row r="328" spans="16:23">
      <c r="P328" s="173"/>
      <c r="Q328" s="185">
        <v>2295046</v>
      </c>
      <c r="R328" s="185">
        <v>2351014</v>
      </c>
      <c r="S328" s="185">
        <f t="shared" si="9"/>
        <v>55968</v>
      </c>
      <c r="T328" s="185">
        <v>2310394</v>
      </c>
      <c r="U328" s="185">
        <v>2311536</v>
      </c>
      <c r="V328" s="185">
        <v>-1</v>
      </c>
      <c r="W328" s="195" t="s">
        <v>329</v>
      </c>
    </row>
    <row r="329" spans="16:23">
      <c r="P329" s="173"/>
      <c r="Q329" s="185">
        <v>2295046</v>
      </c>
      <c r="R329" s="185">
        <v>2351014</v>
      </c>
      <c r="S329" s="185">
        <f t="shared" si="9"/>
        <v>55968</v>
      </c>
      <c r="T329" s="185">
        <v>2311571</v>
      </c>
      <c r="U329" s="185">
        <v>2312782</v>
      </c>
      <c r="V329" s="185">
        <v>-1</v>
      </c>
      <c r="W329" s="195" t="s">
        <v>1243</v>
      </c>
    </row>
    <row r="330" spans="16:23">
      <c r="P330" s="173"/>
      <c r="Q330" s="185">
        <v>2295046</v>
      </c>
      <c r="R330" s="185">
        <v>2351014</v>
      </c>
      <c r="S330" s="185">
        <f t="shared" si="9"/>
        <v>55968</v>
      </c>
      <c r="T330" s="185">
        <v>2312915</v>
      </c>
      <c r="U330" s="185">
        <v>2313643</v>
      </c>
      <c r="V330" s="185">
        <v>-1</v>
      </c>
      <c r="W330" s="195" t="s">
        <v>1244</v>
      </c>
    </row>
    <row r="331" spans="16:23">
      <c r="P331" s="173"/>
      <c r="Q331" s="185">
        <v>2295046</v>
      </c>
      <c r="R331" s="185">
        <v>2351014</v>
      </c>
      <c r="S331" s="185">
        <f t="shared" si="9"/>
        <v>55968</v>
      </c>
      <c r="T331" s="185">
        <v>2313875</v>
      </c>
      <c r="U331" s="185">
        <v>2315359</v>
      </c>
      <c r="V331" s="185">
        <v>1</v>
      </c>
      <c r="W331" s="195" t="s">
        <v>233</v>
      </c>
    </row>
    <row r="332" spans="16:23">
      <c r="P332" s="173"/>
      <c r="Q332" s="185">
        <v>2295046</v>
      </c>
      <c r="R332" s="185">
        <v>2351014</v>
      </c>
      <c r="S332" s="185">
        <f t="shared" si="9"/>
        <v>55968</v>
      </c>
      <c r="T332" s="185">
        <v>2315405</v>
      </c>
      <c r="U332" s="185">
        <v>2315953</v>
      </c>
      <c r="V332" s="185">
        <v>1</v>
      </c>
      <c r="W332" s="195"/>
    </row>
    <row r="333" spans="16:23">
      <c r="P333" s="173"/>
      <c r="Q333" s="185">
        <v>2295046</v>
      </c>
      <c r="R333" s="185">
        <v>2351014</v>
      </c>
      <c r="S333" s="185">
        <f t="shared" si="9"/>
        <v>55968</v>
      </c>
      <c r="T333" s="185">
        <v>2316263</v>
      </c>
      <c r="U333" s="185">
        <v>2318500</v>
      </c>
      <c r="V333" s="185">
        <v>1</v>
      </c>
      <c r="W333" s="195" t="s">
        <v>157</v>
      </c>
    </row>
    <row r="334" spans="16:23">
      <c r="P334" s="173"/>
      <c r="Q334" s="185">
        <v>2295046</v>
      </c>
      <c r="R334" s="185">
        <v>2351014</v>
      </c>
      <c r="S334" s="185">
        <f t="shared" si="9"/>
        <v>55968</v>
      </c>
      <c r="T334" s="185">
        <v>2318561</v>
      </c>
      <c r="U334" s="185">
        <v>2319853</v>
      </c>
      <c r="V334" s="185">
        <v>-1</v>
      </c>
      <c r="W334" s="195"/>
    </row>
    <row r="335" spans="16:23">
      <c r="P335" s="173"/>
      <c r="Q335" s="185">
        <v>2295046</v>
      </c>
      <c r="R335" s="185">
        <v>2351014</v>
      </c>
      <c r="S335" s="185">
        <f t="shared" si="9"/>
        <v>55968</v>
      </c>
      <c r="T335" s="185">
        <v>2319853</v>
      </c>
      <c r="U335" s="185">
        <v>2320005</v>
      </c>
      <c r="V335" s="185">
        <v>1</v>
      </c>
      <c r="W335" s="195"/>
    </row>
    <row r="336" spans="16:23">
      <c r="P336" s="173"/>
      <c r="Q336" s="185">
        <v>2295046</v>
      </c>
      <c r="R336" s="185">
        <v>2351014</v>
      </c>
      <c r="S336" s="185">
        <f t="shared" si="9"/>
        <v>55968</v>
      </c>
      <c r="T336" s="185">
        <v>2320188</v>
      </c>
      <c r="U336" s="185">
        <v>2320763</v>
      </c>
      <c r="V336" s="185">
        <v>1</v>
      </c>
      <c r="W336" s="195" t="s">
        <v>1245</v>
      </c>
    </row>
    <row r="337" spans="16:23">
      <c r="P337" s="173"/>
      <c r="Q337" s="185">
        <v>2295046</v>
      </c>
      <c r="R337" s="185">
        <v>2351014</v>
      </c>
      <c r="S337" s="185">
        <f t="shared" si="9"/>
        <v>55968</v>
      </c>
      <c r="T337" s="185">
        <v>2320784</v>
      </c>
      <c r="U337" s="185">
        <v>2321875</v>
      </c>
      <c r="V337" s="185">
        <v>1</v>
      </c>
      <c r="W337" s="195" t="s">
        <v>1246</v>
      </c>
    </row>
    <row r="338" spans="16:23">
      <c r="P338" s="173"/>
      <c r="Q338" s="185">
        <v>2295046</v>
      </c>
      <c r="R338" s="185">
        <v>2351014</v>
      </c>
      <c r="S338" s="185">
        <f t="shared" si="9"/>
        <v>55968</v>
      </c>
      <c r="T338" s="185">
        <v>2321913</v>
      </c>
      <c r="U338" s="185">
        <v>2322857</v>
      </c>
      <c r="V338" s="185">
        <v>1</v>
      </c>
      <c r="W338" s="195" t="s">
        <v>1247</v>
      </c>
    </row>
    <row r="339" spans="16:23">
      <c r="P339" s="173"/>
      <c r="Q339" s="185">
        <v>2295046</v>
      </c>
      <c r="R339" s="185">
        <v>2351014</v>
      </c>
      <c r="S339" s="185">
        <f t="shared" si="9"/>
        <v>55968</v>
      </c>
      <c r="T339" s="185">
        <v>2322854</v>
      </c>
      <c r="U339" s="185">
        <v>2323213</v>
      </c>
      <c r="V339" s="185">
        <v>1</v>
      </c>
      <c r="W339" s="195"/>
    </row>
    <row r="340" spans="16:23">
      <c r="P340" s="173"/>
      <c r="Q340" s="185">
        <v>2295046</v>
      </c>
      <c r="R340" s="185">
        <v>2351014</v>
      </c>
      <c r="S340" s="185">
        <f t="shared" si="9"/>
        <v>55968</v>
      </c>
      <c r="T340" s="185">
        <v>2323210</v>
      </c>
      <c r="U340" s="185">
        <v>2324280</v>
      </c>
      <c r="V340" s="185">
        <v>1</v>
      </c>
      <c r="W340" s="195" t="s">
        <v>1248</v>
      </c>
    </row>
    <row r="341" spans="16:23">
      <c r="P341" s="173"/>
      <c r="Q341" s="185">
        <v>2295046</v>
      </c>
      <c r="R341" s="185">
        <v>2351014</v>
      </c>
      <c r="S341" s="185">
        <f t="shared" si="9"/>
        <v>55968</v>
      </c>
      <c r="T341" s="185">
        <v>2324277</v>
      </c>
      <c r="U341" s="185">
        <v>2326040</v>
      </c>
      <c r="V341" s="185">
        <v>1</v>
      </c>
      <c r="W341" s="195" t="s">
        <v>994</v>
      </c>
    </row>
    <row r="342" spans="16:23">
      <c r="P342" s="173"/>
      <c r="Q342" s="185">
        <v>2295046</v>
      </c>
      <c r="R342" s="185">
        <v>2351014</v>
      </c>
      <c r="S342" s="185">
        <f t="shared" si="9"/>
        <v>55968</v>
      </c>
      <c r="T342" s="185">
        <v>2326095</v>
      </c>
      <c r="U342" s="185">
        <v>2327093</v>
      </c>
      <c r="V342" s="185">
        <v>1</v>
      </c>
      <c r="W342" s="195" t="s">
        <v>1249</v>
      </c>
    </row>
    <row r="343" spans="16:23">
      <c r="P343" s="173"/>
      <c r="Q343" s="185">
        <v>2295046</v>
      </c>
      <c r="R343" s="185">
        <v>2351014</v>
      </c>
      <c r="S343" s="185">
        <f t="shared" si="9"/>
        <v>55968</v>
      </c>
      <c r="T343" s="185">
        <v>2327097</v>
      </c>
      <c r="U343" s="185">
        <v>2328260</v>
      </c>
      <c r="V343" s="185">
        <v>1</v>
      </c>
      <c r="W343" s="195" t="s">
        <v>1250</v>
      </c>
    </row>
    <row r="344" spans="16:23">
      <c r="P344" s="173"/>
      <c r="Q344" s="185">
        <v>2295046</v>
      </c>
      <c r="R344" s="185">
        <v>2351014</v>
      </c>
      <c r="S344" s="185">
        <f t="shared" si="9"/>
        <v>55968</v>
      </c>
      <c r="T344" s="185">
        <v>2328264</v>
      </c>
      <c r="U344" s="185">
        <v>2329331</v>
      </c>
      <c r="V344" s="185">
        <v>1</v>
      </c>
      <c r="W344" s="195" t="s">
        <v>157</v>
      </c>
    </row>
    <row r="345" spans="16:23">
      <c r="P345" s="173"/>
      <c r="Q345" s="185">
        <v>2295046</v>
      </c>
      <c r="R345" s="185">
        <v>2351014</v>
      </c>
      <c r="S345" s="185">
        <f t="shared" si="9"/>
        <v>55968</v>
      </c>
      <c r="T345" s="185">
        <v>2329315</v>
      </c>
      <c r="U345" s="185">
        <v>2330022</v>
      </c>
      <c r="V345" s="185">
        <v>1</v>
      </c>
      <c r="W345" s="195"/>
    </row>
    <row r="346" spans="16:23">
      <c r="P346" s="173"/>
      <c r="Q346" s="185">
        <v>2295046</v>
      </c>
      <c r="R346" s="185">
        <v>2351014</v>
      </c>
      <c r="S346" s="185">
        <f t="shared" si="9"/>
        <v>55968</v>
      </c>
      <c r="T346" s="185">
        <v>2330055</v>
      </c>
      <c r="U346" s="185">
        <v>2330945</v>
      </c>
      <c r="V346" s="185">
        <v>1</v>
      </c>
      <c r="W346" s="195" t="s">
        <v>983</v>
      </c>
    </row>
    <row r="347" spans="16:23">
      <c r="P347" s="173"/>
      <c r="Q347" s="185">
        <v>2295046</v>
      </c>
      <c r="R347" s="185">
        <v>2351014</v>
      </c>
      <c r="S347" s="185">
        <f t="shared" si="9"/>
        <v>55968</v>
      </c>
      <c r="T347" s="185">
        <v>2330942</v>
      </c>
      <c r="U347" s="185">
        <v>2332969</v>
      </c>
      <c r="V347" s="185">
        <v>1</v>
      </c>
      <c r="W347" s="195" t="s">
        <v>1251</v>
      </c>
    </row>
    <row r="348" spans="16:23">
      <c r="P348" s="173"/>
      <c r="Q348" s="185">
        <v>2295046</v>
      </c>
      <c r="R348" s="185">
        <v>2351014</v>
      </c>
      <c r="S348" s="185">
        <f t="shared" si="9"/>
        <v>55968</v>
      </c>
      <c r="T348" s="185">
        <v>2333000</v>
      </c>
      <c r="U348" s="185">
        <v>2334115</v>
      </c>
      <c r="V348" s="185">
        <v>1</v>
      </c>
      <c r="W348" s="195" t="s">
        <v>1252</v>
      </c>
    </row>
    <row r="349" spans="16:23">
      <c r="P349" s="173"/>
      <c r="Q349" s="185">
        <v>2295046</v>
      </c>
      <c r="R349" s="185">
        <v>2351014</v>
      </c>
      <c r="S349" s="185">
        <f t="shared" si="9"/>
        <v>55968</v>
      </c>
      <c r="T349" s="185">
        <v>2334093</v>
      </c>
      <c r="U349" s="185">
        <v>2334653</v>
      </c>
      <c r="V349" s="185">
        <v>1</v>
      </c>
      <c r="W349" s="195"/>
    </row>
    <row r="350" spans="16:23">
      <c r="P350" s="173"/>
      <c r="Q350" s="185">
        <v>2295046</v>
      </c>
      <c r="R350" s="185">
        <v>2351014</v>
      </c>
      <c r="S350" s="185">
        <f t="shared" si="9"/>
        <v>55968</v>
      </c>
      <c r="T350" s="185">
        <v>2334808</v>
      </c>
      <c r="U350" s="185">
        <v>2335524</v>
      </c>
      <c r="V350" s="185">
        <v>1</v>
      </c>
      <c r="W350" s="195" t="s">
        <v>1253</v>
      </c>
    </row>
    <row r="351" spans="16:23">
      <c r="P351" s="173"/>
      <c r="Q351" s="185">
        <v>2295046</v>
      </c>
      <c r="R351" s="185">
        <v>2351014</v>
      </c>
      <c r="S351" s="185">
        <f t="shared" si="9"/>
        <v>55968</v>
      </c>
      <c r="T351" s="185">
        <v>2335579</v>
      </c>
      <c r="U351" s="185">
        <v>2336631</v>
      </c>
      <c r="V351" s="185">
        <v>1</v>
      </c>
      <c r="W351" s="195" t="s">
        <v>199</v>
      </c>
    </row>
    <row r="352" spans="16:23">
      <c r="P352" s="173"/>
      <c r="Q352" s="185">
        <v>2295046</v>
      </c>
      <c r="R352" s="185">
        <v>2351014</v>
      </c>
      <c r="S352" s="185">
        <f t="shared" si="9"/>
        <v>55968</v>
      </c>
      <c r="T352" s="185">
        <v>2336624</v>
      </c>
      <c r="U352" s="185">
        <v>2337325</v>
      </c>
      <c r="V352" s="185">
        <v>1</v>
      </c>
      <c r="W352" s="195" t="s">
        <v>1254</v>
      </c>
    </row>
    <row r="353" spans="16:23">
      <c r="P353" s="173"/>
      <c r="Q353" s="185">
        <v>2295046</v>
      </c>
      <c r="R353" s="185">
        <v>2351014</v>
      </c>
      <c r="S353" s="185">
        <f t="shared" si="9"/>
        <v>55968</v>
      </c>
      <c r="T353" s="185">
        <v>2337550</v>
      </c>
      <c r="U353" s="185">
        <v>2337681</v>
      </c>
      <c r="V353" s="185">
        <v>1</v>
      </c>
      <c r="W353" s="195"/>
    </row>
    <row r="354" spans="16:23">
      <c r="P354" s="173"/>
      <c r="Q354" s="185">
        <v>2295046</v>
      </c>
      <c r="R354" s="185">
        <v>2351014</v>
      </c>
      <c r="S354" s="185">
        <f t="shared" si="9"/>
        <v>55968</v>
      </c>
      <c r="T354" s="185">
        <v>2337948</v>
      </c>
      <c r="U354" s="185">
        <v>2338676</v>
      </c>
      <c r="V354" s="185">
        <v>1</v>
      </c>
      <c r="W354" s="195"/>
    </row>
    <row r="355" spans="16:23">
      <c r="P355" s="173"/>
      <c r="Q355" s="185">
        <v>2295046</v>
      </c>
      <c r="R355" s="185">
        <v>2351014</v>
      </c>
      <c r="S355" s="185">
        <f t="shared" si="9"/>
        <v>55968</v>
      </c>
      <c r="T355" s="185">
        <v>2338685</v>
      </c>
      <c r="U355" s="185">
        <v>2340088</v>
      </c>
      <c r="V355" s="185">
        <v>1</v>
      </c>
      <c r="W355" s="195" t="s">
        <v>1255</v>
      </c>
    </row>
    <row r="356" spans="16:23">
      <c r="P356" s="173"/>
      <c r="Q356" s="185">
        <v>2295046</v>
      </c>
      <c r="R356" s="185">
        <v>2351014</v>
      </c>
      <c r="S356" s="185">
        <f t="shared" si="9"/>
        <v>55968</v>
      </c>
      <c r="T356" s="185">
        <v>2340085</v>
      </c>
      <c r="U356" s="185">
        <v>2341341</v>
      </c>
      <c r="V356" s="185">
        <v>1</v>
      </c>
      <c r="W356" s="195"/>
    </row>
    <row r="357" spans="16:23">
      <c r="P357" s="173"/>
      <c r="Q357" s="185">
        <v>2295046</v>
      </c>
      <c r="R357" s="185">
        <v>2351014</v>
      </c>
      <c r="S357" s="185">
        <f t="shared" si="9"/>
        <v>55968</v>
      </c>
      <c r="T357" s="185">
        <v>2341569</v>
      </c>
      <c r="U357" s="185">
        <v>2341850</v>
      </c>
      <c r="V357" s="185">
        <v>1</v>
      </c>
      <c r="W357" s="195"/>
    </row>
    <row r="358" spans="16:23">
      <c r="P358" s="173"/>
      <c r="Q358" s="185">
        <v>2295046</v>
      </c>
      <c r="R358" s="185">
        <v>2351014</v>
      </c>
      <c r="S358" s="185">
        <f t="shared" si="9"/>
        <v>55968</v>
      </c>
      <c r="T358" s="185">
        <v>2341908</v>
      </c>
      <c r="U358" s="185">
        <v>2343788</v>
      </c>
      <c r="V358" s="185">
        <v>1</v>
      </c>
      <c r="W358" s="195" t="s">
        <v>463</v>
      </c>
    </row>
    <row r="359" spans="16:23">
      <c r="P359" s="173"/>
      <c r="Q359" s="185">
        <v>2295046</v>
      </c>
      <c r="R359" s="185">
        <v>2351014</v>
      </c>
      <c r="S359" s="185">
        <f t="shared" si="9"/>
        <v>55968</v>
      </c>
      <c r="T359" s="185">
        <v>2343854</v>
      </c>
      <c r="U359" s="185">
        <v>2344960</v>
      </c>
      <c r="V359" s="185">
        <v>1</v>
      </c>
      <c r="W359" s="195" t="s">
        <v>157</v>
      </c>
    </row>
    <row r="360" spans="16:23">
      <c r="P360" s="173"/>
      <c r="Q360" s="185">
        <v>2295046</v>
      </c>
      <c r="R360" s="185">
        <v>2351014</v>
      </c>
      <c r="S360" s="185">
        <f t="shared" si="9"/>
        <v>55968</v>
      </c>
      <c r="T360" s="185">
        <v>2344957</v>
      </c>
      <c r="U360" s="185">
        <v>2347257</v>
      </c>
      <c r="V360" s="185">
        <v>1</v>
      </c>
      <c r="W360" s="195"/>
    </row>
    <row r="361" spans="16:23">
      <c r="P361" s="173"/>
      <c r="Q361" s="185">
        <v>2295046</v>
      </c>
      <c r="R361" s="185">
        <v>2351014</v>
      </c>
      <c r="S361" s="185">
        <f t="shared" si="9"/>
        <v>55968</v>
      </c>
      <c r="T361" s="185">
        <v>2347384</v>
      </c>
      <c r="U361" s="185">
        <v>2349282</v>
      </c>
      <c r="V361" s="185">
        <v>1</v>
      </c>
      <c r="W361" s="195" t="s">
        <v>463</v>
      </c>
    </row>
    <row r="362" spans="16:23">
      <c r="P362" s="173"/>
      <c r="Q362" s="185">
        <v>2295046</v>
      </c>
      <c r="R362" s="185">
        <v>2351014</v>
      </c>
      <c r="S362" s="185">
        <f t="shared" si="9"/>
        <v>55968</v>
      </c>
      <c r="T362" s="185">
        <v>2349279</v>
      </c>
      <c r="U362" s="185">
        <v>2350406</v>
      </c>
      <c r="V362" s="185">
        <v>1</v>
      </c>
      <c r="W362" s="195" t="s">
        <v>591</v>
      </c>
    </row>
    <row r="363" spans="16:23">
      <c r="P363" s="173"/>
      <c r="Q363" s="185">
        <v>2295046</v>
      </c>
      <c r="R363" s="185">
        <v>2351014</v>
      </c>
      <c r="S363" s="185">
        <f t="shared" si="9"/>
        <v>55968</v>
      </c>
      <c r="T363" s="185">
        <v>2350403</v>
      </c>
      <c r="U363" s="185">
        <v>2351014</v>
      </c>
      <c r="V363" s="185">
        <v>1</v>
      </c>
      <c r="W363" s="195" t="s">
        <v>589</v>
      </c>
    </row>
    <row r="364" spans="16:23">
      <c r="P364" s="5">
        <v>18</v>
      </c>
      <c r="Q364" s="187">
        <v>2531570</v>
      </c>
      <c r="R364" s="187">
        <v>2546470</v>
      </c>
      <c r="S364" s="188">
        <f>R364-Q364</f>
        <v>14900</v>
      </c>
      <c r="T364" s="187">
        <v>2531570</v>
      </c>
      <c r="U364" s="187">
        <v>2531779</v>
      </c>
      <c r="V364" s="187">
        <v>-1</v>
      </c>
      <c r="W364" s="196"/>
    </row>
    <row r="365" spans="16:23">
      <c r="Q365" s="187">
        <v>2531570</v>
      </c>
      <c r="R365" s="187">
        <v>2546470</v>
      </c>
      <c r="S365" s="188">
        <f t="shared" ref="S365:S392" si="10">R365-Q365</f>
        <v>14900</v>
      </c>
      <c r="T365" s="187">
        <v>2532506</v>
      </c>
      <c r="U365" s="187">
        <v>2532973</v>
      </c>
      <c r="V365" s="187">
        <v>-1</v>
      </c>
      <c r="W365" s="196" t="s">
        <v>866</v>
      </c>
    </row>
    <row r="366" spans="16:23">
      <c r="Q366" s="187">
        <v>2531570</v>
      </c>
      <c r="R366" s="187">
        <v>2546470</v>
      </c>
      <c r="S366" s="188">
        <f t="shared" si="10"/>
        <v>14900</v>
      </c>
      <c r="T366" s="187">
        <v>2532970</v>
      </c>
      <c r="U366" s="187">
        <v>2533500</v>
      </c>
      <c r="V366" s="187">
        <v>-1</v>
      </c>
      <c r="W366" s="196"/>
    </row>
    <row r="367" spans="16:23">
      <c r="Q367" s="187">
        <v>2531570</v>
      </c>
      <c r="R367" s="187">
        <v>2546470</v>
      </c>
      <c r="S367" s="188">
        <f t="shared" si="10"/>
        <v>14900</v>
      </c>
      <c r="T367" s="187">
        <v>2533497</v>
      </c>
      <c r="U367" s="187">
        <v>2533919</v>
      </c>
      <c r="V367" s="187">
        <v>-1</v>
      </c>
      <c r="W367" s="196" t="s">
        <v>1256</v>
      </c>
    </row>
    <row r="368" spans="16:23">
      <c r="Q368" s="187">
        <v>2531570</v>
      </c>
      <c r="R368" s="187">
        <v>2546470</v>
      </c>
      <c r="S368" s="188">
        <f t="shared" si="10"/>
        <v>14900</v>
      </c>
      <c r="T368" s="187">
        <v>2533919</v>
      </c>
      <c r="U368" s="187">
        <v>2534371</v>
      </c>
      <c r="V368" s="187">
        <v>-1</v>
      </c>
      <c r="W368" s="196"/>
    </row>
    <row r="369" spans="17:23">
      <c r="Q369" s="187">
        <v>2531570</v>
      </c>
      <c r="R369" s="187">
        <v>2546470</v>
      </c>
      <c r="S369" s="188">
        <f t="shared" si="10"/>
        <v>14900</v>
      </c>
      <c r="T369" s="187">
        <v>2534431</v>
      </c>
      <c r="U369" s="187">
        <v>2534619</v>
      </c>
      <c r="V369" s="187">
        <v>1</v>
      </c>
      <c r="W369" s="196"/>
    </row>
    <row r="370" spans="17:23">
      <c r="Q370" s="187">
        <v>2531570</v>
      </c>
      <c r="R370" s="187">
        <v>2546470</v>
      </c>
      <c r="S370" s="188">
        <f t="shared" si="10"/>
        <v>14900</v>
      </c>
      <c r="T370" s="187">
        <v>2534747</v>
      </c>
      <c r="U370" s="187">
        <v>2535019</v>
      </c>
      <c r="V370" s="187">
        <v>1</v>
      </c>
      <c r="W370" s="196"/>
    </row>
    <row r="371" spans="17:23">
      <c r="Q371" s="187">
        <v>2531570</v>
      </c>
      <c r="R371" s="187">
        <v>2546470</v>
      </c>
      <c r="S371" s="188">
        <f t="shared" si="10"/>
        <v>14900</v>
      </c>
      <c r="T371" s="187">
        <v>2535082</v>
      </c>
      <c r="U371" s="187">
        <v>2535195</v>
      </c>
      <c r="V371" s="187">
        <v>-1</v>
      </c>
      <c r="W371" s="196"/>
    </row>
    <row r="372" spans="17:23">
      <c r="Q372" s="187">
        <v>2531570</v>
      </c>
      <c r="R372" s="187">
        <v>2546470</v>
      </c>
      <c r="S372" s="188">
        <f t="shared" si="10"/>
        <v>14900</v>
      </c>
      <c r="T372" s="187">
        <v>2535188</v>
      </c>
      <c r="U372" s="187">
        <v>2535418</v>
      </c>
      <c r="V372" s="187">
        <v>-1</v>
      </c>
      <c r="W372" s="196"/>
    </row>
    <row r="373" spans="17:23">
      <c r="Q373" s="187">
        <v>2531570</v>
      </c>
      <c r="R373" s="187">
        <v>2546470</v>
      </c>
      <c r="S373" s="188">
        <f t="shared" si="10"/>
        <v>14900</v>
      </c>
      <c r="T373" s="187">
        <v>2535496</v>
      </c>
      <c r="U373" s="187">
        <v>2536218</v>
      </c>
      <c r="V373" s="187">
        <v>1</v>
      </c>
      <c r="W373" s="196" t="s">
        <v>948</v>
      </c>
    </row>
    <row r="374" spans="17:23">
      <c r="Q374" s="187">
        <v>2531570</v>
      </c>
      <c r="R374" s="187">
        <v>2546470</v>
      </c>
      <c r="S374" s="188">
        <f t="shared" si="10"/>
        <v>14900</v>
      </c>
      <c r="T374" s="187">
        <v>2536284</v>
      </c>
      <c r="U374" s="187">
        <v>2536472</v>
      </c>
      <c r="V374" s="187">
        <v>1</v>
      </c>
      <c r="W374" s="196"/>
    </row>
    <row r="375" spans="17:23">
      <c r="Q375" s="187">
        <v>2531570</v>
      </c>
      <c r="R375" s="187">
        <v>2546470</v>
      </c>
      <c r="S375" s="188">
        <f t="shared" si="10"/>
        <v>14900</v>
      </c>
      <c r="T375" s="187">
        <v>2537034</v>
      </c>
      <c r="U375" s="187">
        <v>2537330</v>
      </c>
      <c r="V375" s="187">
        <v>1</v>
      </c>
      <c r="W375" s="196"/>
    </row>
    <row r="376" spans="17:23">
      <c r="Q376" s="187">
        <v>2531570</v>
      </c>
      <c r="R376" s="187">
        <v>2546470</v>
      </c>
      <c r="S376" s="188">
        <f t="shared" si="10"/>
        <v>14900</v>
      </c>
      <c r="T376" s="187">
        <v>2537346</v>
      </c>
      <c r="U376" s="187">
        <v>2538464</v>
      </c>
      <c r="V376" s="187">
        <v>1</v>
      </c>
      <c r="W376" s="196" t="s">
        <v>1257</v>
      </c>
    </row>
    <row r="377" spans="17:23">
      <c r="Q377" s="187">
        <v>2531570</v>
      </c>
      <c r="R377" s="187">
        <v>2546470</v>
      </c>
      <c r="S377" s="188">
        <f t="shared" si="10"/>
        <v>14900</v>
      </c>
      <c r="T377" s="187">
        <v>2538482</v>
      </c>
      <c r="U377" s="187">
        <v>2538967</v>
      </c>
      <c r="V377" s="187">
        <v>1</v>
      </c>
      <c r="W377" s="196" t="s">
        <v>1258</v>
      </c>
    </row>
    <row r="378" spans="17:23">
      <c r="Q378" s="187">
        <v>2531570</v>
      </c>
      <c r="R378" s="187">
        <v>2546470</v>
      </c>
      <c r="S378" s="188">
        <f t="shared" si="10"/>
        <v>14900</v>
      </c>
      <c r="T378" s="187">
        <v>2539058</v>
      </c>
      <c r="U378" s="187">
        <v>2539180</v>
      </c>
      <c r="V378" s="187">
        <v>-1</v>
      </c>
      <c r="W378" s="196"/>
    </row>
    <row r="379" spans="17:23">
      <c r="Q379" s="187">
        <v>2531570</v>
      </c>
      <c r="R379" s="187">
        <v>2546470</v>
      </c>
      <c r="S379" s="188">
        <f t="shared" si="10"/>
        <v>14900</v>
      </c>
      <c r="T379" s="187">
        <v>2539263</v>
      </c>
      <c r="U379" s="187">
        <v>2539919</v>
      </c>
      <c r="V379" s="187">
        <v>1</v>
      </c>
      <c r="W379" s="196"/>
    </row>
    <row r="380" spans="17:23">
      <c r="Q380" s="187">
        <v>2531570</v>
      </c>
      <c r="R380" s="187">
        <v>2546470</v>
      </c>
      <c r="S380" s="188">
        <f t="shared" si="10"/>
        <v>14900</v>
      </c>
      <c r="T380" s="187">
        <v>2539968</v>
      </c>
      <c r="U380" s="187">
        <v>2540771</v>
      </c>
      <c r="V380" s="187">
        <v>-1</v>
      </c>
      <c r="W380" s="196" t="s">
        <v>1259</v>
      </c>
    </row>
    <row r="381" spans="17:23">
      <c r="Q381" s="187">
        <v>2531570</v>
      </c>
      <c r="R381" s="187">
        <v>2546470</v>
      </c>
      <c r="S381" s="188">
        <f t="shared" si="10"/>
        <v>14900</v>
      </c>
      <c r="T381" s="187">
        <v>2540887</v>
      </c>
      <c r="U381" s="187">
        <v>2541030</v>
      </c>
      <c r="V381" s="187">
        <v>1</v>
      </c>
      <c r="W381" s="196"/>
    </row>
    <row r="382" spans="17:23">
      <c r="Q382" s="187">
        <v>2531570</v>
      </c>
      <c r="R382" s="187">
        <v>2546470</v>
      </c>
      <c r="S382" s="188">
        <f t="shared" si="10"/>
        <v>14900</v>
      </c>
      <c r="T382" s="187">
        <v>2541378</v>
      </c>
      <c r="U382" s="187">
        <v>2541629</v>
      </c>
      <c r="V382" s="187">
        <v>1</v>
      </c>
      <c r="W382" s="196"/>
    </row>
    <row r="383" spans="17:23">
      <c r="Q383" s="187">
        <v>2531570</v>
      </c>
      <c r="R383" s="187">
        <v>2546470</v>
      </c>
      <c r="S383" s="188">
        <f t="shared" si="10"/>
        <v>14900</v>
      </c>
      <c r="T383" s="187">
        <v>2541633</v>
      </c>
      <c r="U383" s="187">
        <v>2541908</v>
      </c>
      <c r="V383" s="187">
        <v>1</v>
      </c>
      <c r="W383" s="196"/>
    </row>
    <row r="384" spans="17:23">
      <c r="Q384" s="187">
        <v>2531570</v>
      </c>
      <c r="R384" s="187">
        <v>2546470</v>
      </c>
      <c r="S384" s="188">
        <f t="shared" si="10"/>
        <v>14900</v>
      </c>
      <c r="T384" s="187">
        <v>2541905</v>
      </c>
      <c r="U384" s="187">
        <v>2542267</v>
      </c>
      <c r="V384" s="187">
        <v>1</v>
      </c>
      <c r="W384" s="196"/>
    </row>
    <row r="385" spans="16:23">
      <c r="Q385" s="187">
        <v>2531570</v>
      </c>
      <c r="R385" s="187">
        <v>2546470</v>
      </c>
      <c r="S385" s="188">
        <f t="shared" si="10"/>
        <v>14900</v>
      </c>
      <c r="T385" s="187">
        <v>2542381</v>
      </c>
      <c r="U385" s="187">
        <v>2542539</v>
      </c>
      <c r="V385" s="187">
        <v>-1</v>
      </c>
      <c r="W385" s="196" t="s">
        <v>528</v>
      </c>
    </row>
    <row r="386" spans="16:23">
      <c r="Q386" s="187">
        <v>2531570</v>
      </c>
      <c r="R386" s="187">
        <v>2546470</v>
      </c>
      <c r="S386" s="188">
        <f t="shared" si="10"/>
        <v>14900</v>
      </c>
      <c r="T386" s="187">
        <v>2542630</v>
      </c>
      <c r="U386" s="187">
        <v>2542770</v>
      </c>
      <c r="V386" s="187">
        <v>1</v>
      </c>
      <c r="W386" s="196"/>
    </row>
    <row r="387" spans="16:23">
      <c r="Q387" s="187">
        <v>2531570</v>
      </c>
      <c r="R387" s="187">
        <v>2546470</v>
      </c>
      <c r="S387" s="188">
        <f t="shared" si="10"/>
        <v>14900</v>
      </c>
      <c r="T387" s="187">
        <v>2543180</v>
      </c>
      <c r="U387" s="187">
        <v>2543407</v>
      </c>
      <c r="V387" s="187">
        <v>1</v>
      </c>
      <c r="W387" s="196"/>
    </row>
    <row r="388" spans="16:23">
      <c r="Q388" s="187">
        <v>2531570</v>
      </c>
      <c r="R388" s="187">
        <v>2546470</v>
      </c>
      <c r="S388" s="188">
        <f t="shared" si="10"/>
        <v>14900</v>
      </c>
      <c r="T388" s="187">
        <v>2543409</v>
      </c>
      <c r="U388" s="187">
        <v>2543564</v>
      </c>
      <c r="V388" s="187">
        <v>1</v>
      </c>
      <c r="W388" s="196"/>
    </row>
    <row r="389" spans="16:23">
      <c r="Q389" s="187">
        <v>2531570</v>
      </c>
      <c r="R389" s="187">
        <v>2546470</v>
      </c>
      <c r="S389" s="188">
        <f t="shared" si="10"/>
        <v>14900</v>
      </c>
      <c r="T389" s="187">
        <v>2543567</v>
      </c>
      <c r="U389" s="187">
        <v>2544649</v>
      </c>
      <c r="V389" s="187">
        <v>1</v>
      </c>
      <c r="W389" s="196" t="s">
        <v>1260</v>
      </c>
    </row>
    <row r="390" spans="16:23">
      <c r="Q390" s="187">
        <v>2531570</v>
      </c>
      <c r="R390" s="187">
        <v>2546470</v>
      </c>
      <c r="S390" s="188">
        <f t="shared" si="10"/>
        <v>14900</v>
      </c>
      <c r="T390" s="187">
        <v>2544658</v>
      </c>
      <c r="U390" s="187">
        <v>2545401</v>
      </c>
      <c r="V390" s="187">
        <v>1</v>
      </c>
      <c r="W390" s="196" t="s">
        <v>1261</v>
      </c>
    </row>
    <row r="391" spans="16:23">
      <c r="Q391" s="187">
        <v>2531570</v>
      </c>
      <c r="R391" s="187">
        <v>2546470</v>
      </c>
      <c r="S391" s="188">
        <f t="shared" si="10"/>
        <v>14900</v>
      </c>
      <c r="T391" s="187">
        <v>2545401</v>
      </c>
      <c r="U391" s="187">
        <v>2546036</v>
      </c>
      <c r="V391" s="187">
        <v>1</v>
      </c>
      <c r="W391" s="196" t="s">
        <v>157</v>
      </c>
    </row>
    <row r="392" spans="16:23">
      <c r="Q392" s="187">
        <v>2531570</v>
      </c>
      <c r="R392" s="187">
        <v>2546470</v>
      </c>
      <c r="S392" s="188">
        <f t="shared" si="10"/>
        <v>14900</v>
      </c>
      <c r="T392" s="187">
        <v>2546036</v>
      </c>
      <c r="U392" s="187">
        <v>2546470</v>
      </c>
      <c r="V392" s="187">
        <v>1</v>
      </c>
      <c r="W392" s="196" t="s">
        <v>503</v>
      </c>
    </row>
    <row r="393" spans="16:23">
      <c r="P393" s="173">
        <v>19</v>
      </c>
      <c r="Q393" s="174">
        <v>2584158</v>
      </c>
      <c r="R393" s="174">
        <v>2607453</v>
      </c>
      <c r="S393" s="174">
        <v>23295</v>
      </c>
      <c r="T393" s="174">
        <v>2584158</v>
      </c>
      <c r="U393" s="174">
        <v>2585090</v>
      </c>
      <c r="V393" s="174">
        <v>-1</v>
      </c>
      <c r="W393" s="175" t="s">
        <v>332</v>
      </c>
    </row>
    <row r="394" spans="16:23">
      <c r="P394" s="173"/>
      <c r="Q394" s="174">
        <v>2584158</v>
      </c>
      <c r="R394" s="174">
        <v>2607453</v>
      </c>
      <c r="S394" s="174">
        <v>23295</v>
      </c>
      <c r="T394" s="174">
        <v>2585116</v>
      </c>
      <c r="U394" s="174">
        <v>2585661</v>
      </c>
      <c r="V394" s="174">
        <v>1</v>
      </c>
      <c r="W394" s="175"/>
    </row>
    <row r="395" spans="16:23">
      <c r="P395" s="173"/>
      <c r="Q395" s="174">
        <v>2584158</v>
      </c>
      <c r="R395" s="174">
        <v>2607453</v>
      </c>
      <c r="S395" s="174">
        <v>23295</v>
      </c>
      <c r="T395" s="174">
        <v>2585769</v>
      </c>
      <c r="U395" s="174">
        <v>2585894</v>
      </c>
      <c r="V395" s="174">
        <v>1</v>
      </c>
      <c r="W395" s="175"/>
    </row>
    <row r="396" spans="16:23">
      <c r="P396" s="173"/>
      <c r="Q396" s="174">
        <v>2584158</v>
      </c>
      <c r="R396" s="174">
        <v>2607453</v>
      </c>
      <c r="S396" s="174">
        <v>23295</v>
      </c>
      <c r="T396" s="174">
        <v>2586050</v>
      </c>
      <c r="U396" s="174">
        <v>2587159</v>
      </c>
      <c r="V396" s="174">
        <v>1</v>
      </c>
      <c r="W396" s="175" t="s">
        <v>211</v>
      </c>
    </row>
    <row r="397" spans="16:23">
      <c r="P397" s="173"/>
      <c r="Q397" s="174">
        <v>2584158</v>
      </c>
      <c r="R397" s="174">
        <v>2607453</v>
      </c>
      <c r="S397" s="174">
        <v>23295</v>
      </c>
      <c r="T397" s="174">
        <v>2587357</v>
      </c>
      <c r="U397" s="174">
        <v>2589471</v>
      </c>
      <c r="V397" s="174">
        <v>-1</v>
      </c>
      <c r="W397" s="175" t="s">
        <v>157</v>
      </c>
    </row>
    <row r="398" spans="16:23">
      <c r="P398" s="173"/>
      <c r="Q398" s="174">
        <v>2584158</v>
      </c>
      <c r="R398" s="174">
        <v>2607453</v>
      </c>
      <c r="S398" s="174">
        <v>23295</v>
      </c>
      <c r="T398" s="174">
        <v>2589485</v>
      </c>
      <c r="U398" s="174">
        <v>2592760</v>
      </c>
      <c r="V398" s="174">
        <v>-1</v>
      </c>
      <c r="W398" s="175" t="s">
        <v>1262</v>
      </c>
    </row>
    <row r="399" spans="16:23">
      <c r="P399" s="173"/>
      <c r="Q399" s="174">
        <v>2584158</v>
      </c>
      <c r="R399" s="174">
        <v>2607453</v>
      </c>
      <c r="S399" s="174">
        <v>23295</v>
      </c>
      <c r="T399" s="174">
        <v>2592777</v>
      </c>
      <c r="U399" s="174">
        <v>2593364</v>
      </c>
      <c r="V399" s="174">
        <v>-1</v>
      </c>
      <c r="W399" s="175" t="s">
        <v>448</v>
      </c>
    </row>
    <row r="400" spans="16:23">
      <c r="P400" s="173"/>
      <c r="Q400" s="174">
        <v>2584158</v>
      </c>
      <c r="R400" s="174">
        <v>2607453</v>
      </c>
      <c r="S400" s="174">
        <v>23295</v>
      </c>
      <c r="T400" s="174">
        <v>2593769</v>
      </c>
      <c r="U400" s="174">
        <v>2594248</v>
      </c>
      <c r="V400" s="174">
        <v>1</v>
      </c>
      <c r="W400" s="175"/>
    </row>
    <row r="401" spans="16:23">
      <c r="P401" s="173"/>
      <c r="Q401" s="174">
        <v>2584158</v>
      </c>
      <c r="R401" s="174">
        <v>2607453</v>
      </c>
      <c r="S401" s="174">
        <v>23295</v>
      </c>
      <c r="T401" s="174">
        <v>2594252</v>
      </c>
      <c r="U401" s="174">
        <v>2594515</v>
      </c>
      <c r="V401" s="174">
        <v>1</v>
      </c>
      <c r="W401" s="175"/>
    </row>
    <row r="402" spans="16:23">
      <c r="P402" s="173"/>
      <c r="Q402" s="174">
        <v>2584158</v>
      </c>
      <c r="R402" s="174">
        <v>2607453</v>
      </c>
      <c r="S402" s="174">
        <v>23295</v>
      </c>
      <c r="T402" s="174">
        <v>2594512</v>
      </c>
      <c r="U402" s="174">
        <v>2594757</v>
      </c>
      <c r="V402" s="174">
        <v>1</v>
      </c>
      <c r="W402" s="175"/>
    </row>
    <row r="403" spans="16:23">
      <c r="P403" s="173"/>
      <c r="Q403" s="174">
        <v>2584158</v>
      </c>
      <c r="R403" s="174">
        <v>2607453</v>
      </c>
      <c r="S403" s="174">
        <v>23295</v>
      </c>
      <c r="T403" s="174">
        <v>2594831</v>
      </c>
      <c r="U403" s="174">
        <v>2595091</v>
      </c>
      <c r="V403" s="174">
        <v>1</v>
      </c>
      <c r="W403" s="175"/>
    </row>
    <row r="404" spans="16:23">
      <c r="P404" s="173"/>
      <c r="Q404" s="174">
        <v>2584158</v>
      </c>
      <c r="R404" s="174">
        <v>2607453</v>
      </c>
      <c r="S404" s="174">
        <v>23295</v>
      </c>
      <c r="T404" s="174">
        <v>2595126</v>
      </c>
      <c r="U404" s="174">
        <v>2595521</v>
      </c>
      <c r="V404" s="174">
        <v>1</v>
      </c>
      <c r="W404" s="175" t="s">
        <v>141</v>
      </c>
    </row>
    <row r="405" spans="16:23">
      <c r="P405" s="173"/>
      <c r="Q405" s="174">
        <v>2584158</v>
      </c>
      <c r="R405" s="174">
        <v>2607453</v>
      </c>
      <c r="S405" s="174">
        <v>23295</v>
      </c>
      <c r="T405" s="174">
        <v>2595632</v>
      </c>
      <c r="U405" s="174">
        <v>2596366</v>
      </c>
      <c r="V405" s="174">
        <v>1</v>
      </c>
      <c r="W405" s="175" t="s">
        <v>532</v>
      </c>
    </row>
    <row r="406" spans="16:23">
      <c r="P406" s="173"/>
      <c r="Q406" s="174">
        <v>2584158</v>
      </c>
      <c r="R406" s="174">
        <v>2607453</v>
      </c>
      <c r="S406" s="174">
        <v>23295</v>
      </c>
      <c r="T406" s="174">
        <v>2596332</v>
      </c>
      <c r="U406" s="174">
        <v>2598671</v>
      </c>
      <c r="V406" s="174">
        <v>-1</v>
      </c>
      <c r="W406" s="175" t="s">
        <v>533</v>
      </c>
    </row>
    <row r="407" spans="16:23">
      <c r="P407" s="173"/>
      <c r="Q407" s="174">
        <v>2584158</v>
      </c>
      <c r="R407" s="174">
        <v>2607453</v>
      </c>
      <c r="S407" s="174">
        <v>23295</v>
      </c>
      <c r="T407" s="174">
        <v>2598704</v>
      </c>
      <c r="U407" s="174">
        <v>2601631</v>
      </c>
      <c r="V407" s="174">
        <v>-1</v>
      </c>
      <c r="W407" s="175" t="s">
        <v>1263</v>
      </c>
    </row>
    <row r="408" spans="16:23">
      <c r="P408" s="173"/>
      <c r="Q408" s="174">
        <v>2584158</v>
      </c>
      <c r="R408" s="174">
        <v>2607453</v>
      </c>
      <c r="S408" s="174">
        <v>23295</v>
      </c>
      <c r="T408" s="174">
        <v>2601628</v>
      </c>
      <c r="U408" s="174">
        <v>2601831</v>
      </c>
      <c r="V408" s="174">
        <v>-1</v>
      </c>
      <c r="W408" s="175" t="s">
        <v>1025</v>
      </c>
    </row>
    <row r="409" spans="16:23">
      <c r="P409" s="173"/>
      <c r="Q409" s="174">
        <v>2584158</v>
      </c>
      <c r="R409" s="174">
        <v>2607453</v>
      </c>
      <c r="S409" s="174">
        <v>23295</v>
      </c>
      <c r="T409" s="174">
        <v>2602366</v>
      </c>
      <c r="U409" s="174">
        <v>2602770</v>
      </c>
      <c r="V409" s="174">
        <v>1</v>
      </c>
      <c r="W409" s="175" t="s">
        <v>504</v>
      </c>
    </row>
    <row r="410" spans="16:23">
      <c r="P410" s="173"/>
      <c r="Q410" s="174">
        <v>2584158</v>
      </c>
      <c r="R410" s="174">
        <v>2607453</v>
      </c>
      <c r="S410" s="174">
        <v>23295</v>
      </c>
      <c r="T410" s="174">
        <v>2603324</v>
      </c>
      <c r="U410" s="174">
        <v>2604685</v>
      </c>
      <c r="V410" s="174">
        <v>-1</v>
      </c>
      <c r="W410" s="175" t="s">
        <v>222</v>
      </c>
    </row>
    <row r="411" spans="16:23">
      <c r="P411" s="173"/>
      <c r="Q411" s="174">
        <v>2584158</v>
      </c>
      <c r="R411" s="174">
        <v>2607453</v>
      </c>
      <c r="S411" s="174">
        <v>23295</v>
      </c>
      <c r="T411" s="174">
        <v>2604947</v>
      </c>
      <c r="U411" s="174">
        <v>2605267</v>
      </c>
      <c r="V411" s="174">
        <v>1</v>
      </c>
      <c r="W411" s="175" t="s">
        <v>157</v>
      </c>
    </row>
    <row r="412" spans="16:23">
      <c r="P412" s="173"/>
      <c r="Q412" s="174">
        <v>2584158</v>
      </c>
      <c r="R412" s="174">
        <v>2607453</v>
      </c>
      <c r="S412" s="174">
        <v>23295</v>
      </c>
      <c r="T412" s="174">
        <v>2605264</v>
      </c>
      <c r="U412" s="174">
        <v>2607453</v>
      </c>
      <c r="V412" s="174">
        <v>1</v>
      </c>
      <c r="W412" s="175" t="s">
        <v>157</v>
      </c>
    </row>
    <row r="413" spans="16:23">
      <c r="P413" s="173">
        <v>20</v>
      </c>
      <c r="Q413" s="179">
        <v>2866897</v>
      </c>
      <c r="R413" s="179">
        <v>2874816</v>
      </c>
      <c r="S413" s="179">
        <v>7919</v>
      </c>
      <c r="T413" s="179">
        <v>2866897</v>
      </c>
      <c r="U413" s="179">
        <v>2867028</v>
      </c>
      <c r="V413" s="179">
        <v>-1</v>
      </c>
      <c r="W413" s="189"/>
    </row>
    <row r="414" spans="16:23">
      <c r="P414" s="173"/>
      <c r="Q414" s="179">
        <v>2866897</v>
      </c>
      <c r="R414" s="179">
        <v>2874816</v>
      </c>
      <c r="S414" s="179">
        <v>7919</v>
      </c>
      <c r="T414" s="179">
        <v>2867174</v>
      </c>
      <c r="U414" s="179">
        <v>2867854</v>
      </c>
      <c r="V414" s="179">
        <v>1</v>
      </c>
      <c r="W414" s="189"/>
    </row>
    <row r="415" spans="16:23">
      <c r="P415" s="173"/>
      <c r="Q415" s="179">
        <v>2866897</v>
      </c>
      <c r="R415" s="179">
        <v>2874816</v>
      </c>
      <c r="S415" s="179">
        <v>7919</v>
      </c>
      <c r="T415" s="179">
        <v>2867855</v>
      </c>
      <c r="U415" s="179">
        <v>2868841</v>
      </c>
      <c r="V415" s="179">
        <v>-1</v>
      </c>
      <c r="W415" s="189" t="s">
        <v>211</v>
      </c>
    </row>
    <row r="416" spans="16:23">
      <c r="P416" s="173"/>
      <c r="Q416" s="179">
        <v>2866897</v>
      </c>
      <c r="R416" s="179">
        <v>2874816</v>
      </c>
      <c r="S416" s="179">
        <v>7919</v>
      </c>
      <c r="T416" s="179">
        <v>2868924</v>
      </c>
      <c r="U416" s="179">
        <v>2869295</v>
      </c>
      <c r="V416" s="179">
        <v>1</v>
      </c>
      <c r="W416" s="189"/>
    </row>
    <row r="417" spans="16:23">
      <c r="P417" s="173"/>
      <c r="Q417" s="179">
        <v>2866897</v>
      </c>
      <c r="R417" s="179">
        <v>2874816</v>
      </c>
      <c r="S417" s="179">
        <v>7919</v>
      </c>
      <c r="T417" s="179">
        <v>2869297</v>
      </c>
      <c r="U417" s="179">
        <v>2869557</v>
      </c>
      <c r="V417" s="179">
        <v>1</v>
      </c>
      <c r="W417" s="189"/>
    </row>
    <row r="418" spans="16:23">
      <c r="P418" s="173"/>
      <c r="Q418" s="179">
        <v>2866897</v>
      </c>
      <c r="R418" s="179">
        <v>2874816</v>
      </c>
      <c r="S418" s="179">
        <v>7919</v>
      </c>
      <c r="T418" s="179">
        <v>2869554</v>
      </c>
      <c r="U418" s="179">
        <v>2870084</v>
      </c>
      <c r="V418" s="179">
        <v>1</v>
      </c>
      <c r="W418" s="189"/>
    </row>
    <row r="419" spans="16:23">
      <c r="P419" s="173"/>
      <c r="Q419" s="179">
        <v>2866897</v>
      </c>
      <c r="R419" s="179">
        <v>2874816</v>
      </c>
      <c r="S419" s="179">
        <v>7919</v>
      </c>
      <c r="T419" s="179">
        <v>2870081</v>
      </c>
      <c r="U419" s="179">
        <v>2870542</v>
      </c>
      <c r="V419" s="179">
        <v>1</v>
      </c>
      <c r="W419" s="189" t="s">
        <v>157</v>
      </c>
    </row>
    <row r="420" spans="16:23">
      <c r="P420" s="173"/>
      <c r="Q420" s="179">
        <v>2866897</v>
      </c>
      <c r="R420" s="179">
        <v>2874816</v>
      </c>
      <c r="S420" s="179">
        <v>7919</v>
      </c>
      <c r="T420" s="179">
        <v>2870539</v>
      </c>
      <c r="U420" s="179">
        <v>2870961</v>
      </c>
      <c r="V420" s="179">
        <v>1</v>
      </c>
      <c r="W420" s="189"/>
    </row>
    <row r="421" spans="16:23">
      <c r="P421" s="173"/>
      <c r="Q421" s="179">
        <v>2866897</v>
      </c>
      <c r="R421" s="179">
        <v>2874816</v>
      </c>
      <c r="S421" s="179">
        <v>7919</v>
      </c>
      <c r="T421" s="179">
        <v>2871154</v>
      </c>
      <c r="U421" s="179">
        <v>2871450</v>
      </c>
      <c r="V421" s="179">
        <v>1</v>
      </c>
      <c r="W421" s="189" t="s">
        <v>157</v>
      </c>
    </row>
    <row r="422" spans="16:23">
      <c r="P422" s="173"/>
      <c r="Q422" s="179">
        <v>2866897</v>
      </c>
      <c r="R422" s="179">
        <v>2874816</v>
      </c>
      <c r="S422" s="179">
        <v>7919</v>
      </c>
      <c r="T422" s="179">
        <v>2871844</v>
      </c>
      <c r="U422" s="179">
        <v>2872497</v>
      </c>
      <c r="V422" s="179">
        <v>-1</v>
      </c>
      <c r="W422" s="189" t="s">
        <v>157</v>
      </c>
    </row>
    <row r="423" spans="16:23">
      <c r="P423" s="173"/>
      <c r="Q423" s="179">
        <v>2866897</v>
      </c>
      <c r="R423" s="179">
        <v>2874816</v>
      </c>
      <c r="S423" s="179">
        <v>7919</v>
      </c>
      <c r="T423" s="179">
        <v>2872635</v>
      </c>
      <c r="U423" s="179">
        <v>2872826</v>
      </c>
      <c r="V423" s="179">
        <v>-1</v>
      </c>
      <c r="W423" s="189"/>
    </row>
    <row r="424" spans="16:23">
      <c r="P424" s="173"/>
      <c r="Q424" s="179">
        <v>2866897</v>
      </c>
      <c r="R424" s="179">
        <v>2874816</v>
      </c>
      <c r="S424" s="179">
        <v>7919</v>
      </c>
      <c r="T424" s="179">
        <v>2873385</v>
      </c>
      <c r="U424" s="179">
        <v>2874437</v>
      </c>
      <c r="V424" s="179">
        <v>1</v>
      </c>
      <c r="W424" s="189" t="s">
        <v>157</v>
      </c>
    </row>
    <row r="425" spans="16:23">
      <c r="P425" s="173"/>
      <c r="Q425" s="179">
        <v>2866897</v>
      </c>
      <c r="R425" s="179">
        <v>2874816</v>
      </c>
      <c r="S425" s="179">
        <v>7919</v>
      </c>
      <c r="T425" s="179">
        <v>2874616</v>
      </c>
      <c r="U425" s="179">
        <v>2874816</v>
      </c>
      <c r="V425" s="179">
        <v>1</v>
      </c>
      <c r="W425" s="189"/>
    </row>
    <row r="426" spans="16:23">
      <c r="P426" s="173">
        <v>21</v>
      </c>
      <c r="Q426" s="180">
        <v>2884039</v>
      </c>
      <c r="R426" s="180">
        <v>2905181</v>
      </c>
      <c r="S426" s="180">
        <f>R426-Q426</f>
        <v>21142</v>
      </c>
      <c r="T426" s="180">
        <v>2884039</v>
      </c>
      <c r="U426" s="180">
        <v>2885640</v>
      </c>
      <c r="V426" s="180">
        <v>1</v>
      </c>
      <c r="W426" s="190" t="s">
        <v>1264</v>
      </c>
    </row>
    <row r="427" spans="16:23">
      <c r="P427" s="173"/>
      <c r="Q427" s="180">
        <v>2884039</v>
      </c>
      <c r="R427" s="180">
        <v>2905181</v>
      </c>
      <c r="S427" s="180">
        <f t="shared" ref="S427:S446" si="11">R427-Q427</f>
        <v>21142</v>
      </c>
      <c r="T427" s="180">
        <v>2885637</v>
      </c>
      <c r="U427" s="180">
        <v>2886977</v>
      </c>
      <c r="V427" s="180">
        <v>1</v>
      </c>
      <c r="W427" s="190" t="s">
        <v>1265</v>
      </c>
    </row>
    <row r="428" spans="16:23">
      <c r="P428" s="173"/>
      <c r="Q428" s="180">
        <v>2884039</v>
      </c>
      <c r="R428" s="180">
        <v>2905181</v>
      </c>
      <c r="S428" s="180">
        <f t="shared" si="11"/>
        <v>21142</v>
      </c>
      <c r="T428" s="180">
        <v>2887434</v>
      </c>
      <c r="U428" s="180">
        <v>2888141</v>
      </c>
      <c r="V428" s="180">
        <v>-1</v>
      </c>
      <c r="W428" s="190" t="s">
        <v>157</v>
      </c>
    </row>
    <row r="429" spans="16:23">
      <c r="P429" s="173"/>
      <c r="Q429" s="180">
        <v>2884039</v>
      </c>
      <c r="R429" s="180">
        <v>2905181</v>
      </c>
      <c r="S429" s="180">
        <f t="shared" si="11"/>
        <v>21142</v>
      </c>
      <c r="T429" s="180">
        <v>2888330</v>
      </c>
      <c r="U429" s="180">
        <v>2889211</v>
      </c>
      <c r="V429" s="180">
        <v>-1</v>
      </c>
      <c r="W429" s="190" t="s">
        <v>157</v>
      </c>
    </row>
    <row r="430" spans="16:23">
      <c r="P430" s="173"/>
      <c r="Q430" s="180">
        <v>2884039</v>
      </c>
      <c r="R430" s="180">
        <v>2905181</v>
      </c>
      <c r="S430" s="180">
        <f t="shared" si="11"/>
        <v>21142</v>
      </c>
      <c r="T430" s="180">
        <v>2889660</v>
      </c>
      <c r="U430" s="180">
        <v>2890475</v>
      </c>
      <c r="V430" s="180">
        <v>-1</v>
      </c>
      <c r="W430" s="190" t="s">
        <v>157</v>
      </c>
    </row>
    <row r="431" spans="16:23">
      <c r="P431" s="173"/>
      <c r="Q431" s="180">
        <v>2884039</v>
      </c>
      <c r="R431" s="180">
        <v>2905181</v>
      </c>
      <c r="S431" s="180">
        <f t="shared" si="11"/>
        <v>21142</v>
      </c>
      <c r="T431" s="180">
        <v>2892323</v>
      </c>
      <c r="U431" s="180">
        <v>2892442</v>
      </c>
      <c r="V431" s="180">
        <v>-1</v>
      </c>
      <c r="W431" s="190"/>
    </row>
    <row r="432" spans="16:23">
      <c r="P432" s="173"/>
      <c r="Q432" s="180">
        <v>2884039</v>
      </c>
      <c r="R432" s="180">
        <v>2905181</v>
      </c>
      <c r="S432" s="180">
        <f t="shared" si="11"/>
        <v>21142</v>
      </c>
      <c r="T432" s="180">
        <v>2892949</v>
      </c>
      <c r="U432" s="180">
        <v>2893416</v>
      </c>
      <c r="V432" s="180">
        <v>1</v>
      </c>
      <c r="W432" s="190"/>
    </row>
    <row r="433" spans="16:23">
      <c r="P433" s="173"/>
      <c r="Q433" s="180">
        <v>2884039</v>
      </c>
      <c r="R433" s="180">
        <v>2905181</v>
      </c>
      <c r="S433" s="180">
        <f t="shared" si="11"/>
        <v>21142</v>
      </c>
      <c r="T433" s="180">
        <v>2893528</v>
      </c>
      <c r="U433" s="180">
        <v>2894145</v>
      </c>
      <c r="V433" s="180">
        <v>1</v>
      </c>
      <c r="W433" s="190"/>
    </row>
    <row r="434" spans="16:23">
      <c r="P434" s="173"/>
      <c r="Q434" s="180">
        <v>2884039</v>
      </c>
      <c r="R434" s="180">
        <v>2905181</v>
      </c>
      <c r="S434" s="180">
        <f t="shared" si="11"/>
        <v>21142</v>
      </c>
      <c r="T434" s="180">
        <v>2894274</v>
      </c>
      <c r="U434" s="180">
        <v>2894930</v>
      </c>
      <c r="V434" s="180">
        <v>1</v>
      </c>
      <c r="W434" s="190"/>
    </row>
    <row r="435" spans="16:23">
      <c r="P435" s="173"/>
      <c r="Q435" s="180">
        <v>2884039</v>
      </c>
      <c r="R435" s="180">
        <v>2905181</v>
      </c>
      <c r="S435" s="180">
        <f t="shared" si="11"/>
        <v>21142</v>
      </c>
      <c r="T435" s="180">
        <v>2895111</v>
      </c>
      <c r="U435" s="180">
        <v>2895821</v>
      </c>
      <c r="V435" s="180">
        <v>1</v>
      </c>
      <c r="W435" s="190" t="s">
        <v>157</v>
      </c>
    </row>
    <row r="436" spans="16:23">
      <c r="P436" s="173"/>
      <c r="Q436" s="180">
        <v>2884039</v>
      </c>
      <c r="R436" s="180">
        <v>2905181</v>
      </c>
      <c r="S436" s="180">
        <f t="shared" si="11"/>
        <v>21142</v>
      </c>
      <c r="T436" s="180">
        <v>2896248</v>
      </c>
      <c r="U436" s="180">
        <v>2896382</v>
      </c>
      <c r="V436" s="180">
        <v>1</v>
      </c>
      <c r="W436" s="190"/>
    </row>
    <row r="437" spans="16:23">
      <c r="P437" s="173"/>
      <c r="Q437" s="180">
        <v>2884039</v>
      </c>
      <c r="R437" s="180">
        <v>2905181</v>
      </c>
      <c r="S437" s="180">
        <f t="shared" si="11"/>
        <v>21142</v>
      </c>
      <c r="T437" s="180">
        <v>2896695</v>
      </c>
      <c r="U437" s="180">
        <v>2896961</v>
      </c>
      <c r="V437" s="180">
        <v>-1</v>
      </c>
      <c r="W437" s="190"/>
    </row>
    <row r="438" spans="16:23">
      <c r="P438" s="173"/>
      <c r="Q438" s="180">
        <v>2884039</v>
      </c>
      <c r="R438" s="180">
        <v>2905181</v>
      </c>
      <c r="S438" s="180">
        <f t="shared" si="11"/>
        <v>21142</v>
      </c>
      <c r="T438" s="180">
        <v>2896958</v>
      </c>
      <c r="U438" s="180">
        <v>2898514</v>
      </c>
      <c r="V438" s="180">
        <v>-1</v>
      </c>
      <c r="W438" s="190"/>
    </row>
    <row r="439" spans="16:23">
      <c r="P439" s="173"/>
      <c r="Q439" s="180">
        <v>2884039</v>
      </c>
      <c r="R439" s="180">
        <v>2905181</v>
      </c>
      <c r="S439" s="180">
        <f t="shared" si="11"/>
        <v>21142</v>
      </c>
      <c r="T439" s="180">
        <v>2899059</v>
      </c>
      <c r="U439" s="180">
        <v>2899946</v>
      </c>
      <c r="V439" s="180">
        <v>-1</v>
      </c>
      <c r="W439" s="190"/>
    </row>
    <row r="440" spans="16:23">
      <c r="P440" s="173"/>
      <c r="Q440" s="180">
        <v>2884039</v>
      </c>
      <c r="R440" s="180">
        <v>2905181</v>
      </c>
      <c r="S440" s="180">
        <f t="shared" si="11"/>
        <v>21142</v>
      </c>
      <c r="T440" s="180">
        <v>2900325</v>
      </c>
      <c r="U440" s="180">
        <v>2900762</v>
      </c>
      <c r="V440" s="180">
        <v>-1</v>
      </c>
      <c r="W440" s="190" t="s">
        <v>569</v>
      </c>
    </row>
    <row r="441" spans="16:23">
      <c r="P441" s="173"/>
      <c r="Q441" s="180">
        <v>2884039</v>
      </c>
      <c r="R441" s="180">
        <v>2905181</v>
      </c>
      <c r="S441" s="180">
        <f t="shared" si="11"/>
        <v>21142</v>
      </c>
      <c r="T441" s="180">
        <v>2900764</v>
      </c>
      <c r="U441" s="180">
        <v>2901372</v>
      </c>
      <c r="V441" s="180">
        <v>-1</v>
      </c>
      <c r="W441" s="190" t="s">
        <v>570</v>
      </c>
    </row>
    <row r="442" spans="16:23">
      <c r="P442" s="173"/>
      <c r="Q442" s="180">
        <v>2884039</v>
      </c>
      <c r="R442" s="180">
        <v>2905181</v>
      </c>
      <c r="S442" s="180">
        <f t="shared" si="11"/>
        <v>21142</v>
      </c>
      <c r="T442" s="180">
        <v>2901427</v>
      </c>
      <c r="U442" s="180">
        <v>2902272</v>
      </c>
      <c r="V442" s="180">
        <v>-1</v>
      </c>
      <c r="W442" s="190" t="s">
        <v>571</v>
      </c>
    </row>
    <row r="443" spans="16:23">
      <c r="P443" s="173"/>
      <c r="Q443" s="180">
        <v>2884039</v>
      </c>
      <c r="R443" s="180">
        <v>2905181</v>
      </c>
      <c r="S443" s="180">
        <f t="shared" si="11"/>
        <v>21142</v>
      </c>
      <c r="T443" s="180">
        <v>2902305</v>
      </c>
      <c r="U443" s="180">
        <v>2903690</v>
      </c>
      <c r="V443" s="180">
        <v>-1</v>
      </c>
      <c r="W443" s="190" t="s">
        <v>572</v>
      </c>
    </row>
    <row r="444" spans="16:23">
      <c r="P444" s="173"/>
      <c r="Q444" s="180">
        <v>2884039</v>
      </c>
      <c r="R444" s="180">
        <v>2905181</v>
      </c>
      <c r="S444" s="180">
        <f t="shared" si="11"/>
        <v>21142</v>
      </c>
      <c r="T444" s="180">
        <v>2903734</v>
      </c>
      <c r="U444" s="180">
        <v>2904381</v>
      </c>
      <c r="V444" s="180">
        <v>-1</v>
      </c>
      <c r="W444" s="190" t="s">
        <v>573</v>
      </c>
    </row>
    <row r="445" spans="16:23">
      <c r="P445" s="173"/>
      <c r="Q445" s="180">
        <v>2884039</v>
      </c>
      <c r="R445" s="180">
        <v>2905181</v>
      </c>
      <c r="S445" s="180">
        <f t="shared" si="11"/>
        <v>21142</v>
      </c>
      <c r="T445" s="180">
        <v>2904544</v>
      </c>
      <c r="U445" s="180">
        <v>2904996</v>
      </c>
      <c r="V445" s="180">
        <v>1</v>
      </c>
      <c r="W445" s="190" t="s">
        <v>574</v>
      </c>
    </row>
    <row r="446" spans="16:23">
      <c r="P446" s="173"/>
      <c r="Q446" s="180">
        <v>2884039</v>
      </c>
      <c r="R446" s="180">
        <v>2905181</v>
      </c>
      <c r="S446" s="180">
        <f t="shared" si="11"/>
        <v>21142</v>
      </c>
      <c r="T446" s="180">
        <v>2905065</v>
      </c>
      <c r="U446" s="180">
        <v>2905181</v>
      </c>
      <c r="V446" s="180">
        <v>-1</v>
      </c>
      <c r="W446" s="190"/>
    </row>
    <row r="447" spans="16:23">
      <c r="P447" s="173">
        <v>22</v>
      </c>
      <c r="Q447" s="181">
        <v>2935558</v>
      </c>
      <c r="R447" s="181">
        <v>2946812</v>
      </c>
      <c r="S447" s="181">
        <f>R447-Q447</f>
        <v>11254</v>
      </c>
      <c r="T447" s="181">
        <v>2935558</v>
      </c>
      <c r="U447" s="181">
        <v>2936529</v>
      </c>
      <c r="V447" s="181">
        <v>-1</v>
      </c>
      <c r="W447" s="191" t="s">
        <v>1266</v>
      </c>
    </row>
    <row r="448" spans="16:23">
      <c r="P448" s="173"/>
      <c r="Q448" s="181">
        <v>2935558</v>
      </c>
      <c r="R448" s="181">
        <v>2946812</v>
      </c>
      <c r="S448" s="181">
        <f t="shared" ref="S448:S455" si="12">R448-Q448</f>
        <v>11254</v>
      </c>
      <c r="T448" s="181">
        <v>2936526</v>
      </c>
      <c r="U448" s="181">
        <v>2936984</v>
      </c>
      <c r="V448" s="181">
        <v>-1</v>
      </c>
      <c r="W448" s="191" t="s">
        <v>1267</v>
      </c>
    </row>
    <row r="449" spans="16:23">
      <c r="P449" s="173"/>
      <c r="Q449" s="181">
        <v>2935558</v>
      </c>
      <c r="R449" s="181">
        <v>2946812</v>
      </c>
      <c r="S449" s="181">
        <f t="shared" si="12"/>
        <v>11254</v>
      </c>
      <c r="T449" s="181">
        <v>2937028</v>
      </c>
      <c r="U449" s="181">
        <v>2937618</v>
      </c>
      <c r="V449" s="181">
        <v>-1</v>
      </c>
      <c r="W449" s="191"/>
    </row>
    <row r="450" spans="16:23">
      <c r="P450" s="173"/>
      <c r="Q450" s="181">
        <v>2935558</v>
      </c>
      <c r="R450" s="181">
        <v>2946812</v>
      </c>
      <c r="S450" s="181">
        <f t="shared" si="12"/>
        <v>11254</v>
      </c>
      <c r="T450" s="181">
        <v>2938052</v>
      </c>
      <c r="U450" s="181">
        <v>2938984</v>
      </c>
      <c r="V450" s="181">
        <v>-1</v>
      </c>
      <c r="W450" s="191" t="s">
        <v>157</v>
      </c>
    </row>
    <row r="451" spans="16:23">
      <c r="P451" s="173"/>
      <c r="Q451" s="181">
        <v>2935558</v>
      </c>
      <c r="R451" s="181">
        <v>2946812</v>
      </c>
      <c r="S451" s="181">
        <f t="shared" si="12"/>
        <v>11254</v>
      </c>
      <c r="T451" s="181">
        <v>2938996</v>
      </c>
      <c r="U451" s="181">
        <v>2939847</v>
      </c>
      <c r="V451" s="181">
        <v>-1</v>
      </c>
      <c r="W451" s="191" t="s">
        <v>157</v>
      </c>
    </row>
    <row r="452" spans="16:23">
      <c r="P452" s="173"/>
      <c r="Q452" s="181">
        <v>2935558</v>
      </c>
      <c r="R452" s="181">
        <v>2946812</v>
      </c>
      <c r="S452" s="181">
        <f t="shared" si="12"/>
        <v>11254</v>
      </c>
      <c r="T452" s="181">
        <v>2939844</v>
      </c>
      <c r="U452" s="181">
        <v>2940959</v>
      </c>
      <c r="V452" s="181">
        <v>-1</v>
      </c>
      <c r="W452" s="191" t="s">
        <v>567</v>
      </c>
    </row>
    <row r="453" spans="16:23">
      <c r="P453" s="173"/>
      <c r="Q453" s="181">
        <v>2935558</v>
      </c>
      <c r="R453" s="181">
        <v>2946812</v>
      </c>
      <c r="S453" s="181">
        <f t="shared" si="12"/>
        <v>11254</v>
      </c>
      <c r="T453" s="181">
        <v>2940988</v>
      </c>
      <c r="U453" s="181">
        <v>2941134</v>
      </c>
      <c r="V453" s="181">
        <v>-1</v>
      </c>
      <c r="W453" s="191"/>
    </row>
    <row r="454" spans="16:23">
      <c r="P454" s="173"/>
      <c r="Q454" s="181">
        <v>2935558</v>
      </c>
      <c r="R454" s="181">
        <v>2946812</v>
      </c>
      <c r="S454" s="181">
        <f t="shared" si="12"/>
        <v>11254</v>
      </c>
      <c r="T454" s="181">
        <v>2941283</v>
      </c>
      <c r="U454" s="181">
        <v>2943418</v>
      </c>
      <c r="V454" s="181">
        <v>-1</v>
      </c>
      <c r="W454" s="191" t="s">
        <v>1268</v>
      </c>
    </row>
    <row r="455" spans="16:23">
      <c r="P455" s="173"/>
      <c r="Q455" s="181">
        <v>2935558</v>
      </c>
      <c r="R455" s="181">
        <v>2946812</v>
      </c>
      <c r="S455" s="181">
        <f t="shared" si="12"/>
        <v>11254</v>
      </c>
      <c r="T455" s="181">
        <v>2944128</v>
      </c>
      <c r="U455" s="181">
        <v>2946812</v>
      </c>
      <c r="V455" s="181">
        <v>-1</v>
      </c>
      <c r="W455" s="191" t="s">
        <v>284</v>
      </c>
    </row>
    <row r="456" spans="16:23">
      <c r="P456" s="173">
        <v>23</v>
      </c>
      <c r="Q456" s="182">
        <v>3211864</v>
      </c>
      <c r="R456" s="182">
        <v>3231408</v>
      </c>
      <c r="S456" s="182">
        <v>19544</v>
      </c>
      <c r="T456" s="182">
        <v>3211864</v>
      </c>
      <c r="U456" s="182">
        <v>3212205</v>
      </c>
      <c r="V456" s="182">
        <v>1</v>
      </c>
      <c r="W456" s="192" t="s">
        <v>161</v>
      </c>
    </row>
    <row r="457" spans="16:23">
      <c r="P457" s="173"/>
      <c r="Q457" s="182">
        <v>3211864</v>
      </c>
      <c r="R457" s="182">
        <v>3231408</v>
      </c>
      <c r="S457" s="182">
        <v>19544</v>
      </c>
      <c r="T457" s="182">
        <v>3212286</v>
      </c>
      <c r="U457" s="182">
        <v>3212597</v>
      </c>
      <c r="V457" s="182">
        <v>1</v>
      </c>
      <c r="W457" s="192" t="s">
        <v>1269</v>
      </c>
    </row>
    <row r="458" spans="16:23">
      <c r="P458" s="173"/>
      <c r="Q458" s="182">
        <v>3211864</v>
      </c>
      <c r="R458" s="182">
        <v>3231408</v>
      </c>
      <c r="S458" s="182">
        <v>19544</v>
      </c>
      <c r="T458" s="182">
        <v>3212599</v>
      </c>
      <c r="U458" s="182">
        <v>3213015</v>
      </c>
      <c r="V458" s="182">
        <v>1</v>
      </c>
      <c r="W458" s="192" t="s">
        <v>576</v>
      </c>
    </row>
    <row r="459" spans="16:23">
      <c r="P459" s="173"/>
      <c r="Q459" s="182">
        <v>3211864</v>
      </c>
      <c r="R459" s="182">
        <v>3231408</v>
      </c>
      <c r="S459" s="182">
        <v>19544</v>
      </c>
      <c r="T459" s="182">
        <v>3213050</v>
      </c>
      <c r="U459" s="182">
        <v>3213193</v>
      </c>
      <c r="V459" s="182">
        <v>-1</v>
      </c>
      <c r="W459" s="192"/>
    </row>
    <row r="460" spans="16:23">
      <c r="P460" s="173"/>
      <c r="Q460" s="182">
        <v>3211864</v>
      </c>
      <c r="R460" s="182">
        <v>3231408</v>
      </c>
      <c r="S460" s="182">
        <v>19544</v>
      </c>
      <c r="T460" s="182">
        <v>3213190</v>
      </c>
      <c r="U460" s="182">
        <v>3213561</v>
      </c>
      <c r="V460" s="182">
        <v>-1</v>
      </c>
      <c r="W460" s="192" t="s">
        <v>1270</v>
      </c>
    </row>
    <row r="461" spans="16:23">
      <c r="P461" s="173"/>
      <c r="Q461" s="182">
        <v>3211864</v>
      </c>
      <c r="R461" s="182">
        <v>3231408</v>
      </c>
      <c r="S461" s="182">
        <v>19544</v>
      </c>
      <c r="T461" s="182">
        <v>3213888</v>
      </c>
      <c r="U461" s="182">
        <v>3214355</v>
      </c>
      <c r="V461" s="182">
        <v>1</v>
      </c>
      <c r="W461" s="192" t="s">
        <v>157</v>
      </c>
    </row>
    <row r="462" spans="16:23">
      <c r="P462" s="173"/>
      <c r="Q462" s="182">
        <v>3211864</v>
      </c>
      <c r="R462" s="182">
        <v>3231408</v>
      </c>
      <c r="S462" s="182">
        <v>19544</v>
      </c>
      <c r="T462" s="182">
        <v>3214355</v>
      </c>
      <c r="U462" s="182">
        <v>3214981</v>
      </c>
      <c r="V462" s="182">
        <v>1</v>
      </c>
      <c r="W462" s="192" t="s">
        <v>157</v>
      </c>
    </row>
    <row r="463" spans="16:23">
      <c r="P463" s="173"/>
      <c r="Q463" s="182">
        <v>3211864</v>
      </c>
      <c r="R463" s="182">
        <v>3231408</v>
      </c>
      <c r="S463" s="182">
        <v>19544</v>
      </c>
      <c r="T463" s="182">
        <v>3214985</v>
      </c>
      <c r="U463" s="182">
        <v>3216124</v>
      </c>
      <c r="V463" s="182">
        <v>1</v>
      </c>
      <c r="W463" s="192" t="s">
        <v>1271</v>
      </c>
    </row>
    <row r="464" spans="16:23">
      <c r="P464" s="173"/>
      <c r="Q464" s="182">
        <v>3211864</v>
      </c>
      <c r="R464" s="182">
        <v>3231408</v>
      </c>
      <c r="S464" s="182">
        <v>19544</v>
      </c>
      <c r="T464" s="182">
        <v>3216121</v>
      </c>
      <c r="U464" s="182">
        <v>3216783</v>
      </c>
      <c r="V464" s="182">
        <v>1</v>
      </c>
      <c r="W464" s="192" t="s">
        <v>157</v>
      </c>
    </row>
    <row r="465" spans="16:23">
      <c r="P465" s="173"/>
      <c r="Q465" s="182">
        <v>3211864</v>
      </c>
      <c r="R465" s="182">
        <v>3231408</v>
      </c>
      <c r="S465" s="182">
        <v>19544</v>
      </c>
      <c r="T465" s="182">
        <v>3217004</v>
      </c>
      <c r="U465" s="182">
        <v>3218620</v>
      </c>
      <c r="V465" s="182">
        <v>1</v>
      </c>
      <c r="W465" s="192" t="s">
        <v>1272</v>
      </c>
    </row>
    <row r="466" spans="16:23">
      <c r="P466" s="173"/>
      <c r="Q466" s="182">
        <v>3211864</v>
      </c>
      <c r="R466" s="182">
        <v>3231408</v>
      </c>
      <c r="S466" s="182">
        <v>19544</v>
      </c>
      <c r="T466" s="182">
        <v>3218686</v>
      </c>
      <c r="U466" s="182">
        <v>3219516</v>
      </c>
      <c r="V466" s="182">
        <v>1</v>
      </c>
      <c r="W466" s="192" t="s">
        <v>157</v>
      </c>
    </row>
    <row r="467" spans="16:23">
      <c r="P467" s="173"/>
      <c r="Q467" s="182">
        <v>3211864</v>
      </c>
      <c r="R467" s="182">
        <v>3231408</v>
      </c>
      <c r="S467" s="182">
        <v>19544</v>
      </c>
      <c r="T467" s="182">
        <v>3219859</v>
      </c>
      <c r="U467" s="182">
        <v>3220644</v>
      </c>
      <c r="V467" s="182">
        <v>-1</v>
      </c>
      <c r="W467" s="192" t="s">
        <v>157</v>
      </c>
    </row>
    <row r="468" spans="16:23">
      <c r="P468" s="173"/>
      <c r="Q468" s="182">
        <v>3211864</v>
      </c>
      <c r="R468" s="182">
        <v>3231408</v>
      </c>
      <c r="S468" s="182">
        <v>19544</v>
      </c>
      <c r="T468" s="182">
        <v>3220641</v>
      </c>
      <c r="U468" s="182">
        <v>3221882</v>
      </c>
      <c r="V468" s="182">
        <v>-1</v>
      </c>
      <c r="W468" s="192" t="s">
        <v>157</v>
      </c>
    </row>
    <row r="469" spans="16:23">
      <c r="P469" s="173"/>
      <c r="Q469" s="182">
        <v>3211864</v>
      </c>
      <c r="R469" s="182">
        <v>3231408</v>
      </c>
      <c r="S469" s="182">
        <v>19544</v>
      </c>
      <c r="T469" s="182">
        <v>3222155</v>
      </c>
      <c r="U469" s="182">
        <v>3222640</v>
      </c>
      <c r="V469" s="182">
        <v>-1</v>
      </c>
      <c r="W469" s="192" t="s">
        <v>157</v>
      </c>
    </row>
    <row r="470" spans="16:23">
      <c r="P470" s="173"/>
      <c r="Q470" s="182">
        <v>3211864</v>
      </c>
      <c r="R470" s="182">
        <v>3231408</v>
      </c>
      <c r="S470" s="182">
        <v>19544</v>
      </c>
      <c r="T470" s="182">
        <v>3222637</v>
      </c>
      <c r="U470" s="182">
        <v>3223254</v>
      </c>
      <c r="V470" s="182">
        <v>-1</v>
      </c>
      <c r="W470" s="192" t="s">
        <v>1273</v>
      </c>
    </row>
    <row r="471" spans="16:23">
      <c r="P471" s="173"/>
      <c r="Q471" s="182">
        <v>3211864</v>
      </c>
      <c r="R471" s="182">
        <v>3231408</v>
      </c>
      <c r="S471" s="182">
        <v>19544</v>
      </c>
      <c r="T471" s="182">
        <v>3223258</v>
      </c>
      <c r="U471" s="182">
        <v>3224400</v>
      </c>
      <c r="V471" s="182">
        <v>-1</v>
      </c>
      <c r="W471" s="192" t="s">
        <v>157</v>
      </c>
    </row>
    <row r="472" spans="16:23">
      <c r="P472" s="173"/>
      <c r="Q472" s="182">
        <v>3211864</v>
      </c>
      <c r="R472" s="182">
        <v>3231408</v>
      </c>
      <c r="S472" s="182">
        <v>19544</v>
      </c>
      <c r="T472" s="182">
        <v>3224563</v>
      </c>
      <c r="U472" s="182">
        <v>3225996</v>
      </c>
      <c r="V472" s="182">
        <v>1</v>
      </c>
      <c r="W472" s="192" t="s">
        <v>407</v>
      </c>
    </row>
    <row r="473" spans="16:23">
      <c r="P473" s="173"/>
      <c r="Q473" s="182">
        <v>3211864</v>
      </c>
      <c r="R473" s="182">
        <v>3231408</v>
      </c>
      <c r="S473" s="182">
        <v>19544</v>
      </c>
      <c r="T473" s="182">
        <v>3225993</v>
      </c>
      <c r="U473" s="182">
        <v>3226226</v>
      </c>
      <c r="V473" s="182">
        <v>1</v>
      </c>
      <c r="W473" s="192" t="s">
        <v>406</v>
      </c>
    </row>
    <row r="474" spans="16:23">
      <c r="P474" s="173"/>
      <c r="Q474" s="182">
        <v>3211864</v>
      </c>
      <c r="R474" s="182">
        <v>3231408</v>
      </c>
      <c r="S474" s="182">
        <v>19544</v>
      </c>
      <c r="T474" s="182">
        <v>3226716</v>
      </c>
      <c r="U474" s="182">
        <v>3227384</v>
      </c>
      <c r="V474" s="182">
        <v>-1</v>
      </c>
      <c r="W474" s="192" t="s">
        <v>880</v>
      </c>
    </row>
    <row r="475" spans="16:23">
      <c r="P475" s="173"/>
      <c r="Q475" s="182">
        <v>3211864</v>
      </c>
      <c r="R475" s="182">
        <v>3231408</v>
      </c>
      <c r="S475" s="182">
        <v>19544</v>
      </c>
      <c r="T475" s="182">
        <v>3227618</v>
      </c>
      <c r="U475" s="182">
        <v>3228847</v>
      </c>
      <c r="V475" s="182">
        <v>-1</v>
      </c>
      <c r="W475" s="192" t="s">
        <v>151</v>
      </c>
    </row>
    <row r="476" spans="16:23">
      <c r="P476" s="173"/>
      <c r="Q476" s="182">
        <v>3211864</v>
      </c>
      <c r="R476" s="182">
        <v>3231408</v>
      </c>
      <c r="S476" s="182">
        <v>19544</v>
      </c>
      <c r="T476" s="182">
        <v>3229490</v>
      </c>
      <c r="U476" s="182">
        <v>3231010</v>
      </c>
      <c r="V476" s="182">
        <v>-1</v>
      </c>
      <c r="W476" s="192" t="s">
        <v>688</v>
      </c>
    </row>
    <row r="477" spans="16:23">
      <c r="P477" s="173"/>
      <c r="Q477" s="182">
        <v>3211864</v>
      </c>
      <c r="R477" s="182">
        <v>3231408</v>
      </c>
      <c r="S477" s="182">
        <v>19544</v>
      </c>
      <c r="T477" s="182">
        <v>3230997</v>
      </c>
      <c r="U477" s="182">
        <v>3231173</v>
      </c>
      <c r="V477" s="182">
        <v>-1</v>
      </c>
      <c r="W477" s="192"/>
    </row>
    <row r="478" spans="16:23">
      <c r="P478" s="173"/>
      <c r="Q478" s="182">
        <v>3211864</v>
      </c>
      <c r="R478" s="182">
        <v>3231408</v>
      </c>
      <c r="S478" s="182">
        <v>19544</v>
      </c>
      <c r="T478" s="182">
        <v>3231199</v>
      </c>
      <c r="U478" s="182">
        <v>3231408</v>
      </c>
      <c r="V478" s="182">
        <v>-1</v>
      </c>
      <c r="W478" s="192" t="s">
        <v>465</v>
      </c>
    </row>
    <row r="479" spans="16:23">
      <c r="P479" s="173">
        <v>24</v>
      </c>
      <c r="Q479" s="184">
        <v>3268028</v>
      </c>
      <c r="R479" s="184">
        <v>3274104</v>
      </c>
      <c r="S479" s="184">
        <v>6076</v>
      </c>
      <c r="T479" s="184">
        <v>3268028</v>
      </c>
      <c r="U479" s="184">
        <v>3268987</v>
      </c>
      <c r="V479" s="184">
        <v>1</v>
      </c>
      <c r="W479" s="193" t="s">
        <v>320</v>
      </c>
    </row>
    <row r="480" spans="16:23">
      <c r="P480" s="173"/>
      <c r="Q480" s="184">
        <v>3268028</v>
      </c>
      <c r="R480" s="184">
        <v>3274104</v>
      </c>
      <c r="S480" s="184">
        <v>6076</v>
      </c>
      <c r="T480" s="184">
        <v>3268984</v>
      </c>
      <c r="U480" s="184">
        <v>3269958</v>
      </c>
      <c r="V480" s="184">
        <v>-1</v>
      </c>
      <c r="W480" s="193" t="s">
        <v>321</v>
      </c>
    </row>
    <row r="481" spans="16:23">
      <c r="P481" s="173"/>
      <c r="Q481" s="184">
        <v>3268028</v>
      </c>
      <c r="R481" s="184">
        <v>3274104</v>
      </c>
      <c r="S481" s="184">
        <v>6076</v>
      </c>
      <c r="T481" s="184">
        <v>3269962</v>
      </c>
      <c r="U481" s="184">
        <v>3270861</v>
      </c>
      <c r="V481" s="184">
        <v>-1</v>
      </c>
      <c r="W481" s="193" t="s">
        <v>322</v>
      </c>
    </row>
    <row r="482" spans="16:23">
      <c r="P482" s="173"/>
      <c r="Q482" s="184">
        <v>3268028</v>
      </c>
      <c r="R482" s="184">
        <v>3274104</v>
      </c>
      <c r="S482" s="184">
        <v>6076</v>
      </c>
      <c r="T482" s="184">
        <v>3270858</v>
      </c>
      <c r="U482" s="184">
        <v>3271673</v>
      </c>
      <c r="V482" s="184">
        <v>-1</v>
      </c>
      <c r="W482" s="193" t="s">
        <v>323</v>
      </c>
    </row>
    <row r="483" spans="16:23">
      <c r="P483" s="173"/>
      <c r="Q483" s="184">
        <v>3268028</v>
      </c>
      <c r="R483" s="184">
        <v>3274104</v>
      </c>
      <c r="S483" s="184">
        <v>6076</v>
      </c>
      <c r="T483" s="184">
        <v>3271664</v>
      </c>
      <c r="U483" s="184">
        <v>3271807</v>
      </c>
      <c r="V483" s="184">
        <v>-1</v>
      </c>
      <c r="W483" s="193"/>
    </row>
    <row r="484" spans="16:23">
      <c r="P484" s="173"/>
      <c r="Q484" s="184">
        <v>3268028</v>
      </c>
      <c r="R484" s="184">
        <v>3274104</v>
      </c>
      <c r="S484" s="184">
        <v>6076</v>
      </c>
      <c r="T484" s="184">
        <v>3271879</v>
      </c>
      <c r="U484" s="184">
        <v>3272355</v>
      </c>
      <c r="V484" s="184">
        <v>1</v>
      </c>
      <c r="W484" s="193" t="s">
        <v>324</v>
      </c>
    </row>
    <row r="485" spans="16:23">
      <c r="P485" s="173"/>
      <c r="Q485" s="184">
        <v>3268028</v>
      </c>
      <c r="R485" s="184">
        <v>3274104</v>
      </c>
      <c r="S485" s="184">
        <v>6076</v>
      </c>
      <c r="T485" s="184">
        <v>3272476</v>
      </c>
      <c r="U485" s="184">
        <v>3273585</v>
      </c>
      <c r="V485" s="184">
        <v>1</v>
      </c>
      <c r="W485" s="193" t="s">
        <v>325</v>
      </c>
    </row>
    <row r="486" spans="16:23">
      <c r="P486" s="173"/>
      <c r="Q486" s="184">
        <v>3268028</v>
      </c>
      <c r="R486" s="184">
        <v>3274104</v>
      </c>
      <c r="S486" s="184">
        <v>6076</v>
      </c>
      <c r="T486" s="184">
        <v>3273664</v>
      </c>
      <c r="U486" s="184">
        <v>3274104</v>
      </c>
      <c r="V486" s="184">
        <v>1</v>
      </c>
      <c r="W486" s="193" t="s">
        <v>326</v>
      </c>
    </row>
  </sheetData>
  <mergeCells count="8">
    <mergeCell ref="P1:R1"/>
    <mergeCell ref="B1:E1"/>
    <mergeCell ref="F1:I1"/>
    <mergeCell ref="J1:M1"/>
    <mergeCell ref="F12:F14"/>
    <mergeCell ref="G12:G14"/>
    <mergeCell ref="H12:H14"/>
    <mergeCell ref="I12:I14"/>
  </mergeCell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96B37-4448-46AC-8718-45B028B097F6}">
  <dimension ref="A1:W196"/>
  <sheetViews>
    <sheetView workbookViewId="0">
      <selection activeCell="J1" sqref="J1:M1"/>
    </sheetView>
  </sheetViews>
  <sheetFormatPr defaultRowHeight="12.75"/>
  <cols>
    <col min="1" max="1" width="12.125" style="5" customWidth="1"/>
    <col min="2" max="13" width="9" style="5"/>
    <col min="14" max="15" width="4.5" style="5" customWidth="1"/>
    <col min="16" max="16" width="9" style="5"/>
    <col min="17" max="17" width="11.375" style="5" customWidth="1"/>
    <col min="18" max="18" width="11.125" style="5" customWidth="1"/>
    <col min="19" max="19" width="9" style="5"/>
    <col min="20" max="20" width="10.875" style="5" customWidth="1"/>
    <col min="21" max="21" width="10.5" style="5" customWidth="1"/>
    <col min="22" max="22" width="9" style="5"/>
    <col min="23" max="23" width="100.5" style="5" bestFit="1" customWidth="1"/>
    <col min="24" max="16384" width="9" style="5"/>
  </cols>
  <sheetData>
    <row r="1" spans="1:23" ht="77.25" customHeight="1" thickBot="1">
      <c r="A1" s="305" t="s">
        <v>1274</v>
      </c>
      <c r="B1" s="762" t="s">
        <v>315</v>
      </c>
      <c r="C1" s="763"/>
      <c r="D1" s="763"/>
      <c r="E1" s="764"/>
      <c r="F1" s="762" t="s">
        <v>129</v>
      </c>
      <c r="G1" s="763"/>
      <c r="H1" s="763"/>
      <c r="I1" s="764"/>
      <c r="J1" s="765" t="s">
        <v>130</v>
      </c>
      <c r="K1" s="766"/>
      <c r="L1" s="766"/>
      <c r="M1" s="767"/>
      <c r="P1" s="768" t="s">
        <v>1013</v>
      </c>
      <c r="Q1" s="768"/>
      <c r="R1" s="768"/>
    </row>
    <row r="2" spans="1:23" ht="13.5" thickBot="1">
      <c r="A2" s="465" t="s">
        <v>131</v>
      </c>
      <c r="B2" s="507" t="s">
        <v>6</v>
      </c>
      <c r="C2" s="400" t="s">
        <v>7</v>
      </c>
      <c r="D2" s="400" t="s">
        <v>8</v>
      </c>
      <c r="E2" s="401" t="s">
        <v>9</v>
      </c>
      <c r="F2" s="398" t="s">
        <v>6</v>
      </c>
      <c r="G2" s="399" t="s">
        <v>7</v>
      </c>
      <c r="H2" s="400" t="s">
        <v>8</v>
      </c>
      <c r="I2" s="401" t="s">
        <v>10</v>
      </c>
      <c r="J2" s="241" t="s">
        <v>6</v>
      </c>
      <c r="K2" s="242" t="s">
        <v>7</v>
      </c>
      <c r="L2" s="242" t="s">
        <v>8</v>
      </c>
      <c r="M2" s="243" t="s">
        <v>9</v>
      </c>
      <c r="P2" s="135" t="s">
        <v>125</v>
      </c>
      <c r="Q2" s="33" t="s">
        <v>126</v>
      </c>
      <c r="R2" s="33" t="s">
        <v>127</v>
      </c>
      <c r="S2" s="33" t="s">
        <v>8</v>
      </c>
      <c r="T2" s="33" t="s">
        <v>368</v>
      </c>
      <c r="U2" s="33" t="s">
        <v>369</v>
      </c>
      <c r="V2" s="33" t="s">
        <v>15</v>
      </c>
      <c r="W2" s="176" t="s">
        <v>16</v>
      </c>
    </row>
    <row r="3" spans="1:23" ht="14.25">
      <c r="A3" s="529">
        <v>1</v>
      </c>
      <c r="B3" s="592">
        <v>440117</v>
      </c>
      <c r="C3" s="593">
        <v>445798</v>
      </c>
      <c r="D3" s="593">
        <v>5681</v>
      </c>
      <c r="E3" s="594">
        <v>8</v>
      </c>
      <c r="F3" s="336">
        <v>434399</v>
      </c>
      <c r="G3" s="337">
        <v>445798</v>
      </c>
      <c r="H3" s="337">
        <f>G3-F3</f>
        <v>11399</v>
      </c>
      <c r="I3" s="338" t="s">
        <v>104</v>
      </c>
      <c r="J3" s="310"/>
      <c r="K3" s="251"/>
      <c r="L3" s="251"/>
      <c r="M3" s="252"/>
      <c r="P3" s="111">
        <v>1</v>
      </c>
      <c r="Q3" s="198">
        <v>440117</v>
      </c>
      <c r="R3" s="198">
        <v>445798</v>
      </c>
      <c r="S3" s="198">
        <v>5681</v>
      </c>
      <c r="T3" s="198">
        <v>440117</v>
      </c>
      <c r="U3" s="198">
        <v>441067</v>
      </c>
      <c r="V3" s="198">
        <v>-1</v>
      </c>
      <c r="W3" s="199" t="s">
        <v>149</v>
      </c>
    </row>
    <row r="4" spans="1:23" ht="14.25">
      <c r="A4" s="471">
        <v>2</v>
      </c>
      <c r="B4" s="595">
        <v>571006</v>
      </c>
      <c r="C4" s="200">
        <v>584395</v>
      </c>
      <c r="D4" s="200">
        <v>13389</v>
      </c>
      <c r="E4" s="596">
        <v>9</v>
      </c>
      <c r="F4" s="280">
        <v>551710</v>
      </c>
      <c r="G4" s="281">
        <v>583962</v>
      </c>
      <c r="H4" s="281">
        <f>G4-F4</f>
        <v>32252</v>
      </c>
      <c r="I4" s="282" t="s">
        <v>104</v>
      </c>
      <c r="J4" s="255"/>
      <c r="K4"/>
      <c r="L4"/>
      <c r="M4" s="256"/>
      <c r="P4" s="111"/>
      <c r="Q4" s="198">
        <v>440117</v>
      </c>
      <c r="R4" s="198">
        <v>445798</v>
      </c>
      <c r="S4" s="198">
        <v>5681</v>
      </c>
      <c r="T4" s="198">
        <v>441069</v>
      </c>
      <c r="U4" s="198">
        <v>441587</v>
      </c>
      <c r="V4" s="198">
        <v>-1</v>
      </c>
      <c r="W4" s="199" t="s">
        <v>1087</v>
      </c>
    </row>
    <row r="5" spans="1:23" ht="14.25">
      <c r="A5" s="471">
        <v>3</v>
      </c>
      <c r="B5" s="597">
        <v>659248</v>
      </c>
      <c r="C5" s="202">
        <v>672204</v>
      </c>
      <c r="D5" s="202">
        <v>12956</v>
      </c>
      <c r="E5" s="598">
        <v>11</v>
      </c>
      <c r="F5" s="370"/>
      <c r="G5" s="3"/>
      <c r="H5" s="3"/>
      <c r="I5" s="290"/>
      <c r="J5" s="255"/>
      <c r="K5"/>
      <c r="L5"/>
      <c r="M5" s="256"/>
      <c r="P5" s="111"/>
      <c r="Q5" s="198">
        <v>440117</v>
      </c>
      <c r="R5" s="198">
        <v>445798</v>
      </c>
      <c r="S5" s="198">
        <v>5681</v>
      </c>
      <c r="T5" s="198">
        <v>441637</v>
      </c>
      <c r="U5" s="198">
        <v>442203</v>
      </c>
      <c r="V5" s="198">
        <v>-1</v>
      </c>
      <c r="W5" s="199" t="s">
        <v>1086</v>
      </c>
    </row>
    <row r="6" spans="1:23" ht="14.25">
      <c r="A6" s="471">
        <v>4</v>
      </c>
      <c r="B6" s="493">
        <v>797983</v>
      </c>
      <c r="C6" s="204">
        <v>803534</v>
      </c>
      <c r="D6" s="204">
        <v>5551</v>
      </c>
      <c r="E6" s="494">
        <v>6</v>
      </c>
      <c r="F6" s="752">
        <v>799452</v>
      </c>
      <c r="G6" s="744">
        <v>827041</v>
      </c>
      <c r="H6" s="744">
        <f t="shared" ref="H6:H16" si="0">G6-F6</f>
        <v>27589</v>
      </c>
      <c r="I6" s="746" t="s">
        <v>104</v>
      </c>
      <c r="J6" s="255"/>
      <c r="K6"/>
      <c r="L6"/>
      <c r="M6" s="256"/>
      <c r="P6" s="111"/>
      <c r="Q6" s="198">
        <v>440117</v>
      </c>
      <c r="R6" s="198">
        <v>445798</v>
      </c>
      <c r="S6" s="198">
        <v>5681</v>
      </c>
      <c r="T6" s="198">
        <v>442217</v>
      </c>
      <c r="U6" s="198">
        <v>443470</v>
      </c>
      <c r="V6" s="198">
        <v>-1</v>
      </c>
      <c r="W6" s="199" t="s">
        <v>151</v>
      </c>
    </row>
    <row r="7" spans="1:23" ht="14.25">
      <c r="A7" s="471">
        <v>5</v>
      </c>
      <c r="B7" s="599">
        <v>817472</v>
      </c>
      <c r="C7" s="206">
        <v>823535</v>
      </c>
      <c r="D7" s="206">
        <v>6063</v>
      </c>
      <c r="E7" s="600">
        <v>6</v>
      </c>
      <c r="F7" s="754"/>
      <c r="G7" s="745"/>
      <c r="H7" s="745"/>
      <c r="I7" s="747"/>
      <c r="J7" s="255"/>
      <c r="K7"/>
      <c r="L7"/>
      <c r="M7" s="256"/>
      <c r="P7" s="111"/>
      <c r="Q7" s="198">
        <v>440117</v>
      </c>
      <c r="R7" s="198">
        <v>445798</v>
      </c>
      <c r="S7" s="198">
        <v>5681</v>
      </c>
      <c r="T7" s="198">
        <v>443639</v>
      </c>
      <c r="U7" s="198">
        <v>444406</v>
      </c>
      <c r="V7" s="198">
        <v>-1</v>
      </c>
      <c r="W7" s="199" t="s">
        <v>1085</v>
      </c>
    </row>
    <row r="8" spans="1:23" ht="14.25">
      <c r="A8" s="471">
        <v>6</v>
      </c>
      <c r="B8" s="601">
        <v>1233926</v>
      </c>
      <c r="C8" s="208">
        <v>1250908</v>
      </c>
      <c r="D8" s="208">
        <v>16982</v>
      </c>
      <c r="E8" s="602">
        <v>16</v>
      </c>
      <c r="F8" s="280">
        <v>1240013</v>
      </c>
      <c r="G8" s="281">
        <v>1251674</v>
      </c>
      <c r="H8" s="281">
        <f t="shared" si="0"/>
        <v>11661</v>
      </c>
      <c r="I8" s="282" t="s">
        <v>104</v>
      </c>
      <c r="J8" s="255"/>
      <c r="K8"/>
      <c r="L8"/>
      <c r="M8" s="256"/>
      <c r="P8" s="111"/>
      <c r="Q8" s="198">
        <v>440117</v>
      </c>
      <c r="R8" s="198">
        <v>445798</v>
      </c>
      <c r="S8" s="198">
        <v>5681</v>
      </c>
      <c r="T8" s="198">
        <v>444507</v>
      </c>
      <c r="U8" s="198">
        <v>444779</v>
      </c>
      <c r="V8" s="198">
        <v>-1</v>
      </c>
      <c r="W8" s="199"/>
    </row>
    <row r="9" spans="1:23" ht="14.25">
      <c r="A9" s="471">
        <v>7</v>
      </c>
      <c r="B9" s="603">
        <v>1347354</v>
      </c>
      <c r="C9" s="210">
        <v>1367391</v>
      </c>
      <c r="D9" s="210">
        <v>20037</v>
      </c>
      <c r="E9" s="604">
        <v>25</v>
      </c>
      <c r="F9" s="280">
        <v>1347354</v>
      </c>
      <c r="G9" s="281">
        <v>1368088</v>
      </c>
      <c r="H9" s="281">
        <f t="shared" si="0"/>
        <v>20734</v>
      </c>
      <c r="I9" s="282" t="s">
        <v>104</v>
      </c>
      <c r="J9" s="255"/>
      <c r="K9"/>
      <c r="L9"/>
      <c r="M9" s="256"/>
      <c r="P9" s="111"/>
      <c r="Q9" s="198">
        <v>440117</v>
      </c>
      <c r="R9" s="198">
        <v>445798</v>
      </c>
      <c r="S9" s="198">
        <v>5681</v>
      </c>
      <c r="T9" s="198">
        <v>445143</v>
      </c>
      <c r="U9" s="198">
        <v>445430</v>
      </c>
      <c r="V9" s="198">
        <v>1</v>
      </c>
      <c r="W9" s="199" t="s">
        <v>157</v>
      </c>
    </row>
    <row r="10" spans="1:23" ht="14.25">
      <c r="A10" s="471">
        <v>8</v>
      </c>
      <c r="B10" s="605">
        <v>1406308</v>
      </c>
      <c r="C10" s="212">
        <v>1410776</v>
      </c>
      <c r="D10" s="212">
        <v>4468</v>
      </c>
      <c r="E10" s="606">
        <v>5</v>
      </c>
      <c r="F10" s="752">
        <v>1406663</v>
      </c>
      <c r="G10" s="744">
        <v>1424689</v>
      </c>
      <c r="H10" s="744">
        <f t="shared" si="0"/>
        <v>18026</v>
      </c>
      <c r="I10" s="746" t="s">
        <v>104</v>
      </c>
      <c r="J10" s="255"/>
      <c r="K10"/>
      <c r="L10"/>
      <c r="M10" s="256"/>
      <c r="P10" s="111"/>
      <c r="Q10" s="198">
        <v>440117</v>
      </c>
      <c r="R10" s="198">
        <v>445798</v>
      </c>
      <c r="S10" s="198">
        <v>5681</v>
      </c>
      <c r="T10" s="198">
        <v>445427</v>
      </c>
      <c r="U10" s="198">
        <v>445798</v>
      </c>
      <c r="V10" s="198">
        <v>1</v>
      </c>
      <c r="W10" s="199"/>
    </row>
    <row r="11" spans="1:23" ht="14.25">
      <c r="A11" s="471">
        <v>9</v>
      </c>
      <c r="B11" s="607">
        <v>1417431</v>
      </c>
      <c r="C11" s="214">
        <v>1424689</v>
      </c>
      <c r="D11" s="214">
        <v>7258</v>
      </c>
      <c r="E11" s="608">
        <v>8</v>
      </c>
      <c r="F11" s="754"/>
      <c r="G11" s="745"/>
      <c r="H11" s="745"/>
      <c r="I11" s="747"/>
      <c r="J11" s="255"/>
      <c r="K11"/>
      <c r="L11"/>
      <c r="M11" s="256"/>
      <c r="P11" s="111">
        <v>2</v>
      </c>
      <c r="Q11" s="200">
        <v>571006</v>
      </c>
      <c r="R11" s="200">
        <v>584395</v>
      </c>
      <c r="S11" s="200">
        <f>R11-Q11</f>
        <v>13389</v>
      </c>
      <c r="T11" s="200">
        <v>571006</v>
      </c>
      <c r="U11" s="200">
        <v>572799</v>
      </c>
      <c r="V11" s="200">
        <v>-1</v>
      </c>
      <c r="W11" s="201" t="s">
        <v>419</v>
      </c>
    </row>
    <row r="12" spans="1:23" ht="14.25">
      <c r="A12" s="471">
        <v>10</v>
      </c>
      <c r="B12" s="609">
        <v>1675735</v>
      </c>
      <c r="C12" s="198">
        <v>1716970</v>
      </c>
      <c r="D12" s="198">
        <v>41235</v>
      </c>
      <c r="E12" s="610">
        <v>30</v>
      </c>
      <c r="F12" s="280">
        <v>1679240</v>
      </c>
      <c r="G12" s="281">
        <v>1717036</v>
      </c>
      <c r="H12" s="281">
        <f t="shared" si="0"/>
        <v>37796</v>
      </c>
      <c r="I12" s="282" t="s">
        <v>104</v>
      </c>
      <c r="J12" s="255"/>
      <c r="K12"/>
      <c r="L12"/>
      <c r="M12" s="256"/>
      <c r="P12" s="111"/>
      <c r="Q12" s="200">
        <v>571006</v>
      </c>
      <c r="R12" s="200">
        <v>584395</v>
      </c>
      <c r="S12" s="200">
        <f t="shared" ref="S12:S19" si="1">R12-Q12</f>
        <v>13389</v>
      </c>
      <c r="T12" s="200">
        <v>572796</v>
      </c>
      <c r="U12" s="200">
        <v>573800</v>
      </c>
      <c r="V12" s="200">
        <v>-1</v>
      </c>
      <c r="W12" s="201" t="s">
        <v>418</v>
      </c>
    </row>
    <row r="13" spans="1:23" ht="14.25">
      <c r="A13" s="384">
        <v>11</v>
      </c>
      <c r="B13" s="595">
        <v>1748382</v>
      </c>
      <c r="C13" s="200">
        <v>1761355</v>
      </c>
      <c r="D13" s="200">
        <v>12973</v>
      </c>
      <c r="E13" s="596">
        <v>14</v>
      </c>
      <c r="F13" s="280">
        <v>1749315</v>
      </c>
      <c r="G13" s="281">
        <v>1759606</v>
      </c>
      <c r="H13" s="281">
        <f t="shared" si="0"/>
        <v>10291</v>
      </c>
      <c r="I13" s="282" t="s">
        <v>104</v>
      </c>
      <c r="J13" s="255"/>
      <c r="K13"/>
      <c r="L13"/>
      <c r="M13" s="256"/>
      <c r="P13" s="111"/>
      <c r="Q13" s="200">
        <v>571006</v>
      </c>
      <c r="R13" s="200">
        <v>584395</v>
      </c>
      <c r="S13" s="200">
        <f t="shared" si="1"/>
        <v>13389</v>
      </c>
      <c r="T13" s="200">
        <v>574029</v>
      </c>
      <c r="U13" s="200">
        <v>574703</v>
      </c>
      <c r="V13" s="200">
        <v>1</v>
      </c>
      <c r="W13" s="201" t="s">
        <v>1275</v>
      </c>
    </row>
    <row r="14" spans="1:23" ht="14.25">
      <c r="A14" s="471">
        <v>12</v>
      </c>
      <c r="B14" s="597">
        <v>1870046</v>
      </c>
      <c r="C14" s="202">
        <v>1885603</v>
      </c>
      <c r="D14" s="202">
        <v>15557</v>
      </c>
      <c r="E14" s="598">
        <v>15</v>
      </c>
      <c r="F14" s="280">
        <v>1870623</v>
      </c>
      <c r="G14" s="281">
        <v>1896976</v>
      </c>
      <c r="H14" s="281">
        <f t="shared" si="0"/>
        <v>26353</v>
      </c>
      <c r="I14" s="282" t="s">
        <v>104</v>
      </c>
      <c r="J14" s="255"/>
      <c r="K14"/>
      <c r="L14"/>
      <c r="M14" s="256"/>
      <c r="P14" s="111"/>
      <c r="Q14" s="200">
        <v>571006</v>
      </c>
      <c r="R14" s="200">
        <v>584395</v>
      </c>
      <c r="S14" s="200">
        <f t="shared" si="1"/>
        <v>13389</v>
      </c>
      <c r="T14" s="200">
        <v>574868</v>
      </c>
      <c r="U14" s="200">
        <v>575380</v>
      </c>
      <c r="V14" s="200">
        <v>-1</v>
      </c>
      <c r="W14" s="201" t="s">
        <v>507</v>
      </c>
    </row>
    <row r="15" spans="1:23" ht="14.25">
      <c r="A15" s="471">
        <v>13</v>
      </c>
      <c r="B15" s="493">
        <v>2176169</v>
      </c>
      <c r="C15" s="204">
        <v>2190006</v>
      </c>
      <c r="D15" s="204">
        <v>13837</v>
      </c>
      <c r="E15" s="494">
        <v>13</v>
      </c>
      <c r="F15" s="280">
        <v>2176993</v>
      </c>
      <c r="G15" s="281">
        <v>2190006</v>
      </c>
      <c r="H15" s="281">
        <f t="shared" si="0"/>
        <v>13013</v>
      </c>
      <c r="I15" s="282" t="s">
        <v>104</v>
      </c>
      <c r="J15" s="255"/>
      <c r="K15"/>
      <c r="L15"/>
      <c r="M15" s="256"/>
      <c r="P15" s="111"/>
      <c r="Q15" s="200">
        <v>571006</v>
      </c>
      <c r="R15" s="200">
        <v>584395</v>
      </c>
      <c r="S15" s="200">
        <f t="shared" si="1"/>
        <v>13389</v>
      </c>
      <c r="T15" s="200">
        <v>575748</v>
      </c>
      <c r="U15" s="200">
        <v>576140</v>
      </c>
      <c r="V15" s="200">
        <v>1</v>
      </c>
      <c r="W15" s="201" t="s">
        <v>157</v>
      </c>
    </row>
    <row r="16" spans="1:23" ht="14.25">
      <c r="A16" s="471">
        <v>14</v>
      </c>
      <c r="B16" s="599">
        <v>2723716</v>
      </c>
      <c r="C16" s="206">
        <v>2733382</v>
      </c>
      <c r="D16" s="206">
        <v>9666</v>
      </c>
      <c r="E16" s="600">
        <v>10</v>
      </c>
      <c r="F16" s="280">
        <v>2723716</v>
      </c>
      <c r="G16" s="281">
        <v>2733151</v>
      </c>
      <c r="H16" s="281">
        <f t="shared" si="0"/>
        <v>9435</v>
      </c>
      <c r="I16" s="282" t="s">
        <v>104</v>
      </c>
      <c r="J16" s="255"/>
      <c r="K16"/>
      <c r="L16"/>
      <c r="M16" s="256"/>
      <c r="P16" s="111"/>
      <c r="Q16" s="200">
        <v>571006</v>
      </c>
      <c r="R16" s="200">
        <v>584395</v>
      </c>
      <c r="S16" s="200">
        <f t="shared" si="1"/>
        <v>13389</v>
      </c>
      <c r="T16" s="200">
        <v>576626</v>
      </c>
      <c r="U16" s="200">
        <v>576805</v>
      </c>
      <c r="V16" s="200">
        <v>-1</v>
      </c>
      <c r="W16" s="201" t="s">
        <v>1276</v>
      </c>
    </row>
    <row r="17" spans="1:23" ht="15" thickBot="1">
      <c r="A17" s="499">
        <v>15</v>
      </c>
      <c r="B17" s="611">
        <v>2868031</v>
      </c>
      <c r="C17" s="612">
        <v>2887047</v>
      </c>
      <c r="D17" s="612">
        <v>19016</v>
      </c>
      <c r="E17" s="613">
        <v>18</v>
      </c>
      <c r="F17" s="507"/>
      <c r="G17" s="242"/>
      <c r="H17" s="242"/>
      <c r="I17" s="243"/>
      <c r="J17" s="374"/>
      <c r="K17" s="375"/>
      <c r="L17" s="375"/>
      <c r="M17" s="376"/>
      <c r="P17" s="111"/>
      <c r="Q17" s="200">
        <v>571006</v>
      </c>
      <c r="R17" s="200">
        <v>584395</v>
      </c>
      <c r="S17" s="200">
        <f t="shared" si="1"/>
        <v>13389</v>
      </c>
      <c r="T17" s="200">
        <v>576914</v>
      </c>
      <c r="U17" s="200">
        <v>577117</v>
      </c>
      <c r="V17" s="200">
        <v>-1</v>
      </c>
      <c r="W17" s="201"/>
    </row>
    <row r="18" spans="1:23" ht="14.25">
      <c r="D18" s="32">
        <f>SUM(D3:D17)</f>
        <v>204669</v>
      </c>
      <c r="E18" s="32">
        <f>SUM(E3:E17)</f>
        <v>194</v>
      </c>
      <c r="F18" s="2"/>
      <c r="G18" s="2"/>
      <c r="H18" s="2"/>
      <c r="I18" s="2"/>
      <c r="J18"/>
      <c r="K18"/>
      <c r="L18"/>
      <c r="M18"/>
      <c r="P18" s="111"/>
      <c r="Q18" s="200">
        <v>571006</v>
      </c>
      <c r="R18" s="200">
        <v>584395</v>
      </c>
      <c r="S18" s="200">
        <f t="shared" si="1"/>
        <v>13389</v>
      </c>
      <c r="T18" s="200">
        <v>577324</v>
      </c>
      <c r="U18" s="200">
        <v>583962</v>
      </c>
      <c r="V18" s="200">
        <v>1</v>
      </c>
      <c r="W18" s="201" t="s">
        <v>884</v>
      </c>
    </row>
    <row r="19" spans="1:23" ht="14.25">
      <c r="A19"/>
      <c r="B19"/>
      <c r="C19"/>
      <c r="D19"/>
      <c r="E19"/>
      <c r="F19" s="2"/>
      <c r="G19" s="2"/>
      <c r="H19" s="2"/>
      <c r="I19" s="2"/>
      <c r="J19"/>
      <c r="K19"/>
      <c r="L19"/>
      <c r="M19"/>
      <c r="P19" s="111"/>
      <c r="Q19" s="200">
        <v>571006</v>
      </c>
      <c r="R19" s="200">
        <v>584395</v>
      </c>
      <c r="S19" s="200">
        <f t="shared" si="1"/>
        <v>13389</v>
      </c>
      <c r="T19" s="200">
        <v>584036</v>
      </c>
      <c r="U19" s="200">
        <v>584395</v>
      </c>
      <c r="V19" s="200">
        <v>-1</v>
      </c>
      <c r="W19" s="201" t="s">
        <v>161</v>
      </c>
    </row>
    <row r="20" spans="1:23" ht="15" thickBot="1">
      <c r="A20"/>
      <c r="B20"/>
      <c r="C20"/>
      <c r="D20"/>
      <c r="E20"/>
      <c r="F20" s="2"/>
      <c r="G20" s="2"/>
      <c r="H20" s="2"/>
      <c r="I20" s="2"/>
      <c r="J20"/>
      <c r="K20"/>
      <c r="L20"/>
      <c r="M20"/>
      <c r="P20" s="111">
        <v>3</v>
      </c>
      <c r="Q20" s="202">
        <v>659248</v>
      </c>
      <c r="R20" s="202">
        <v>672204</v>
      </c>
      <c r="S20" s="202">
        <f>R20-Q20</f>
        <v>12956</v>
      </c>
      <c r="T20" s="202">
        <v>659248</v>
      </c>
      <c r="U20" s="202">
        <v>660144</v>
      </c>
      <c r="V20" s="202">
        <v>1</v>
      </c>
      <c r="W20" s="203" t="s">
        <v>639</v>
      </c>
    </row>
    <row r="21" spans="1:23" ht="15" thickBot="1">
      <c r="A21"/>
      <c r="B21" s="62"/>
      <c r="C21"/>
      <c r="D21"/>
      <c r="E21"/>
      <c r="F21" s="336">
        <v>723081</v>
      </c>
      <c r="G21" s="337">
        <v>736696</v>
      </c>
      <c r="H21" s="337">
        <v>13615</v>
      </c>
      <c r="I21" s="338" t="s">
        <v>104</v>
      </c>
      <c r="J21" s="462">
        <v>2538087</v>
      </c>
      <c r="K21" s="462">
        <v>2545264</v>
      </c>
      <c r="L21" s="462">
        <v>7177</v>
      </c>
      <c r="M21" s="463">
        <v>9</v>
      </c>
      <c r="P21" s="111"/>
      <c r="Q21" s="202">
        <v>659248</v>
      </c>
      <c r="R21" s="202">
        <v>672204</v>
      </c>
      <c r="S21" s="202">
        <f t="shared" ref="S21:S30" si="2">R21-Q21</f>
        <v>12956</v>
      </c>
      <c r="T21" s="202">
        <v>660141</v>
      </c>
      <c r="U21" s="202">
        <v>662063</v>
      </c>
      <c r="V21" s="202">
        <v>1</v>
      </c>
      <c r="W21" s="203" t="s">
        <v>638</v>
      </c>
    </row>
    <row r="22" spans="1:23" ht="14.25">
      <c r="A22"/>
      <c r="B22"/>
      <c r="C22"/>
      <c r="D22"/>
      <c r="E22"/>
      <c r="F22" s="267">
        <v>1367451</v>
      </c>
      <c r="G22" s="268">
        <v>1368088</v>
      </c>
      <c r="H22" s="268">
        <v>637</v>
      </c>
      <c r="I22" s="270" t="s">
        <v>132</v>
      </c>
      <c r="J22"/>
      <c r="K22"/>
      <c r="L22"/>
      <c r="M22"/>
      <c r="P22" s="111"/>
      <c r="Q22" s="202">
        <v>659248</v>
      </c>
      <c r="R22" s="202">
        <v>672204</v>
      </c>
      <c r="S22" s="202">
        <f t="shared" si="2"/>
        <v>12956</v>
      </c>
      <c r="T22" s="202">
        <v>662179</v>
      </c>
      <c r="U22" s="202">
        <v>662721</v>
      </c>
      <c r="V22" s="202">
        <v>1</v>
      </c>
      <c r="W22" s="203" t="s">
        <v>542</v>
      </c>
    </row>
    <row r="23" spans="1:23" ht="14.25">
      <c r="A23"/>
      <c r="B23"/>
      <c r="C23"/>
      <c r="D23"/>
      <c r="E23"/>
      <c r="F23" s="267">
        <v>3390464</v>
      </c>
      <c r="G23" s="268">
        <v>3399237</v>
      </c>
      <c r="H23" s="268">
        <v>8773</v>
      </c>
      <c r="I23" s="270" t="s">
        <v>104</v>
      </c>
      <c r="J23"/>
      <c r="K23"/>
      <c r="L23"/>
      <c r="M23"/>
      <c r="P23" s="111"/>
      <c r="Q23" s="202">
        <v>659248</v>
      </c>
      <c r="R23" s="202">
        <v>672204</v>
      </c>
      <c r="S23" s="202">
        <f t="shared" si="2"/>
        <v>12956</v>
      </c>
      <c r="T23" s="202">
        <v>662736</v>
      </c>
      <c r="U23" s="202">
        <v>663836</v>
      </c>
      <c r="V23" s="202">
        <v>1</v>
      </c>
      <c r="W23" s="203" t="s">
        <v>637</v>
      </c>
    </row>
    <row r="24" spans="1:23" ht="15" thickBot="1">
      <c r="A24"/>
      <c r="B24"/>
      <c r="C24"/>
      <c r="D24"/>
      <c r="E24"/>
      <c r="F24" s="340">
        <v>2538087</v>
      </c>
      <c r="G24" s="341">
        <v>2544270</v>
      </c>
      <c r="H24" s="341">
        <v>6183</v>
      </c>
      <c r="I24" s="342" t="s">
        <v>106</v>
      </c>
      <c r="J24"/>
      <c r="K24"/>
      <c r="L24"/>
      <c r="M24"/>
      <c r="P24" s="111"/>
      <c r="Q24" s="202">
        <v>659248</v>
      </c>
      <c r="R24" s="202">
        <v>672204</v>
      </c>
      <c r="S24" s="202">
        <f t="shared" si="2"/>
        <v>12956</v>
      </c>
      <c r="T24" s="202">
        <v>663840</v>
      </c>
      <c r="U24" s="202">
        <v>664688</v>
      </c>
      <c r="V24" s="202">
        <v>1</v>
      </c>
      <c r="W24" s="203" t="s">
        <v>636</v>
      </c>
    </row>
    <row r="25" spans="1:23">
      <c r="P25" s="111"/>
      <c r="Q25" s="202">
        <v>659248</v>
      </c>
      <c r="R25" s="202">
        <v>672204</v>
      </c>
      <c r="S25" s="202">
        <f t="shared" si="2"/>
        <v>12956</v>
      </c>
      <c r="T25" s="202">
        <v>664685</v>
      </c>
      <c r="U25" s="202">
        <v>665905</v>
      </c>
      <c r="V25" s="202">
        <v>1</v>
      </c>
      <c r="W25" s="203" t="s">
        <v>635</v>
      </c>
    </row>
    <row r="26" spans="1:23" ht="13.5" thickBot="1">
      <c r="P26" s="111"/>
      <c r="Q26" s="202">
        <v>659248</v>
      </c>
      <c r="R26" s="202">
        <v>672204</v>
      </c>
      <c r="S26" s="202">
        <f t="shared" si="2"/>
        <v>12956</v>
      </c>
      <c r="T26" s="202">
        <v>665933</v>
      </c>
      <c r="U26" s="202">
        <v>666706</v>
      </c>
      <c r="V26" s="202">
        <v>1</v>
      </c>
      <c r="W26" s="203" t="s">
        <v>611</v>
      </c>
    </row>
    <row r="27" spans="1:23" ht="100.5" thickBot="1">
      <c r="B27" s="616" t="s">
        <v>20</v>
      </c>
      <c r="C27" s="617" t="s">
        <v>21</v>
      </c>
      <c r="D27" s="618" t="s">
        <v>22</v>
      </c>
      <c r="E27" s="616" t="s">
        <v>23</v>
      </c>
      <c r="F27" s="617" t="s">
        <v>24</v>
      </c>
      <c r="G27" s="618" t="s">
        <v>25</v>
      </c>
      <c r="H27" s="616" t="s">
        <v>26</v>
      </c>
      <c r="I27" s="617" t="s">
        <v>27</v>
      </c>
      <c r="J27" s="618" t="s">
        <v>28</v>
      </c>
      <c r="K27" s="616" t="s">
        <v>29</v>
      </c>
      <c r="L27" s="617" t="s">
        <v>30</v>
      </c>
      <c r="M27" s="618" t="s">
        <v>31</v>
      </c>
      <c r="P27" s="111"/>
      <c r="Q27" s="202">
        <v>659248</v>
      </c>
      <c r="R27" s="202">
        <v>672204</v>
      </c>
      <c r="S27" s="202">
        <f t="shared" si="2"/>
        <v>12956</v>
      </c>
      <c r="T27" s="202">
        <v>666759</v>
      </c>
      <c r="U27" s="202">
        <v>669131</v>
      </c>
      <c r="V27" s="202">
        <v>-1</v>
      </c>
      <c r="W27" s="203" t="s">
        <v>1277</v>
      </c>
    </row>
    <row r="28" spans="1:23" ht="15.75" thickBot="1">
      <c r="B28" s="630">
        <v>13</v>
      </c>
      <c r="C28" s="629">
        <f>SUM(D3:D4,D6:D16)</f>
        <v>172697</v>
      </c>
      <c r="D28" s="629">
        <f>SUM(E3:E4,E6:E16)</f>
        <v>165</v>
      </c>
      <c r="E28" s="630">
        <v>0</v>
      </c>
      <c r="F28" s="629">
        <v>0</v>
      </c>
      <c r="G28" s="631">
        <v>0</v>
      </c>
      <c r="H28" s="629">
        <v>0</v>
      </c>
      <c r="I28" s="629">
        <v>0</v>
      </c>
      <c r="J28" s="629">
        <v>0</v>
      </c>
      <c r="K28" s="630">
        <v>2</v>
      </c>
      <c r="L28" s="629">
        <f>SUM(D5,D17)</f>
        <v>31972</v>
      </c>
      <c r="M28" s="631">
        <f>SUM(E5,E17)</f>
        <v>29</v>
      </c>
      <c r="P28" s="111"/>
      <c r="Q28" s="202">
        <v>659248</v>
      </c>
      <c r="R28" s="202">
        <v>672204</v>
      </c>
      <c r="S28" s="202">
        <f t="shared" si="2"/>
        <v>12956</v>
      </c>
      <c r="T28" s="202">
        <v>669212</v>
      </c>
      <c r="U28" s="202">
        <v>670498</v>
      </c>
      <c r="V28" s="202">
        <v>-1</v>
      </c>
      <c r="W28" s="203" t="s">
        <v>1278</v>
      </c>
    </row>
    <row r="29" spans="1:23">
      <c r="P29" s="111"/>
      <c r="Q29" s="202">
        <v>659248</v>
      </c>
      <c r="R29" s="202">
        <v>672204</v>
      </c>
      <c r="S29" s="202">
        <f t="shared" si="2"/>
        <v>12956</v>
      </c>
      <c r="T29" s="202">
        <v>670514</v>
      </c>
      <c r="U29" s="202">
        <v>670831</v>
      </c>
      <c r="V29" s="202">
        <v>-1</v>
      </c>
      <c r="W29" s="203"/>
    </row>
    <row r="30" spans="1:23">
      <c r="P30" s="111"/>
      <c r="Q30" s="202">
        <v>659248</v>
      </c>
      <c r="R30" s="202">
        <v>672204</v>
      </c>
      <c r="S30" s="202">
        <f t="shared" si="2"/>
        <v>12956</v>
      </c>
      <c r="T30" s="202">
        <v>670900</v>
      </c>
      <c r="U30" s="202">
        <v>672204</v>
      </c>
      <c r="V30" s="202">
        <v>1</v>
      </c>
      <c r="W30" s="203" t="s">
        <v>455</v>
      </c>
    </row>
    <row r="31" spans="1:23">
      <c r="P31" s="111">
        <v>4</v>
      </c>
      <c r="Q31" s="204">
        <v>797983</v>
      </c>
      <c r="R31" s="204">
        <v>803534</v>
      </c>
      <c r="S31" s="204">
        <v>5551</v>
      </c>
      <c r="T31" s="204">
        <v>797983</v>
      </c>
      <c r="U31" s="204">
        <v>799347</v>
      </c>
      <c r="V31" s="204">
        <v>1</v>
      </c>
      <c r="W31" s="205" t="s">
        <v>161</v>
      </c>
    </row>
    <row r="32" spans="1:23">
      <c r="P32" s="111"/>
      <c r="Q32" s="204">
        <v>797983</v>
      </c>
      <c r="R32" s="204">
        <v>803534</v>
      </c>
      <c r="S32" s="204">
        <v>5551</v>
      </c>
      <c r="T32" s="204">
        <v>799452</v>
      </c>
      <c r="U32" s="204">
        <v>799781</v>
      </c>
      <c r="V32" s="204">
        <v>1</v>
      </c>
      <c r="W32" s="205" t="s">
        <v>1279</v>
      </c>
    </row>
    <row r="33" spans="16:23">
      <c r="P33" s="111"/>
      <c r="Q33" s="204">
        <v>797983</v>
      </c>
      <c r="R33" s="204">
        <v>803534</v>
      </c>
      <c r="S33" s="204">
        <v>5551</v>
      </c>
      <c r="T33" s="204">
        <v>799805</v>
      </c>
      <c r="U33" s="204">
        <v>800095</v>
      </c>
      <c r="V33" s="204">
        <v>1</v>
      </c>
      <c r="W33" s="205" t="s">
        <v>991</v>
      </c>
    </row>
    <row r="34" spans="16:23">
      <c r="P34" s="111"/>
      <c r="Q34" s="204">
        <v>797983</v>
      </c>
      <c r="R34" s="204">
        <v>803534</v>
      </c>
      <c r="S34" s="204">
        <v>5551</v>
      </c>
      <c r="T34" s="204">
        <v>800154</v>
      </c>
      <c r="U34" s="204">
        <v>800492</v>
      </c>
      <c r="V34" s="204">
        <v>1</v>
      </c>
      <c r="W34" s="205" t="s">
        <v>440</v>
      </c>
    </row>
    <row r="35" spans="16:23">
      <c r="P35" s="111"/>
      <c r="Q35" s="204">
        <v>797983</v>
      </c>
      <c r="R35" s="204">
        <v>803534</v>
      </c>
      <c r="S35" s="204">
        <v>5551</v>
      </c>
      <c r="T35" s="204">
        <v>800489</v>
      </c>
      <c r="U35" s="204">
        <v>801076</v>
      </c>
      <c r="V35" s="204">
        <v>1</v>
      </c>
      <c r="W35" s="205" t="s">
        <v>439</v>
      </c>
    </row>
    <row r="36" spans="16:23">
      <c r="P36" s="111"/>
      <c r="Q36" s="204">
        <v>797983</v>
      </c>
      <c r="R36" s="204">
        <v>803534</v>
      </c>
      <c r="S36" s="204">
        <v>5551</v>
      </c>
      <c r="T36" s="204">
        <v>801537</v>
      </c>
      <c r="U36" s="204">
        <v>803534</v>
      </c>
      <c r="V36" s="204">
        <v>1</v>
      </c>
      <c r="W36" s="205" t="s">
        <v>428</v>
      </c>
    </row>
    <row r="37" spans="16:23">
      <c r="P37" s="111">
        <v>5</v>
      </c>
      <c r="Q37" s="206">
        <v>817472</v>
      </c>
      <c r="R37" s="206">
        <v>823535</v>
      </c>
      <c r="S37" s="206">
        <f>R37-Q37</f>
        <v>6063</v>
      </c>
      <c r="T37" s="206">
        <v>817472</v>
      </c>
      <c r="U37" s="206">
        <v>817756</v>
      </c>
      <c r="V37" s="206">
        <v>-1</v>
      </c>
      <c r="W37" s="207" t="s">
        <v>425</v>
      </c>
    </row>
    <row r="38" spans="16:23">
      <c r="P38" s="111"/>
      <c r="Q38" s="206">
        <v>817472</v>
      </c>
      <c r="R38" s="206">
        <v>823535</v>
      </c>
      <c r="S38" s="206">
        <f t="shared" ref="S38:S83" si="3">R38-Q38</f>
        <v>6063</v>
      </c>
      <c r="T38" s="206">
        <v>817940</v>
      </c>
      <c r="U38" s="206">
        <v>819352</v>
      </c>
      <c r="V38" s="206">
        <v>-1</v>
      </c>
      <c r="W38" s="207" t="s">
        <v>424</v>
      </c>
    </row>
    <row r="39" spans="16:23">
      <c r="P39" s="111"/>
      <c r="Q39" s="206">
        <v>817472</v>
      </c>
      <c r="R39" s="206">
        <v>823535</v>
      </c>
      <c r="S39" s="206">
        <f t="shared" si="3"/>
        <v>6063</v>
      </c>
      <c r="T39" s="206">
        <v>819360</v>
      </c>
      <c r="U39" s="206">
        <v>819569</v>
      </c>
      <c r="V39" s="206">
        <v>-1</v>
      </c>
      <c r="W39" s="207" t="s">
        <v>423</v>
      </c>
    </row>
    <row r="40" spans="16:23">
      <c r="P40" s="111"/>
      <c r="Q40" s="206">
        <v>817472</v>
      </c>
      <c r="R40" s="206">
        <v>823535</v>
      </c>
      <c r="S40" s="206">
        <f t="shared" si="3"/>
        <v>6063</v>
      </c>
      <c r="T40" s="206">
        <v>819623</v>
      </c>
      <c r="U40" s="206">
        <v>820774</v>
      </c>
      <c r="V40" s="206">
        <v>-1</v>
      </c>
      <c r="W40" s="207" t="s">
        <v>148</v>
      </c>
    </row>
    <row r="41" spans="16:23">
      <c r="P41" s="111"/>
      <c r="Q41" s="206">
        <v>817472</v>
      </c>
      <c r="R41" s="206">
        <v>823535</v>
      </c>
      <c r="S41" s="206">
        <f t="shared" si="3"/>
        <v>6063</v>
      </c>
      <c r="T41" s="206">
        <v>820771</v>
      </c>
      <c r="U41" s="206">
        <v>822420</v>
      </c>
      <c r="V41" s="206">
        <v>-1</v>
      </c>
      <c r="W41" s="207" t="s">
        <v>422</v>
      </c>
    </row>
    <row r="42" spans="16:23">
      <c r="P42" s="111"/>
      <c r="Q42" s="206">
        <v>817472</v>
      </c>
      <c r="R42" s="206">
        <v>823535</v>
      </c>
      <c r="S42" s="206">
        <f t="shared" si="3"/>
        <v>6063</v>
      </c>
      <c r="T42" s="206">
        <v>822417</v>
      </c>
      <c r="U42" s="206">
        <v>823535</v>
      </c>
      <c r="V42" s="206">
        <v>-1</v>
      </c>
      <c r="W42" s="207" t="s">
        <v>421</v>
      </c>
    </row>
    <row r="43" spans="16:23">
      <c r="P43" s="111">
        <v>6</v>
      </c>
      <c r="Q43" s="208">
        <v>1233926</v>
      </c>
      <c r="R43" s="208">
        <v>1250908</v>
      </c>
      <c r="S43" s="208">
        <f t="shared" si="3"/>
        <v>16982</v>
      </c>
      <c r="T43" s="208">
        <v>1233926</v>
      </c>
      <c r="U43" s="208">
        <v>1234813</v>
      </c>
      <c r="V43" s="208">
        <v>1</v>
      </c>
      <c r="W43" s="209" t="s">
        <v>1280</v>
      </c>
    </row>
    <row r="44" spans="16:23">
      <c r="P44" s="111"/>
      <c r="Q44" s="208">
        <v>1233926</v>
      </c>
      <c r="R44" s="208">
        <v>1250908</v>
      </c>
      <c r="S44" s="208">
        <f t="shared" si="3"/>
        <v>16982</v>
      </c>
      <c r="T44" s="208">
        <v>1234890</v>
      </c>
      <c r="U44" s="208">
        <v>1235558</v>
      </c>
      <c r="V44" s="208">
        <v>1</v>
      </c>
      <c r="W44" s="209"/>
    </row>
    <row r="45" spans="16:23">
      <c r="P45" s="111"/>
      <c r="Q45" s="208">
        <v>1233926</v>
      </c>
      <c r="R45" s="208">
        <v>1250908</v>
      </c>
      <c r="S45" s="208">
        <f t="shared" si="3"/>
        <v>16982</v>
      </c>
      <c r="T45" s="208">
        <v>1236134</v>
      </c>
      <c r="U45" s="208">
        <v>1237282</v>
      </c>
      <c r="V45" s="208">
        <v>1</v>
      </c>
      <c r="W45" s="209" t="s">
        <v>1280</v>
      </c>
    </row>
    <row r="46" spans="16:23">
      <c r="P46" s="111"/>
      <c r="Q46" s="208">
        <v>1233926</v>
      </c>
      <c r="R46" s="208">
        <v>1250908</v>
      </c>
      <c r="S46" s="208">
        <f t="shared" si="3"/>
        <v>16982</v>
      </c>
      <c r="T46" s="208">
        <v>1237291</v>
      </c>
      <c r="U46" s="208">
        <v>1237455</v>
      </c>
      <c r="V46" s="208">
        <v>1</v>
      </c>
      <c r="W46" s="209" t="s">
        <v>157</v>
      </c>
    </row>
    <row r="47" spans="16:23">
      <c r="P47" s="111"/>
      <c r="Q47" s="208">
        <v>1233926</v>
      </c>
      <c r="R47" s="208">
        <v>1250908</v>
      </c>
      <c r="S47" s="208">
        <f t="shared" si="3"/>
        <v>16982</v>
      </c>
      <c r="T47" s="208">
        <v>1237463</v>
      </c>
      <c r="U47" s="208">
        <v>1238425</v>
      </c>
      <c r="V47" s="208">
        <v>1</v>
      </c>
      <c r="W47" s="209" t="s">
        <v>157</v>
      </c>
    </row>
    <row r="48" spans="16:23">
      <c r="P48" s="111"/>
      <c r="Q48" s="208">
        <v>1233926</v>
      </c>
      <c r="R48" s="208">
        <v>1250908</v>
      </c>
      <c r="S48" s="208">
        <f t="shared" si="3"/>
        <v>16982</v>
      </c>
      <c r="T48" s="208">
        <v>1238494</v>
      </c>
      <c r="U48" s="208">
        <v>1239204</v>
      </c>
      <c r="V48" s="208">
        <v>1</v>
      </c>
      <c r="W48" s="209" t="s">
        <v>1280</v>
      </c>
    </row>
    <row r="49" spans="16:23">
      <c r="P49" s="111"/>
      <c r="Q49" s="208">
        <v>1233926</v>
      </c>
      <c r="R49" s="208">
        <v>1250908</v>
      </c>
      <c r="S49" s="208">
        <f t="shared" si="3"/>
        <v>16982</v>
      </c>
      <c r="T49" s="208">
        <v>1239441</v>
      </c>
      <c r="U49" s="208">
        <v>1240013</v>
      </c>
      <c r="V49" s="208">
        <v>-1</v>
      </c>
      <c r="W49" s="209" t="s">
        <v>1097</v>
      </c>
    </row>
    <row r="50" spans="16:23">
      <c r="P50" s="111"/>
      <c r="Q50" s="208">
        <v>1233926</v>
      </c>
      <c r="R50" s="208">
        <v>1250908</v>
      </c>
      <c r="S50" s="208">
        <f t="shared" si="3"/>
        <v>16982</v>
      </c>
      <c r="T50" s="208">
        <v>1240013</v>
      </c>
      <c r="U50" s="208">
        <v>1241041</v>
      </c>
      <c r="V50" s="208">
        <v>-1</v>
      </c>
      <c r="W50" s="209" t="s">
        <v>1098</v>
      </c>
    </row>
    <row r="51" spans="16:23">
      <c r="P51" s="111"/>
      <c r="Q51" s="208">
        <v>1233926</v>
      </c>
      <c r="R51" s="208">
        <v>1250908</v>
      </c>
      <c r="S51" s="208">
        <f t="shared" si="3"/>
        <v>16982</v>
      </c>
      <c r="T51" s="208">
        <v>1241077</v>
      </c>
      <c r="U51" s="208">
        <v>1242120</v>
      </c>
      <c r="V51" s="208">
        <v>-1</v>
      </c>
      <c r="W51" s="209" t="s">
        <v>1099</v>
      </c>
    </row>
    <row r="52" spans="16:23">
      <c r="P52" s="111"/>
      <c r="Q52" s="208">
        <v>1233926</v>
      </c>
      <c r="R52" s="208">
        <v>1250908</v>
      </c>
      <c r="S52" s="208">
        <f t="shared" si="3"/>
        <v>16982</v>
      </c>
      <c r="T52" s="208">
        <v>1242117</v>
      </c>
      <c r="U52" s="208">
        <v>1243493</v>
      </c>
      <c r="V52" s="208">
        <v>-1</v>
      </c>
      <c r="W52" s="209" t="s">
        <v>1011</v>
      </c>
    </row>
    <row r="53" spans="16:23">
      <c r="P53" s="111"/>
      <c r="Q53" s="208">
        <v>1233926</v>
      </c>
      <c r="R53" s="208">
        <v>1250908</v>
      </c>
      <c r="S53" s="208">
        <f t="shared" si="3"/>
        <v>16982</v>
      </c>
      <c r="T53" s="208">
        <v>1243809</v>
      </c>
      <c r="U53" s="208">
        <v>1243955</v>
      </c>
      <c r="V53" s="208">
        <v>1</v>
      </c>
      <c r="W53" s="209" t="s">
        <v>599</v>
      </c>
    </row>
    <row r="54" spans="16:23">
      <c r="P54" s="111"/>
      <c r="Q54" s="208">
        <v>1233926</v>
      </c>
      <c r="R54" s="208">
        <v>1250908</v>
      </c>
      <c r="S54" s="208">
        <f t="shared" si="3"/>
        <v>16982</v>
      </c>
      <c r="T54" s="208">
        <v>1244008</v>
      </c>
      <c r="U54" s="208">
        <v>1244319</v>
      </c>
      <c r="V54" s="208">
        <v>1</v>
      </c>
      <c r="W54" s="209" t="s">
        <v>598</v>
      </c>
    </row>
    <row r="55" spans="16:23">
      <c r="P55" s="111"/>
      <c r="Q55" s="208">
        <v>1233926</v>
      </c>
      <c r="R55" s="208">
        <v>1250908</v>
      </c>
      <c r="S55" s="208">
        <f t="shared" si="3"/>
        <v>16982</v>
      </c>
      <c r="T55" s="208">
        <v>1244352</v>
      </c>
      <c r="U55" s="208">
        <v>1247747</v>
      </c>
      <c r="V55" s="208">
        <v>-1</v>
      </c>
      <c r="W55" s="209" t="s">
        <v>1007</v>
      </c>
    </row>
    <row r="56" spans="16:23">
      <c r="P56" s="111"/>
      <c r="Q56" s="208">
        <v>1233926</v>
      </c>
      <c r="R56" s="208">
        <v>1250908</v>
      </c>
      <c r="S56" s="208">
        <f t="shared" si="3"/>
        <v>16982</v>
      </c>
      <c r="T56" s="208">
        <v>1247744</v>
      </c>
      <c r="U56" s="208">
        <v>1248751</v>
      </c>
      <c r="V56" s="208">
        <v>-1</v>
      </c>
      <c r="W56" s="209" t="s">
        <v>371</v>
      </c>
    </row>
    <row r="57" spans="16:23">
      <c r="P57" s="111"/>
      <c r="Q57" s="208">
        <v>1233926</v>
      </c>
      <c r="R57" s="208">
        <v>1250908</v>
      </c>
      <c r="S57" s="208">
        <f t="shared" si="3"/>
        <v>16982</v>
      </c>
      <c r="T57" s="208">
        <v>1248744</v>
      </c>
      <c r="U57" s="208">
        <v>1248869</v>
      </c>
      <c r="V57" s="208">
        <v>-1</v>
      </c>
      <c r="W57" s="209"/>
    </row>
    <row r="58" spans="16:23">
      <c r="P58" s="111"/>
      <c r="Q58" s="208">
        <v>1233926</v>
      </c>
      <c r="R58" s="208">
        <v>1250908</v>
      </c>
      <c r="S58" s="208">
        <f t="shared" si="3"/>
        <v>16982</v>
      </c>
      <c r="T58" s="208">
        <v>1248866</v>
      </c>
      <c r="U58" s="208">
        <v>1250908</v>
      </c>
      <c r="V58" s="208">
        <v>-1</v>
      </c>
      <c r="W58" s="209" t="s">
        <v>1100</v>
      </c>
    </row>
    <row r="59" spans="16:23">
      <c r="P59" s="111">
        <v>7</v>
      </c>
      <c r="Q59" s="210">
        <v>1347354</v>
      </c>
      <c r="R59" s="210">
        <v>1367391</v>
      </c>
      <c r="S59" s="210">
        <f t="shared" si="3"/>
        <v>20037</v>
      </c>
      <c r="T59" s="210">
        <v>1347354</v>
      </c>
      <c r="U59" s="210">
        <v>1347791</v>
      </c>
      <c r="V59" s="210">
        <v>1</v>
      </c>
      <c r="W59" s="211" t="s">
        <v>1115</v>
      </c>
    </row>
    <row r="60" spans="16:23">
      <c r="P60" s="111"/>
      <c r="Q60" s="210">
        <v>1347354</v>
      </c>
      <c r="R60" s="210">
        <v>1367391</v>
      </c>
      <c r="S60" s="210">
        <f t="shared" si="3"/>
        <v>20037</v>
      </c>
      <c r="T60" s="210">
        <v>1347805</v>
      </c>
      <c r="U60" s="210">
        <v>1348905</v>
      </c>
      <c r="V60" s="210">
        <v>1</v>
      </c>
      <c r="W60" s="211" t="s">
        <v>516</v>
      </c>
    </row>
    <row r="61" spans="16:23">
      <c r="P61" s="111"/>
      <c r="Q61" s="210">
        <v>1347354</v>
      </c>
      <c r="R61" s="210">
        <v>1367391</v>
      </c>
      <c r="S61" s="210">
        <f t="shared" si="3"/>
        <v>20037</v>
      </c>
      <c r="T61" s="210">
        <v>1348902</v>
      </c>
      <c r="U61" s="210">
        <v>1349324</v>
      </c>
      <c r="V61" s="210">
        <v>1</v>
      </c>
      <c r="W61" s="211" t="s">
        <v>517</v>
      </c>
    </row>
    <row r="62" spans="16:23">
      <c r="P62" s="111"/>
      <c r="Q62" s="210">
        <v>1347354</v>
      </c>
      <c r="R62" s="210">
        <v>1367391</v>
      </c>
      <c r="S62" s="210">
        <f t="shared" si="3"/>
        <v>20037</v>
      </c>
      <c r="T62" s="210">
        <v>1349419</v>
      </c>
      <c r="U62" s="210">
        <v>1350363</v>
      </c>
      <c r="V62" s="210">
        <v>1</v>
      </c>
      <c r="W62" s="211" t="s">
        <v>308</v>
      </c>
    </row>
    <row r="63" spans="16:23">
      <c r="P63" s="111"/>
      <c r="Q63" s="210">
        <v>1347354</v>
      </c>
      <c r="R63" s="210">
        <v>1367391</v>
      </c>
      <c r="S63" s="210">
        <f t="shared" si="3"/>
        <v>20037</v>
      </c>
      <c r="T63" s="210">
        <v>1350363</v>
      </c>
      <c r="U63" s="210">
        <v>1350872</v>
      </c>
      <c r="V63" s="210">
        <v>1</v>
      </c>
      <c r="W63" s="211"/>
    </row>
    <row r="64" spans="16:23">
      <c r="P64" s="111"/>
      <c r="Q64" s="210">
        <v>1347354</v>
      </c>
      <c r="R64" s="210">
        <v>1367391</v>
      </c>
      <c r="S64" s="210">
        <f t="shared" si="3"/>
        <v>20037</v>
      </c>
      <c r="T64" s="210">
        <v>1350992</v>
      </c>
      <c r="U64" s="210">
        <v>1351426</v>
      </c>
      <c r="V64" s="210">
        <v>1</v>
      </c>
      <c r="W64" s="211" t="s">
        <v>307</v>
      </c>
    </row>
    <row r="65" spans="16:23">
      <c r="P65" s="111"/>
      <c r="Q65" s="210">
        <v>1347354</v>
      </c>
      <c r="R65" s="210">
        <v>1367391</v>
      </c>
      <c r="S65" s="210">
        <f t="shared" si="3"/>
        <v>20037</v>
      </c>
      <c r="T65" s="210">
        <v>1351464</v>
      </c>
      <c r="U65" s="210">
        <v>1351763</v>
      </c>
      <c r="V65" s="210">
        <v>-1</v>
      </c>
      <c r="W65" s="211" t="s">
        <v>358</v>
      </c>
    </row>
    <row r="66" spans="16:23">
      <c r="P66" s="111"/>
      <c r="Q66" s="210">
        <v>1347354</v>
      </c>
      <c r="R66" s="210">
        <v>1367391</v>
      </c>
      <c r="S66" s="210">
        <f t="shared" si="3"/>
        <v>20037</v>
      </c>
      <c r="T66" s="210">
        <v>1351995</v>
      </c>
      <c r="U66" s="210">
        <v>1352411</v>
      </c>
      <c r="V66" s="210">
        <v>-1</v>
      </c>
      <c r="W66" s="211" t="s">
        <v>157</v>
      </c>
    </row>
    <row r="67" spans="16:23">
      <c r="P67" s="111"/>
      <c r="Q67" s="210">
        <v>1347354</v>
      </c>
      <c r="R67" s="210">
        <v>1367391</v>
      </c>
      <c r="S67" s="210">
        <f t="shared" si="3"/>
        <v>20037</v>
      </c>
      <c r="T67" s="210">
        <v>1352452</v>
      </c>
      <c r="U67" s="210">
        <v>1352658</v>
      </c>
      <c r="V67" s="210">
        <v>-1</v>
      </c>
      <c r="W67" s="211" t="s">
        <v>157</v>
      </c>
    </row>
    <row r="68" spans="16:23">
      <c r="P68" s="111"/>
      <c r="Q68" s="210">
        <v>1347354</v>
      </c>
      <c r="R68" s="210">
        <v>1367391</v>
      </c>
      <c r="S68" s="210">
        <f t="shared" si="3"/>
        <v>20037</v>
      </c>
      <c r="T68" s="210">
        <v>1352966</v>
      </c>
      <c r="U68" s="210">
        <v>1353994</v>
      </c>
      <c r="V68" s="210">
        <v>-1</v>
      </c>
      <c r="W68" s="211" t="s">
        <v>157</v>
      </c>
    </row>
    <row r="69" spans="16:23">
      <c r="P69" s="111"/>
      <c r="Q69" s="210">
        <v>1347354</v>
      </c>
      <c r="R69" s="210">
        <v>1367391</v>
      </c>
      <c r="S69" s="210">
        <f t="shared" si="3"/>
        <v>20037</v>
      </c>
      <c r="T69" s="210">
        <v>1354234</v>
      </c>
      <c r="U69" s="210">
        <v>1354923</v>
      </c>
      <c r="V69" s="210">
        <v>1</v>
      </c>
      <c r="W69" s="211" t="s">
        <v>473</v>
      </c>
    </row>
    <row r="70" spans="16:23">
      <c r="P70" s="111"/>
      <c r="Q70" s="210">
        <v>1347354</v>
      </c>
      <c r="R70" s="210">
        <v>1367391</v>
      </c>
      <c r="S70" s="210">
        <f t="shared" si="3"/>
        <v>20037</v>
      </c>
      <c r="T70" s="210">
        <v>1354920</v>
      </c>
      <c r="U70" s="210">
        <v>1356377</v>
      </c>
      <c r="V70" s="210">
        <v>1</v>
      </c>
      <c r="W70" s="211" t="s">
        <v>472</v>
      </c>
    </row>
    <row r="71" spans="16:23">
      <c r="P71" s="111"/>
      <c r="Q71" s="210">
        <v>1347354</v>
      </c>
      <c r="R71" s="210">
        <v>1367391</v>
      </c>
      <c r="S71" s="210">
        <f t="shared" si="3"/>
        <v>20037</v>
      </c>
      <c r="T71" s="210">
        <v>1356478</v>
      </c>
      <c r="U71" s="210">
        <v>1357311</v>
      </c>
      <c r="V71" s="210">
        <v>1</v>
      </c>
      <c r="W71" s="211" t="s">
        <v>544</v>
      </c>
    </row>
    <row r="72" spans="16:23">
      <c r="P72" s="111"/>
      <c r="Q72" s="210">
        <v>1347354</v>
      </c>
      <c r="R72" s="210">
        <v>1367391</v>
      </c>
      <c r="S72" s="210">
        <f t="shared" si="3"/>
        <v>20037</v>
      </c>
      <c r="T72" s="210">
        <v>1357553</v>
      </c>
      <c r="U72" s="210">
        <v>1358407</v>
      </c>
      <c r="V72" s="210">
        <v>1</v>
      </c>
      <c r="W72" s="211" t="s">
        <v>157</v>
      </c>
    </row>
    <row r="73" spans="16:23">
      <c r="P73" s="111"/>
      <c r="Q73" s="210">
        <v>1347354</v>
      </c>
      <c r="R73" s="210">
        <v>1367391</v>
      </c>
      <c r="S73" s="210">
        <f t="shared" si="3"/>
        <v>20037</v>
      </c>
      <c r="T73" s="210">
        <v>1358439</v>
      </c>
      <c r="U73" s="210">
        <v>1360559</v>
      </c>
      <c r="V73" s="210">
        <v>1</v>
      </c>
      <c r="W73" s="211" t="s">
        <v>288</v>
      </c>
    </row>
    <row r="74" spans="16:23">
      <c r="P74" s="111"/>
      <c r="Q74" s="210">
        <v>1347354</v>
      </c>
      <c r="R74" s="210">
        <v>1367391</v>
      </c>
      <c r="S74" s="210">
        <f t="shared" si="3"/>
        <v>20037</v>
      </c>
      <c r="T74" s="210">
        <v>1360570</v>
      </c>
      <c r="U74" s="210">
        <v>1360683</v>
      </c>
      <c r="V74" s="210">
        <v>1</v>
      </c>
      <c r="W74" s="211"/>
    </row>
    <row r="75" spans="16:23">
      <c r="P75" s="111"/>
      <c r="Q75" s="210">
        <v>1347354</v>
      </c>
      <c r="R75" s="210">
        <v>1367391</v>
      </c>
      <c r="S75" s="210">
        <f t="shared" si="3"/>
        <v>20037</v>
      </c>
      <c r="T75" s="210">
        <v>1360680</v>
      </c>
      <c r="U75" s="210">
        <v>1361900</v>
      </c>
      <c r="V75" s="210">
        <v>1</v>
      </c>
      <c r="W75" s="211" t="s">
        <v>525</v>
      </c>
    </row>
    <row r="76" spans="16:23">
      <c r="P76" s="111"/>
      <c r="Q76" s="210">
        <v>1347354</v>
      </c>
      <c r="R76" s="210">
        <v>1367391</v>
      </c>
      <c r="S76" s="210">
        <f t="shared" si="3"/>
        <v>20037</v>
      </c>
      <c r="T76" s="210">
        <v>1361957</v>
      </c>
      <c r="U76" s="210">
        <v>1362571</v>
      </c>
      <c r="V76" s="210">
        <v>1</v>
      </c>
      <c r="W76" s="211" t="s">
        <v>1118</v>
      </c>
    </row>
    <row r="77" spans="16:23">
      <c r="P77" s="111"/>
      <c r="Q77" s="210">
        <v>1347354</v>
      </c>
      <c r="R77" s="210">
        <v>1367391</v>
      </c>
      <c r="S77" s="210">
        <f t="shared" si="3"/>
        <v>20037</v>
      </c>
      <c r="T77" s="210">
        <v>1363331</v>
      </c>
      <c r="U77" s="210">
        <v>1363537</v>
      </c>
      <c r="V77" s="210">
        <v>1</v>
      </c>
      <c r="W77" s="211" t="s">
        <v>157</v>
      </c>
    </row>
    <row r="78" spans="16:23">
      <c r="P78" s="111"/>
      <c r="Q78" s="210">
        <v>1347354</v>
      </c>
      <c r="R78" s="210">
        <v>1367391</v>
      </c>
      <c r="S78" s="210">
        <f t="shared" si="3"/>
        <v>20037</v>
      </c>
      <c r="T78" s="210">
        <v>1363534</v>
      </c>
      <c r="U78" s="210">
        <v>1364757</v>
      </c>
      <c r="V78" s="210">
        <v>1</v>
      </c>
      <c r="W78" s="211" t="s">
        <v>195</v>
      </c>
    </row>
    <row r="79" spans="16:23">
      <c r="P79" s="111"/>
      <c r="Q79" s="210">
        <v>1347354</v>
      </c>
      <c r="R79" s="210">
        <v>1367391</v>
      </c>
      <c r="S79" s="210">
        <f t="shared" si="3"/>
        <v>20037</v>
      </c>
      <c r="T79" s="210">
        <v>1365205</v>
      </c>
      <c r="U79" s="210">
        <v>1365411</v>
      </c>
      <c r="V79" s="210">
        <v>1</v>
      </c>
      <c r="W79" s="211" t="s">
        <v>157</v>
      </c>
    </row>
    <row r="80" spans="16:23">
      <c r="P80" s="111"/>
      <c r="Q80" s="210">
        <v>1347354</v>
      </c>
      <c r="R80" s="210">
        <v>1367391</v>
      </c>
      <c r="S80" s="210">
        <f t="shared" si="3"/>
        <v>20037</v>
      </c>
      <c r="T80" s="210">
        <v>1365668</v>
      </c>
      <c r="U80" s="210">
        <v>1366063</v>
      </c>
      <c r="V80" s="210">
        <v>1</v>
      </c>
      <c r="W80" s="211"/>
    </row>
    <row r="81" spans="16:23">
      <c r="P81" s="111"/>
      <c r="Q81" s="210">
        <v>1347354</v>
      </c>
      <c r="R81" s="210">
        <v>1367391</v>
      </c>
      <c r="S81" s="210">
        <f t="shared" si="3"/>
        <v>20037</v>
      </c>
      <c r="T81" s="210">
        <v>1366060</v>
      </c>
      <c r="U81" s="210">
        <v>1366710</v>
      </c>
      <c r="V81" s="210">
        <v>1</v>
      </c>
      <c r="W81" s="211"/>
    </row>
    <row r="82" spans="16:23">
      <c r="P82" s="111"/>
      <c r="Q82" s="210">
        <v>1347354</v>
      </c>
      <c r="R82" s="210">
        <v>1367391</v>
      </c>
      <c r="S82" s="210">
        <f t="shared" si="3"/>
        <v>20037</v>
      </c>
      <c r="T82" s="210">
        <v>1366754</v>
      </c>
      <c r="U82" s="210">
        <v>1367110</v>
      </c>
      <c r="V82" s="210">
        <v>1</v>
      </c>
      <c r="W82" s="211" t="s">
        <v>1281</v>
      </c>
    </row>
    <row r="83" spans="16:23">
      <c r="P83" s="111"/>
      <c r="Q83" s="210">
        <v>1347354</v>
      </c>
      <c r="R83" s="210">
        <v>1367391</v>
      </c>
      <c r="S83" s="210">
        <f t="shared" si="3"/>
        <v>20037</v>
      </c>
      <c r="T83" s="210">
        <v>1367107</v>
      </c>
      <c r="U83" s="210">
        <v>1367391</v>
      </c>
      <c r="V83" s="210">
        <v>1</v>
      </c>
      <c r="W83" s="211" t="s">
        <v>1282</v>
      </c>
    </row>
    <row r="84" spans="16:23">
      <c r="P84" s="111">
        <v>8</v>
      </c>
      <c r="Q84" s="212">
        <v>1406308</v>
      </c>
      <c r="R84" s="212">
        <v>1410776</v>
      </c>
      <c r="S84" s="212">
        <v>4468</v>
      </c>
      <c r="T84" s="212">
        <v>1406308</v>
      </c>
      <c r="U84" s="212">
        <v>1406658</v>
      </c>
      <c r="V84" s="212">
        <v>1</v>
      </c>
      <c r="W84" s="213" t="s">
        <v>1109</v>
      </c>
    </row>
    <row r="85" spans="16:23">
      <c r="P85" s="111"/>
      <c r="Q85" s="212">
        <v>1406308</v>
      </c>
      <c r="R85" s="212">
        <v>1410776</v>
      </c>
      <c r="S85" s="212">
        <v>4468</v>
      </c>
      <c r="T85" s="212">
        <v>1406663</v>
      </c>
      <c r="U85" s="212">
        <v>1407292</v>
      </c>
      <c r="V85" s="212">
        <v>1</v>
      </c>
      <c r="W85" s="213" t="s">
        <v>1283</v>
      </c>
    </row>
    <row r="86" spans="16:23">
      <c r="P86" s="111"/>
      <c r="Q86" s="212">
        <v>1406308</v>
      </c>
      <c r="R86" s="212">
        <v>1410776</v>
      </c>
      <c r="S86" s="212">
        <v>4468</v>
      </c>
      <c r="T86" s="212">
        <v>1407540</v>
      </c>
      <c r="U86" s="212">
        <v>1408367</v>
      </c>
      <c r="V86" s="212">
        <v>-1</v>
      </c>
      <c r="W86" s="213" t="s">
        <v>544</v>
      </c>
    </row>
    <row r="87" spans="16:23">
      <c r="P87" s="111"/>
      <c r="Q87" s="212">
        <v>1406308</v>
      </c>
      <c r="R87" s="212">
        <v>1410776</v>
      </c>
      <c r="S87" s="212">
        <v>4468</v>
      </c>
      <c r="T87" s="212">
        <v>1408522</v>
      </c>
      <c r="U87" s="212">
        <v>1410231</v>
      </c>
      <c r="V87" s="212">
        <v>-1</v>
      </c>
      <c r="W87" s="213" t="s">
        <v>157</v>
      </c>
    </row>
    <row r="88" spans="16:23">
      <c r="P88" s="111"/>
      <c r="Q88" s="212">
        <v>1406308</v>
      </c>
      <c r="R88" s="212">
        <v>1410776</v>
      </c>
      <c r="S88" s="212">
        <v>4468</v>
      </c>
      <c r="T88" s="212">
        <v>1410354</v>
      </c>
      <c r="U88" s="212">
        <v>1410776</v>
      </c>
      <c r="V88" s="212">
        <v>-1</v>
      </c>
      <c r="W88" s="213" t="s">
        <v>1284</v>
      </c>
    </row>
    <row r="89" spans="16:23">
      <c r="P89" s="111">
        <v>9</v>
      </c>
      <c r="Q89" s="214">
        <v>1417431</v>
      </c>
      <c r="R89" s="214">
        <v>1424689</v>
      </c>
      <c r="S89" s="214">
        <v>7258</v>
      </c>
      <c r="T89" s="214">
        <v>1417431</v>
      </c>
      <c r="U89" s="214">
        <v>1418009</v>
      </c>
      <c r="V89" s="214">
        <v>-1</v>
      </c>
      <c r="W89" s="215" t="s">
        <v>254</v>
      </c>
    </row>
    <row r="90" spans="16:23">
      <c r="P90" s="111"/>
      <c r="Q90" s="214">
        <v>1417431</v>
      </c>
      <c r="R90" s="214">
        <v>1424689</v>
      </c>
      <c r="S90" s="214">
        <v>7258</v>
      </c>
      <c r="T90" s="214">
        <v>1418051</v>
      </c>
      <c r="U90" s="214">
        <v>1418269</v>
      </c>
      <c r="V90" s="214">
        <v>-1</v>
      </c>
      <c r="W90" s="215" t="s">
        <v>255</v>
      </c>
    </row>
    <row r="91" spans="16:23">
      <c r="P91" s="111"/>
      <c r="Q91" s="214">
        <v>1417431</v>
      </c>
      <c r="R91" s="214">
        <v>1424689</v>
      </c>
      <c r="S91" s="214">
        <v>7258</v>
      </c>
      <c r="T91" s="214">
        <v>1418380</v>
      </c>
      <c r="U91" s="214">
        <v>1419141</v>
      </c>
      <c r="V91" s="214">
        <v>-1</v>
      </c>
      <c r="W91" s="215" t="s">
        <v>256</v>
      </c>
    </row>
    <row r="92" spans="16:23">
      <c r="P92" s="111"/>
      <c r="Q92" s="214">
        <v>1417431</v>
      </c>
      <c r="R92" s="214">
        <v>1424689</v>
      </c>
      <c r="S92" s="214">
        <v>7258</v>
      </c>
      <c r="T92" s="214">
        <v>1419863</v>
      </c>
      <c r="U92" s="214">
        <v>1420282</v>
      </c>
      <c r="V92" s="214">
        <v>1</v>
      </c>
      <c r="W92" s="215" t="s">
        <v>883</v>
      </c>
    </row>
    <row r="93" spans="16:23">
      <c r="P93" s="111"/>
      <c r="Q93" s="214">
        <v>1417431</v>
      </c>
      <c r="R93" s="214">
        <v>1424689</v>
      </c>
      <c r="S93" s="214">
        <v>7258</v>
      </c>
      <c r="T93" s="214">
        <v>1420794</v>
      </c>
      <c r="U93" s="214">
        <v>1421732</v>
      </c>
      <c r="V93" s="214">
        <v>-1</v>
      </c>
      <c r="W93" s="215" t="s">
        <v>157</v>
      </c>
    </row>
    <row r="94" spans="16:23">
      <c r="P94" s="111"/>
      <c r="Q94" s="214">
        <v>1417431</v>
      </c>
      <c r="R94" s="214">
        <v>1424689</v>
      </c>
      <c r="S94" s="214">
        <v>7258</v>
      </c>
      <c r="T94" s="214">
        <v>1421880</v>
      </c>
      <c r="U94" s="214">
        <v>1422734</v>
      </c>
      <c r="V94" s="214">
        <v>1</v>
      </c>
      <c r="W94" s="215"/>
    </row>
    <row r="95" spans="16:23">
      <c r="P95" s="111"/>
      <c r="Q95" s="214">
        <v>1417431</v>
      </c>
      <c r="R95" s="214">
        <v>1424689</v>
      </c>
      <c r="S95" s="214">
        <v>7258</v>
      </c>
      <c r="T95" s="214">
        <v>1422985</v>
      </c>
      <c r="U95" s="214">
        <v>1423107</v>
      </c>
      <c r="V95" s="214">
        <v>1</v>
      </c>
      <c r="W95" s="215" t="s">
        <v>195</v>
      </c>
    </row>
    <row r="96" spans="16:23">
      <c r="P96" s="111"/>
      <c r="Q96" s="214">
        <v>1417431</v>
      </c>
      <c r="R96" s="214">
        <v>1424689</v>
      </c>
      <c r="S96" s="214">
        <v>7258</v>
      </c>
      <c r="T96" s="214">
        <v>1423589</v>
      </c>
      <c r="U96" s="214">
        <v>1424689</v>
      </c>
      <c r="V96" s="214">
        <v>1</v>
      </c>
      <c r="W96" s="215" t="s">
        <v>673</v>
      </c>
    </row>
    <row r="97" spans="16:23">
      <c r="P97" s="111">
        <v>10</v>
      </c>
      <c r="Q97" s="198">
        <v>1675735</v>
      </c>
      <c r="R97" s="198">
        <v>1716970</v>
      </c>
      <c r="S97" s="198">
        <v>41235</v>
      </c>
      <c r="T97" s="198">
        <v>1675735</v>
      </c>
      <c r="U97" s="198">
        <v>1676637</v>
      </c>
      <c r="V97" s="198">
        <v>-1</v>
      </c>
      <c r="W97" s="199" t="s">
        <v>332</v>
      </c>
    </row>
    <row r="98" spans="16:23">
      <c r="P98" s="111"/>
      <c r="Q98" s="198">
        <v>1675735</v>
      </c>
      <c r="R98" s="198">
        <v>1716970</v>
      </c>
      <c r="S98" s="198">
        <v>41235</v>
      </c>
      <c r="T98" s="198">
        <v>1676762</v>
      </c>
      <c r="U98" s="198">
        <v>1677853</v>
      </c>
      <c r="V98" s="198">
        <v>1</v>
      </c>
      <c r="W98" s="199" t="s">
        <v>1285</v>
      </c>
    </row>
    <row r="99" spans="16:23">
      <c r="P99" s="111"/>
      <c r="Q99" s="198">
        <v>1675735</v>
      </c>
      <c r="R99" s="198">
        <v>1716970</v>
      </c>
      <c r="S99" s="198">
        <v>41235</v>
      </c>
      <c r="T99" s="198">
        <v>1677874</v>
      </c>
      <c r="U99" s="198">
        <v>1677987</v>
      </c>
      <c r="V99" s="198">
        <v>1</v>
      </c>
      <c r="W99" s="199"/>
    </row>
    <row r="100" spans="16:23">
      <c r="P100" s="111"/>
      <c r="Q100" s="198">
        <v>1675735</v>
      </c>
      <c r="R100" s="198">
        <v>1716970</v>
      </c>
      <c r="S100" s="198">
        <v>41235</v>
      </c>
      <c r="T100" s="198">
        <v>1678071</v>
      </c>
      <c r="U100" s="198">
        <v>1679243</v>
      </c>
      <c r="V100" s="198">
        <v>1</v>
      </c>
      <c r="W100" s="199" t="s">
        <v>161</v>
      </c>
    </row>
    <row r="101" spans="16:23">
      <c r="P101" s="111"/>
      <c r="Q101" s="198">
        <v>1675735</v>
      </c>
      <c r="R101" s="198">
        <v>1716970</v>
      </c>
      <c r="S101" s="198">
        <v>41235</v>
      </c>
      <c r="T101" s="198">
        <v>1679240</v>
      </c>
      <c r="U101" s="198">
        <v>1680028</v>
      </c>
      <c r="V101" s="198">
        <v>1</v>
      </c>
      <c r="W101" s="199" t="s">
        <v>157</v>
      </c>
    </row>
    <row r="102" spans="16:23">
      <c r="P102" s="111"/>
      <c r="Q102" s="198">
        <v>1675735</v>
      </c>
      <c r="R102" s="198">
        <v>1716970</v>
      </c>
      <c r="S102" s="198">
        <v>41235</v>
      </c>
      <c r="T102" s="198">
        <v>1680383</v>
      </c>
      <c r="U102" s="198">
        <v>1681285</v>
      </c>
      <c r="V102" s="198">
        <v>1</v>
      </c>
      <c r="W102" s="199" t="s">
        <v>157</v>
      </c>
    </row>
    <row r="103" spans="16:23">
      <c r="P103" s="111"/>
      <c r="Q103" s="198">
        <v>1675735</v>
      </c>
      <c r="R103" s="198">
        <v>1716970</v>
      </c>
      <c r="S103" s="198">
        <v>41235</v>
      </c>
      <c r="T103" s="198">
        <v>1681282</v>
      </c>
      <c r="U103" s="198">
        <v>1682343</v>
      </c>
      <c r="V103" s="198">
        <v>1</v>
      </c>
      <c r="W103" s="199"/>
    </row>
    <row r="104" spans="16:23">
      <c r="P104" s="111"/>
      <c r="Q104" s="198">
        <v>1675735</v>
      </c>
      <c r="R104" s="198">
        <v>1716970</v>
      </c>
      <c r="S104" s="198">
        <v>41235</v>
      </c>
      <c r="T104" s="198">
        <v>1682410</v>
      </c>
      <c r="U104" s="198">
        <v>1682598</v>
      </c>
      <c r="V104" s="198">
        <v>1</v>
      </c>
      <c r="W104" s="199" t="s">
        <v>157</v>
      </c>
    </row>
    <row r="105" spans="16:23">
      <c r="P105" s="111"/>
      <c r="Q105" s="198">
        <v>1675735</v>
      </c>
      <c r="R105" s="198">
        <v>1716970</v>
      </c>
      <c r="S105" s="198">
        <v>41235</v>
      </c>
      <c r="T105" s="198">
        <v>1682752</v>
      </c>
      <c r="U105" s="198">
        <v>1683852</v>
      </c>
      <c r="V105" s="198">
        <v>1</v>
      </c>
      <c r="W105" s="199" t="s">
        <v>531</v>
      </c>
    </row>
    <row r="106" spans="16:23">
      <c r="P106" s="111"/>
      <c r="Q106" s="198">
        <v>1675735</v>
      </c>
      <c r="R106" s="198">
        <v>1716970</v>
      </c>
      <c r="S106" s="198">
        <v>41235</v>
      </c>
      <c r="T106" s="198">
        <v>1683862</v>
      </c>
      <c r="U106" s="198">
        <v>1689138</v>
      </c>
      <c r="V106" s="198">
        <v>1</v>
      </c>
      <c r="W106" s="199" t="s">
        <v>539</v>
      </c>
    </row>
    <row r="107" spans="16:23">
      <c r="P107" s="111"/>
      <c r="Q107" s="198">
        <v>1675735</v>
      </c>
      <c r="R107" s="198">
        <v>1716970</v>
      </c>
      <c r="S107" s="198">
        <v>41235</v>
      </c>
      <c r="T107" s="198">
        <v>1689145</v>
      </c>
      <c r="U107" s="198">
        <v>1691931</v>
      </c>
      <c r="V107" s="198">
        <v>1</v>
      </c>
      <c r="W107" s="199" t="s">
        <v>170</v>
      </c>
    </row>
    <row r="108" spans="16:23">
      <c r="P108" s="111"/>
      <c r="Q108" s="198">
        <v>1675735</v>
      </c>
      <c r="R108" s="198">
        <v>1716970</v>
      </c>
      <c r="S108" s="198">
        <v>41235</v>
      </c>
      <c r="T108" s="198">
        <v>1692073</v>
      </c>
      <c r="U108" s="198">
        <v>1692870</v>
      </c>
      <c r="V108" s="198">
        <v>1</v>
      </c>
      <c r="W108" s="199" t="s">
        <v>157</v>
      </c>
    </row>
    <row r="109" spans="16:23">
      <c r="P109" s="111"/>
      <c r="Q109" s="198">
        <v>1675735</v>
      </c>
      <c r="R109" s="198">
        <v>1716970</v>
      </c>
      <c r="S109" s="198">
        <v>41235</v>
      </c>
      <c r="T109" s="198">
        <v>1692867</v>
      </c>
      <c r="U109" s="198">
        <v>1696133</v>
      </c>
      <c r="V109" s="198">
        <v>1</v>
      </c>
      <c r="W109" s="199" t="s">
        <v>1286</v>
      </c>
    </row>
    <row r="110" spans="16:23">
      <c r="P110" s="111"/>
      <c r="Q110" s="198">
        <v>1675735</v>
      </c>
      <c r="R110" s="198">
        <v>1716970</v>
      </c>
      <c r="S110" s="198">
        <v>41235</v>
      </c>
      <c r="T110" s="198">
        <v>1696141</v>
      </c>
      <c r="U110" s="198">
        <v>1696821</v>
      </c>
      <c r="V110" s="198">
        <v>1</v>
      </c>
      <c r="W110" s="199"/>
    </row>
    <row r="111" spans="16:23">
      <c r="P111" s="111"/>
      <c r="Q111" s="198">
        <v>1675735</v>
      </c>
      <c r="R111" s="198">
        <v>1716970</v>
      </c>
      <c r="S111" s="198">
        <v>41235</v>
      </c>
      <c r="T111" s="198">
        <v>1696823</v>
      </c>
      <c r="U111" s="198">
        <v>1701259</v>
      </c>
      <c r="V111" s="198">
        <v>1</v>
      </c>
      <c r="W111" s="199" t="s">
        <v>538</v>
      </c>
    </row>
    <row r="112" spans="16:23">
      <c r="P112" s="111"/>
      <c r="Q112" s="198">
        <v>1675735</v>
      </c>
      <c r="R112" s="198">
        <v>1716970</v>
      </c>
      <c r="S112" s="198">
        <v>41235</v>
      </c>
      <c r="T112" s="198">
        <v>1701259</v>
      </c>
      <c r="U112" s="198">
        <v>1702644</v>
      </c>
      <c r="V112" s="198">
        <v>1</v>
      </c>
      <c r="W112" s="199" t="s">
        <v>157</v>
      </c>
    </row>
    <row r="113" spans="16:23">
      <c r="P113" s="111"/>
      <c r="Q113" s="198">
        <v>1675735</v>
      </c>
      <c r="R113" s="198">
        <v>1716970</v>
      </c>
      <c r="S113" s="198">
        <v>41235</v>
      </c>
      <c r="T113" s="198">
        <v>1703193</v>
      </c>
      <c r="U113" s="198">
        <v>1703888</v>
      </c>
      <c r="V113" s="198">
        <v>1</v>
      </c>
      <c r="W113" s="199" t="s">
        <v>1287</v>
      </c>
    </row>
    <row r="114" spans="16:23">
      <c r="P114" s="111"/>
      <c r="Q114" s="198">
        <v>1675735</v>
      </c>
      <c r="R114" s="198">
        <v>1716970</v>
      </c>
      <c r="S114" s="198">
        <v>41235</v>
      </c>
      <c r="T114" s="198">
        <v>1703885</v>
      </c>
      <c r="U114" s="198">
        <v>1704652</v>
      </c>
      <c r="V114" s="198">
        <v>1</v>
      </c>
      <c r="W114" s="199" t="s">
        <v>536</v>
      </c>
    </row>
    <row r="115" spans="16:23">
      <c r="P115" s="111"/>
      <c r="Q115" s="198">
        <v>1675735</v>
      </c>
      <c r="R115" s="198">
        <v>1716970</v>
      </c>
      <c r="S115" s="198">
        <v>41235</v>
      </c>
      <c r="T115" s="198">
        <v>1704666</v>
      </c>
      <c r="U115" s="198">
        <v>1706381</v>
      </c>
      <c r="V115" s="198">
        <v>1</v>
      </c>
      <c r="W115" s="199" t="s">
        <v>1288</v>
      </c>
    </row>
    <row r="116" spans="16:23">
      <c r="P116" s="111"/>
      <c r="Q116" s="198">
        <v>1675735</v>
      </c>
      <c r="R116" s="198">
        <v>1716970</v>
      </c>
      <c r="S116" s="198">
        <v>41235</v>
      </c>
      <c r="T116" s="198">
        <v>1706795</v>
      </c>
      <c r="U116" s="198">
        <v>1708054</v>
      </c>
      <c r="V116" s="198">
        <v>1</v>
      </c>
      <c r="W116" s="199" t="s">
        <v>157</v>
      </c>
    </row>
    <row r="117" spans="16:23">
      <c r="P117" s="111"/>
      <c r="Q117" s="198">
        <v>1675735</v>
      </c>
      <c r="R117" s="198">
        <v>1716970</v>
      </c>
      <c r="S117" s="198">
        <v>41235</v>
      </c>
      <c r="T117" s="198">
        <v>1708051</v>
      </c>
      <c r="U117" s="198">
        <v>1708665</v>
      </c>
      <c r="V117" s="198">
        <v>1</v>
      </c>
      <c r="W117" s="199" t="s">
        <v>462</v>
      </c>
    </row>
    <row r="118" spans="16:23">
      <c r="P118" s="111"/>
      <c r="Q118" s="198">
        <v>1675735</v>
      </c>
      <c r="R118" s="198">
        <v>1716970</v>
      </c>
      <c r="S118" s="198">
        <v>41235</v>
      </c>
      <c r="T118" s="198">
        <v>1708665</v>
      </c>
      <c r="U118" s="198">
        <v>1711418</v>
      </c>
      <c r="V118" s="198">
        <v>1</v>
      </c>
      <c r="W118" s="199" t="s">
        <v>470</v>
      </c>
    </row>
    <row r="119" spans="16:23">
      <c r="P119" s="111"/>
      <c r="Q119" s="198">
        <v>1675735</v>
      </c>
      <c r="R119" s="198">
        <v>1716970</v>
      </c>
      <c r="S119" s="198">
        <v>41235</v>
      </c>
      <c r="T119" s="198">
        <v>1711637</v>
      </c>
      <c r="U119" s="198">
        <v>1712284</v>
      </c>
      <c r="V119" s="198">
        <v>1</v>
      </c>
      <c r="W119" s="199" t="s">
        <v>157</v>
      </c>
    </row>
    <row r="120" spans="16:23">
      <c r="P120" s="111"/>
      <c r="Q120" s="198">
        <v>1675735</v>
      </c>
      <c r="R120" s="198">
        <v>1716970</v>
      </c>
      <c r="S120" s="198">
        <v>41235</v>
      </c>
      <c r="T120" s="198">
        <v>1712270</v>
      </c>
      <c r="U120" s="198">
        <v>1712980</v>
      </c>
      <c r="V120" s="198">
        <v>-1</v>
      </c>
      <c r="W120" s="199" t="s">
        <v>157</v>
      </c>
    </row>
    <row r="121" spans="16:23">
      <c r="P121" s="111"/>
      <c r="Q121" s="198">
        <v>1675735</v>
      </c>
      <c r="R121" s="198">
        <v>1716970</v>
      </c>
      <c r="S121" s="198">
        <v>41235</v>
      </c>
      <c r="T121" s="198">
        <v>1713110</v>
      </c>
      <c r="U121" s="198">
        <v>1714684</v>
      </c>
      <c r="V121" s="198">
        <v>1</v>
      </c>
      <c r="W121" s="199" t="s">
        <v>1289</v>
      </c>
    </row>
    <row r="122" spans="16:23">
      <c r="P122" s="111"/>
      <c r="Q122" s="198">
        <v>1675735</v>
      </c>
      <c r="R122" s="198">
        <v>1716970</v>
      </c>
      <c r="S122" s="198">
        <v>41235</v>
      </c>
      <c r="T122" s="198">
        <v>1714691</v>
      </c>
      <c r="U122" s="198">
        <v>1714960</v>
      </c>
      <c r="V122" s="198">
        <v>-1</v>
      </c>
      <c r="W122" s="199" t="s">
        <v>157</v>
      </c>
    </row>
    <row r="123" spans="16:23">
      <c r="P123" s="111"/>
      <c r="Q123" s="198">
        <v>1675735</v>
      </c>
      <c r="R123" s="198">
        <v>1716970</v>
      </c>
      <c r="S123" s="198">
        <v>41235</v>
      </c>
      <c r="T123" s="198">
        <v>1714947</v>
      </c>
      <c r="U123" s="198">
        <v>1715423</v>
      </c>
      <c r="V123" s="198">
        <v>-1</v>
      </c>
      <c r="W123" s="199" t="s">
        <v>157</v>
      </c>
    </row>
    <row r="124" spans="16:23">
      <c r="P124" s="111"/>
      <c r="Q124" s="198">
        <v>1675735</v>
      </c>
      <c r="R124" s="198">
        <v>1716970</v>
      </c>
      <c r="S124" s="198">
        <v>41235</v>
      </c>
      <c r="T124" s="198">
        <v>1715420</v>
      </c>
      <c r="U124" s="198">
        <v>1715836</v>
      </c>
      <c r="V124" s="198">
        <v>-1</v>
      </c>
      <c r="W124" s="199" t="s">
        <v>157</v>
      </c>
    </row>
    <row r="125" spans="16:23">
      <c r="P125" s="111"/>
      <c r="Q125" s="198">
        <v>1675735</v>
      </c>
      <c r="R125" s="198">
        <v>1716970</v>
      </c>
      <c r="S125" s="198">
        <v>41235</v>
      </c>
      <c r="T125" s="198">
        <v>1715833</v>
      </c>
      <c r="U125" s="198">
        <v>1716240</v>
      </c>
      <c r="V125" s="198">
        <v>-1</v>
      </c>
      <c r="W125" s="199" t="s">
        <v>157</v>
      </c>
    </row>
    <row r="126" spans="16:23">
      <c r="P126" s="111"/>
      <c r="Q126" s="198">
        <v>1675735</v>
      </c>
      <c r="R126" s="198">
        <v>1716970</v>
      </c>
      <c r="S126" s="198">
        <v>41235</v>
      </c>
      <c r="T126" s="198">
        <v>1716494</v>
      </c>
      <c r="U126" s="198">
        <v>1716970</v>
      </c>
      <c r="V126" s="198">
        <v>-1</v>
      </c>
      <c r="W126" s="199" t="s">
        <v>157</v>
      </c>
    </row>
    <row r="127" spans="16:23">
      <c r="P127" s="5">
        <v>11</v>
      </c>
      <c r="Q127" s="200">
        <v>1748382</v>
      </c>
      <c r="R127" s="200">
        <v>1761355</v>
      </c>
      <c r="S127" s="200">
        <f>R127-Q127</f>
        <v>12973</v>
      </c>
      <c r="T127" s="200">
        <v>1748382</v>
      </c>
      <c r="U127" s="200">
        <v>1749299</v>
      </c>
      <c r="V127" s="200">
        <v>-1</v>
      </c>
      <c r="W127" s="201" t="s">
        <v>1290</v>
      </c>
    </row>
    <row r="128" spans="16:23">
      <c r="Q128" s="200">
        <v>1748382</v>
      </c>
      <c r="R128" s="200">
        <v>1761355</v>
      </c>
      <c r="S128" s="200">
        <f t="shared" ref="S128:S140" si="4">R128-Q128</f>
        <v>12973</v>
      </c>
      <c r="T128" s="200">
        <v>1749315</v>
      </c>
      <c r="U128" s="200">
        <v>1749917</v>
      </c>
      <c r="V128" s="200">
        <v>-1</v>
      </c>
      <c r="W128" s="201" t="s">
        <v>1291</v>
      </c>
    </row>
    <row r="129" spans="16:23">
      <c r="Q129" s="200">
        <v>1748382</v>
      </c>
      <c r="R129" s="200">
        <v>1761355</v>
      </c>
      <c r="S129" s="200">
        <f t="shared" si="4"/>
        <v>12973</v>
      </c>
      <c r="T129" s="200">
        <v>1749934</v>
      </c>
      <c r="U129" s="200">
        <v>1750908</v>
      </c>
      <c r="V129" s="200">
        <v>-1</v>
      </c>
      <c r="W129" s="201" t="s">
        <v>1292</v>
      </c>
    </row>
    <row r="130" spans="16:23">
      <c r="Q130" s="200">
        <v>1748382</v>
      </c>
      <c r="R130" s="200">
        <v>1761355</v>
      </c>
      <c r="S130" s="200">
        <f t="shared" si="4"/>
        <v>12973</v>
      </c>
      <c r="T130" s="200">
        <v>1751149</v>
      </c>
      <c r="U130" s="200">
        <v>1752333</v>
      </c>
      <c r="V130" s="200">
        <v>1</v>
      </c>
      <c r="W130" s="201" t="s">
        <v>271</v>
      </c>
    </row>
    <row r="131" spans="16:23">
      <c r="Q131" s="200">
        <v>1748382</v>
      </c>
      <c r="R131" s="200">
        <v>1761355</v>
      </c>
      <c r="S131" s="200">
        <f t="shared" si="4"/>
        <v>12973</v>
      </c>
      <c r="T131" s="200">
        <v>1752330</v>
      </c>
      <c r="U131" s="200">
        <v>1753160</v>
      </c>
      <c r="V131" s="200">
        <v>1</v>
      </c>
      <c r="W131" s="201" t="s">
        <v>1293</v>
      </c>
    </row>
    <row r="132" spans="16:23">
      <c r="Q132" s="200">
        <v>1748382</v>
      </c>
      <c r="R132" s="200">
        <v>1761355</v>
      </c>
      <c r="S132" s="200">
        <f t="shared" si="4"/>
        <v>12973</v>
      </c>
      <c r="T132" s="200">
        <v>1753205</v>
      </c>
      <c r="U132" s="200">
        <v>1754380</v>
      </c>
      <c r="V132" s="200">
        <v>1</v>
      </c>
      <c r="W132" s="201" t="s">
        <v>269</v>
      </c>
    </row>
    <row r="133" spans="16:23">
      <c r="Q133" s="200">
        <v>1748382</v>
      </c>
      <c r="R133" s="200">
        <v>1761355</v>
      </c>
      <c r="S133" s="200">
        <f t="shared" si="4"/>
        <v>12973</v>
      </c>
      <c r="T133" s="200">
        <v>1754409</v>
      </c>
      <c r="U133" s="200">
        <v>1755020</v>
      </c>
      <c r="V133" s="200">
        <v>1</v>
      </c>
      <c r="W133" s="201" t="s">
        <v>1294</v>
      </c>
    </row>
    <row r="134" spans="16:23">
      <c r="Q134" s="200">
        <v>1748382</v>
      </c>
      <c r="R134" s="200">
        <v>1761355</v>
      </c>
      <c r="S134" s="200">
        <f t="shared" si="4"/>
        <v>12973</v>
      </c>
      <c r="T134" s="200">
        <v>1755017</v>
      </c>
      <c r="U134" s="200">
        <v>1756321</v>
      </c>
      <c r="V134" s="200">
        <v>1</v>
      </c>
      <c r="W134" s="201" t="s">
        <v>268</v>
      </c>
    </row>
    <row r="135" spans="16:23">
      <c r="Q135" s="200">
        <v>1748382</v>
      </c>
      <c r="R135" s="200">
        <v>1761355</v>
      </c>
      <c r="S135" s="200">
        <f t="shared" si="4"/>
        <v>12973</v>
      </c>
      <c r="T135" s="200">
        <v>1756326</v>
      </c>
      <c r="U135" s="200">
        <v>1756862</v>
      </c>
      <c r="V135" s="200">
        <v>1</v>
      </c>
      <c r="W135" s="201" t="s">
        <v>267</v>
      </c>
    </row>
    <row r="136" spans="16:23">
      <c r="Q136" s="200">
        <v>1748382</v>
      </c>
      <c r="R136" s="200">
        <v>1761355</v>
      </c>
      <c r="S136" s="200">
        <f t="shared" si="4"/>
        <v>12973</v>
      </c>
      <c r="T136" s="200">
        <v>1756867</v>
      </c>
      <c r="U136" s="200">
        <v>1757649</v>
      </c>
      <c r="V136" s="200">
        <v>1</v>
      </c>
      <c r="W136" s="201" t="s">
        <v>266</v>
      </c>
    </row>
    <row r="137" spans="16:23">
      <c r="Q137" s="200">
        <v>1748382</v>
      </c>
      <c r="R137" s="200">
        <v>1761355</v>
      </c>
      <c r="S137" s="200">
        <f t="shared" si="4"/>
        <v>12973</v>
      </c>
      <c r="T137" s="200">
        <v>1757655</v>
      </c>
      <c r="U137" s="200">
        <v>1758119</v>
      </c>
      <c r="V137" s="200">
        <v>1</v>
      </c>
      <c r="W137" s="201" t="s">
        <v>1295</v>
      </c>
    </row>
    <row r="138" spans="16:23">
      <c r="Q138" s="200">
        <v>1748382</v>
      </c>
      <c r="R138" s="200">
        <v>1761355</v>
      </c>
      <c r="S138" s="200">
        <f t="shared" si="4"/>
        <v>12973</v>
      </c>
      <c r="T138" s="200">
        <v>1758116</v>
      </c>
      <c r="U138" s="200">
        <v>1759606</v>
      </c>
      <c r="V138" s="200">
        <v>1</v>
      </c>
      <c r="W138" s="201" t="s">
        <v>1296</v>
      </c>
    </row>
    <row r="139" spans="16:23">
      <c r="Q139" s="200">
        <v>1748382</v>
      </c>
      <c r="R139" s="200">
        <v>1761355</v>
      </c>
      <c r="S139" s="200">
        <f t="shared" si="4"/>
        <v>12973</v>
      </c>
      <c r="T139" s="200">
        <v>1759704</v>
      </c>
      <c r="U139" s="200">
        <v>1759817</v>
      </c>
      <c r="V139" s="200">
        <v>-1</v>
      </c>
      <c r="W139" s="201"/>
    </row>
    <row r="140" spans="16:23">
      <c r="Q140" s="200">
        <v>1748382</v>
      </c>
      <c r="R140" s="200">
        <v>1761355</v>
      </c>
      <c r="S140" s="200">
        <f t="shared" si="4"/>
        <v>12973</v>
      </c>
      <c r="T140" s="200">
        <v>1759814</v>
      </c>
      <c r="U140" s="200">
        <v>1761355</v>
      </c>
      <c r="V140" s="200">
        <v>-1</v>
      </c>
      <c r="W140" s="201" t="s">
        <v>1297</v>
      </c>
    </row>
    <row r="141" spans="16:23">
      <c r="P141" s="111">
        <v>12</v>
      </c>
      <c r="Q141" s="202">
        <v>1870046</v>
      </c>
      <c r="R141" s="202">
        <v>1885603</v>
      </c>
      <c r="S141" s="202">
        <f>R141-Q141</f>
        <v>15557</v>
      </c>
      <c r="T141" s="202">
        <v>1870046</v>
      </c>
      <c r="U141" s="202">
        <v>1870633</v>
      </c>
      <c r="V141" s="202">
        <v>-1</v>
      </c>
      <c r="W141" s="203" t="s">
        <v>1298</v>
      </c>
    </row>
    <row r="142" spans="16:23">
      <c r="P142" s="111"/>
      <c r="Q142" s="202">
        <v>1870046</v>
      </c>
      <c r="R142" s="202">
        <v>1885603</v>
      </c>
      <c r="S142" s="202">
        <f t="shared" ref="S142:S155" si="5">R142-Q142</f>
        <v>15557</v>
      </c>
      <c r="T142" s="202">
        <v>1870623</v>
      </c>
      <c r="U142" s="202">
        <v>1873622</v>
      </c>
      <c r="V142" s="202">
        <v>-1</v>
      </c>
      <c r="W142" s="203" t="s">
        <v>1299</v>
      </c>
    </row>
    <row r="143" spans="16:23">
      <c r="P143" s="111"/>
      <c r="Q143" s="202">
        <v>1870046</v>
      </c>
      <c r="R143" s="202">
        <v>1885603</v>
      </c>
      <c r="S143" s="202">
        <f t="shared" si="5"/>
        <v>15557</v>
      </c>
      <c r="T143" s="202">
        <v>1873619</v>
      </c>
      <c r="U143" s="202">
        <v>1873918</v>
      </c>
      <c r="V143" s="202">
        <v>-1</v>
      </c>
      <c r="W143" s="203" t="s">
        <v>1300</v>
      </c>
    </row>
    <row r="144" spans="16:23">
      <c r="P144" s="111"/>
      <c r="Q144" s="202">
        <v>1870046</v>
      </c>
      <c r="R144" s="202">
        <v>1885603</v>
      </c>
      <c r="S144" s="202">
        <f t="shared" si="5"/>
        <v>15557</v>
      </c>
      <c r="T144" s="202">
        <v>1873931</v>
      </c>
      <c r="U144" s="202">
        <v>1875178</v>
      </c>
      <c r="V144" s="202">
        <v>-1</v>
      </c>
      <c r="W144" s="203" t="s">
        <v>1301</v>
      </c>
    </row>
    <row r="145" spans="16:23">
      <c r="P145" s="111"/>
      <c r="Q145" s="202">
        <v>1870046</v>
      </c>
      <c r="R145" s="202">
        <v>1885603</v>
      </c>
      <c r="S145" s="202">
        <f t="shared" si="5"/>
        <v>15557</v>
      </c>
      <c r="T145" s="202">
        <v>1875294</v>
      </c>
      <c r="U145" s="202">
        <v>1876385</v>
      </c>
      <c r="V145" s="202">
        <v>-1</v>
      </c>
      <c r="W145" s="203" t="s">
        <v>1302</v>
      </c>
    </row>
    <row r="146" spans="16:23">
      <c r="P146" s="111"/>
      <c r="Q146" s="202">
        <v>1870046</v>
      </c>
      <c r="R146" s="202">
        <v>1885603</v>
      </c>
      <c r="S146" s="202">
        <f t="shared" si="5"/>
        <v>15557</v>
      </c>
      <c r="T146" s="202">
        <v>1876488</v>
      </c>
      <c r="U146" s="202">
        <v>1877375</v>
      </c>
      <c r="V146" s="202">
        <v>1</v>
      </c>
      <c r="W146" s="203" t="s">
        <v>1303</v>
      </c>
    </row>
    <row r="147" spans="16:23">
      <c r="P147" s="111"/>
      <c r="Q147" s="202">
        <v>1870046</v>
      </c>
      <c r="R147" s="202">
        <v>1885603</v>
      </c>
      <c r="S147" s="202">
        <f t="shared" si="5"/>
        <v>15557</v>
      </c>
      <c r="T147" s="202">
        <v>1877471</v>
      </c>
      <c r="U147" s="202">
        <v>1878238</v>
      </c>
      <c r="V147" s="202">
        <v>-1</v>
      </c>
      <c r="W147" s="203" t="s">
        <v>1304</v>
      </c>
    </row>
    <row r="148" spans="16:23">
      <c r="P148" s="111"/>
      <c r="Q148" s="202">
        <v>1870046</v>
      </c>
      <c r="R148" s="202">
        <v>1885603</v>
      </c>
      <c r="S148" s="202">
        <f t="shared" si="5"/>
        <v>15557</v>
      </c>
      <c r="T148" s="202">
        <v>1878250</v>
      </c>
      <c r="U148" s="202">
        <v>1879620</v>
      </c>
      <c r="V148" s="202">
        <v>-1</v>
      </c>
      <c r="W148" s="203" t="s">
        <v>1305</v>
      </c>
    </row>
    <row r="149" spans="16:23">
      <c r="P149" s="111"/>
      <c r="Q149" s="202">
        <v>1870046</v>
      </c>
      <c r="R149" s="202">
        <v>1885603</v>
      </c>
      <c r="S149" s="202">
        <f t="shared" si="5"/>
        <v>15557</v>
      </c>
      <c r="T149" s="202">
        <v>1879809</v>
      </c>
      <c r="U149" s="202">
        <v>1880900</v>
      </c>
      <c r="V149" s="202">
        <v>-1</v>
      </c>
      <c r="W149" s="203" t="s">
        <v>636</v>
      </c>
    </row>
    <row r="150" spans="16:23">
      <c r="P150" s="111"/>
      <c r="Q150" s="202">
        <v>1870046</v>
      </c>
      <c r="R150" s="202">
        <v>1885603</v>
      </c>
      <c r="S150" s="202">
        <f t="shared" si="5"/>
        <v>15557</v>
      </c>
      <c r="T150" s="202">
        <v>1880905</v>
      </c>
      <c r="U150" s="202">
        <v>1881729</v>
      </c>
      <c r="V150" s="202">
        <v>-1</v>
      </c>
      <c r="W150" s="203" t="s">
        <v>1060</v>
      </c>
    </row>
    <row r="151" spans="16:23">
      <c r="P151" s="111"/>
      <c r="Q151" s="202">
        <v>1870046</v>
      </c>
      <c r="R151" s="202">
        <v>1885603</v>
      </c>
      <c r="S151" s="202">
        <f t="shared" si="5"/>
        <v>15557</v>
      </c>
      <c r="T151" s="202">
        <v>1881726</v>
      </c>
      <c r="U151" s="202">
        <v>1882508</v>
      </c>
      <c r="V151" s="202">
        <v>-1</v>
      </c>
      <c r="W151" s="203" t="s">
        <v>1060</v>
      </c>
    </row>
    <row r="152" spans="16:23">
      <c r="P152" s="111"/>
      <c r="Q152" s="202">
        <v>1870046</v>
      </c>
      <c r="R152" s="202">
        <v>1885603</v>
      </c>
      <c r="S152" s="202">
        <f t="shared" si="5"/>
        <v>15557</v>
      </c>
      <c r="T152" s="202">
        <v>1882808</v>
      </c>
      <c r="U152" s="202">
        <v>1883944</v>
      </c>
      <c r="V152" s="202">
        <v>-1</v>
      </c>
      <c r="W152" s="203" t="s">
        <v>481</v>
      </c>
    </row>
    <row r="153" spans="16:23">
      <c r="P153" s="111"/>
      <c r="Q153" s="202">
        <v>1870046</v>
      </c>
      <c r="R153" s="202">
        <v>1885603</v>
      </c>
      <c r="S153" s="202">
        <f t="shared" si="5"/>
        <v>15557</v>
      </c>
      <c r="T153" s="202">
        <v>1884307</v>
      </c>
      <c r="U153" s="202">
        <v>1884426</v>
      </c>
      <c r="V153" s="202">
        <v>-1</v>
      </c>
      <c r="W153" s="203" t="s">
        <v>939</v>
      </c>
    </row>
    <row r="154" spans="16:23">
      <c r="P154" s="111"/>
      <c r="Q154" s="202">
        <v>1870046</v>
      </c>
      <c r="R154" s="202">
        <v>1885603</v>
      </c>
      <c r="S154" s="202">
        <f t="shared" si="5"/>
        <v>15557</v>
      </c>
      <c r="T154" s="202">
        <v>1884570</v>
      </c>
      <c r="U154" s="202">
        <v>1884689</v>
      </c>
      <c r="V154" s="202">
        <v>-1</v>
      </c>
      <c r="W154" s="203" t="s">
        <v>1306</v>
      </c>
    </row>
    <row r="155" spans="16:23">
      <c r="P155" s="111"/>
      <c r="Q155" s="202">
        <v>1870046</v>
      </c>
      <c r="R155" s="202">
        <v>1885603</v>
      </c>
      <c r="S155" s="202">
        <f t="shared" si="5"/>
        <v>15557</v>
      </c>
      <c r="T155" s="202">
        <v>1884650</v>
      </c>
      <c r="U155" s="202">
        <v>1885603</v>
      </c>
      <c r="V155" s="202">
        <v>-1</v>
      </c>
      <c r="W155" s="203" t="s">
        <v>286</v>
      </c>
    </row>
    <row r="156" spans="16:23">
      <c r="P156" s="111">
        <v>13</v>
      </c>
      <c r="Q156" s="204">
        <v>2176169</v>
      </c>
      <c r="R156" s="204">
        <v>2190006</v>
      </c>
      <c r="S156" s="204">
        <v>13837</v>
      </c>
      <c r="T156" s="204">
        <v>2176169</v>
      </c>
      <c r="U156" s="204">
        <v>2176978</v>
      </c>
      <c r="V156" s="204">
        <v>-1</v>
      </c>
      <c r="W156" s="205" t="s">
        <v>1255</v>
      </c>
    </row>
    <row r="157" spans="16:23">
      <c r="P157" s="111"/>
      <c r="Q157" s="204">
        <v>2176169</v>
      </c>
      <c r="R157" s="204">
        <v>2190006</v>
      </c>
      <c r="S157" s="204">
        <v>13837</v>
      </c>
      <c r="T157" s="204">
        <v>2176993</v>
      </c>
      <c r="U157" s="204">
        <v>2178030</v>
      </c>
      <c r="V157" s="204">
        <v>-1</v>
      </c>
      <c r="W157" s="205"/>
    </row>
    <row r="158" spans="16:23">
      <c r="P158" s="111"/>
      <c r="Q158" s="204">
        <v>2176169</v>
      </c>
      <c r="R158" s="204">
        <v>2190006</v>
      </c>
      <c r="S158" s="204">
        <v>13837</v>
      </c>
      <c r="T158" s="204">
        <v>2178032</v>
      </c>
      <c r="U158" s="204">
        <v>2178901</v>
      </c>
      <c r="V158" s="204">
        <v>-1</v>
      </c>
      <c r="W158" s="205" t="s">
        <v>648</v>
      </c>
    </row>
    <row r="159" spans="16:23">
      <c r="P159" s="111"/>
      <c r="Q159" s="204">
        <v>2176169</v>
      </c>
      <c r="R159" s="204">
        <v>2190006</v>
      </c>
      <c r="S159" s="204">
        <v>13837</v>
      </c>
      <c r="T159" s="204">
        <v>2178898</v>
      </c>
      <c r="U159" s="204">
        <v>2179614</v>
      </c>
      <c r="V159" s="204">
        <v>-1</v>
      </c>
      <c r="W159" s="205" t="s">
        <v>1307</v>
      </c>
    </row>
    <row r="160" spans="16:23">
      <c r="P160" s="111"/>
      <c r="Q160" s="204">
        <v>2176169</v>
      </c>
      <c r="R160" s="204">
        <v>2190006</v>
      </c>
      <c r="S160" s="204">
        <v>13837</v>
      </c>
      <c r="T160" s="204">
        <v>2179611</v>
      </c>
      <c r="U160" s="204">
        <v>2180348</v>
      </c>
      <c r="V160" s="204">
        <v>-1</v>
      </c>
      <c r="W160" s="205" t="s">
        <v>1078</v>
      </c>
    </row>
    <row r="161" spans="16:23">
      <c r="P161" s="111"/>
      <c r="Q161" s="204">
        <v>2176169</v>
      </c>
      <c r="R161" s="204">
        <v>2190006</v>
      </c>
      <c r="S161" s="204">
        <v>13837</v>
      </c>
      <c r="T161" s="204">
        <v>2180436</v>
      </c>
      <c r="U161" s="204">
        <v>2181722</v>
      </c>
      <c r="V161" s="204">
        <v>-1</v>
      </c>
      <c r="W161" s="205" t="s">
        <v>647</v>
      </c>
    </row>
    <row r="162" spans="16:23">
      <c r="P162" s="111"/>
      <c r="Q162" s="204">
        <v>2176169</v>
      </c>
      <c r="R162" s="204">
        <v>2190006</v>
      </c>
      <c r="S162" s="204">
        <v>13837</v>
      </c>
      <c r="T162" s="204">
        <v>2182736</v>
      </c>
      <c r="U162" s="204">
        <v>2183818</v>
      </c>
      <c r="V162" s="204">
        <v>1</v>
      </c>
      <c r="W162" s="205" t="s">
        <v>157</v>
      </c>
    </row>
    <row r="163" spans="16:23">
      <c r="P163" s="111"/>
      <c r="Q163" s="204">
        <v>2176169</v>
      </c>
      <c r="R163" s="204">
        <v>2190006</v>
      </c>
      <c r="S163" s="204">
        <v>13837</v>
      </c>
      <c r="T163" s="204">
        <v>2183819</v>
      </c>
      <c r="U163" s="204">
        <v>2184958</v>
      </c>
      <c r="V163" s="204">
        <v>1</v>
      </c>
      <c r="W163" s="205" t="s">
        <v>392</v>
      </c>
    </row>
    <row r="164" spans="16:23">
      <c r="P164" s="111"/>
      <c r="Q164" s="204">
        <v>2176169</v>
      </c>
      <c r="R164" s="204">
        <v>2190006</v>
      </c>
      <c r="S164" s="204">
        <v>13837</v>
      </c>
      <c r="T164" s="204">
        <v>2184989</v>
      </c>
      <c r="U164" s="204">
        <v>2185786</v>
      </c>
      <c r="V164" s="204">
        <v>1</v>
      </c>
      <c r="W164" s="205" t="s">
        <v>388</v>
      </c>
    </row>
    <row r="165" spans="16:23">
      <c r="P165" s="111"/>
      <c r="Q165" s="204">
        <v>2176169</v>
      </c>
      <c r="R165" s="204">
        <v>2190006</v>
      </c>
      <c r="S165" s="204">
        <v>13837</v>
      </c>
      <c r="T165" s="204">
        <v>2185783</v>
      </c>
      <c r="U165" s="204">
        <v>2187039</v>
      </c>
      <c r="V165" s="204">
        <v>1</v>
      </c>
      <c r="W165" s="205" t="s">
        <v>494</v>
      </c>
    </row>
    <row r="166" spans="16:23">
      <c r="P166" s="111"/>
      <c r="Q166" s="204">
        <v>2176169</v>
      </c>
      <c r="R166" s="204">
        <v>2190006</v>
      </c>
      <c r="S166" s="204">
        <v>13837</v>
      </c>
      <c r="T166" s="204">
        <v>2187026</v>
      </c>
      <c r="U166" s="204">
        <v>2188462</v>
      </c>
      <c r="V166" s="204">
        <v>1</v>
      </c>
      <c r="W166" s="205"/>
    </row>
    <row r="167" spans="16:23">
      <c r="P167" s="111"/>
      <c r="Q167" s="204">
        <v>2176169</v>
      </c>
      <c r="R167" s="204">
        <v>2190006</v>
      </c>
      <c r="S167" s="204">
        <v>13837</v>
      </c>
      <c r="T167" s="204">
        <v>2188524</v>
      </c>
      <c r="U167" s="204">
        <v>2189447</v>
      </c>
      <c r="V167" s="204">
        <v>1</v>
      </c>
      <c r="W167" s="205" t="s">
        <v>1308</v>
      </c>
    </row>
    <row r="168" spans="16:23">
      <c r="P168" s="111"/>
      <c r="Q168" s="204">
        <v>2176169</v>
      </c>
      <c r="R168" s="204">
        <v>2190006</v>
      </c>
      <c r="S168" s="204">
        <v>13837</v>
      </c>
      <c r="T168" s="204">
        <v>2189425</v>
      </c>
      <c r="U168" s="204">
        <v>2190006</v>
      </c>
      <c r="V168" s="204">
        <v>1</v>
      </c>
      <c r="W168" s="205" t="s">
        <v>1309</v>
      </c>
    </row>
    <row r="169" spans="16:23">
      <c r="P169" s="111">
        <v>14</v>
      </c>
      <c r="Q169" s="206">
        <v>2723716</v>
      </c>
      <c r="R169" s="206">
        <v>2733382</v>
      </c>
      <c r="S169" s="206">
        <v>9666</v>
      </c>
      <c r="T169" s="206">
        <v>2723716</v>
      </c>
      <c r="U169" s="206">
        <v>2724456</v>
      </c>
      <c r="V169" s="206">
        <v>-1</v>
      </c>
      <c r="W169" s="207"/>
    </row>
    <row r="170" spans="16:23">
      <c r="P170" s="111"/>
      <c r="Q170" s="206">
        <v>2723716</v>
      </c>
      <c r="R170" s="206">
        <v>2733382</v>
      </c>
      <c r="S170" s="206">
        <v>9666</v>
      </c>
      <c r="T170" s="206">
        <v>2724684</v>
      </c>
      <c r="U170" s="206">
        <v>2725367</v>
      </c>
      <c r="V170" s="206">
        <v>1</v>
      </c>
      <c r="W170" s="207" t="s">
        <v>595</v>
      </c>
    </row>
    <row r="171" spans="16:23">
      <c r="P171" s="111"/>
      <c r="Q171" s="206">
        <v>2723716</v>
      </c>
      <c r="R171" s="206">
        <v>2733382</v>
      </c>
      <c r="S171" s="206">
        <v>9666</v>
      </c>
      <c r="T171" s="206">
        <v>2725378</v>
      </c>
      <c r="U171" s="206">
        <v>2726025</v>
      </c>
      <c r="V171" s="206">
        <v>1</v>
      </c>
      <c r="W171" s="207" t="s">
        <v>595</v>
      </c>
    </row>
    <row r="172" spans="16:23">
      <c r="P172" s="111"/>
      <c r="Q172" s="206">
        <v>2723716</v>
      </c>
      <c r="R172" s="206">
        <v>2733382</v>
      </c>
      <c r="S172" s="206">
        <v>9666</v>
      </c>
      <c r="T172" s="206">
        <v>2726054</v>
      </c>
      <c r="U172" s="206">
        <v>2726785</v>
      </c>
      <c r="V172" s="206">
        <v>1</v>
      </c>
      <c r="W172" s="207" t="s">
        <v>1310</v>
      </c>
    </row>
    <row r="173" spans="16:23">
      <c r="P173" s="111"/>
      <c r="Q173" s="206">
        <v>2723716</v>
      </c>
      <c r="R173" s="206">
        <v>2733382</v>
      </c>
      <c r="S173" s="206">
        <v>9666</v>
      </c>
      <c r="T173" s="206">
        <v>2726922</v>
      </c>
      <c r="U173" s="206">
        <v>2727746</v>
      </c>
      <c r="V173" s="206">
        <v>1</v>
      </c>
      <c r="W173" s="207" t="s">
        <v>629</v>
      </c>
    </row>
    <row r="174" spans="16:23">
      <c r="P174" s="111"/>
      <c r="Q174" s="206">
        <v>2723716</v>
      </c>
      <c r="R174" s="206">
        <v>2733382</v>
      </c>
      <c r="S174" s="206">
        <v>9666</v>
      </c>
      <c r="T174" s="206">
        <v>2727808</v>
      </c>
      <c r="U174" s="206">
        <v>2729091</v>
      </c>
      <c r="V174" s="206">
        <v>1</v>
      </c>
      <c r="W174" s="207" t="s">
        <v>1311</v>
      </c>
    </row>
    <row r="175" spans="16:23">
      <c r="P175" s="111"/>
      <c r="Q175" s="206">
        <v>2723716</v>
      </c>
      <c r="R175" s="206">
        <v>2733382</v>
      </c>
      <c r="S175" s="206">
        <v>9666</v>
      </c>
      <c r="T175" s="206">
        <v>2729202</v>
      </c>
      <c r="U175" s="206">
        <v>2730293</v>
      </c>
      <c r="V175" s="206">
        <v>1</v>
      </c>
      <c r="W175" s="207" t="s">
        <v>885</v>
      </c>
    </row>
    <row r="176" spans="16:23">
      <c r="P176" s="111"/>
      <c r="Q176" s="206">
        <v>2723716</v>
      </c>
      <c r="R176" s="206">
        <v>2733382</v>
      </c>
      <c r="S176" s="206">
        <v>9666</v>
      </c>
      <c r="T176" s="206">
        <v>2730337</v>
      </c>
      <c r="U176" s="206">
        <v>2731932</v>
      </c>
      <c r="V176" s="206">
        <v>1</v>
      </c>
      <c r="W176" s="207" t="s">
        <v>1312</v>
      </c>
    </row>
    <row r="177" spans="16:23">
      <c r="P177" s="111"/>
      <c r="Q177" s="206">
        <v>2723716</v>
      </c>
      <c r="R177" s="206">
        <v>2733382</v>
      </c>
      <c r="S177" s="206">
        <v>9666</v>
      </c>
      <c r="T177" s="206">
        <v>2731982</v>
      </c>
      <c r="U177" s="206">
        <v>2733151</v>
      </c>
      <c r="V177" s="206">
        <v>1</v>
      </c>
      <c r="W177" s="207" t="s">
        <v>469</v>
      </c>
    </row>
    <row r="178" spans="16:23">
      <c r="P178" s="111"/>
      <c r="Q178" s="206">
        <v>2723716</v>
      </c>
      <c r="R178" s="206">
        <v>2733382</v>
      </c>
      <c r="S178" s="206">
        <v>9666</v>
      </c>
      <c r="T178" s="206">
        <v>2733152</v>
      </c>
      <c r="U178" s="206">
        <v>2733382</v>
      </c>
      <c r="V178" s="206">
        <v>-1</v>
      </c>
      <c r="W178" s="207" t="s">
        <v>1313</v>
      </c>
    </row>
    <row r="179" spans="16:23">
      <c r="P179" s="111">
        <v>15</v>
      </c>
      <c r="Q179" s="208">
        <v>2868031</v>
      </c>
      <c r="R179" s="208">
        <v>2887047</v>
      </c>
      <c r="S179" s="208">
        <v>19016</v>
      </c>
      <c r="T179" s="208">
        <v>2868031</v>
      </c>
      <c r="U179" s="208">
        <v>2868474</v>
      </c>
      <c r="V179" s="208">
        <v>1</v>
      </c>
      <c r="W179" s="209" t="s">
        <v>432</v>
      </c>
    </row>
    <row r="180" spans="16:23">
      <c r="P180" s="111"/>
      <c r="Q180" s="208">
        <v>2868031</v>
      </c>
      <c r="R180" s="208">
        <v>2887047</v>
      </c>
      <c r="S180" s="208">
        <v>19016</v>
      </c>
      <c r="T180" s="208">
        <v>2868576</v>
      </c>
      <c r="U180" s="208">
        <v>2869052</v>
      </c>
      <c r="V180" s="208">
        <v>1</v>
      </c>
      <c r="W180" s="209" t="s">
        <v>433</v>
      </c>
    </row>
    <row r="181" spans="16:23">
      <c r="P181" s="111"/>
      <c r="Q181" s="208">
        <v>2868031</v>
      </c>
      <c r="R181" s="208">
        <v>2887047</v>
      </c>
      <c r="S181" s="208">
        <v>19016</v>
      </c>
      <c r="T181" s="208">
        <v>2869058</v>
      </c>
      <c r="U181" s="208">
        <v>2871268</v>
      </c>
      <c r="V181" s="208">
        <v>1</v>
      </c>
      <c r="W181" s="209" t="s">
        <v>434</v>
      </c>
    </row>
    <row r="182" spans="16:23">
      <c r="P182" s="111"/>
      <c r="Q182" s="208">
        <v>2868031</v>
      </c>
      <c r="R182" s="208">
        <v>2887047</v>
      </c>
      <c r="S182" s="208">
        <v>19016</v>
      </c>
      <c r="T182" s="208">
        <v>2871303</v>
      </c>
      <c r="U182" s="208">
        <v>2872223</v>
      </c>
      <c r="V182" s="208">
        <v>1</v>
      </c>
      <c r="W182" s="209" t="s">
        <v>435</v>
      </c>
    </row>
    <row r="183" spans="16:23">
      <c r="P183" s="111"/>
      <c r="Q183" s="208">
        <v>2868031</v>
      </c>
      <c r="R183" s="208">
        <v>2887047</v>
      </c>
      <c r="S183" s="208">
        <v>19016</v>
      </c>
      <c r="T183" s="208">
        <v>2872252</v>
      </c>
      <c r="U183" s="208">
        <v>2872461</v>
      </c>
      <c r="V183" s="208">
        <v>-1</v>
      </c>
      <c r="W183" s="209"/>
    </row>
    <row r="184" spans="16:23">
      <c r="P184" s="111"/>
      <c r="Q184" s="208">
        <v>2868031</v>
      </c>
      <c r="R184" s="208">
        <v>2887047</v>
      </c>
      <c r="S184" s="208">
        <v>19016</v>
      </c>
      <c r="T184" s="208">
        <v>2872558</v>
      </c>
      <c r="U184" s="208">
        <v>2873268</v>
      </c>
      <c r="V184" s="208">
        <v>-1</v>
      </c>
      <c r="W184" s="209" t="s">
        <v>465</v>
      </c>
    </row>
    <row r="185" spans="16:23">
      <c r="P185" s="111"/>
      <c r="Q185" s="208">
        <v>2868031</v>
      </c>
      <c r="R185" s="208">
        <v>2887047</v>
      </c>
      <c r="S185" s="208">
        <v>19016</v>
      </c>
      <c r="T185" s="208">
        <v>2873274</v>
      </c>
      <c r="U185" s="208">
        <v>2874476</v>
      </c>
      <c r="V185" s="208">
        <v>-1</v>
      </c>
      <c r="W185" s="209" t="s">
        <v>1060</v>
      </c>
    </row>
    <row r="186" spans="16:23">
      <c r="P186" s="111"/>
      <c r="Q186" s="208">
        <v>2868031</v>
      </c>
      <c r="R186" s="208">
        <v>2887047</v>
      </c>
      <c r="S186" s="208">
        <v>19016</v>
      </c>
      <c r="T186" s="208">
        <v>2874473</v>
      </c>
      <c r="U186" s="208">
        <v>2875627</v>
      </c>
      <c r="V186" s="208">
        <v>-1</v>
      </c>
      <c r="W186" s="209"/>
    </row>
    <row r="187" spans="16:23">
      <c r="P187" s="111"/>
      <c r="Q187" s="208">
        <v>2868031</v>
      </c>
      <c r="R187" s="208">
        <v>2887047</v>
      </c>
      <c r="S187" s="208">
        <v>19016</v>
      </c>
      <c r="T187" s="208">
        <v>2875624</v>
      </c>
      <c r="U187" s="208">
        <v>2876235</v>
      </c>
      <c r="V187" s="208">
        <v>-1</v>
      </c>
      <c r="W187" s="209" t="s">
        <v>220</v>
      </c>
    </row>
    <row r="188" spans="16:23">
      <c r="P188" s="111"/>
      <c r="Q188" s="208">
        <v>2868031</v>
      </c>
      <c r="R188" s="208">
        <v>2887047</v>
      </c>
      <c r="S188" s="208">
        <v>19016</v>
      </c>
      <c r="T188" s="208">
        <v>2876411</v>
      </c>
      <c r="U188" s="208">
        <v>2876794</v>
      </c>
      <c r="V188" s="208">
        <v>-1</v>
      </c>
      <c r="W188" s="209"/>
    </row>
    <row r="189" spans="16:23">
      <c r="P189" s="111"/>
      <c r="Q189" s="208">
        <v>2868031</v>
      </c>
      <c r="R189" s="208">
        <v>2887047</v>
      </c>
      <c r="S189" s="208">
        <v>19016</v>
      </c>
      <c r="T189" s="208">
        <v>2876794</v>
      </c>
      <c r="U189" s="208">
        <v>2877657</v>
      </c>
      <c r="V189" s="208">
        <v>-1</v>
      </c>
      <c r="W189" s="209"/>
    </row>
    <row r="190" spans="16:23">
      <c r="P190" s="111"/>
      <c r="Q190" s="208">
        <v>2868031</v>
      </c>
      <c r="R190" s="208">
        <v>2887047</v>
      </c>
      <c r="S190" s="208">
        <v>19016</v>
      </c>
      <c r="T190" s="208">
        <v>2877972</v>
      </c>
      <c r="U190" s="208">
        <v>2878568</v>
      </c>
      <c r="V190" s="208">
        <v>1</v>
      </c>
      <c r="W190" s="209" t="s">
        <v>1061</v>
      </c>
    </row>
    <row r="191" spans="16:23">
      <c r="P191" s="111"/>
      <c r="Q191" s="208">
        <v>2868031</v>
      </c>
      <c r="R191" s="208">
        <v>2887047</v>
      </c>
      <c r="S191" s="208">
        <v>19016</v>
      </c>
      <c r="T191" s="208">
        <v>2878594</v>
      </c>
      <c r="U191" s="208">
        <v>2879799</v>
      </c>
      <c r="V191" s="208">
        <v>-1</v>
      </c>
      <c r="W191" s="209" t="s">
        <v>426</v>
      </c>
    </row>
    <row r="192" spans="16:23">
      <c r="P192" s="111"/>
      <c r="Q192" s="208">
        <v>2868031</v>
      </c>
      <c r="R192" s="208">
        <v>2887047</v>
      </c>
      <c r="S192" s="208">
        <v>19016</v>
      </c>
      <c r="T192" s="208">
        <v>2879796</v>
      </c>
      <c r="U192" s="208">
        <v>2881208</v>
      </c>
      <c r="V192" s="208">
        <v>-1</v>
      </c>
      <c r="W192" s="209" t="s">
        <v>414</v>
      </c>
    </row>
    <row r="193" spans="16:23">
      <c r="P193" s="111"/>
      <c r="Q193" s="208">
        <v>2868031</v>
      </c>
      <c r="R193" s="208">
        <v>2887047</v>
      </c>
      <c r="S193" s="208">
        <v>19016</v>
      </c>
      <c r="T193" s="208">
        <v>2881221</v>
      </c>
      <c r="U193" s="208">
        <v>2881967</v>
      </c>
      <c r="V193" s="208">
        <v>-1</v>
      </c>
      <c r="W193" s="209" t="s">
        <v>416</v>
      </c>
    </row>
    <row r="194" spans="16:23">
      <c r="P194" s="111"/>
      <c r="Q194" s="208">
        <v>2868031</v>
      </c>
      <c r="R194" s="208">
        <v>2887047</v>
      </c>
      <c r="S194" s="208">
        <v>19016</v>
      </c>
      <c r="T194" s="208">
        <v>2881994</v>
      </c>
      <c r="U194" s="208">
        <v>2883127</v>
      </c>
      <c r="V194" s="208">
        <v>-1</v>
      </c>
      <c r="W194" s="209" t="s">
        <v>1062</v>
      </c>
    </row>
    <row r="195" spans="16:23">
      <c r="P195" s="111"/>
      <c r="Q195" s="208">
        <v>2868031</v>
      </c>
      <c r="R195" s="208">
        <v>2887047</v>
      </c>
      <c r="S195" s="208">
        <v>19016</v>
      </c>
      <c r="T195" s="208">
        <v>2883129</v>
      </c>
      <c r="U195" s="208">
        <v>2885966</v>
      </c>
      <c r="V195" s="208">
        <v>-1</v>
      </c>
      <c r="W195" s="209" t="s">
        <v>1063</v>
      </c>
    </row>
    <row r="196" spans="16:23">
      <c r="P196" s="111"/>
      <c r="Q196" s="208">
        <v>2868031</v>
      </c>
      <c r="R196" s="208">
        <v>2887047</v>
      </c>
      <c r="S196" s="208">
        <v>19016</v>
      </c>
      <c r="T196" s="208">
        <v>2885971</v>
      </c>
      <c r="U196" s="208">
        <v>2887047</v>
      </c>
      <c r="V196" s="208">
        <v>-1</v>
      </c>
      <c r="W196" s="209" t="s">
        <v>1064</v>
      </c>
    </row>
  </sheetData>
  <mergeCells count="12">
    <mergeCell ref="B1:E1"/>
    <mergeCell ref="F1:I1"/>
    <mergeCell ref="J1:M1"/>
    <mergeCell ref="F6:F7"/>
    <mergeCell ref="G6:G7"/>
    <mergeCell ref="H6:H7"/>
    <mergeCell ref="I6:I7"/>
    <mergeCell ref="F10:F11"/>
    <mergeCell ref="G10:G11"/>
    <mergeCell ref="H10:H11"/>
    <mergeCell ref="I10:I11"/>
    <mergeCell ref="P1:R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Szink</dc:creator>
  <cp:keywords/>
  <dc:description/>
  <cp:lastModifiedBy>Elizabeth Szink</cp:lastModifiedBy>
  <cp:revision/>
  <dcterms:created xsi:type="dcterms:W3CDTF">2023-08-11T00:54:43Z</dcterms:created>
  <dcterms:modified xsi:type="dcterms:W3CDTF">2023-10-30T01:24:05Z</dcterms:modified>
  <cp:category/>
  <cp:contentStatus/>
</cp:coreProperties>
</file>