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r-my.sharepoint.com/personal/silvia_pogliaghi_univr_it/Documents/Luca Ferrari/Revisioni/Supplementary materials/"/>
    </mc:Choice>
  </mc:AlternateContent>
  <xr:revisionPtr revIDLastSave="53" documentId="8_{C5D130C9-C2D0-4054-80AA-520D9E31A664}" xr6:coauthVersionLast="47" xr6:coauthVersionMax="47" xr10:uidLastSave="{FA49D233-BFAE-4A2F-B68D-457A43E48317}"/>
  <bookViews>
    <workbookView xWindow="33480" yWindow="-120" windowWidth="38640" windowHeight="15720" firstSheet="1" activeTab="2" xr2:uid="{492D628D-046E-4C4B-9E25-3D0772673D3D}"/>
  </bookViews>
  <sheets>
    <sheet name="Normative values" sheetId="10" state="hidden" r:id="rId1"/>
    <sheet name="Title Page" sheetId="19" r:id="rId2"/>
    <sheet name="Calculator" sheetId="8" r:id="rId3"/>
    <sheet name="Elenchi" sheetId="18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8" l="1"/>
  <c r="N3" i="18"/>
  <c r="N4" i="18" s="1"/>
  <c r="N5" i="18" s="1"/>
  <c r="N6" i="18" s="1"/>
  <c r="N7" i="18" s="1"/>
  <c r="N8" i="18" s="1"/>
  <c r="N9" i="18" s="1"/>
  <c r="N10" i="18" s="1"/>
  <c r="N11" i="18" s="1"/>
  <c r="N12" i="18" s="1"/>
  <c r="N13" i="18" s="1"/>
  <c r="N14" i="18" s="1"/>
  <c r="N15" i="18" s="1"/>
  <c r="N16" i="18" s="1"/>
  <c r="N17" i="18" s="1"/>
  <c r="N18" i="18" s="1"/>
  <c r="N19" i="18" s="1"/>
  <c r="N20" i="18" s="1"/>
  <c r="N21" i="18" s="1"/>
  <c r="N22" i="18" s="1"/>
  <c r="N23" i="18" s="1"/>
  <c r="N24" i="18" s="1"/>
  <c r="N25" i="18" s="1"/>
  <c r="N26" i="18" s="1"/>
  <c r="N27" i="18" s="1"/>
  <c r="N28" i="18" s="1"/>
  <c r="N29" i="18" s="1"/>
  <c r="N30" i="18" s="1"/>
  <c r="N31" i="18" s="1"/>
  <c r="N32" i="18" s="1"/>
  <c r="N33" i="18" s="1"/>
  <c r="N34" i="18" s="1"/>
  <c r="N35" i="18" s="1"/>
  <c r="N36" i="18" s="1"/>
  <c r="N37" i="18" s="1"/>
  <c r="N38" i="18" s="1"/>
  <c r="N39" i="18" s="1"/>
  <c r="N40" i="18" s="1"/>
  <c r="N41" i="18" s="1"/>
  <c r="N42" i="18" s="1"/>
  <c r="N43" i="18" s="1"/>
  <c r="N44" i="18" s="1"/>
  <c r="N45" i="18" s="1"/>
  <c r="N46" i="18" s="1"/>
  <c r="N47" i="18" s="1"/>
  <c r="N48" i="18" s="1"/>
  <c r="N49" i="18" s="1"/>
  <c r="N50" i="18" s="1"/>
  <c r="N51" i="18" s="1"/>
  <c r="N52" i="18" s="1"/>
  <c r="N53" i="18" s="1"/>
  <c r="N54" i="18" s="1"/>
  <c r="N55" i="18" s="1"/>
  <c r="N56" i="18" s="1"/>
  <c r="N57" i="18" s="1"/>
  <c r="N58" i="18" s="1"/>
  <c r="N59" i="18" s="1"/>
  <c r="N60" i="18" s="1"/>
  <c r="N61" i="18" s="1"/>
  <c r="N62" i="18" s="1"/>
  <c r="N63" i="18" s="1"/>
  <c r="N64" i="18" s="1"/>
  <c r="N65" i="18" s="1"/>
  <c r="N66" i="18" s="1"/>
  <c r="N67" i="18" s="1"/>
  <c r="N68" i="18" s="1"/>
  <c r="N69" i="18" s="1"/>
  <c r="N70" i="18" s="1"/>
  <c r="N71" i="18" s="1"/>
  <c r="N72" i="18" s="1"/>
  <c r="N73" i="18" s="1"/>
  <c r="N74" i="18" s="1"/>
  <c r="N75" i="18" s="1"/>
  <c r="N76" i="18" s="1"/>
  <c r="N77" i="18" s="1"/>
  <c r="N78" i="18" s="1"/>
  <c r="N79" i="18" s="1"/>
  <c r="N80" i="18" s="1"/>
  <c r="N81" i="18" s="1"/>
  <c r="N82" i="18" s="1"/>
  <c r="M3" i="18"/>
  <c r="M4" i="18" s="1"/>
  <c r="M5" i="18" s="1"/>
  <c r="M6" i="18" s="1"/>
  <c r="M7" i="18" s="1"/>
  <c r="M8" i="18" s="1"/>
  <c r="M9" i="18" s="1"/>
  <c r="M10" i="18" s="1"/>
  <c r="M11" i="18" s="1"/>
  <c r="M12" i="18" s="1"/>
  <c r="M13" i="18" s="1"/>
  <c r="M14" i="18" s="1"/>
  <c r="M15" i="18" s="1"/>
  <c r="M16" i="18" s="1"/>
  <c r="M17" i="18" s="1"/>
  <c r="M18" i="18" s="1"/>
  <c r="M19" i="18" s="1"/>
  <c r="M20" i="18" s="1"/>
  <c r="M21" i="18" s="1"/>
  <c r="M22" i="18" s="1"/>
  <c r="M23" i="18" s="1"/>
  <c r="M24" i="18" s="1"/>
  <c r="M25" i="18" s="1"/>
  <c r="M26" i="18" s="1"/>
  <c r="M27" i="18" s="1"/>
  <c r="M28" i="18" s="1"/>
  <c r="M29" i="18" s="1"/>
  <c r="M30" i="18" s="1"/>
  <c r="M31" i="18" s="1"/>
  <c r="M32" i="18" s="1"/>
  <c r="M33" i="18" s="1"/>
  <c r="M34" i="18" s="1"/>
  <c r="M35" i="18" s="1"/>
  <c r="M36" i="18" s="1"/>
  <c r="M37" i="18" s="1"/>
  <c r="M38" i="18" s="1"/>
  <c r="M39" i="18" s="1"/>
  <c r="M40" i="18" s="1"/>
  <c r="M41" i="18" s="1"/>
  <c r="M42" i="18" s="1"/>
  <c r="M43" i="18" s="1"/>
  <c r="M44" i="18" s="1"/>
  <c r="M45" i="18" s="1"/>
  <c r="M46" i="18" s="1"/>
  <c r="M47" i="18" s="1"/>
  <c r="M48" i="18" s="1"/>
  <c r="M49" i="18" s="1"/>
  <c r="M50" i="18" s="1"/>
  <c r="M51" i="18" s="1"/>
  <c r="M52" i="18" s="1"/>
  <c r="M53" i="18" s="1"/>
  <c r="M54" i="18" s="1"/>
  <c r="M55" i="18" s="1"/>
  <c r="M56" i="18" s="1"/>
  <c r="M57" i="18" s="1"/>
  <c r="M58" i="18" s="1"/>
  <c r="M59" i="18" s="1"/>
  <c r="M60" i="18" s="1"/>
  <c r="M61" i="18" s="1"/>
  <c r="M62" i="18" s="1"/>
  <c r="M63" i="18" s="1"/>
  <c r="M64" i="18" s="1"/>
  <c r="M65" i="18" s="1"/>
  <c r="M66" i="18" s="1"/>
  <c r="M67" i="18" s="1"/>
  <c r="M68" i="18" s="1"/>
  <c r="M69" i="18" s="1"/>
  <c r="M70" i="18" s="1"/>
  <c r="M71" i="18" s="1"/>
  <c r="M72" i="18" s="1"/>
  <c r="M73" i="18" s="1"/>
  <c r="M74" i="18" s="1"/>
  <c r="M75" i="18" s="1"/>
  <c r="M76" i="18" s="1"/>
  <c r="M77" i="18" s="1"/>
  <c r="M78" i="18" s="1"/>
  <c r="M79" i="18" s="1"/>
  <c r="M80" i="18" s="1"/>
  <c r="M81" i="18" s="1"/>
  <c r="M82" i="18" s="1"/>
  <c r="L3" i="18"/>
  <c r="L4" i="18" s="1"/>
  <c r="L5" i="18" s="1"/>
  <c r="L6" i="18" s="1"/>
  <c r="L7" i="18" s="1"/>
  <c r="L8" i="18" s="1"/>
  <c r="L9" i="18" s="1"/>
  <c r="L10" i="18" s="1"/>
  <c r="L11" i="18" s="1"/>
  <c r="L12" i="18" s="1"/>
  <c r="L13" i="18" s="1"/>
  <c r="L14" i="18" s="1"/>
  <c r="L15" i="18" s="1"/>
  <c r="L16" i="18" s="1"/>
  <c r="L17" i="18" s="1"/>
  <c r="L18" i="18" s="1"/>
  <c r="L19" i="18" s="1"/>
  <c r="L20" i="18" s="1"/>
  <c r="L21" i="18" s="1"/>
  <c r="L22" i="18" s="1"/>
  <c r="L23" i="18" s="1"/>
  <c r="L24" i="18" s="1"/>
  <c r="L25" i="18" s="1"/>
  <c r="L26" i="18" s="1"/>
  <c r="L27" i="18" s="1"/>
  <c r="L28" i="18" s="1"/>
  <c r="L29" i="18" s="1"/>
  <c r="L30" i="18" s="1"/>
  <c r="L31" i="18" s="1"/>
  <c r="L32" i="18" s="1"/>
  <c r="L33" i="18" s="1"/>
  <c r="L34" i="18" s="1"/>
  <c r="L35" i="18" s="1"/>
  <c r="L36" i="18" s="1"/>
  <c r="L37" i="18" s="1"/>
  <c r="L38" i="18" s="1"/>
  <c r="L39" i="18" s="1"/>
  <c r="L40" i="18" s="1"/>
  <c r="L41" i="18" s="1"/>
  <c r="L42" i="18" s="1"/>
  <c r="L43" i="18" s="1"/>
  <c r="L44" i="18" s="1"/>
  <c r="L45" i="18" s="1"/>
  <c r="L46" i="18" s="1"/>
  <c r="L47" i="18" s="1"/>
  <c r="L48" i="18" s="1"/>
  <c r="L49" i="18" s="1"/>
  <c r="L50" i="18" s="1"/>
  <c r="L51" i="18" s="1"/>
  <c r="L52" i="18" s="1"/>
  <c r="L53" i="18" s="1"/>
  <c r="L54" i="18" s="1"/>
  <c r="L55" i="18" s="1"/>
  <c r="L56" i="18" s="1"/>
  <c r="L57" i="18" s="1"/>
  <c r="L58" i="18" s="1"/>
  <c r="L59" i="18" s="1"/>
  <c r="L60" i="18" s="1"/>
  <c r="L61" i="18" s="1"/>
  <c r="L62" i="18" s="1"/>
  <c r="L63" i="18" s="1"/>
  <c r="L64" i="18" s="1"/>
  <c r="L65" i="18" s="1"/>
  <c r="L66" i="18" s="1"/>
  <c r="L67" i="18" s="1"/>
  <c r="L68" i="18" s="1"/>
  <c r="L69" i="18" s="1"/>
  <c r="L70" i="18" s="1"/>
  <c r="L71" i="18" s="1"/>
  <c r="L72" i="18" s="1"/>
  <c r="L73" i="18" s="1"/>
  <c r="L74" i="18" s="1"/>
  <c r="L75" i="18" s="1"/>
  <c r="L76" i="18" s="1"/>
  <c r="L77" i="18" s="1"/>
  <c r="L78" i="18" s="1"/>
  <c r="L79" i="18" s="1"/>
  <c r="L80" i="18" s="1"/>
  <c r="L81" i="18" s="1"/>
  <c r="L82" i="18" s="1"/>
  <c r="K29" i="18"/>
  <c r="K30" i="18" s="1"/>
  <c r="K31" i="18" s="1"/>
  <c r="K32" i="18" s="1"/>
  <c r="K33" i="18" s="1"/>
  <c r="K34" i="18" s="1"/>
  <c r="K35" i="18" s="1"/>
  <c r="K36" i="18" s="1"/>
  <c r="K37" i="18" s="1"/>
  <c r="K38" i="18" s="1"/>
  <c r="K39" i="18" s="1"/>
  <c r="K40" i="18" s="1"/>
  <c r="K41" i="18" s="1"/>
  <c r="K42" i="18" s="1"/>
  <c r="K43" i="18" s="1"/>
  <c r="K44" i="18" s="1"/>
  <c r="K45" i="18" s="1"/>
  <c r="K46" i="18" s="1"/>
  <c r="K47" i="18" s="1"/>
  <c r="K48" i="18" s="1"/>
  <c r="K49" i="18" s="1"/>
  <c r="K50" i="18" s="1"/>
  <c r="K51" i="18" s="1"/>
  <c r="K52" i="18" s="1"/>
  <c r="K53" i="18" s="1"/>
  <c r="K54" i="18" s="1"/>
  <c r="K55" i="18" s="1"/>
  <c r="K56" i="18" s="1"/>
  <c r="K57" i="18" s="1"/>
  <c r="K58" i="18" s="1"/>
  <c r="K59" i="18" s="1"/>
  <c r="K60" i="18" s="1"/>
  <c r="K61" i="18" s="1"/>
  <c r="K62" i="18" s="1"/>
  <c r="K63" i="18" s="1"/>
  <c r="K64" i="18" s="1"/>
  <c r="K65" i="18" s="1"/>
  <c r="K66" i="18" s="1"/>
  <c r="K67" i="18" s="1"/>
  <c r="K68" i="18" s="1"/>
  <c r="K69" i="18" s="1"/>
  <c r="K70" i="18" s="1"/>
  <c r="K71" i="18" s="1"/>
  <c r="K72" i="18" s="1"/>
  <c r="K73" i="18" s="1"/>
  <c r="K74" i="18" s="1"/>
  <c r="K75" i="18" s="1"/>
  <c r="K76" i="18" s="1"/>
  <c r="K77" i="18" s="1"/>
  <c r="K78" i="18" s="1"/>
  <c r="K79" i="18" s="1"/>
  <c r="K80" i="18" s="1"/>
  <c r="K81" i="18" s="1"/>
  <c r="K82" i="18" s="1"/>
  <c r="K19" i="18"/>
  <c r="K20" i="18" s="1"/>
  <c r="K21" i="18" s="1"/>
  <c r="K22" i="18" s="1"/>
  <c r="K23" i="18" s="1"/>
  <c r="K24" i="18" s="1"/>
  <c r="K25" i="18" s="1"/>
  <c r="K26" i="18" s="1"/>
  <c r="K27" i="18" s="1"/>
  <c r="K28" i="18" s="1"/>
  <c r="K4" i="18"/>
  <c r="K5" i="18"/>
  <c r="K6" i="18" s="1"/>
  <c r="K7" i="18" s="1"/>
  <c r="K8" i="18" s="1"/>
  <c r="K9" i="18" s="1"/>
  <c r="K10" i="18" s="1"/>
  <c r="K11" i="18" s="1"/>
  <c r="K12" i="18" s="1"/>
  <c r="K13" i="18" s="1"/>
  <c r="K14" i="18" s="1"/>
  <c r="K15" i="18" s="1"/>
  <c r="K16" i="18" s="1"/>
  <c r="K17" i="18" s="1"/>
  <c r="K18" i="18" s="1"/>
  <c r="K3" i="18"/>
  <c r="D3" i="18"/>
  <c r="D4" i="18" s="1"/>
  <c r="D5" i="18" s="1"/>
  <c r="D6" i="18" s="1"/>
  <c r="D7" i="18" s="1"/>
  <c r="D8" i="18" s="1"/>
  <c r="D9" i="18" s="1"/>
  <c r="D10" i="18" s="1"/>
  <c r="D11" i="18" s="1"/>
  <c r="D12" i="18" s="1"/>
  <c r="D13" i="18" s="1"/>
  <c r="D14" i="18" s="1"/>
  <c r="D15" i="18" s="1"/>
  <c r="D16" i="18" s="1"/>
  <c r="D17" i="18" s="1"/>
  <c r="D18" i="18" s="1"/>
  <c r="D19" i="18" s="1"/>
  <c r="D20" i="18" s="1"/>
  <c r="D21" i="18" s="1"/>
  <c r="D22" i="18" s="1"/>
  <c r="D23" i="18" s="1"/>
  <c r="D24" i="18" s="1"/>
  <c r="D25" i="18" s="1"/>
  <c r="D26" i="18" s="1"/>
  <c r="D27" i="18" s="1"/>
  <c r="D28" i="18" s="1"/>
  <c r="D29" i="18" s="1"/>
  <c r="D30" i="18" s="1"/>
  <c r="D31" i="18" s="1"/>
  <c r="D32" i="18" s="1"/>
  <c r="D33" i="18" s="1"/>
  <c r="D34" i="18" s="1"/>
  <c r="D35" i="18" s="1"/>
  <c r="D36" i="18" s="1"/>
  <c r="D37" i="18" s="1"/>
  <c r="D38" i="18" s="1"/>
  <c r="D39" i="18" s="1"/>
  <c r="D40" i="18" s="1"/>
  <c r="D41" i="18" s="1"/>
  <c r="D42" i="18" s="1"/>
  <c r="D43" i="18" s="1"/>
  <c r="D44" i="18" s="1"/>
  <c r="D45" i="18" s="1"/>
  <c r="D46" i="18" s="1"/>
  <c r="D47" i="18" s="1"/>
  <c r="D48" i="18" s="1"/>
  <c r="D49" i="18" s="1"/>
  <c r="D50" i="18" s="1"/>
  <c r="D51" i="18" s="1"/>
  <c r="D52" i="18" s="1"/>
  <c r="D53" i="18" s="1"/>
  <c r="D54" i="18" s="1"/>
  <c r="D55" i="18" s="1"/>
  <c r="D56" i="18" s="1"/>
  <c r="D57" i="18" s="1"/>
  <c r="D58" i="18" s="1"/>
  <c r="D59" i="18" s="1"/>
  <c r="D60" i="18" s="1"/>
  <c r="D61" i="18" s="1"/>
  <c r="D62" i="18" s="1"/>
  <c r="D63" i="18" s="1"/>
  <c r="D64" i="18" s="1"/>
  <c r="D65" i="18" s="1"/>
  <c r="D66" i="18" s="1"/>
  <c r="D67" i="18" s="1"/>
  <c r="D68" i="18" s="1"/>
  <c r="D69" i="18" s="1"/>
  <c r="D70" i="18" s="1"/>
  <c r="D71" i="18" s="1"/>
  <c r="D72" i="18" s="1"/>
  <c r="D73" i="18" s="1"/>
  <c r="D74" i="18" s="1"/>
  <c r="D75" i="18" s="1"/>
  <c r="D76" i="18" s="1"/>
  <c r="D77" i="18" s="1"/>
  <c r="D78" i="18" s="1"/>
  <c r="D79" i="18" s="1"/>
  <c r="D80" i="18" s="1"/>
  <c r="D81" i="18" s="1"/>
  <c r="D82" i="18" s="1"/>
  <c r="D83" i="18" s="1"/>
  <c r="D84" i="18" s="1"/>
  <c r="D85" i="18" s="1"/>
  <c r="D86" i="18" s="1"/>
  <c r="D87" i="18" s="1"/>
  <c r="D88" i="18" s="1"/>
  <c r="D89" i="18" s="1"/>
  <c r="D90" i="18" s="1"/>
  <c r="D91" i="18" s="1"/>
  <c r="D92" i="18" s="1"/>
  <c r="D93" i="18" s="1"/>
  <c r="D94" i="18" s="1"/>
  <c r="D95" i="18" s="1"/>
  <c r="D96" i="18" s="1"/>
  <c r="D97" i="18" s="1"/>
  <c r="D98" i="18" s="1"/>
  <c r="D99" i="18" s="1"/>
  <c r="D100" i="18" s="1"/>
  <c r="D101" i="18" s="1"/>
  <c r="D102" i="18" s="1"/>
  <c r="D103" i="18" s="1"/>
  <c r="D104" i="18" s="1"/>
  <c r="D105" i="18" s="1"/>
  <c r="D106" i="18" s="1"/>
  <c r="D107" i="18" s="1"/>
  <c r="D108" i="18" s="1"/>
  <c r="D109" i="18" s="1"/>
  <c r="D110" i="18" s="1"/>
  <c r="D111" i="18" s="1"/>
  <c r="D112" i="18" s="1"/>
  <c r="D113" i="18" s="1"/>
  <c r="D114" i="18" s="1"/>
  <c r="D115" i="18" s="1"/>
  <c r="D116" i="18" s="1"/>
  <c r="D117" i="18" s="1"/>
  <c r="D118" i="18" s="1"/>
  <c r="D119" i="18" s="1"/>
  <c r="D120" i="18" s="1"/>
  <c r="D121" i="18" s="1"/>
  <c r="D122" i="18" s="1"/>
  <c r="D123" i="18" s="1"/>
  <c r="D124" i="18" s="1"/>
  <c r="D125" i="18" s="1"/>
  <c r="D126" i="18" s="1"/>
  <c r="D127" i="18" s="1"/>
  <c r="D128" i="18" s="1"/>
  <c r="D129" i="18" s="1"/>
  <c r="D130" i="18" s="1"/>
  <c r="D131" i="18" s="1"/>
  <c r="D132" i="18" s="1"/>
  <c r="D133" i="18" s="1"/>
  <c r="D134" i="18" s="1"/>
  <c r="D135" i="18" s="1"/>
  <c r="D136" i="18" s="1"/>
  <c r="D137" i="18" s="1"/>
  <c r="D138" i="18" s="1"/>
  <c r="D139" i="18" s="1"/>
  <c r="D140" i="18" s="1"/>
  <c r="D141" i="18" s="1"/>
  <c r="D142" i="18" s="1"/>
  <c r="D143" i="18" s="1"/>
  <c r="D144" i="18" s="1"/>
  <c r="D145" i="18" s="1"/>
  <c r="D146" i="18" s="1"/>
  <c r="D147" i="18" s="1"/>
  <c r="D148" i="18" s="1"/>
  <c r="D149" i="18" s="1"/>
  <c r="D150" i="18" s="1"/>
  <c r="D151" i="18" s="1"/>
  <c r="D152" i="18" s="1"/>
  <c r="D153" i="18" s="1"/>
  <c r="D154" i="18" s="1"/>
  <c r="D155" i="18" s="1"/>
  <c r="D156" i="18" s="1"/>
  <c r="D157" i="18" s="1"/>
  <c r="D158" i="18" s="1"/>
  <c r="D159" i="18" s="1"/>
  <c r="D160" i="18" s="1"/>
  <c r="D161" i="18" s="1"/>
  <c r="D162" i="18" s="1"/>
  <c r="D163" i="18" s="1"/>
  <c r="D164" i="18" s="1"/>
  <c r="D165" i="18" s="1"/>
  <c r="D166" i="18" s="1"/>
  <c r="D167" i="18" s="1"/>
  <c r="C4" i="18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C18" i="18" s="1"/>
  <c r="C19" i="18" s="1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31" i="18" s="1"/>
  <c r="C32" i="18" s="1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52" i="18" s="1"/>
  <c r="C53" i="18" s="1"/>
  <c r="C54" i="18" s="1"/>
  <c r="C55" i="18" s="1"/>
  <c r="C56" i="18" s="1"/>
  <c r="C57" i="18" s="1"/>
  <c r="C58" i="18" s="1"/>
  <c r="C59" i="18" s="1"/>
  <c r="C60" i="18" s="1"/>
  <c r="C61" i="18" s="1"/>
  <c r="C62" i="18" s="1"/>
  <c r="C63" i="18" s="1"/>
  <c r="C64" i="18" s="1"/>
  <c r="C65" i="18" s="1"/>
  <c r="C66" i="18" s="1"/>
  <c r="C67" i="18" s="1"/>
  <c r="C68" i="18" s="1"/>
  <c r="C69" i="18" s="1"/>
  <c r="C70" i="18" s="1"/>
  <c r="C71" i="18" s="1"/>
  <c r="C72" i="18" s="1"/>
  <c r="C73" i="18" s="1"/>
  <c r="C74" i="18" s="1"/>
  <c r="C75" i="18" s="1"/>
  <c r="C76" i="18" s="1"/>
  <c r="C77" i="18" s="1"/>
  <c r="C78" i="18" s="1"/>
  <c r="C79" i="18" s="1"/>
  <c r="C80" i="18" s="1"/>
  <c r="C81" i="18" s="1"/>
  <c r="C82" i="18" s="1"/>
  <c r="C3" i="18"/>
  <c r="B52" i="18"/>
  <c r="B53" i="18" s="1"/>
  <c r="B54" i="18" s="1"/>
  <c r="B55" i="18" s="1"/>
  <c r="B56" i="18" s="1"/>
  <c r="B57" i="18" s="1"/>
  <c r="B58" i="18" s="1"/>
  <c r="B59" i="18" s="1"/>
  <c r="B60" i="18" s="1"/>
  <c r="B61" i="18" s="1"/>
  <c r="B62" i="18" s="1"/>
  <c r="B63" i="18" s="1"/>
  <c r="B64" i="18" s="1"/>
  <c r="B65" i="18" s="1"/>
  <c r="B66" i="18" s="1"/>
  <c r="B67" i="18" s="1"/>
  <c r="B68" i="18" s="1"/>
  <c r="B69" i="18" s="1"/>
  <c r="B70" i="18" s="1"/>
  <c r="B71" i="18" s="1"/>
  <c r="B72" i="18" s="1"/>
  <c r="B73" i="18" s="1"/>
  <c r="B74" i="18" s="1"/>
  <c r="B75" i="18" s="1"/>
  <c r="B76" i="18" s="1"/>
  <c r="B77" i="18" s="1"/>
  <c r="B78" i="18" s="1"/>
  <c r="B79" i="18" s="1"/>
  <c r="B80" i="18" s="1"/>
  <c r="B81" i="18" s="1"/>
  <c r="B82" i="18" s="1"/>
  <c r="B83" i="18" s="1"/>
  <c r="B84" i="18" s="1"/>
  <c r="B85" i="18" s="1"/>
  <c r="B86" i="18" s="1"/>
  <c r="B87" i="18" s="1"/>
  <c r="B88" i="18" s="1"/>
  <c r="B89" i="18" s="1"/>
  <c r="B90" i="18" s="1"/>
  <c r="B91" i="18" s="1"/>
  <c r="B92" i="18" s="1"/>
  <c r="B93" i="18" s="1"/>
  <c r="B94" i="18" s="1"/>
  <c r="B95" i="18" s="1"/>
  <c r="B96" i="18" s="1"/>
  <c r="B97" i="18" s="1"/>
  <c r="B98" i="18" s="1"/>
  <c r="B99" i="18" s="1"/>
  <c r="B100" i="18" s="1"/>
  <c r="B101" i="18" s="1"/>
  <c r="B102" i="18" s="1"/>
  <c r="B103" i="18" s="1"/>
  <c r="B104" i="18" s="1"/>
  <c r="B105" i="18" s="1"/>
  <c r="B106" i="18" s="1"/>
  <c r="B107" i="18" s="1"/>
  <c r="B108" i="18" s="1"/>
  <c r="B109" i="18" s="1"/>
  <c r="B110" i="18" s="1"/>
  <c r="B111" i="18" s="1"/>
  <c r="B112" i="18" s="1"/>
  <c r="B113" i="18" s="1"/>
  <c r="B114" i="18" s="1"/>
  <c r="B115" i="18" s="1"/>
  <c r="B116" i="18" s="1"/>
  <c r="B117" i="18" s="1"/>
  <c r="B118" i="18" s="1"/>
  <c r="B119" i="18" s="1"/>
  <c r="B120" i="18" s="1"/>
  <c r="B121" i="18" s="1"/>
  <c r="B122" i="18" s="1"/>
  <c r="B123" i="18" s="1"/>
  <c r="B124" i="18" s="1"/>
  <c r="B125" i="18" s="1"/>
  <c r="B126" i="18" s="1"/>
  <c r="B127" i="18" s="1"/>
  <c r="B128" i="18" s="1"/>
  <c r="B129" i="18" s="1"/>
  <c r="B130" i="18" s="1"/>
  <c r="B131" i="18" s="1"/>
  <c r="B132" i="18" s="1"/>
  <c r="B133" i="18" s="1"/>
  <c r="B134" i="18" s="1"/>
  <c r="B135" i="18" s="1"/>
  <c r="B136" i="18" s="1"/>
  <c r="B137" i="18" s="1"/>
  <c r="B138" i="18" s="1"/>
  <c r="B139" i="18" s="1"/>
  <c r="B140" i="18" s="1"/>
  <c r="B141" i="18" s="1"/>
  <c r="B142" i="18" s="1"/>
  <c r="B143" i="18" s="1"/>
  <c r="B144" i="18" s="1"/>
  <c r="B145" i="18" s="1"/>
  <c r="B146" i="18" s="1"/>
  <c r="B147" i="18" s="1"/>
  <c r="B148" i="18" s="1"/>
  <c r="B149" i="18" s="1"/>
  <c r="B150" i="18" s="1"/>
  <c r="B151" i="18" s="1"/>
  <c r="B152" i="18" s="1"/>
  <c r="B153" i="18" s="1"/>
  <c r="B154" i="18" s="1"/>
  <c r="B155" i="18" s="1"/>
  <c r="B156" i="18" s="1"/>
  <c r="B157" i="18" s="1"/>
  <c r="B158" i="18" s="1"/>
  <c r="B159" i="18" s="1"/>
  <c r="B160" i="18" s="1"/>
  <c r="B161" i="18" s="1"/>
  <c r="B162" i="18" s="1"/>
  <c r="B163" i="18" s="1"/>
  <c r="B164" i="18" s="1"/>
  <c r="B165" i="18" s="1"/>
  <c r="B166" i="18" s="1"/>
  <c r="B167" i="18" s="1"/>
  <c r="B4" i="18"/>
  <c r="B5" i="18"/>
  <c r="B6" i="18"/>
  <c r="B7" i="18"/>
  <c r="B8" i="18" s="1"/>
  <c r="B9" i="18" s="1"/>
  <c r="B10" i="18" s="1"/>
  <c r="B11" i="18" s="1"/>
  <c r="B12" i="18" s="1"/>
  <c r="B13" i="18" s="1"/>
  <c r="B14" i="18" s="1"/>
  <c r="B15" i="18" s="1"/>
  <c r="B16" i="18" s="1"/>
  <c r="B17" i="18" s="1"/>
  <c r="B18" i="18" s="1"/>
  <c r="B19" i="18" s="1"/>
  <c r="B20" i="18" s="1"/>
  <c r="B21" i="18" s="1"/>
  <c r="B22" i="18" s="1"/>
  <c r="B23" i="18" s="1"/>
  <c r="B24" i="18" s="1"/>
  <c r="B25" i="18" s="1"/>
  <c r="B26" i="18" s="1"/>
  <c r="B27" i="18" s="1"/>
  <c r="B28" i="18" s="1"/>
  <c r="B29" i="18" s="1"/>
  <c r="B30" i="18" s="1"/>
  <c r="B31" i="18" s="1"/>
  <c r="B32" i="18" s="1"/>
  <c r="B33" i="18" s="1"/>
  <c r="B34" i="18" s="1"/>
  <c r="B35" i="18" s="1"/>
  <c r="B36" i="18" s="1"/>
  <c r="B37" i="18" s="1"/>
  <c r="B38" i="18" s="1"/>
  <c r="B39" i="18" s="1"/>
  <c r="B40" i="18" s="1"/>
  <c r="B41" i="18" s="1"/>
  <c r="B42" i="18" s="1"/>
  <c r="B43" i="18" s="1"/>
  <c r="B44" i="18" s="1"/>
  <c r="B45" i="18" s="1"/>
  <c r="B46" i="18" s="1"/>
  <c r="B47" i="18" s="1"/>
  <c r="B48" i="18" s="1"/>
  <c r="B49" i="18" s="1"/>
  <c r="B50" i="18" s="1"/>
  <c r="B51" i="18" s="1"/>
  <c r="B3" i="18"/>
  <c r="K5" i="8" l="1"/>
  <c r="R3" i="8"/>
  <c r="I9" i="8"/>
  <c r="K11" i="8"/>
  <c r="R5" i="8" l="1"/>
  <c r="S5" i="8"/>
  <c r="T5" i="8"/>
  <c r="U5" i="8"/>
  <c r="W5" i="8"/>
  <c r="Y5" i="8"/>
  <c r="AA5" i="8"/>
  <c r="AB5" i="8"/>
  <c r="I18" i="8" a="1"/>
  <c r="I18" i="8" s="1"/>
  <c r="V5" i="8"/>
  <c r="X5" i="8"/>
  <c r="Z5" i="8"/>
  <c r="S3" i="8"/>
  <c r="T3" i="8" s="1"/>
  <c r="U3" i="8" s="1"/>
  <c r="V3" i="8" s="1"/>
  <c r="W3" i="8" s="1"/>
  <c r="X3" i="8" s="1"/>
  <c r="Y3" i="8" s="1"/>
  <c r="Z3" i="8" s="1"/>
  <c r="AA3" i="8" s="1"/>
  <c r="AB3" i="8" s="1"/>
  <c r="J9" i="8"/>
  <c r="K9" i="8"/>
  <c r="L8" i="8"/>
  <c r="L9" i="8" s="1"/>
  <c r="X6" i="8" l="1"/>
  <c r="Z6" i="8"/>
  <c r="U6" i="8"/>
  <c r="T6" i="8"/>
  <c r="Y6" i="8"/>
  <c r="S6" i="8"/>
  <c r="W6" i="8"/>
  <c r="V6" i="8"/>
  <c r="AB6" i="8"/>
  <c r="AA6" i="8"/>
  <c r="L18" i="8" a="1"/>
  <c r="L18" i="8" s="1"/>
  <c r="X11" i="8"/>
  <c r="Y11" i="8"/>
  <c r="Z11" i="8"/>
  <c r="AA11" i="8"/>
  <c r="AB11" i="8"/>
  <c r="R11" i="8"/>
  <c r="S11" i="8"/>
  <c r="T11" i="8"/>
  <c r="U11" i="8"/>
  <c r="U12" i="8" s="1"/>
  <c r="V11" i="8"/>
  <c r="W11" i="8"/>
  <c r="K18" i="8" a="1"/>
  <c r="K18" i="8" s="1"/>
  <c r="S9" i="8"/>
  <c r="T9" i="8"/>
  <c r="R9" i="8"/>
  <c r="U9" i="8"/>
  <c r="V9" i="8"/>
  <c r="W9" i="8"/>
  <c r="X9" i="8"/>
  <c r="Y9" i="8"/>
  <c r="Z9" i="8"/>
  <c r="AB9" i="8"/>
  <c r="AA9" i="8"/>
  <c r="X7" i="8"/>
  <c r="Y7" i="8"/>
  <c r="Z7" i="8"/>
  <c r="AA7" i="8"/>
  <c r="AB7" i="8"/>
  <c r="R7" i="8"/>
  <c r="S7" i="8"/>
  <c r="T7" i="8"/>
  <c r="V7" i="8"/>
  <c r="W7" i="8"/>
  <c r="J18" i="8" a="1"/>
  <c r="J18" i="8" s="1"/>
  <c r="U7" i="8"/>
  <c r="T12" i="8" l="1"/>
  <c r="AA10" i="8"/>
  <c r="R48" i="8"/>
  <c r="R49" i="8" s="1"/>
  <c r="V8" i="8"/>
  <c r="W12" i="8"/>
  <c r="V12" i="8"/>
  <c r="S12" i="8"/>
  <c r="Z10" i="8"/>
  <c r="Y10" i="8"/>
  <c r="X10" i="8"/>
  <c r="AB10" i="8"/>
  <c r="W10" i="8"/>
  <c r="V10" i="8"/>
  <c r="U10" i="8"/>
  <c r="T10" i="8"/>
  <c r="W8" i="8"/>
  <c r="S10" i="8"/>
  <c r="X8" i="8"/>
  <c r="AA12" i="8"/>
  <c r="Z12" i="8"/>
  <c r="S8" i="8"/>
  <c r="AA8" i="8"/>
  <c r="AB12" i="8"/>
  <c r="AB8" i="8"/>
  <c r="Y8" i="8"/>
  <c r="Y12" i="8"/>
  <c r="Z8" i="8"/>
  <c r="X12" i="8"/>
  <c r="T8" i="8"/>
  <c r="U8" i="8"/>
  <c r="T48" i="8" l="1"/>
  <c r="T49" i="8" s="1"/>
  <c r="S48" i="8"/>
  <c r="S49" i="8" s="1"/>
  <c r="U48" i="8"/>
  <c r="U49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<sst xmlns="http://schemas.openxmlformats.org/spreadsheetml/2006/main" count="229" uniqueCount="70">
  <si>
    <t>Estimate</t>
  </si>
  <si>
    <t>SE</t>
  </si>
  <si>
    <t>tStat</t>
  </si>
  <si>
    <t>pValue</t>
  </si>
  <si>
    <t>Intercept</t>
  </si>
  <si>
    <t>Age category</t>
  </si>
  <si>
    <t xml:space="preserve"> Sex</t>
  </si>
  <si>
    <t>Log_time</t>
  </si>
  <si>
    <t>Sex*Log_time</t>
  </si>
  <si>
    <t>SQUAT</t>
  </si>
  <si>
    <t>Sex_num</t>
  </si>
  <si>
    <t>Age</t>
  </si>
  <si>
    <t>BodyweightKg</t>
  </si>
  <si>
    <t>TOT_Start</t>
  </si>
  <si>
    <t>Sex*Age</t>
  </si>
  <si>
    <t>Sex*BW</t>
  </si>
  <si>
    <t>Sex*Starting Strength</t>
  </si>
  <si>
    <t>Age*BW</t>
  </si>
  <si>
    <t>Age*starting strength</t>
  </si>
  <si>
    <t>Age*Log_time</t>
  </si>
  <si>
    <t>BW*Starting strength</t>
  </si>
  <si>
    <t>BW*Log_time</t>
  </si>
  <si>
    <t>Starting Strength*Log_time</t>
  </si>
  <si>
    <t>TOTAL</t>
  </si>
  <si>
    <t>BENCH PRESS</t>
  </si>
  <si>
    <t>DEADLIFT</t>
  </si>
  <si>
    <t>kg</t>
  </si>
  <si>
    <t>years</t>
  </si>
  <si>
    <t>Initial body weight</t>
  </si>
  <si>
    <t>Male=0; Females=1</t>
  </si>
  <si>
    <t>Initial Strength (kg/kg)</t>
  </si>
  <si>
    <t>Weight category</t>
  </si>
  <si>
    <t>Max di Relative_SQ</t>
  </si>
  <si>
    <t>Etichette di colonna</t>
  </si>
  <si>
    <t>Max di Relative_BP</t>
  </si>
  <si>
    <t>Max di Relative_DL</t>
  </si>
  <si>
    <t>Max di Relative_TOT</t>
  </si>
  <si>
    <t>Etichette di riga</t>
  </si>
  <si>
    <t>F</t>
  </si>
  <si>
    <t>Junior</t>
  </si>
  <si>
    <t>Master 1</t>
  </si>
  <si>
    <t>Master 2</t>
  </si>
  <si>
    <t>Master 3</t>
  </si>
  <si>
    <t>Master 4</t>
  </si>
  <si>
    <t>Open</t>
  </si>
  <si>
    <t>Sub-junior</t>
  </si>
  <si>
    <t>M</t>
  </si>
  <si>
    <t>Actual bodyweight</t>
  </si>
  <si>
    <t>Actual Age</t>
  </si>
  <si>
    <t>Years</t>
  </si>
  <si>
    <t>Absolute (kg)</t>
  </si>
  <si>
    <t>Scaled (% of baseline strength)</t>
  </si>
  <si>
    <t>Slope</t>
  </si>
  <si>
    <t>Predicting future performance in powerlifting: a machine learning approach.</t>
  </si>
  <si>
    <t>Sports Medicine - Open</t>
  </si>
  <si>
    <t>* Corresponding author: Silvia Pogliaghi, via Felice Casorati, 43, 37131, Verona, Italy; Tel.: +39-045-8425128; silvia.pogliaghi@univr.it</t>
  </si>
  <si>
    <t>Luca Ferrari: 0000-0002-9855-9659</t>
  </si>
  <si>
    <t>Gianluca Bochicchio: 0000-0002-9575-9209</t>
  </si>
  <si>
    <t>Alberto Bottari: 0009-0002-2869-7324</t>
  </si>
  <si>
    <t>Francesco Lucertini: 0000-0003-3134-4511</t>
  </si>
  <si>
    <t>Silvia Pogliaghi: 0000-0002-4394-8550</t>
  </si>
  <si>
    <t>Luca Ferrari1,2, Gianluca Bochicchio1, Alberto Bottari1, Francesco Lucertini2, Silvia Pogliaghi1,3</t>
  </si>
  <si>
    <t>1University of Verona, Department of Neurosciences, Biomedicine and Movement Sciences, 37131 Verona, Italy;</t>
  </si>
  <si>
    <t xml:space="preserve">2University of Urbino, Department of Biomolecular Sciences, 61029 Urbino, Italy; </t>
  </si>
  <si>
    <t>3University of Western Ontario, Research Associate Canadian Center for Activity and Ageing, ON N6A 3K7, London, Canada</t>
  </si>
  <si>
    <t>Bodyweight</t>
  </si>
  <si>
    <t>First competition's year</t>
  </si>
  <si>
    <t>First competition's Bodyweight</t>
  </si>
  <si>
    <t>First competition's Age</t>
  </si>
  <si>
    <t>First competition's 1 Repetition 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</si>
</sst>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4" tint="-0.249977111117893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7" tint="-0.49998474074526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164" fontId="0" fillId="0" borderId="0" xfId="1" applyNumberFormat="1" applyFont="1"/>
    <xf numFmtId="0" fontId="3" fillId="5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2" fontId="3" fillId="5" borderId="0" xfId="0" applyNumberFormat="1" applyFont="1" applyFill="1"/>
    <xf numFmtId="0" fontId="3" fillId="5" borderId="1" xfId="0" applyFont="1" applyFill="1" applyBorder="1"/>
    <xf numFmtId="0" fontId="3" fillId="5" borderId="0" xfId="0" applyFont="1" applyFill="1" applyAlignment="1">
      <alignment vertic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5" borderId="0" xfId="0" applyFont="1" applyFill="1" applyAlignment="1">
      <alignment horizontal="right" vertical="center"/>
    </xf>
    <xf numFmtId="0" fontId="6" fillId="5" borderId="0" xfId="0" applyFont="1" applyFill="1"/>
    <xf numFmtId="0" fontId="4" fillId="5" borderId="0" xfId="0" applyFont="1" applyFill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2" fontId="5" fillId="3" borderId="17" xfId="0" applyNumberFormat="1" applyFont="1" applyFill="1" applyBorder="1" applyAlignment="1">
      <alignment horizontal="center" vertical="center"/>
    </xf>
    <xf numFmtId="164" fontId="5" fillId="3" borderId="11" xfId="1" applyNumberFormat="1" applyFont="1" applyFill="1" applyBorder="1" applyAlignment="1">
      <alignment horizontal="center" vertical="center"/>
    </xf>
    <xf numFmtId="164" fontId="5" fillId="3" borderId="12" xfId="1" applyNumberFormat="1" applyFont="1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center" vertical="center"/>
    </xf>
    <xf numFmtId="2" fontId="5" fillId="4" borderId="17" xfId="0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horizontal="center" vertical="center"/>
    </xf>
    <xf numFmtId="164" fontId="5" fillId="4" borderId="12" xfId="1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4" fillId="5" borderId="0" xfId="0" applyFont="1" applyFill="1"/>
    <xf numFmtId="2" fontId="4" fillId="5" borderId="0" xfId="0" applyNumberFormat="1" applyFont="1" applyFill="1" applyAlignment="1">
      <alignment horizontal="center" vertical="center"/>
    </xf>
    <xf numFmtId="0" fontId="7" fillId="5" borderId="0" xfId="0" applyFont="1" applyFill="1"/>
    <xf numFmtId="0" fontId="4" fillId="5" borderId="16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0" applyNumberFormat="1" applyFont="1" applyFill="1" applyBorder="1" applyAlignment="1">
      <alignment horizontal="center" vertical="center"/>
    </xf>
    <xf numFmtId="165" fontId="4" fillId="5" borderId="13" xfId="0" applyNumberFormat="1" applyFont="1" applyFill="1" applyBorder="1" applyAlignment="1">
      <alignment horizontal="center" vertical="center"/>
    </xf>
    <xf numFmtId="0" fontId="9" fillId="5" borderId="0" xfId="0" applyFont="1" applyFill="1"/>
    <xf numFmtId="0" fontId="9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/>
    </xf>
    <xf numFmtId="0" fontId="0" fillId="5" borderId="0" xfId="0" applyFill="1"/>
    <xf numFmtId="0" fontId="10" fillId="5" borderId="0" xfId="0" applyFont="1" applyFill="1" applyAlignment="1">
      <alignment vertical="center"/>
    </xf>
    <xf numFmtId="0" fontId="10" fillId="5" borderId="0" xfId="0" applyFont="1" applyFill="1"/>
    <xf numFmtId="2" fontId="9" fillId="5" borderId="0" xfId="0" applyNumberFormat="1" applyFont="1" applyFill="1"/>
    <xf numFmtId="9" fontId="9" fillId="5" borderId="0" xfId="1" applyFont="1" applyFill="1"/>
    <xf numFmtId="164" fontId="9" fillId="5" borderId="0" xfId="1" applyNumberFormat="1" applyFont="1" applyFill="1" applyAlignment="1">
      <alignment horizontal="center" vertical="center"/>
    </xf>
    <xf numFmtId="164" fontId="9" fillId="5" borderId="0" xfId="0" applyNumberFormat="1" applyFont="1" applyFill="1" applyAlignment="1">
      <alignment horizontal="center" vertical="center"/>
    </xf>
    <xf numFmtId="2" fontId="11" fillId="3" borderId="4" xfId="0" applyNumberFormat="1" applyFont="1" applyFill="1" applyBorder="1" applyAlignment="1">
      <alignment horizontal="center" vertical="center"/>
    </xf>
    <xf numFmtId="164" fontId="11" fillId="3" borderId="11" xfId="1" applyNumberFormat="1" applyFont="1" applyFill="1" applyBorder="1" applyAlignment="1">
      <alignment horizontal="center" vertical="center"/>
    </xf>
    <xf numFmtId="2" fontId="11" fillId="4" borderId="4" xfId="0" applyNumberFormat="1" applyFont="1" applyFill="1" applyBorder="1" applyAlignment="1">
      <alignment horizontal="center" vertical="center"/>
    </xf>
    <xf numFmtId="164" fontId="11" fillId="4" borderId="11" xfId="1" applyNumberFormat="1" applyFont="1" applyFill="1" applyBorder="1" applyAlignment="1">
      <alignment horizontal="center" vertical="center"/>
    </xf>
    <xf numFmtId="2" fontId="11" fillId="6" borderId="4" xfId="0" applyNumberFormat="1" applyFont="1" applyFill="1" applyBorder="1" applyAlignment="1">
      <alignment horizontal="center" vertical="center"/>
    </xf>
    <xf numFmtId="2" fontId="5" fillId="6" borderId="4" xfId="0" applyNumberFormat="1" applyFont="1" applyFill="1" applyBorder="1" applyAlignment="1">
      <alignment horizontal="center" vertical="center"/>
    </xf>
    <xf numFmtId="2" fontId="5" fillId="6" borderId="17" xfId="0" applyNumberFormat="1" applyFont="1" applyFill="1" applyBorder="1" applyAlignment="1">
      <alignment horizontal="center" vertical="center"/>
    </xf>
    <xf numFmtId="164" fontId="11" fillId="6" borderId="11" xfId="1" applyNumberFormat="1" applyFont="1" applyFill="1" applyBorder="1" applyAlignment="1">
      <alignment horizontal="center" vertical="center"/>
    </xf>
    <xf numFmtId="164" fontId="5" fillId="6" borderId="11" xfId="1" applyNumberFormat="1" applyFont="1" applyFill="1" applyBorder="1" applyAlignment="1">
      <alignment horizontal="center" vertical="center"/>
    </xf>
    <xf numFmtId="164" fontId="5" fillId="6" borderId="12" xfId="1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vertical="center"/>
    </xf>
    <xf numFmtId="2" fontId="5" fillId="7" borderId="4" xfId="0" applyNumberFormat="1" applyFont="1" applyFill="1" applyBorder="1" applyAlignment="1">
      <alignment horizontal="center" vertical="center"/>
    </xf>
    <xf numFmtId="2" fontId="5" fillId="7" borderId="17" xfId="0" applyNumberFormat="1" applyFont="1" applyFill="1" applyBorder="1" applyAlignment="1">
      <alignment horizontal="center" vertical="center"/>
    </xf>
    <xf numFmtId="164" fontId="11" fillId="7" borderId="7" xfId="1" applyNumberFormat="1" applyFont="1" applyFill="1" applyBorder="1" applyAlignment="1">
      <alignment horizontal="center" vertical="center"/>
    </xf>
    <xf numFmtId="164" fontId="5" fillId="7" borderId="7" xfId="1" applyNumberFormat="1" applyFont="1" applyFill="1" applyBorder="1" applyAlignment="1">
      <alignment horizontal="center" vertical="center"/>
    </xf>
    <xf numFmtId="164" fontId="5" fillId="7" borderId="8" xfId="1" applyNumberFormat="1" applyFont="1" applyFill="1" applyBorder="1" applyAlignment="1">
      <alignment horizontal="center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2" fillId="0" borderId="0" xfId="0" applyFont="1"/>
    <xf numFmtId="0" fontId="6" fillId="5" borderId="18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4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3" fillId="5" borderId="2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right" vertical="center"/>
    </xf>
    <xf numFmtId="0" fontId="12" fillId="8" borderId="0" xfId="0" applyFont="1" applyFill="1" applyAlignment="1" applyProtection="1">
      <alignment horizontal="center" vertical="center"/>
      <protection locked="0"/>
    </xf>
    <xf numFmtId="0" fontId="12" fillId="5" borderId="0" xfId="0" applyFont="1" applyFill="1" applyAlignment="1">
      <alignment horizontal="left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CCECFF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463043478260867"/>
          <c:y val="5.1695172403584989E-2"/>
          <c:w val="0.77514207463197538"/>
          <c:h val="0.7400047365655458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Calculator!$P$5</c:f>
              <c:strCache>
                <c:ptCount val="1"/>
                <c:pt idx="0">
                  <c:v>SQUAT</c:v>
                </c:pt>
              </c:strCache>
            </c:strRef>
          </c:tx>
          <c:spPr>
            <a:ln w="19050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Calculator!$R$4:$AB$4</c:f>
              <c:numCache>
                <c:formatCode>0.0</c:formatCode>
                <c:ptCount val="11"/>
                <c:pt idx="0" formatCode="General">
                  <c:v>0</c:v>
                </c:pt>
                <c:pt idx="1">
                  <c:v>3.8712010109078911</c:v>
                </c:pt>
                <c:pt idx="2">
                  <c:v>4.5643481914678361</c:v>
                </c:pt>
                <c:pt idx="3">
                  <c:v>4.9698132995760007</c:v>
                </c:pt>
                <c:pt idx="4">
                  <c:v>5.2574953720277815</c:v>
                </c:pt>
                <c:pt idx="5">
                  <c:v>5.4806389233419912</c:v>
                </c:pt>
                <c:pt idx="6">
                  <c:v>5.6629604801359461</c:v>
                </c:pt>
                <c:pt idx="7">
                  <c:v>5.8171111599632042</c:v>
                </c:pt>
                <c:pt idx="8">
                  <c:v>5.9506425525877269</c:v>
                </c:pt>
                <c:pt idx="9">
                  <c:v>6.0684255882441107</c:v>
                </c:pt>
                <c:pt idx="10">
                  <c:v>6.1737861039019366</c:v>
                </c:pt>
              </c:numCache>
            </c:numRef>
          </c:xVal>
          <c:yVal>
            <c:numRef>
              <c:f>Calculator!$R$6:$AB$6</c:f>
              <c:numCache>
                <c:formatCode>0.0%</c:formatCode>
                <c:ptCount val="11"/>
                <c:pt idx="0">
                  <c:v>1</c:v>
                </c:pt>
                <c:pt idx="1">
                  <c:v>1.1073154908647851</c:v>
                </c:pt>
                <c:pt idx="2">
                  <c:v>1.1265305690055833</c:v>
                </c:pt>
                <c:pt idx="3">
                  <c:v>1.1377706691663771</c:v>
                </c:pt>
                <c:pt idx="4">
                  <c:v>1.1457456471463816</c:v>
                </c:pt>
                <c:pt idx="5">
                  <c:v>1.1519315206453604</c:v>
                </c:pt>
                <c:pt idx="6">
                  <c:v>1.1569857473071752</c:v>
                </c:pt>
                <c:pt idx="7">
                  <c:v>1.1612590350610767</c:v>
                </c:pt>
                <c:pt idx="8">
                  <c:v>1.1649607252871803</c:v>
                </c:pt>
                <c:pt idx="9">
                  <c:v>1.1682258474679692</c:v>
                </c:pt>
                <c:pt idx="10">
                  <c:v>1.1711465987861589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1DD-40A3-87BC-962321847767}"/>
            </c:ext>
          </c:extLst>
        </c:ser>
        <c:ser>
          <c:idx val="1"/>
          <c:order val="1"/>
          <c:tx>
            <c:strRef>
              <c:f>Calculator!$P$7</c:f>
              <c:strCache>
                <c:ptCount val="1"/>
                <c:pt idx="0">
                  <c:v>BENCH PRESS</c:v>
                </c:pt>
              </c:strCache>
            </c:strRef>
          </c:tx>
          <c:spPr>
            <a:ln w="190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Calculator!$R$4:$AB$4</c:f>
              <c:numCache>
                <c:formatCode>0.0</c:formatCode>
                <c:ptCount val="11"/>
                <c:pt idx="0" formatCode="General">
                  <c:v>0</c:v>
                </c:pt>
                <c:pt idx="1">
                  <c:v>3.8712010109078911</c:v>
                </c:pt>
                <c:pt idx="2">
                  <c:v>4.5643481914678361</c:v>
                </c:pt>
                <c:pt idx="3">
                  <c:v>4.9698132995760007</c:v>
                </c:pt>
                <c:pt idx="4">
                  <c:v>5.2574953720277815</c:v>
                </c:pt>
                <c:pt idx="5">
                  <c:v>5.4806389233419912</c:v>
                </c:pt>
                <c:pt idx="6">
                  <c:v>5.6629604801359461</c:v>
                </c:pt>
                <c:pt idx="7">
                  <c:v>5.8171111599632042</c:v>
                </c:pt>
                <c:pt idx="8">
                  <c:v>5.9506425525877269</c:v>
                </c:pt>
                <c:pt idx="9">
                  <c:v>6.0684255882441107</c:v>
                </c:pt>
                <c:pt idx="10">
                  <c:v>6.1737861039019366</c:v>
                </c:pt>
              </c:numCache>
            </c:numRef>
          </c:xVal>
          <c:yVal>
            <c:numRef>
              <c:f>Calculator!$R$8:$AB$8</c:f>
              <c:numCache>
                <c:formatCode>0.0%</c:formatCode>
                <c:ptCount val="11"/>
                <c:pt idx="0">
                  <c:v>1</c:v>
                </c:pt>
                <c:pt idx="1">
                  <c:v>1.0999881449225488</c:v>
                </c:pt>
                <c:pt idx="2">
                  <c:v>1.1178912454195777</c:v>
                </c:pt>
                <c:pt idx="3">
                  <c:v>1.1283638878569817</c:v>
                </c:pt>
                <c:pt idx="4">
                  <c:v>1.1357943459166067</c:v>
                </c:pt>
                <c:pt idx="5">
                  <c:v>1.1415578569521923</c:v>
                </c:pt>
                <c:pt idx="6">
                  <c:v>1.1462669883540109</c:v>
                </c:pt>
                <c:pt idx="7">
                  <c:v>1.1502485022229747</c:v>
                </c:pt>
                <c:pt idx="8">
                  <c:v>1.1536974464136356</c:v>
                </c:pt>
                <c:pt idx="9">
                  <c:v>1.1567396307914148</c:v>
                </c:pt>
                <c:pt idx="10">
                  <c:v>1.159460957449221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1DD-40A3-87BC-962321847767}"/>
            </c:ext>
          </c:extLst>
        </c:ser>
        <c:ser>
          <c:idx val="2"/>
          <c:order val="2"/>
          <c:tx>
            <c:strRef>
              <c:f>Calculator!$P$9</c:f>
              <c:strCache>
                <c:ptCount val="1"/>
                <c:pt idx="0">
                  <c:v>DEADLIFT</c:v>
                </c:pt>
              </c:strCache>
            </c:strRef>
          </c:tx>
          <c:spPr>
            <a:ln w="19050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Calculator!$R$4:$AB$4</c:f>
              <c:numCache>
                <c:formatCode>0.0</c:formatCode>
                <c:ptCount val="11"/>
                <c:pt idx="0" formatCode="General">
                  <c:v>0</c:v>
                </c:pt>
                <c:pt idx="1">
                  <c:v>3.8712010109078911</c:v>
                </c:pt>
                <c:pt idx="2">
                  <c:v>4.5643481914678361</c:v>
                </c:pt>
                <c:pt idx="3">
                  <c:v>4.9698132995760007</c:v>
                </c:pt>
                <c:pt idx="4">
                  <c:v>5.2574953720277815</c:v>
                </c:pt>
                <c:pt idx="5">
                  <c:v>5.4806389233419912</c:v>
                </c:pt>
                <c:pt idx="6">
                  <c:v>5.6629604801359461</c:v>
                </c:pt>
                <c:pt idx="7">
                  <c:v>5.8171111599632042</c:v>
                </c:pt>
                <c:pt idx="8">
                  <c:v>5.9506425525877269</c:v>
                </c:pt>
                <c:pt idx="9">
                  <c:v>6.0684255882441107</c:v>
                </c:pt>
                <c:pt idx="10">
                  <c:v>6.1737861039019366</c:v>
                </c:pt>
              </c:numCache>
            </c:numRef>
          </c:xVal>
          <c:yVal>
            <c:numRef>
              <c:f>Calculator!$R$10:$AB$10</c:f>
              <c:numCache>
                <c:formatCode>0.0%</c:formatCode>
                <c:ptCount val="11"/>
                <c:pt idx="0">
                  <c:v>1</c:v>
                </c:pt>
                <c:pt idx="1">
                  <c:v>1.0620951273484778</c:v>
                </c:pt>
                <c:pt idx="2">
                  <c:v>1.0732133984810877</c:v>
                </c:pt>
                <c:pt idx="3">
                  <c:v>1.0797171701665151</c:v>
                </c:pt>
                <c:pt idx="4">
                  <c:v>1.0843316696136978</c:v>
                </c:pt>
                <c:pt idx="5">
                  <c:v>1.0879109534578599</c:v>
                </c:pt>
                <c:pt idx="6">
                  <c:v>1.0908354412991252</c:v>
                </c:pt>
                <c:pt idx="7">
                  <c:v>1.0933080605373815</c:v>
                </c:pt>
                <c:pt idx="8">
                  <c:v>1.0954499407463079</c:v>
                </c:pt>
                <c:pt idx="9">
                  <c:v>1.0973392129845525</c:v>
                </c:pt>
                <c:pt idx="10">
                  <c:v>1.0990292245904705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1DD-40A3-87BC-962321847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2993600"/>
        <c:axId val="1852991680"/>
      </c:scatterChart>
      <c:valAx>
        <c:axId val="1852993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Log_Time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1680"/>
        <c:crosses val="autoZero"/>
        <c:crossBetween val="midCat"/>
      </c:valAx>
      <c:valAx>
        <c:axId val="18529916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 strength gain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3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 lang="en-US" sz="1200" b="0" i="0" u="none" strike="noStrike" kern="1200" baseline="0">
          <a:solidFill>
            <a:schemeClr val="bg1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Strength gain in kilograms</c:v>
          </c:tx>
          <c:spPr>
            <a:ln w="19050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Calculator!$R$4:$AB$4</c:f>
              <c:numCache>
                <c:formatCode>0.0</c:formatCode>
                <c:ptCount val="11"/>
                <c:pt idx="0" formatCode="General">
                  <c:v>0</c:v>
                </c:pt>
                <c:pt idx="1">
                  <c:v>3.8712010109078911</c:v>
                </c:pt>
                <c:pt idx="2">
                  <c:v>4.5643481914678361</c:v>
                </c:pt>
                <c:pt idx="3">
                  <c:v>4.9698132995760007</c:v>
                </c:pt>
                <c:pt idx="4">
                  <c:v>5.2574953720277815</c:v>
                </c:pt>
                <c:pt idx="5">
                  <c:v>5.4806389233419912</c:v>
                </c:pt>
                <c:pt idx="6">
                  <c:v>5.6629604801359461</c:v>
                </c:pt>
                <c:pt idx="7">
                  <c:v>5.8171111599632042</c:v>
                </c:pt>
                <c:pt idx="8">
                  <c:v>5.9506425525877269</c:v>
                </c:pt>
                <c:pt idx="9">
                  <c:v>6.0684255882441107</c:v>
                </c:pt>
                <c:pt idx="10">
                  <c:v>6.1737861039019366</c:v>
                </c:pt>
              </c:numCache>
            </c:numRef>
          </c:xVal>
          <c:yVal>
            <c:numRef>
              <c:f>Calculator!$R$5:$AB$5</c:f>
              <c:numCache>
                <c:formatCode>0.00</c:formatCode>
                <c:ptCount val="11"/>
                <c:pt idx="0">
                  <c:v>207.94622069407052</c:v>
                </c:pt>
                <c:pt idx="1">
                  <c:v>230.26207144133164</c:v>
                </c:pt>
                <c:pt idx="2">
                  <c:v>234.25777432105187</c:v>
                </c:pt>
                <c:pt idx="3">
                  <c:v>236.59511066971177</c:v>
                </c:pt>
                <c:pt idx="4">
                  <c:v>238.2534772007721</c:v>
                </c:pt>
                <c:pt idx="5">
                  <c:v>239.53980621657638</c:v>
                </c:pt>
                <c:pt idx="6">
                  <c:v>240.59081354943194</c:v>
                </c:pt>
                <c:pt idx="7">
                  <c:v>241.47942758779402</c:v>
                </c:pt>
                <c:pt idx="8">
                  <c:v>242.24918008049244</c:v>
                </c:pt>
                <c:pt idx="9">
                  <c:v>242.92814989809187</c:v>
                </c:pt>
                <c:pt idx="10">
                  <c:v>243.53550909629666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B5D-42E5-85B7-0BA8A168E800}"/>
            </c:ext>
          </c:extLst>
        </c:ser>
        <c:ser>
          <c:idx val="1"/>
          <c:order val="1"/>
          <c:spPr>
            <a:ln w="190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Calculator!$R$4:$AB$4</c:f>
              <c:numCache>
                <c:formatCode>0.0</c:formatCode>
                <c:ptCount val="11"/>
                <c:pt idx="0" formatCode="General">
                  <c:v>0</c:v>
                </c:pt>
                <c:pt idx="1">
                  <c:v>3.8712010109078911</c:v>
                </c:pt>
                <c:pt idx="2">
                  <c:v>4.5643481914678361</c:v>
                </c:pt>
                <c:pt idx="3">
                  <c:v>4.9698132995760007</c:v>
                </c:pt>
                <c:pt idx="4">
                  <c:v>5.2574953720277815</c:v>
                </c:pt>
                <c:pt idx="5">
                  <c:v>5.4806389233419912</c:v>
                </c:pt>
                <c:pt idx="6">
                  <c:v>5.6629604801359461</c:v>
                </c:pt>
                <c:pt idx="7">
                  <c:v>5.8171111599632042</c:v>
                </c:pt>
                <c:pt idx="8">
                  <c:v>5.9506425525877269</c:v>
                </c:pt>
                <c:pt idx="9">
                  <c:v>6.0684255882441107</c:v>
                </c:pt>
                <c:pt idx="10">
                  <c:v>6.1737861039019366</c:v>
                </c:pt>
              </c:numCache>
            </c:numRef>
          </c:xVal>
          <c:yVal>
            <c:numRef>
              <c:f>Calculator!$R$7:$AB$7</c:f>
              <c:numCache>
                <c:formatCode>0.00</c:formatCode>
                <c:ptCount val="11"/>
                <c:pt idx="0">
                  <c:v>130.05901631935103</c:v>
                </c:pt>
                <c:pt idx="1">
                  <c:v>143.06337609157444</c:v>
                </c:pt>
                <c:pt idx="2">
                  <c:v>145.39183573128452</c:v>
                </c:pt>
                <c:pt idx="3">
                  <c:v>146.75389730495758</c:v>
                </c:pt>
                <c:pt idx="4">
                  <c:v>147.72029537099456</c:v>
                </c:pt>
                <c:pt idx="5">
                  <c:v>148.46989194682857</c:v>
                </c:pt>
                <c:pt idx="6">
                  <c:v>149.08235694466765</c:v>
                </c:pt>
                <c:pt idx="7">
                  <c:v>149.60018872192694</c:v>
                </c:pt>
                <c:pt idx="8">
                  <c:v>150.04875501070464</c:v>
                </c:pt>
                <c:pt idx="9">
                  <c:v>150.44441851834071</c:v>
                </c:pt>
                <c:pt idx="10">
                  <c:v>150.79835158653859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B5D-42E5-85B7-0BA8A168E800}"/>
            </c:ext>
          </c:extLst>
        </c:ser>
        <c:ser>
          <c:idx val="2"/>
          <c:order val="2"/>
          <c:spPr>
            <a:ln w="19050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Calculator!$R$4:$AB$4</c:f>
              <c:numCache>
                <c:formatCode>0.0</c:formatCode>
                <c:ptCount val="11"/>
                <c:pt idx="0" formatCode="General">
                  <c:v>0</c:v>
                </c:pt>
                <c:pt idx="1">
                  <c:v>3.8712010109078911</c:v>
                </c:pt>
                <c:pt idx="2">
                  <c:v>4.5643481914678361</c:v>
                </c:pt>
                <c:pt idx="3">
                  <c:v>4.9698132995760007</c:v>
                </c:pt>
                <c:pt idx="4">
                  <c:v>5.2574953720277815</c:v>
                </c:pt>
                <c:pt idx="5">
                  <c:v>5.4806389233419912</c:v>
                </c:pt>
                <c:pt idx="6">
                  <c:v>5.6629604801359461</c:v>
                </c:pt>
                <c:pt idx="7">
                  <c:v>5.8171111599632042</c:v>
                </c:pt>
                <c:pt idx="8">
                  <c:v>5.9506425525877269</c:v>
                </c:pt>
                <c:pt idx="9">
                  <c:v>6.0684255882441107</c:v>
                </c:pt>
                <c:pt idx="10">
                  <c:v>6.1737861039019366</c:v>
                </c:pt>
              </c:numCache>
            </c:numRef>
          </c:xVal>
          <c:yVal>
            <c:numRef>
              <c:f>Calculator!$R$9:$AB$9</c:f>
              <c:numCache>
                <c:formatCode>0.00</c:formatCode>
                <c:ptCount val="11"/>
                <c:pt idx="0">
                  <c:v>245.79186419088694</c:v>
                </c:pt>
                <c:pt idx="1">
                  <c:v>261.05434129903983</c:v>
                </c:pt>
                <c:pt idx="2">
                  <c:v>263.78712188730373</c:v>
                </c:pt>
                <c:pt idx="3">
                  <c:v>265.38569605413687</c:v>
                </c:pt>
                <c:pt idx="4">
                  <c:v>266.51990247556768</c:v>
                </c:pt>
                <c:pt idx="5">
                  <c:v>267.39966132409262</c:v>
                </c:pt>
                <c:pt idx="6">
                  <c:v>268.11847664240082</c:v>
                </c:pt>
                <c:pt idx="7">
                  <c:v>268.72622633440608</c:v>
                </c:pt>
                <c:pt idx="8">
                  <c:v>269.25268306383163</c:v>
                </c:pt>
                <c:pt idx="9">
                  <c:v>269.71705080923391</c:v>
                </c:pt>
                <c:pt idx="10">
                  <c:v>270.13244191235668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B5D-42E5-85B7-0BA8A168E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2993600"/>
        <c:axId val="1852991680"/>
      </c:scatterChart>
      <c:valAx>
        <c:axId val="1852993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Log_Time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1680"/>
        <c:crosses val="autoZero"/>
        <c:crossBetween val="midCat"/>
      </c:valAx>
      <c:valAx>
        <c:axId val="18529916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Absolute strength (kg)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3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 lang="en-US" sz="1200" b="0" i="0" u="none" strike="noStrike" kern="1200" baseline="0">
          <a:solidFill>
            <a:schemeClr val="bg1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Calculator!$P$5</c:f>
              <c:strCache>
                <c:ptCount val="1"/>
                <c:pt idx="0">
                  <c:v>SQUAT</c:v>
                </c:pt>
              </c:strCache>
            </c:strRef>
          </c:tx>
          <c:spPr>
            <a:ln w="19050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Calculator!$R$3:$AB$3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</c:numCache>
            </c:numRef>
          </c:xVal>
          <c:yVal>
            <c:numRef>
              <c:f>Calculator!$R$6:$AB$6</c:f>
              <c:numCache>
                <c:formatCode>0.0%</c:formatCode>
                <c:ptCount val="11"/>
                <c:pt idx="0">
                  <c:v>1</c:v>
                </c:pt>
                <c:pt idx="1">
                  <c:v>1.1073154908647851</c:v>
                </c:pt>
                <c:pt idx="2">
                  <c:v>1.1265305690055833</c:v>
                </c:pt>
                <c:pt idx="3">
                  <c:v>1.1377706691663771</c:v>
                </c:pt>
                <c:pt idx="4">
                  <c:v>1.1457456471463816</c:v>
                </c:pt>
                <c:pt idx="5">
                  <c:v>1.1519315206453604</c:v>
                </c:pt>
                <c:pt idx="6">
                  <c:v>1.1569857473071752</c:v>
                </c:pt>
                <c:pt idx="7">
                  <c:v>1.1612590350610767</c:v>
                </c:pt>
                <c:pt idx="8">
                  <c:v>1.1649607252871803</c:v>
                </c:pt>
                <c:pt idx="9">
                  <c:v>1.1682258474679692</c:v>
                </c:pt>
                <c:pt idx="10">
                  <c:v>1.1711465987861589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C61-44AD-A0DC-20607B64C3E6}"/>
            </c:ext>
          </c:extLst>
        </c:ser>
        <c:ser>
          <c:idx val="1"/>
          <c:order val="1"/>
          <c:tx>
            <c:strRef>
              <c:f>Calculator!$P$7</c:f>
              <c:strCache>
                <c:ptCount val="1"/>
                <c:pt idx="0">
                  <c:v>BENCH PRESS</c:v>
                </c:pt>
              </c:strCache>
            </c:strRef>
          </c:tx>
          <c:spPr>
            <a:ln w="190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Calculator!$R$3:$AB$3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</c:numCache>
            </c:numRef>
          </c:xVal>
          <c:yVal>
            <c:numRef>
              <c:f>Calculator!$R$8:$AB$8</c:f>
              <c:numCache>
                <c:formatCode>0.0%</c:formatCode>
                <c:ptCount val="11"/>
                <c:pt idx="0">
                  <c:v>1</c:v>
                </c:pt>
                <c:pt idx="1">
                  <c:v>1.0999881449225488</c:v>
                </c:pt>
                <c:pt idx="2">
                  <c:v>1.1178912454195777</c:v>
                </c:pt>
                <c:pt idx="3">
                  <c:v>1.1283638878569817</c:v>
                </c:pt>
                <c:pt idx="4">
                  <c:v>1.1357943459166067</c:v>
                </c:pt>
                <c:pt idx="5">
                  <c:v>1.1415578569521923</c:v>
                </c:pt>
                <c:pt idx="6">
                  <c:v>1.1462669883540109</c:v>
                </c:pt>
                <c:pt idx="7">
                  <c:v>1.1502485022229747</c:v>
                </c:pt>
                <c:pt idx="8">
                  <c:v>1.1536974464136356</c:v>
                </c:pt>
                <c:pt idx="9">
                  <c:v>1.1567396307914148</c:v>
                </c:pt>
                <c:pt idx="10">
                  <c:v>1.159460957449221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C61-44AD-A0DC-20607B64C3E6}"/>
            </c:ext>
          </c:extLst>
        </c:ser>
        <c:ser>
          <c:idx val="2"/>
          <c:order val="2"/>
          <c:tx>
            <c:strRef>
              <c:f>Calculator!$P$9</c:f>
              <c:strCache>
                <c:ptCount val="1"/>
                <c:pt idx="0">
                  <c:v>DEADLIFT</c:v>
                </c:pt>
              </c:strCache>
            </c:strRef>
          </c:tx>
          <c:spPr>
            <a:ln w="19050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Calculator!$R$3:$AB$3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</c:numCache>
            </c:numRef>
          </c:xVal>
          <c:yVal>
            <c:numRef>
              <c:f>Calculator!$R$10:$AB$10</c:f>
              <c:numCache>
                <c:formatCode>0.0%</c:formatCode>
                <c:ptCount val="11"/>
                <c:pt idx="0">
                  <c:v>1</c:v>
                </c:pt>
                <c:pt idx="1">
                  <c:v>1.0620951273484778</c:v>
                </c:pt>
                <c:pt idx="2">
                  <c:v>1.0732133984810877</c:v>
                </c:pt>
                <c:pt idx="3">
                  <c:v>1.0797171701665151</c:v>
                </c:pt>
                <c:pt idx="4">
                  <c:v>1.0843316696136978</c:v>
                </c:pt>
                <c:pt idx="5">
                  <c:v>1.0879109534578599</c:v>
                </c:pt>
                <c:pt idx="6">
                  <c:v>1.0908354412991252</c:v>
                </c:pt>
                <c:pt idx="7">
                  <c:v>1.0933080605373815</c:v>
                </c:pt>
                <c:pt idx="8">
                  <c:v>1.0954499407463079</c:v>
                </c:pt>
                <c:pt idx="9">
                  <c:v>1.0973392129845525</c:v>
                </c:pt>
                <c:pt idx="10">
                  <c:v>1.0990292245904705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C61-44AD-A0DC-20607B64C3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2993600"/>
        <c:axId val="1852991680"/>
      </c:scatterChart>
      <c:valAx>
        <c:axId val="1852993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Time (years)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1680"/>
        <c:crosses val="autoZero"/>
        <c:crossBetween val="midCat"/>
        <c:majorUnit val="1"/>
      </c:valAx>
      <c:valAx>
        <c:axId val="18529916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 strength gain (%)</a:t>
                </a:r>
              </a:p>
            </c:rich>
          </c:tx>
          <c:overlay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3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 lang="en-US" sz="1200" b="0" i="0" u="none" strike="noStrike" kern="1200" baseline="0">
          <a:solidFill>
            <a:schemeClr val="bg1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Calculator!$P$5</c:f>
              <c:strCache>
                <c:ptCount val="1"/>
                <c:pt idx="0">
                  <c:v>SQUAT</c:v>
                </c:pt>
              </c:strCache>
            </c:strRef>
          </c:tx>
          <c:spPr>
            <a:ln w="19050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Calculator!$R$3:$AB$3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</c:numCache>
            </c:numRef>
          </c:xVal>
          <c:yVal>
            <c:numRef>
              <c:f>Calculator!$R$5:$AB$5</c:f>
              <c:numCache>
                <c:formatCode>0.00</c:formatCode>
                <c:ptCount val="11"/>
                <c:pt idx="0">
                  <c:v>207.94622069407052</c:v>
                </c:pt>
                <c:pt idx="1">
                  <c:v>230.26207144133164</c:v>
                </c:pt>
                <c:pt idx="2">
                  <c:v>234.25777432105187</c:v>
                </c:pt>
                <c:pt idx="3">
                  <c:v>236.59511066971177</c:v>
                </c:pt>
                <c:pt idx="4">
                  <c:v>238.2534772007721</c:v>
                </c:pt>
                <c:pt idx="5">
                  <c:v>239.53980621657638</c:v>
                </c:pt>
                <c:pt idx="6">
                  <c:v>240.59081354943194</c:v>
                </c:pt>
                <c:pt idx="7">
                  <c:v>241.47942758779402</c:v>
                </c:pt>
                <c:pt idx="8">
                  <c:v>242.24918008049244</c:v>
                </c:pt>
                <c:pt idx="9">
                  <c:v>242.92814989809187</c:v>
                </c:pt>
                <c:pt idx="10">
                  <c:v>243.53550909629666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4B3-4123-BD8F-B1B2899A4F02}"/>
            </c:ext>
          </c:extLst>
        </c:ser>
        <c:ser>
          <c:idx val="1"/>
          <c:order val="1"/>
          <c:tx>
            <c:strRef>
              <c:f>Calculator!$P$7</c:f>
              <c:strCache>
                <c:ptCount val="1"/>
                <c:pt idx="0">
                  <c:v>BENCH PRESS</c:v>
                </c:pt>
              </c:strCache>
            </c:strRef>
          </c:tx>
          <c:spPr>
            <a:ln w="190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Calculator!$R$3:$AB$3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</c:numCache>
            </c:numRef>
          </c:xVal>
          <c:yVal>
            <c:numRef>
              <c:f>Calculator!$R$7:$AB$7</c:f>
              <c:numCache>
                <c:formatCode>0.00</c:formatCode>
                <c:ptCount val="11"/>
                <c:pt idx="0">
                  <c:v>130.05901631935103</c:v>
                </c:pt>
                <c:pt idx="1">
                  <c:v>143.06337609157444</c:v>
                </c:pt>
                <c:pt idx="2">
                  <c:v>145.39183573128452</c:v>
                </c:pt>
                <c:pt idx="3">
                  <c:v>146.75389730495758</c:v>
                </c:pt>
                <c:pt idx="4">
                  <c:v>147.72029537099456</c:v>
                </c:pt>
                <c:pt idx="5">
                  <c:v>148.46989194682857</c:v>
                </c:pt>
                <c:pt idx="6">
                  <c:v>149.08235694466765</c:v>
                </c:pt>
                <c:pt idx="7">
                  <c:v>149.60018872192694</c:v>
                </c:pt>
                <c:pt idx="8">
                  <c:v>150.04875501070464</c:v>
                </c:pt>
                <c:pt idx="9">
                  <c:v>150.44441851834071</c:v>
                </c:pt>
                <c:pt idx="10">
                  <c:v>150.79835158653859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4B3-4123-BD8F-B1B2899A4F02}"/>
            </c:ext>
          </c:extLst>
        </c:ser>
        <c:ser>
          <c:idx val="2"/>
          <c:order val="2"/>
          <c:tx>
            <c:strRef>
              <c:f>Calculator!$P$9</c:f>
              <c:strCache>
                <c:ptCount val="1"/>
                <c:pt idx="0">
                  <c:v>DEADLIFT</c:v>
                </c:pt>
              </c:strCache>
            </c:strRef>
          </c:tx>
          <c:spPr>
            <a:ln w="19050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Calculator!$R$3:$AB$3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</c:numCache>
            </c:numRef>
          </c:xVal>
          <c:yVal>
            <c:numRef>
              <c:f>Calculator!$R$9:$AB$9</c:f>
              <c:numCache>
                <c:formatCode>0.00</c:formatCode>
                <c:ptCount val="11"/>
                <c:pt idx="0">
                  <c:v>245.79186419088694</c:v>
                </c:pt>
                <c:pt idx="1">
                  <c:v>261.05434129903983</c:v>
                </c:pt>
                <c:pt idx="2">
                  <c:v>263.78712188730373</c:v>
                </c:pt>
                <c:pt idx="3">
                  <c:v>265.38569605413687</c:v>
                </c:pt>
                <c:pt idx="4">
                  <c:v>266.51990247556768</c:v>
                </c:pt>
                <c:pt idx="5">
                  <c:v>267.39966132409262</c:v>
                </c:pt>
                <c:pt idx="6">
                  <c:v>268.11847664240082</c:v>
                </c:pt>
                <c:pt idx="7">
                  <c:v>268.72622633440608</c:v>
                </c:pt>
                <c:pt idx="8">
                  <c:v>269.25268306383163</c:v>
                </c:pt>
                <c:pt idx="9">
                  <c:v>269.71705080923391</c:v>
                </c:pt>
                <c:pt idx="10">
                  <c:v>270.13244191235668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4B3-4123-BD8F-B1B2899A4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2993600"/>
        <c:axId val="1852991680"/>
      </c:scatterChart>
      <c:valAx>
        <c:axId val="1852993600"/>
        <c:scaling>
          <c:orientation val="minMax"/>
          <c:min val="2019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Time (years)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1680"/>
        <c:crosses val="autoZero"/>
        <c:crossBetween val="midCat"/>
        <c:majorUnit val="1"/>
      </c:valAx>
      <c:valAx>
        <c:axId val="18529916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Absolute strength (kg)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 rtl="0">
              <a:defRPr lang="en-US"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3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bg1"/>
          </a:solidFill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953425792580871"/>
          <c:y val="0.14998132552496735"/>
          <c:w val="0.56216392374124169"/>
          <c:h val="0.72564769261660822"/>
        </c:manualLayout>
      </c:layout>
      <c:radarChart>
        <c:radarStyle val="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none"/>
          </c:marker>
          <c:cat>
            <c:strRef>
              <c:f>Elenchi!$F$1:$I$1</c:f>
              <c:strCache>
                <c:ptCount val="4"/>
                <c:pt idx="0">
                  <c:v>SQUAT</c:v>
                </c:pt>
                <c:pt idx="1">
                  <c:v>BENCH PRESS</c:v>
                </c:pt>
                <c:pt idx="2">
                  <c:v>DEADLIFT</c:v>
                </c:pt>
                <c:pt idx="3">
                  <c:v>TOTAL</c:v>
                </c:pt>
              </c:strCache>
            </c:strRef>
          </c:cat>
          <c:val>
            <c:numRef>
              <c:f>Elenchi!$F$2:$I$2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3-4D92-9EBC-04D781657A70}"/>
            </c:ext>
          </c:extLst>
        </c:ser>
        <c:ser>
          <c:idx val="1"/>
          <c:order val="1"/>
          <c:tx>
            <c:v>Atlhletes</c:v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val>
            <c:numRef>
              <c:f>Calculator!$I$18:$L$18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C3-4D92-9EBC-04D781657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0529727"/>
        <c:axId val="2040528287"/>
      </c:radarChart>
      <c:catAx>
        <c:axId val="20405297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40528287"/>
        <c:crosses val="autoZero"/>
        <c:auto val="1"/>
        <c:lblAlgn val="ctr"/>
        <c:lblOffset val="100"/>
        <c:noMultiLvlLbl val="0"/>
      </c:catAx>
      <c:valAx>
        <c:axId val="2040528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4052972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chemeClr val="bg1"/>
          </a:solidFill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it-IT"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defRPr>
            </a:pPr>
            <a:r>
              <a:rPr lang="it-IT"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rPr>
              <a:t>% Bench Press improvement as a function of Log_time.</a:t>
            </a:r>
          </a:p>
        </c:rich>
      </c:tx>
      <c:layout>
        <c:manualLayout>
          <c:xMode val="edge"/>
          <c:yMode val="edge"/>
          <c:x val="0.14318880139982501"/>
          <c:y val="0.80968893428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it-IT" sz="1400" b="0" i="0" u="none" strike="noStrike" kern="1200" spc="0" baseline="0">
              <a:solidFill>
                <a:sysClr val="window" lastClr="FFFFFF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8678530183727035"/>
          <c:y val="9.7716196590446155E-2"/>
          <c:w val="0.67087384076990375"/>
          <c:h val="0.62676822135224752"/>
        </c:manualLayout>
      </c:layout>
      <c:doughnutChart>
        <c:varyColors val="1"/>
        <c:ser>
          <c:idx val="0"/>
          <c:order val="0"/>
          <c:spPr>
            <a:solidFill>
              <a:schemeClr val="accent2"/>
            </a:solidFill>
          </c:spPr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886-445D-B987-4DD2C8091789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chemeClr val="bg1"/>
                  </a:gs>
                  <a:gs pos="74000">
                    <a:schemeClr val="accent2">
                      <a:lumMod val="40000"/>
                      <a:lumOff val="60000"/>
                    </a:schemeClr>
                  </a:gs>
                  <a:gs pos="62000">
                    <a:schemeClr val="accent2">
                      <a:lumMod val="40000"/>
                      <a:lumOff val="60000"/>
                    </a:schemeClr>
                  </a:gs>
                  <a:gs pos="83000">
                    <a:schemeClr val="accent2">
                      <a:lumMod val="40000"/>
                      <a:lumOff val="60000"/>
                    </a:schemeClr>
                  </a:gs>
                  <a:gs pos="100000">
                    <a:schemeClr val="accent2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886-445D-B987-4DD2C8091789}"/>
              </c:ext>
            </c:extLst>
          </c:dPt>
          <c:dLbls>
            <c:dLbl>
              <c:idx val="0"/>
              <c:layout>
                <c:manualLayout>
                  <c:x val="-4.6666682997964386E-2"/>
                  <c:y val="0.258615182259235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877803281820921"/>
                      <c:h val="0.1859744155952006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886-445D-B987-4DD2C809178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86-445D-B987-4DD2C80917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2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Calculator!$S$48:$S$49</c:f>
              <c:numCache>
                <c:formatCode>0.0%</c:formatCode>
                <c:ptCount val="2"/>
                <c:pt idx="0">
                  <c:v>2.5828714303600345E-2</c:v>
                </c:pt>
                <c:pt idx="1">
                  <c:v>0.27417128569639987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86-445D-B987-4DD2C80917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0"/>
      </c:doughnutChart>
      <c:spPr>
        <a:solidFill>
          <a:schemeClr val="accent1">
            <a:lumMod val="75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 lang="en-US" sz="900" b="0" i="0" u="none" strike="noStrike" kern="1200" baseline="0">
          <a:solidFill>
            <a:schemeClr val="bg1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it-IT"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defRPr>
            </a:pPr>
            <a:r>
              <a:rPr lang="it-IT"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rPr>
              <a:t>% Deadlift improvement as a function of Log_time.</a:t>
            </a:r>
          </a:p>
        </c:rich>
      </c:tx>
      <c:layout>
        <c:manualLayout>
          <c:xMode val="edge"/>
          <c:yMode val="edge"/>
          <c:x val="0.14042353199040647"/>
          <c:y val="0.81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it-IT" sz="1400" b="0" i="0" u="none" strike="noStrike" kern="1200" spc="0" baseline="0">
              <a:solidFill>
                <a:sysClr val="window" lastClr="FFFFFF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6494199337107243"/>
          <c:y val="0.11033825459317585"/>
          <c:w val="0.67011601325785519"/>
          <c:h val="0.62590682414698162"/>
        </c:manualLayout>
      </c:layout>
      <c:doughnutChart>
        <c:varyColors val="1"/>
        <c:ser>
          <c:idx val="0"/>
          <c:order val="0"/>
          <c:spPr>
            <a:solidFill>
              <a:schemeClr val="accent3"/>
            </a:solidFill>
          </c:spPr>
          <c:dPt>
            <c:idx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BFE-4E41-A0B9-B73CC2683DAB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chemeClr val="bg1"/>
                  </a:gs>
                  <a:gs pos="75000">
                    <a:schemeClr val="accent6">
                      <a:lumMod val="40000"/>
                      <a:lumOff val="60000"/>
                    </a:schemeClr>
                  </a:gs>
                  <a:gs pos="62000">
                    <a:schemeClr val="accent6">
                      <a:lumMod val="40000"/>
                      <a:lumOff val="60000"/>
                    </a:schemeClr>
                  </a:gs>
                  <a:gs pos="83000">
                    <a:schemeClr val="accent6">
                      <a:lumMod val="40000"/>
                      <a:lumOff val="60000"/>
                    </a:schemeClr>
                  </a:gs>
                  <a:gs pos="100000">
                    <a:schemeClr val="accent6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BFE-4E41-A0B9-B73CC2683DAB}"/>
              </c:ext>
            </c:extLst>
          </c:dPt>
          <c:dLbls>
            <c:dLbl>
              <c:idx val="0"/>
              <c:layout>
                <c:manualLayout>
                  <c:x val="-2.5040956600054315E-2"/>
                  <c:y val="0.270952338926398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516751460176551"/>
                      <c:h val="0.1586745406824146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8BFE-4E41-A0B9-B73CC2683DA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FE-4E41-A0B9-B73CC2683D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lang="en-US" sz="2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Calculator!$T$48:$T$49</c:f>
              <c:numCache>
                <c:formatCode>0.0%</c:formatCode>
                <c:ptCount val="2"/>
                <c:pt idx="0">
                  <c:v>1.6040274626275445E-2</c:v>
                </c:pt>
                <c:pt idx="1">
                  <c:v>0.28395972537372477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FE-4E41-A0B9-B73CC2683DA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 lang="en-US" sz="900" b="0" i="0" u="none" strike="noStrike" kern="1200" baseline="0">
          <a:solidFill>
            <a:schemeClr val="bg1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% Squat improvement as a function of Log_time.</a:t>
            </a:r>
          </a:p>
        </c:rich>
      </c:tx>
      <c:layout>
        <c:manualLayout>
          <c:xMode val="edge"/>
          <c:yMode val="edge"/>
          <c:x val="0.17417664795696769"/>
          <c:y val="0.81355949930073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7509507979463876"/>
          <c:y val="0.10600557385654069"/>
          <c:w val="0.6674897402915595"/>
          <c:h val="0.62685426166010982"/>
        </c:manualLayout>
      </c:layout>
      <c:doughnutChart>
        <c:varyColors val="1"/>
        <c:ser>
          <c:idx val="0"/>
          <c:order val="0"/>
          <c:spPr>
            <a:ln w="19050"/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DF3-47AC-AF77-43E441CC3689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chemeClr val="bg1"/>
                  </a:gs>
                  <a:gs pos="74000">
                    <a:srgbClr val="CCECFF"/>
                  </a:gs>
                  <a:gs pos="62000">
                    <a:srgbClr val="CCECFF"/>
                  </a:gs>
                  <a:gs pos="83000">
                    <a:srgbClr val="CCECFF"/>
                  </a:gs>
                  <a:gs pos="100000">
                    <a:srgbClr val="CCECFF"/>
                  </a:gs>
                </a:gsLst>
                <a:lin ang="5400000" scaled="1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DF3-47AC-AF77-43E441CC3689}"/>
              </c:ext>
            </c:extLst>
          </c:dPt>
          <c:dLbls>
            <c:dLbl>
              <c:idx val="0"/>
              <c:layout>
                <c:manualLayout>
                  <c:x val="-0.16465579165413785"/>
                  <c:y val="0.1977767333563861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0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005498758255096"/>
                      <c:h val="0.1950362804002168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8DF3-47AC-AF77-43E441CC368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F3-47AC-AF77-43E441CC36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Calculator!$R$48:$R$49</c:f>
              <c:numCache>
                <c:formatCode>0.0%</c:formatCode>
                <c:ptCount val="2"/>
                <c:pt idx="0">
                  <c:v>2.772149794402359E-2</c:v>
                </c:pt>
                <c:pt idx="1">
                  <c:v>7.2278502055976412E-2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F3-47AC-AF77-43E441CC36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it-IT"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defRPr>
            </a:pPr>
            <a:r>
              <a:rPr lang="it-IT"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rPr>
              <a:t>% Total improvement as a function of Log_time.</a:t>
            </a:r>
          </a:p>
        </c:rich>
      </c:tx>
      <c:layout>
        <c:manualLayout>
          <c:xMode val="edge"/>
          <c:yMode val="edge"/>
          <c:x val="0.13979899652817293"/>
          <c:y val="0.816666666666666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it-IT" sz="1400" b="0" i="0" u="none" strike="noStrike" kern="1200" spc="0" baseline="0">
              <a:solidFill>
                <a:sysClr val="window" lastClr="FFFFFF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6494199337107243"/>
          <c:y val="0.11450492125984252"/>
          <c:w val="0.67011601325785519"/>
          <c:h val="0.6259068241469816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bg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98D-4091-8CA8-859BE4EAB2FF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chemeClr val="bg1"/>
                  </a:gs>
                  <a:gs pos="75000">
                    <a:schemeClr val="bg1">
                      <a:lumMod val="85000"/>
                    </a:schemeClr>
                  </a:gs>
                  <a:gs pos="62000">
                    <a:schemeClr val="bg1">
                      <a:lumMod val="85000"/>
                    </a:schemeClr>
                  </a:gs>
                  <a:gs pos="83000">
                    <a:schemeClr val="bg1">
                      <a:lumMod val="85000"/>
                    </a:schemeClr>
                  </a:gs>
                  <a:gs pos="100000">
                    <a:schemeClr val="bg1">
                      <a:lumMod val="85000"/>
                    </a:schemeClr>
                  </a:gs>
                </a:gsLst>
                <a:lin ang="5400000" scaled="1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98D-4091-8CA8-859BE4EAB2FF}"/>
              </c:ext>
            </c:extLst>
          </c:dPt>
          <c:dLbls>
            <c:dLbl>
              <c:idx val="0"/>
              <c:layout>
                <c:manualLayout>
                  <c:x val="-3.7918048864104173E-2"/>
                  <c:y val="0.2666665791776314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249076544583676"/>
                      <c:h val="0.1409583333333333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98D-4091-8CA8-859BE4EAB2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8D-4091-8CA8-859BE4EAB2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lang="en-US" sz="2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Calculator!$U$48:$U$49</c:f>
              <c:numCache>
                <c:formatCode>0.0%</c:formatCode>
                <c:ptCount val="2"/>
                <c:pt idx="0">
                  <c:v>2.2511764649446667E-2</c:v>
                </c:pt>
                <c:pt idx="1">
                  <c:v>0.27748823535055356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8D-4091-8CA8-859BE4EAB2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 lang="en-US" sz="900" b="0" i="0" u="none" strike="noStrike" kern="1200" baseline="0">
          <a:solidFill>
            <a:schemeClr val="bg1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Calculator!$P$5</c:f>
              <c:strCache>
                <c:ptCount val="1"/>
                <c:pt idx="0">
                  <c:v>SQUAT</c:v>
                </c:pt>
              </c:strCache>
            </c:strRef>
          </c:tx>
          <c:spPr>
            <a:ln w="19050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Calculator!$R$3:$AB$3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</c:numCache>
            </c:numRef>
          </c:xVal>
          <c:yVal>
            <c:numRef>
              <c:f>Calculator!$R$5:$AB$5</c:f>
              <c:numCache>
                <c:formatCode>0.00</c:formatCode>
                <c:ptCount val="11"/>
                <c:pt idx="0">
                  <c:v>207.94622069407052</c:v>
                </c:pt>
                <c:pt idx="1">
                  <c:v>230.26207144133164</c:v>
                </c:pt>
                <c:pt idx="2">
                  <c:v>234.25777432105187</c:v>
                </c:pt>
                <c:pt idx="3">
                  <c:v>236.59511066971177</c:v>
                </c:pt>
                <c:pt idx="4">
                  <c:v>238.2534772007721</c:v>
                </c:pt>
                <c:pt idx="5">
                  <c:v>239.53980621657638</c:v>
                </c:pt>
                <c:pt idx="6">
                  <c:v>240.59081354943194</c:v>
                </c:pt>
                <c:pt idx="7">
                  <c:v>241.47942758779402</c:v>
                </c:pt>
                <c:pt idx="8">
                  <c:v>242.24918008049244</c:v>
                </c:pt>
                <c:pt idx="9">
                  <c:v>242.92814989809187</c:v>
                </c:pt>
                <c:pt idx="10">
                  <c:v>243.53550909629666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4B3-4123-BD8F-B1B2899A4F02}"/>
            </c:ext>
          </c:extLst>
        </c:ser>
        <c:ser>
          <c:idx val="1"/>
          <c:order val="1"/>
          <c:tx>
            <c:strRef>
              <c:f>Calculator!$P$7</c:f>
              <c:strCache>
                <c:ptCount val="1"/>
                <c:pt idx="0">
                  <c:v>BENCH PRESS</c:v>
                </c:pt>
              </c:strCache>
            </c:strRef>
          </c:tx>
          <c:spPr>
            <a:ln w="190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Calculator!$R$3:$AB$3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</c:numCache>
            </c:numRef>
          </c:xVal>
          <c:yVal>
            <c:numRef>
              <c:f>Calculator!$R$7:$AB$7</c:f>
              <c:numCache>
                <c:formatCode>0.00</c:formatCode>
                <c:ptCount val="11"/>
                <c:pt idx="0">
                  <c:v>130.05901631935103</c:v>
                </c:pt>
                <c:pt idx="1">
                  <c:v>143.06337609157444</c:v>
                </c:pt>
                <c:pt idx="2">
                  <c:v>145.39183573128452</c:v>
                </c:pt>
                <c:pt idx="3">
                  <c:v>146.75389730495758</c:v>
                </c:pt>
                <c:pt idx="4">
                  <c:v>147.72029537099456</c:v>
                </c:pt>
                <c:pt idx="5">
                  <c:v>148.46989194682857</c:v>
                </c:pt>
                <c:pt idx="6">
                  <c:v>149.08235694466765</c:v>
                </c:pt>
                <c:pt idx="7">
                  <c:v>149.60018872192694</c:v>
                </c:pt>
                <c:pt idx="8">
                  <c:v>150.04875501070464</c:v>
                </c:pt>
                <c:pt idx="9">
                  <c:v>150.44441851834071</c:v>
                </c:pt>
                <c:pt idx="10">
                  <c:v>150.79835158653859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4B3-4123-BD8F-B1B2899A4F02}"/>
            </c:ext>
          </c:extLst>
        </c:ser>
        <c:ser>
          <c:idx val="2"/>
          <c:order val="2"/>
          <c:tx>
            <c:strRef>
              <c:f>Calculator!$P$9</c:f>
              <c:strCache>
                <c:ptCount val="1"/>
                <c:pt idx="0">
                  <c:v>DEADLIFT</c:v>
                </c:pt>
              </c:strCache>
            </c:strRef>
          </c:tx>
          <c:spPr>
            <a:ln w="19050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Calculator!$R$3:$AB$3</c:f>
              <c:numCache>
                <c:formatCode>General</c:formatCode>
                <c:ptCount val="1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</c:numCache>
            </c:numRef>
          </c:xVal>
          <c:yVal>
            <c:numRef>
              <c:f>Calculator!$R$9:$AB$9</c:f>
              <c:numCache>
                <c:formatCode>0.00</c:formatCode>
                <c:ptCount val="11"/>
                <c:pt idx="0">
                  <c:v>245.79186419088694</c:v>
                </c:pt>
                <c:pt idx="1">
                  <c:v>261.05434129903983</c:v>
                </c:pt>
                <c:pt idx="2">
                  <c:v>263.78712188730373</c:v>
                </c:pt>
                <c:pt idx="3">
                  <c:v>265.38569605413687</c:v>
                </c:pt>
                <c:pt idx="4">
                  <c:v>266.51990247556768</c:v>
                </c:pt>
                <c:pt idx="5">
                  <c:v>267.39966132409262</c:v>
                </c:pt>
                <c:pt idx="6">
                  <c:v>268.11847664240082</c:v>
                </c:pt>
                <c:pt idx="7">
                  <c:v>268.72622633440608</c:v>
                </c:pt>
                <c:pt idx="8">
                  <c:v>269.25268306383163</c:v>
                </c:pt>
                <c:pt idx="9">
                  <c:v>269.71705080923391</c:v>
                </c:pt>
                <c:pt idx="10">
                  <c:v>270.13244191235668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4B3-4123-BD8F-B1B2899A4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2993600"/>
        <c:axId val="1852991680"/>
      </c:scatterChart>
      <c:valAx>
        <c:axId val="1852993600"/>
        <c:scaling>
          <c:orientation val="minMax"/>
          <c:min val="2019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Time (years)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1680"/>
        <c:crosses val="autoZero"/>
        <c:crossBetween val="midCat"/>
        <c:majorUnit val="1"/>
      </c:valAx>
      <c:valAx>
        <c:axId val="18529916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Absolute strength (kg)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 rtl="0">
              <a:defRPr lang="en-US"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2993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bg1"/>
          </a:solidFill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193145</xdr:colOff>
      <xdr:row>28</xdr:row>
      <xdr:rowOff>149777</xdr:rowOff>
    </xdr:from>
    <xdr:to>
      <xdr:col>28</xdr:col>
      <xdr:colOff>2645</xdr:colOff>
      <xdr:row>43</xdr:row>
      <xdr:rowOff>130728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440FC5B-81A1-4FB4-F22A-8A41232D6E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32573</xdr:colOff>
      <xdr:row>28</xdr:row>
      <xdr:rowOff>153914</xdr:rowOff>
    </xdr:from>
    <xdr:to>
      <xdr:col>20</xdr:col>
      <xdr:colOff>21166</xdr:colOff>
      <xdr:row>43</xdr:row>
      <xdr:rowOff>126590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B554EB3-CDD4-4C44-AF5B-8D97DFDF8C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193145</xdr:colOff>
      <xdr:row>13</xdr:row>
      <xdr:rowOff>50276</xdr:rowOff>
    </xdr:from>
    <xdr:to>
      <xdr:col>28</xdr:col>
      <xdr:colOff>2646</xdr:colOff>
      <xdr:row>28</xdr:row>
      <xdr:rowOff>31225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C29C43B-5152-4846-B1F0-BC8CA5506A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3573</xdr:colOff>
      <xdr:row>12</xdr:row>
      <xdr:rowOff>158750</xdr:rowOff>
    </xdr:from>
    <xdr:to>
      <xdr:col>19</xdr:col>
      <xdr:colOff>709084</xdr:colOff>
      <xdr:row>27</xdr:row>
      <xdr:rowOff>141211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AAF76DE-C37A-4BFD-BA13-3E527C19E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177970</xdr:colOff>
      <xdr:row>28</xdr:row>
      <xdr:rowOff>80720</xdr:rowOff>
    </xdr:from>
    <xdr:to>
      <xdr:col>13</xdr:col>
      <xdr:colOff>382501</xdr:colOff>
      <xdr:row>61</xdr:row>
      <xdr:rowOff>95250</xdr:rowOff>
    </xdr:to>
    <xdr:graphicFrame macro="">
      <xdr:nvGraphicFramePr>
        <xdr:cNvPr id="18" name="Grafico 11">
          <a:extLst>
            <a:ext uri="{FF2B5EF4-FFF2-40B4-BE49-F238E27FC236}">
              <a16:creationId xmlns:a16="http://schemas.microsoft.com/office/drawing/2014/main" id="{560DCCE9-3927-4F5A-95A6-1A2BDD1563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1301750</xdr:colOff>
      <xdr:row>42</xdr:row>
      <xdr:rowOff>174625</xdr:rowOff>
    </xdr:from>
    <xdr:to>
      <xdr:col>19</xdr:col>
      <xdr:colOff>719666</xdr:colOff>
      <xdr:row>59</xdr:row>
      <xdr:rowOff>174624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A9F27561-2C9A-4CAD-8703-6CB1937550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20</xdr:col>
      <xdr:colOff>169333</xdr:colOff>
      <xdr:row>43</xdr:row>
      <xdr:rowOff>-1</xdr:rowOff>
    </xdr:from>
    <xdr:to>
      <xdr:col>24</xdr:col>
      <xdr:colOff>137582</xdr:colOff>
      <xdr:row>59</xdr:row>
      <xdr:rowOff>169333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C2AAB8DB-5771-4CFD-861F-7DC12174F6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15873</xdr:colOff>
      <xdr:row>42</xdr:row>
      <xdr:rowOff>174096</xdr:rowOff>
    </xdr:from>
    <xdr:to>
      <xdr:col>16</xdr:col>
      <xdr:colOff>1132416</xdr:colOff>
      <xdr:row>59</xdr:row>
      <xdr:rowOff>175154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BDC4DD6-6948-EC99-1E54-DBD71A0E6C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</xdr:col>
      <xdr:colOff>306916</xdr:colOff>
      <xdr:row>43</xdr:row>
      <xdr:rowOff>-1</xdr:rowOff>
    </xdr:from>
    <xdr:to>
      <xdr:col>27</xdr:col>
      <xdr:colOff>793749</xdr:colOff>
      <xdr:row>59</xdr:row>
      <xdr:rowOff>169333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28B68B21-0D16-4F29-8E82-D796AD8E0E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550333</xdr:colOff>
      <xdr:row>1</xdr:row>
      <xdr:rowOff>-1</xdr:rowOff>
    </xdr:from>
    <xdr:to>
      <xdr:col>29</xdr:col>
      <xdr:colOff>21167</xdr:colOff>
      <xdr:row>62</xdr:row>
      <xdr:rowOff>0</xdr:rowOff>
    </xdr:to>
    <xdr:sp macro="" textlink="">
      <xdr:nvSpPr>
        <xdr:cNvPr id="19" name="Rettangolo con angoli arrotondati 18">
          <a:extLst>
            <a:ext uri="{FF2B5EF4-FFF2-40B4-BE49-F238E27FC236}">
              <a16:creationId xmlns:a16="http://schemas.microsoft.com/office/drawing/2014/main" id="{506EC5F4-47FE-B0D3-DAF1-1881453F5F4D}"/>
            </a:ext>
          </a:extLst>
        </xdr:cNvPr>
        <xdr:cNvSpPr/>
      </xdr:nvSpPr>
      <xdr:spPr>
        <a:xfrm>
          <a:off x="550333" y="179916"/>
          <a:ext cx="20013084" cy="11207751"/>
        </a:xfrm>
        <a:prstGeom prst="roundRect">
          <a:avLst>
            <a:gd name="adj" fmla="val 844"/>
          </a:avLst>
        </a:prstGeom>
        <a:noFill/>
        <a:ln w="1905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14</xdr:col>
      <xdr:colOff>507999</xdr:colOff>
      <xdr:row>1</xdr:row>
      <xdr:rowOff>95250</xdr:rowOff>
    </xdr:from>
    <xdr:to>
      <xdr:col>28</xdr:col>
      <xdr:colOff>105832</xdr:colOff>
      <xdr:row>12</xdr:row>
      <xdr:rowOff>95250</xdr:rowOff>
    </xdr:to>
    <xdr:sp macro="" textlink="">
      <xdr:nvSpPr>
        <xdr:cNvPr id="20" name="Rettangolo con angoli arrotondati 19">
          <a:extLst>
            <a:ext uri="{FF2B5EF4-FFF2-40B4-BE49-F238E27FC236}">
              <a16:creationId xmlns:a16="http://schemas.microsoft.com/office/drawing/2014/main" id="{96658236-C7FF-81DD-F14C-CEBD93DAAED8}"/>
            </a:ext>
          </a:extLst>
        </xdr:cNvPr>
        <xdr:cNvSpPr/>
      </xdr:nvSpPr>
      <xdr:spPr>
        <a:xfrm>
          <a:off x="8257152" y="278216"/>
          <a:ext cx="12179443" cy="2238644"/>
        </a:xfrm>
        <a:prstGeom prst="roundRect">
          <a:avLst>
            <a:gd name="adj" fmla="val 4412"/>
          </a:avLst>
        </a:prstGeom>
        <a:solidFill>
          <a:srgbClr val="FFFFFF">
            <a:alpha val="20000"/>
          </a:srgbClr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48432</xdr:colOff>
      <xdr:row>1</xdr:row>
      <xdr:rowOff>123825</xdr:rowOff>
    </xdr:from>
    <xdr:to>
      <xdr:col>12</xdr:col>
      <xdr:colOff>315291</xdr:colOff>
      <xdr:row>12</xdr:row>
      <xdr:rowOff>49742</xdr:rowOff>
    </xdr:to>
    <xdr:sp macro="" textlink="">
      <xdr:nvSpPr>
        <xdr:cNvPr id="21" name="Rettangolo con angoli arrotondati 20">
          <a:extLst>
            <a:ext uri="{FF2B5EF4-FFF2-40B4-BE49-F238E27FC236}">
              <a16:creationId xmlns:a16="http://schemas.microsoft.com/office/drawing/2014/main" id="{21BFAFA5-4A85-4B04-A688-57C0CE4749A3}"/>
            </a:ext>
          </a:extLst>
        </xdr:cNvPr>
        <xdr:cNvSpPr/>
      </xdr:nvSpPr>
      <xdr:spPr>
        <a:xfrm>
          <a:off x="661907" y="301410"/>
          <a:ext cx="6175587" cy="2073078"/>
        </a:xfrm>
        <a:prstGeom prst="roundRect">
          <a:avLst>
            <a:gd name="adj" fmla="val 4412"/>
          </a:avLst>
        </a:prstGeom>
        <a:noFill/>
        <a:ln w="76200">
          <a:solidFill>
            <a:srgbClr val="FFFFFF">
              <a:alpha val="2000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33948</xdr:colOff>
      <xdr:row>13</xdr:row>
      <xdr:rowOff>49520</xdr:rowOff>
    </xdr:from>
    <xdr:to>
      <xdr:col>20</xdr:col>
      <xdr:colOff>19792</xdr:colOff>
      <xdr:row>28</xdr:row>
      <xdr:rowOff>31981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A1B76DF3-F98E-8638-A9DB-DE29267E1E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431F-51E2-4E70-BB51-8D5CBF1DCFB4}">
  <dimension ref="A1:W127"/>
  <sheetViews>
    <sheetView workbookViewId="0">
      <selection activeCell="B12" sqref="B12:D12"/>
    </sheetView>
  </sheetViews>
  <sheetFormatPr defaultRowHeight="14.5" x14ac:dyDescent="0.35"/>
  <sheetData>
    <row r="1" spans="1:23" x14ac:dyDescent="0.35">
      <c r="A1" t="s">
        <v>9</v>
      </c>
      <c r="G1" t="s">
        <v>24</v>
      </c>
      <c r="M1" t="s">
        <v>25</v>
      </c>
      <c r="S1" t="s">
        <v>23</v>
      </c>
    </row>
    <row r="2" spans="1:23" x14ac:dyDescent="0.35">
      <c r="A2" t="s">
        <v>32</v>
      </c>
      <c r="B2" t="s">
        <v>33</v>
      </c>
      <c r="G2" t="s">
        <v>34</v>
      </c>
      <c r="H2" t="s">
        <v>33</v>
      </c>
      <c r="M2" t="s">
        <v>35</v>
      </c>
      <c r="N2" t="s">
        <v>33</v>
      </c>
      <c r="S2" t="s">
        <v>36</v>
      </c>
      <c r="T2" t="s">
        <v>33</v>
      </c>
    </row>
    <row r="3" spans="1:23" x14ac:dyDescent="0.35">
      <c r="A3" t="s">
        <v>37</v>
      </c>
      <c r="B3">
        <v>1</v>
      </c>
      <c r="C3">
        <v>2</v>
      </c>
      <c r="D3">
        <v>3</v>
      </c>
      <c r="E3">
        <v>4</v>
      </c>
      <c r="G3" t="s">
        <v>37</v>
      </c>
      <c r="H3">
        <v>1</v>
      </c>
      <c r="I3">
        <v>2</v>
      </c>
      <c r="J3">
        <v>3</v>
      </c>
      <c r="K3">
        <v>4</v>
      </c>
      <c r="M3" t="s">
        <v>37</v>
      </c>
      <c r="N3">
        <v>1</v>
      </c>
      <c r="O3">
        <v>2</v>
      </c>
      <c r="P3">
        <v>3</v>
      </c>
      <c r="Q3">
        <v>4</v>
      </c>
      <c r="S3" t="s">
        <v>37</v>
      </c>
      <c r="T3">
        <v>1</v>
      </c>
      <c r="U3">
        <v>2</v>
      </c>
      <c r="V3">
        <v>3</v>
      </c>
      <c r="W3">
        <v>4</v>
      </c>
    </row>
    <row r="4" spans="1:23" x14ac:dyDescent="0.35">
      <c r="A4" t="s">
        <v>38</v>
      </c>
      <c r="G4" t="s">
        <v>38</v>
      </c>
      <c r="H4">
        <v>0.79407093700370568</v>
      </c>
      <c r="I4">
        <v>0.94339622641509435</v>
      </c>
      <c r="J4">
        <v>1.1049271566541168</v>
      </c>
      <c r="K4">
        <v>1.979218208807521</v>
      </c>
      <c r="M4" t="s">
        <v>38</v>
      </c>
      <c r="N4">
        <v>1.8442622950819672</v>
      </c>
      <c r="O4">
        <v>2.0764119601328903</v>
      </c>
      <c r="P4">
        <v>2.3465703971119134</v>
      </c>
      <c r="Q4">
        <v>3.6407766990291264</v>
      </c>
      <c r="S4" t="s">
        <v>38</v>
      </c>
      <c r="T4">
        <v>4.173354735152488</v>
      </c>
      <c r="U4">
        <v>4.7151277013752457</v>
      </c>
      <c r="V4">
        <v>5.343511450381679</v>
      </c>
      <c r="W4">
        <v>7.7272727272727275</v>
      </c>
    </row>
    <row r="5" spans="1:23" x14ac:dyDescent="0.35">
      <c r="A5" t="s">
        <v>39</v>
      </c>
      <c r="G5" t="s">
        <v>39</v>
      </c>
      <c r="H5">
        <v>0.78909612625538017</v>
      </c>
      <c r="I5">
        <v>0.92307692307692313</v>
      </c>
      <c r="J5">
        <v>1.0645092612305727</v>
      </c>
      <c r="K5">
        <v>1.979218208807521</v>
      </c>
      <c r="M5" t="s">
        <v>39</v>
      </c>
      <c r="N5">
        <v>1.8442622950819672</v>
      </c>
      <c r="O5">
        <v>2.0393299344501092</v>
      </c>
      <c r="P5">
        <v>2.3015873015873014</v>
      </c>
      <c r="Q5">
        <v>3.4448818897637796</v>
      </c>
      <c r="S5" t="s">
        <v>39</v>
      </c>
      <c r="T5">
        <v>4.173354735152488</v>
      </c>
      <c r="U5">
        <v>4.6996466431095403</v>
      </c>
      <c r="V5">
        <v>5.160142348754448</v>
      </c>
      <c r="W5">
        <v>7.5586095392077608</v>
      </c>
    </row>
    <row r="6" spans="1:23" x14ac:dyDescent="0.35">
      <c r="A6">
        <v>47</v>
      </c>
      <c r="B6">
        <v>1.4008620689655173</v>
      </c>
      <c r="C6">
        <v>1.6184351554126475</v>
      </c>
      <c r="D6">
        <v>1.8805309734513274</v>
      </c>
      <c r="E6">
        <v>2.5549805950840878</v>
      </c>
      <c r="G6">
        <v>47</v>
      </c>
      <c r="H6">
        <v>0.77519379844961245</v>
      </c>
      <c r="I6">
        <v>0.91991341991341991</v>
      </c>
      <c r="J6">
        <v>1.0645092612305727</v>
      </c>
      <c r="K6">
        <v>1.576086956521739</v>
      </c>
      <c r="M6">
        <v>47</v>
      </c>
      <c r="N6">
        <v>1.66073546856465</v>
      </c>
      <c r="O6">
        <v>1.8874172185430464</v>
      </c>
      <c r="P6">
        <v>2.2676991150442478</v>
      </c>
      <c r="Q6">
        <v>3.3333333333333335</v>
      </c>
      <c r="S6">
        <v>47</v>
      </c>
      <c r="T6">
        <v>2.8478892115255752</v>
      </c>
      <c r="U6">
        <v>4.619506966773848</v>
      </c>
      <c r="V6">
        <v>5.1354401805869081</v>
      </c>
      <c r="W6">
        <v>7.133550488599349</v>
      </c>
    </row>
    <row r="7" spans="1:23" x14ac:dyDescent="0.35">
      <c r="A7">
        <v>52</v>
      </c>
      <c r="B7">
        <v>1.4705882352941178</v>
      </c>
      <c r="C7">
        <v>1.6949152542372881</v>
      </c>
      <c r="D7">
        <v>1.8840579710144927</v>
      </c>
      <c r="E7">
        <v>2.5678294573643412</v>
      </c>
      <c r="G7">
        <v>52</v>
      </c>
      <c r="H7">
        <v>0.78895463510848118</v>
      </c>
      <c r="I7">
        <v>0.92233009708737868</v>
      </c>
      <c r="J7">
        <v>1.0630073444143795</v>
      </c>
      <c r="K7">
        <v>1.7190569744597251</v>
      </c>
      <c r="M7">
        <v>52</v>
      </c>
      <c r="N7">
        <v>1.7237819983484723</v>
      </c>
      <c r="O7">
        <v>2.0388349514563107</v>
      </c>
      <c r="P7">
        <v>2.2899243329350858</v>
      </c>
      <c r="Q7">
        <v>3.4448818897637796</v>
      </c>
      <c r="S7">
        <v>52</v>
      </c>
      <c r="T7">
        <v>3.9184952978056424</v>
      </c>
      <c r="U7">
        <v>4.6862265688671556</v>
      </c>
      <c r="V7">
        <v>5.1536174430128838</v>
      </c>
      <c r="W7">
        <v>7.2189922480620154</v>
      </c>
    </row>
    <row r="8" spans="1:23" x14ac:dyDescent="0.35">
      <c r="A8">
        <v>57</v>
      </c>
      <c r="B8">
        <v>1.4811490125673248</v>
      </c>
      <c r="C8">
        <v>1.6941391941391941</v>
      </c>
      <c r="D8">
        <v>1.8892794376098418</v>
      </c>
      <c r="E8">
        <v>2.6870389884088515</v>
      </c>
      <c r="G8">
        <v>57</v>
      </c>
      <c r="H8">
        <v>0.77272727272727271</v>
      </c>
      <c r="I8">
        <v>0.9226713532513181</v>
      </c>
      <c r="J8">
        <v>1.0638297872340425</v>
      </c>
      <c r="K8">
        <v>1.5379113018597996</v>
      </c>
      <c r="M8">
        <v>57</v>
      </c>
      <c r="N8">
        <v>1.7985611510791366</v>
      </c>
      <c r="O8">
        <v>2.0390070921985815</v>
      </c>
      <c r="P8">
        <v>2.3008849557522124</v>
      </c>
      <c r="Q8">
        <v>2.9197080291970803</v>
      </c>
      <c r="S8">
        <v>57</v>
      </c>
      <c r="T8">
        <v>4.1363636363636367</v>
      </c>
      <c r="U8">
        <v>4.6892762410003792</v>
      </c>
      <c r="V8">
        <v>5.160142348754448</v>
      </c>
      <c r="W8">
        <v>6.6484517304189437</v>
      </c>
    </row>
    <row r="9" spans="1:23" x14ac:dyDescent="0.35">
      <c r="A9">
        <v>63</v>
      </c>
      <c r="B9">
        <v>1.4847512038523276</v>
      </c>
      <c r="C9">
        <v>1.6949152542372881</v>
      </c>
      <c r="D9">
        <v>1.8890675241157555</v>
      </c>
      <c r="E9">
        <v>2.8294260307194827</v>
      </c>
      <c r="G9">
        <v>63</v>
      </c>
      <c r="H9">
        <v>0.78707539353769673</v>
      </c>
      <c r="I9">
        <v>0.92147435897435903</v>
      </c>
      <c r="J9">
        <v>1.062959934587081</v>
      </c>
      <c r="K9">
        <v>1.979218208807521</v>
      </c>
      <c r="M9">
        <v>63</v>
      </c>
      <c r="N9">
        <v>1.8442622950819672</v>
      </c>
      <c r="O9">
        <v>2.0338983050847457</v>
      </c>
      <c r="P9">
        <v>2.3015873015873014</v>
      </c>
      <c r="Q9">
        <v>3.1932093775262733</v>
      </c>
      <c r="S9">
        <v>63</v>
      </c>
      <c r="T9">
        <v>4.173354735152488</v>
      </c>
      <c r="U9">
        <v>4.6915796344647518</v>
      </c>
      <c r="V9">
        <v>5.16</v>
      </c>
      <c r="W9">
        <v>7.5586095392077608</v>
      </c>
    </row>
    <row r="10" spans="1:23" x14ac:dyDescent="0.35">
      <c r="A10">
        <v>69</v>
      </c>
      <c r="B10">
        <v>1.4876632801161103</v>
      </c>
      <c r="C10">
        <v>1.6975308641975309</v>
      </c>
      <c r="D10">
        <v>1.890359168241966</v>
      </c>
      <c r="E10">
        <v>2.5231798145614834</v>
      </c>
      <c r="G10">
        <v>69</v>
      </c>
      <c r="H10">
        <v>0.78125</v>
      </c>
      <c r="I10">
        <v>0.92307692307692313</v>
      </c>
      <c r="J10">
        <v>1.063049853372434</v>
      </c>
      <c r="K10">
        <v>1.5641139147115244</v>
      </c>
      <c r="M10">
        <v>69</v>
      </c>
      <c r="N10">
        <v>1.7993874425727412</v>
      </c>
      <c r="O10">
        <v>2.0393299344501092</v>
      </c>
      <c r="P10">
        <v>2.2988505747126435</v>
      </c>
      <c r="Q10">
        <v>3.1749764816556914</v>
      </c>
      <c r="S10">
        <v>69</v>
      </c>
      <c r="T10">
        <v>4.1727140783744554</v>
      </c>
      <c r="U10">
        <v>4.6895448596771852</v>
      </c>
      <c r="V10">
        <v>5.1272455089820363</v>
      </c>
      <c r="W10">
        <v>6.7811226089683281</v>
      </c>
    </row>
    <row r="11" spans="1:23" x14ac:dyDescent="0.35">
      <c r="A11">
        <v>76</v>
      </c>
      <c r="B11">
        <v>1.4788732394366197</v>
      </c>
      <c r="C11">
        <v>1.6973125884016973</v>
      </c>
      <c r="D11">
        <v>1.8791946308724832</v>
      </c>
      <c r="E11">
        <v>2.3986486486486487</v>
      </c>
      <c r="G11">
        <v>76</v>
      </c>
      <c r="H11">
        <v>0.78909612625538017</v>
      </c>
      <c r="I11">
        <v>0.92112445414847155</v>
      </c>
      <c r="J11">
        <v>1.0644337212602897</v>
      </c>
      <c r="K11">
        <v>1.7022696929238983</v>
      </c>
      <c r="M11">
        <v>76</v>
      </c>
      <c r="N11">
        <v>1.8043303929430634</v>
      </c>
      <c r="O11">
        <v>2.0387007601935041</v>
      </c>
      <c r="P11">
        <v>2.2733351163412676</v>
      </c>
      <c r="Q11">
        <v>2.8113879003558719</v>
      </c>
      <c r="S11">
        <v>76</v>
      </c>
      <c r="T11">
        <v>4.1690220463538719</v>
      </c>
      <c r="U11">
        <v>4.6996466431095403</v>
      </c>
      <c r="V11">
        <v>5.156037991858887</v>
      </c>
      <c r="W11">
        <v>6.4527027027027026</v>
      </c>
    </row>
    <row r="12" spans="1:23" x14ac:dyDescent="0.35">
      <c r="A12">
        <v>-84</v>
      </c>
      <c r="B12">
        <v>1.481958762886598</v>
      </c>
      <c r="C12">
        <v>1.6943734015345269</v>
      </c>
      <c r="D12">
        <v>1.8685567010309281</v>
      </c>
      <c r="E12">
        <v>2.2727272727272725</v>
      </c>
      <c r="G12">
        <v>-84</v>
      </c>
      <c r="H12">
        <v>0.78419071518193217</v>
      </c>
      <c r="I12">
        <v>0.89461994076999007</v>
      </c>
      <c r="J12">
        <v>1.039119804400978</v>
      </c>
      <c r="K12">
        <v>1.3427109974424551</v>
      </c>
      <c r="M12">
        <v>-84</v>
      </c>
      <c r="N12">
        <v>1.8041237113402062</v>
      </c>
      <c r="O12">
        <v>2.0236612702366128</v>
      </c>
      <c r="P12">
        <v>2.2224891878904374</v>
      </c>
      <c r="Q12">
        <v>2.7948402948402946</v>
      </c>
      <c r="S12">
        <v>-84</v>
      </c>
      <c r="T12">
        <v>4.0774099318403119</v>
      </c>
      <c r="U12">
        <v>4.6966731898238745</v>
      </c>
      <c r="V12">
        <v>5.1234567901234565</v>
      </c>
      <c r="W12">
        <v>6.0503685503685496</v>
      </c>
    </row>
    <row r="13" spans="1:23" x14ac:dyDescent="0.35">
      <c r="A13">
        <v>84</v>
      </c>
      <c r="B13">
        <v>1.486013986013986</v>
      </c>
      <c r="C13">
        <v>1.69392523364486</v>
      </c>
      <c r="D13">
        <v>1.7164435290078957</v>
      </c>
      <c r="G13">
        <v>84</v>
      </c>
      <c r="H13">
        <v>0.76849183477425553</v>
      </c>
      <c r="I13">
        <v>0.92059838895281931</v>
      </c>
      <c r="J13">
        <v>0.97613882863340562</v>
      </c>
      <c r="K13">
        <v>1.1498217776244681</v>
      </c>
      <c r="M13">
        <v>84</v>
      </c>
      <c r="N13">
        <v>1.7688679245283019</v>
      </c>
      <c r="O13">
        <v>1.9230769230769229</v>
      </c>
      <c r="S13">
        <v>84</v>
      </c>
      <c r="T13">
        <v>4.1083916083916083</v>
      </c>
      <c r="U13">
        <v>4.405538391120265</v>
      </c>
    </row>
    <row r="14" spans="1:23" x14ac:dyDescent="0.35">
      <c r="A14" t="s">
        <v>40</v>
      </c>
      <c r="G14" t="s">
        <v>40</v>
      </c>
      <c r="H14">
        <v>0.72463768115942029</v>
      </c>
      <c r="I14">
        <v>0.86538461538461542</v>
      </c>
      <c r="J14">
        <v>1.022644265887509</v>
      </c>
      <c r="K14">
        <v>1.7543859649122806</v>
      </c>
      <c r="M14" t="s">
        <v>40</v>
      </c>
      <c r="N14">
        <v>1.6531027466937946</v>
      </c>
      <c r="O14">
        <v>1.9121813031161474</v>
      </c>
      <c r="P14">
        <v>2.1460843373493974</v>
      </c>
      <c r="Q14">
        <v>3.1982942430703623</v>
      </c>
      <c r="S14" t="s">
        <v>40</v>
      </c>
      <c r="T14">
        <v>3.7174721189591078</v>
      </c>
      <c r="U14">
        <v>4.2925278219395864</v>
      </c>
      <c r="V14">
        <v>4.8685491723466408</v>
      </c>
      <c r="W14">
        <v>7.4626865671641784</v>
      </c>
    </row>
    <row r="15" spans="1:23" x14ac:dyDescent="0.35">
      <c r="A15">
        <v>47</v>
      </c>
      <c r="B15">
        <v>1.0268050151318635</v>
      </c>
      <c r="C15">
        <v>1.4130434782608696</v>
      </c>
      <c r="D15">
        <v>1.4893617021276595</v>
      </c>
      <c r="E15">
        <v>2.3680649526387008</v>
      </c>
      <c r="G15">
        <v>47</v>
      </c>
      <c r="H15">
        <v>0.69148936170212771</v>
      </c>
      <c r="J15">
        <v>0.86956521739130432</v>
      </c>
      <c r="K15">
        <v>1.4925373134328359</v>
      </c>
      <c r="M15">
        <v>47</v>
      </c>
      <c r="N15">
        <v>1.513186338089062</v>
      </c>
      <c r="P15">
        <v>1.9148936170212767</v>
      </c>
      <c r="Q15">
        <v>3.0849825378346911</v>
      </c>
      <c r="S15">
        <v>47</v>
      </c>
      <c r="T15">
        <v>3.0804150453955903</v>
      </c>
      <c r="U15">
        <v>4.0957446808510642</v>
      </c>
      <c r="V15">
        <v>4.5108695652173916</v>
      </c>
      <c r="W15">
        <v>6.4144027598102626</v>
      </c>
    </row>
    <row r="16" spans="1:23" x14ac:dyDescent="0.35">
      <c r="A16">
        <v>52</v>
      </c>
      <c r="B16">
        <v>1.2572533849129592</v>
      </c>
      <c r="C16">
        <v>1.4311093564942756</v>
      </c>
      <c r="D16">
        <v>1.6939019529693105</v>
      </c>
      <c r="E16">
        <v>2.7137042062415193</v>
      </c>
      <c r="G16">
        <v>52</v>
      </c>
      <c r="H16">
        <v>0.6889763779527559</v>
      </c>
      <c r="I16">
        <v>0.86538461538461542</v>
      </c>
      <c r="J16">
        <v>1.0154738878143132</v>
      </c>
      <c r="K16">
        <v>1.5506881178522969</v>
      </c>
      <c r="M16">
        <v>52</v>
      </c>
      <c r="O16">
        <v>1.8269230769230769</v>
      </c>
      <c r="P16">
        <v>2.1297192642787999</v>
      </c>
      <c r="Q16">
        <v>3.1982942430703623</v>
      </c>
      <c r="S16">
        <v>52</v>
      </c>
      <c r="T16">
        <v>3.7037037037037037</v>
      </c>
      <c r="U16">
        <v>4.2788461538461542</v>
      </c>
      <c r="V16">
        <v>4.7918683446272992</v>
      </c>
      <c r="W16">
        <v>7.4626865671641784</v>
      </c>
    </row>
    <row r="17" spans="1:23" x14ac:dyDescent="0.35">
      <c r="A17">
        <v>57</v>
      </c>
      <c r="B17">
        <v>1.1946902654867257</v>
      </c>
      <c r="C17">
        <v>1.4733840304182508</v>
      </c>
      <c r="D17">
        <v>1.6964285714285714</v>
      </c>
      <c r="E17">
        <v>2.1532846715328469</v>
      </c>
      <c r="G17">
        <v>57</v>
      </c>
      <c r="H17">
        <v>0.72463768115942029</v>
      </c>
      <c r="I17">
        <v>0.86520947176684881</v>
      </c>
      <c r="J17">
        <v>1.0185185185185186</v>
      </c>
      <c r="K17">
        <v>1.7543859649122806</v>
      </c>
      <c r="M17">
        <v>57</v>
      </c>
      <c r="N17">
        <v>1.627088830255057</v>
      </c>
      <c r="O17">
        <v>1.8315018315018314</v>
      </c>
      <c r="P17">
        <v>2.1402550091074684</v>
      </c>
      <c r="Q17">
        <v>3.0864197530864197</v>
      </c>
      <c r="S17">
        <v>57</v>
      </c>
      <c r="T17">
        <v>3.7174721189591078</v>
      </c>
      <c r="U17">
        <v>4.1461636595589582</v>
      </c>
      <c r="V17">
        <v>4.8500881834215166</v>
      </c>
      <c r="W17">
        <v>6.2610229276895941</v>
      </c>
    </row>
    <row r="18" spans="1:23" x14ac:dyDescent="0.35">
      <c r="A18">
        <v>63</v>
      </c>
      <c r="B18">
        <v>1.2396694214876034</v>
      </c>
      <c r="C18">
        <v>1.4802631578947369</v>
      </c>
      <c r="D18">
        <v>1.7034393251135627</v>
      </c>
      <c r="E18">
        <v>2.5345247766043868</v>
      </c>
      <c r="G18">
        <v>63</v>
      </c>
      <c r="H18">
        <v>0.7024793388429752</v>
      </c>
      <c r="I18">
        <v>0.86490939044481052</v>
      </c>
      <c r="J18">
        <v>1.0221465076660987</v>
      </c>
      <c r="K18">
        <v>1.4473052934591395</v>
      </c>
      <c r="M18">
        <v>63</v>
      </c>
      <c r="N18">
        <v>1.6366612111292962</v>
      </c>
      <c r="O18">
        <v>1.9118869492934332</v>
      </c>
      <c r="P18">
        <v>2.1452145214521452</v>
      </c>
      <c r="Q18">
        <v>2.6582890285161915</v>
      </c>
      <c r="S18">
        <v>63</v>
      </c>
      <c r="T18">
        <v>3.5123966942148761</v>
      </c>
      <c r="U18">
        <v>4.2925278219395864</v>
      </c>
      <c r="V18">
        <v>4.8571428571428568</v>
      </c>
      <c r="W18">
        <v>6.3688058489033308</v>
      </c>
    </row>
    <row r="19" spans="1:23" x14ac:dyDescent="0.35">
      <c r="A19">
        <v>69</v>
      </c>
      <c r="B19">
        <v>1.2345679012345681</v>
      </c>
      <c r="C19">
        <v>1.4641288433382138</v>
      </c>
      <c r="D19">
        <v>1.704380620829707</v>
      </c>
      <c r="E19">
        <v>2.0527859237536656</v>
      </c>
      <c r="G19">
        <v>69</v>
      </c>
      <c r="H19">
        <v>0.71860816944024208</v>
      </c>
      <c r="I19">
        <v>0.86518206439963896</v>
      </c>
      <c r="J19">
        <v>1.022644265887509</v>
      </c>
      <c r="K19">
        <v>1.167168674698795</v>
      </c>
      <c r="M19">
        <v>69</v>
      </c>
      <c r="N19">
        <v>1.62194043055146</v>
      </c>
      <c r="O19">
        <v>1.8910741301059004</v>
      </c>
      <c r="P19">
        <v>2.1460843373493974</v>
      </c>
      <c r="Q19">
        <v>2.4885145482388973</v>
      </c>
      <c r="S19">
        <v>69</v>
      </c>
      <c r="T19">
        <v>3.6798179059180574</v>
      </c>
      <c r="U19">
        <v>4.2824074074074074</v>
      </c>
      <c r="V19">
        <v>4.8458149779735686</v>
      </c>
      <c r="W19">
        <v>5.4747320061255742</v>
      </c>
    </row>
    <row r="20" spans="1:23" x14ac:dyDescent="0.35">
      <c r="A20">
        <v>76</v>
      </c>
      <c r="B20">
        <v>1.2640449438202246</v>
      </c>
      <c r="C20">
        <v>1.4588859416445623</v>
      </c>
      <c r="D20">
        <v>1.7029972752043596</v>
      </c>
      <c r="E20">
        <v>2.1315028901734103</v>
      </c>
      <c r="G20">
        <v>76</v>
      </c>
      <c r="H20">
        <v>0.70126227208976155</v>
      </c>
      <c r="I20">
        <v>0.85808580858085803</v>
      </c>
      <c r="J20">
        <v>1.0211267605633803</v>
      </c>
      <c r="K20">
        <v>1.5934844192634563</v>
      </c>
      <c r="M20">
        <v>76</v>
      </c>
      <c r="N20">
        <v>1.619718309859155</v>
      </c>
      <c r="O20">
        <v>1.9121813031161474</v>
      </c>
      <c r="P20">
        <v>2.1246458923512748</v>
      </c>
      <c r="Q20">
        <v>2.5412087912087915</v>
      </c>
      <c r="S20">
        <v>76</v>
      </c>
      <c r="T20">
        <v>3.6875891583452214</v>
      </c>
      <c r="U20">
        <v>4.284702549575071</v>
      </c>
      <c r="V20">
        <v>4.8611111111111107</v>
      </c>
      <c r="W20">
        <v>5.8526011560693636</v>
      </c>
    </row>
    <row r="21" spans="1:23" x14ac:dyDescent="0.35">
      <c r="A21">
        <v>-84</v>
      </c>
      <c r="B21">
        <v>1.2650602409638554</v>
      </c>
      <c r="C21">
        <v>1.4311814859926919</v>
      </c>
      <c r="D21">
        <v>1.6666666666666667</v>
      </c>
      <c r="E21">
        <v>2.3966446974236071</v>
      </c>
      <c r="G21">
        <v>-84</v>
      </c>
      <c r="H21">
        <v>0.71866016747906503</v>
      </c>
      <c r="I21">
        <v>0.84797092671108421</v>
      </c>
      <c r="J21">
        <v>1.0191846522781773</v>
      </c>
      <c r="K21">
        <v>1.6237267825044936</v>
      </c>
      <c r="M21">
        <v>-84</v>
      </c>
      <c r="N21">
        <v>1.6414141414141414</v>
      </c>
      <c r="O21">
        <v>1.910828025477707</v>
      </c>
      <c r="P21">
        <v>2.1391027991688056</v>
      </c>
      <c r="Q21">
        <v>2.4067388688327318</v>
      </c>
      <c r="S21">
        <v>-84</v>
      </c>
      <c r="T21">
        <v>3.6967418546365916</v>
      </c>
      <c r="U21">
        <v>4.2729591836734695</v>
      </c>
      <c r="V21">
        <v>4.8685491723466408</v>
      </c>
      <c r="W21">
        <v>6.3571000599161174</v>
      </c>
    </row>
    <row r="22" spans="1:23" x14ac:dyDescent="0.35">
      <c r="A22">
        <v>84</v>
      </c>
      <c r="B22">
        <v>1.2439024390243902</v>
      </c>
      <c r="C22">
        <v>1.4511873350923483</v>
      </c>
      <c r="D22">
        <v>1.6644127743680432</v>
      </c>
      <c r="E22">
        <v>1.7747278750591575</v>
      </c>
      <c r="G22">
        <v>84</v>
      </c>
      <c r="H22">
        <v>0.71921749136939017</v>
      </c>
      <c r="I22">
        <v>0.84302325581395354</v>
      </c>
      <c r="J22">
        <v>0.97222222222222221</v>
      </c>
      <c r="K22">
        <v>1.300578034682081</v>
      </c>
      <c r="M22">
        <v>84</v>
      </c>
      <c r="N22">
        <v>1.6531027466937946</v>
      </c>
      <c r="O22">
        <v>1.8882978723404256</v>
      </c>
      <c r="P22">
        <v>2.0288931378797534</v>
      </c>
      <c r="S22">
        <v>84</v>
      </c>
      <c r="T22">
        <v>3.6748927038626609</v>
      </c>
      <c r="U22">
        <v>4.2196531791907512</v>
      </c>
      <c r="V22">
        <v>4.6048438495857233</v>
      </c>
    </row>
    <row r="23" spans="1:23" x14ac:dyDescent="0.35">
      <c r="A23" t="s">
        <v>41</v>
      </c>
      <c r="G23" t="s">
        <v>41</v>
      </c>
      <c r="H23">
        <v>0.6739409499358151</v>
      </c>
      <c r="I23">
        <v>0.80307262569832405</v>
      </c>
      <c r="J23">
        <v>0.97847358121330719</v>
      </c>
      <c r="K23">
        <v>1.5859030837004404</v>
      </c>
      <c r="M23" t="s">
        <v>41</v>
      </c>
      <c r="N23">
        <v>1.5071590052750565</v>
      </c>
      <c r="O23">
        <v>1.7780938833570412</v>
      </c>
      <c r="P23">
        <v>2.1477663230240549</v>
      </c>
      <c r="Q23">
        <v>2.6752767527675276</v>
      </c>
      <c r="S23" t="s">
        <v>41</v>
      </c>
      <c r="T23">
        <v>3.2333333333333334</v>
      </c>
      <c r="U23">
        <v>3.9598438371444504</v>
      </c>
      <c r="V23">
        <v>4.702572347266881</v>
      </c>
      <c r="W23">
        <v>5.7744565217391299</v>
      </c>
    </row>
    <row r="24" spans="1:23" x14ac:dyDescent="0.35">
      <c r="A24">
        <v>47</v>
      </c>
      <c r="D24">
        <v>1.5337423312883436</v>
      </c>
      <c r="E24">
        <v>1.8256013745704467</v>
      </c>
      <c r="G24">
        <v>47</v>
      </c>
      <c r="J24">
        <v>0.87642418930762489</v>
      </c>
      <c r="K24">
        <v>1.1275773195876289</v>
      </c>
      <c r="M24">
        <v>47</v>
      </c>
      <c r="P24">
        <v>2.1477663230240549</v>
      </c>
      <c r="Q24">
        <v>2.5881057268722469</v>
      </c>
      <c r="S24">
        <v>47</v>
      </c>
      <c r="V24">
        <v>4.3821209465381248</v>
      </c>
      <c r="W24">
        <v>5.286343612334802</v>
      </c>
    </row>
    <row r="25" spans="1:23" x14ac:dyDescent="0.35">
      <c r="A25">
        <v>52</v>
      </c>
      <c r="C25">
        <v>1.2720156555772995</v>
      </c>
      <c r="D25">
        <v>1.5527950310559007</v>
      </c>
      <c r="E25">
        <v>2.0380434782608696</v>
      </c>
      <c r="G25">
        <v>52</v>
      </c>
      <c r="I25">
        <v>0.77002053388090341</v>
      </c>
      <c r="J25">
        <v>0.97847358121330719</v>
      </c>
      <c r="K25">
        <v>1.3461538461538463</v>
      </c>
      <c r="M25">
        <v>52</v>
      </c>
      <c r="O25">
        <v>1.7206477732793524</v>
      </c>
      <c r="Q25">
        <v>2.5961538461538463</v>
      </c>
      <c r="S25">
        <v>52</v>
      </c>
      <c r="U25">
        <v>3.7955465587044537</v>
      </c>
      <c r="V25">
        <v>4.5687885010266935</v>
      </c>
      <c r="W25">
        <v>5.7744565217391299</v>
      </c>
    </row>
    <row r="26" spans="1:23" x14ac:dyDescent="0.35">
      <c r="A26">
        <v>57</v>
      </c>
      <c r="B26">
        <v>0.97638913545180195</v>
      </c>
      <c r="C26">
        <v>1.3215859030837005</v>
      </c>
      <c r="D26">
        <v>1.5569395017793592</v>
      </c>
      <c r="E26">
        <v>2.0929818311364445</v>
      </c>
      <c r="G26">
        <v>57</v>
      </c>
      <c r="H26">
        <v>0.65237651444547995</v>
      </c>
      <c r="I26">
        <v>0.80067822155237378</v>
      </c>
      <c r="J26">
        <v>0.9769094138543517</v>
      </c>
      <c r="K26">
        <v>1.5859030837004404</v>
      </c>
      <c r="M26">
        <v>57</v>
      </c>
      <c r="N26">
        <v>1.5071590052750565</v>
      </c>
      <c r="O26">
        <v>1.7761989342806395</v>
      </c>
      <c r="P26">
        <v>2.1428571428571428</v>
      </c>
      <c r="Q26">
        <v>2.6752767527675276</v>
      </c>
      <c r="S26">
        <v>57</v>
      </c>
      <c r="T26">
        <v>2.8890959925442683</v>
      </c>
      <c r="U26">
        <v>3.9380530973451329</v>
      </c>
      <c r="V26">
        <v>4.5982142857142856</v>
      </c>
      <c r="W26">
        <v>5.6676187076044267</v>
      </c>
    </row>
    <row r="27" spans="1:23" x14ac:dyDescent="0.35">
      <c r="A27">
        <v>63</v>
      </c>
      <c r="B27">
        <v>1.0593220338983051</v>
      </c>
      <c r="C27">
        <v>1.3192612137203166</v>
      </c>
      <c r="D27">
        <v>1.5447154471544715</v>
      </c>
      <c r="E27">
        <v>1.9197207678883073</v>
      </c>
      <c r="G27">
        <v>63</v>
      </c>
      <c r="H27">
        <v>0.66555740432612309</v>
      </c>
      <c r="I27">
        <v>0.79365079365079361</v>
      </c>
      <c r="J27">
        <v>0.9771986970684039</v>
      </c>
      <c r="K27">
        <v>1.3325795509610725</v>
      </c>
      <c r="M27">
        <v>63</v>
      </c>
      <c r="N27">
        <v>1.497504159733777</v>
      </c>
      <c r="O27">
        <v>1.7529215358931554</v>
      </c>
      <c r="P27">
        <v>2.1172638436482085</v>
      </c>
      <c r="Q27">
        <v>2.5</v>
      </c>
      <c r="S27">
        <v>63</v>
      </c>
      <c r="T27">
        <v>3.1732418524871355</v>
      </c>
      <c r="U27">
        <v>3.9586919104991392</v>
      </c>
      <c r="V27">
        <v>4.702572347266881</v>
      </c>
      <c r="W27">
        <v>5.4101221640488655</v>
      </c>
    </row>
    <row r="28" spans="1:23" x14ac:dyDescent="0.35">
      <c r="A28">
        <v>69</v>
      </c>
      <c r="B28">
        <v>1.063049853372434</v>
      </c>
      <c r="C28">
        <v>1.2313432835820894</v>
      </c>
      <c r="D28">
        <v>1.5698587127158554</v>
      </c>
      <c r="E28">
        <v>1.639344262295082</v>
      </c>
      <c r="G28">
        <v>69</v>
      </c>
      <c r="H28">
        <v>0.65982404692082108</v>
      </c>
      <c r="I28">
        <v>0.74626865671641796</v>
      </c>
      <c r="J28">
        <v>0.86342229199372056</v>
      </c>
      <c r="K28">
        <v>1.1549925484351715</v>
      </c>
      <c r="M28">
        <v>69</v>
      </c>
      <c r="N28">
        <v>1.4925373134328359</v>
      </c>
      <c r="O28">
        <v>1.7164179104477613</v>
      </c>
      <c r="P28">
        <v>1.9927536231884058</v>
      </c>
      <c r="Q28">
        <v>2.257824143070045</v>
      </c>
      <c r="S28">
        <v>69</v>
      </c>
      <c r="T28">
        <v>3.1531531531531534</v>
      </c>
      <c r="U28">
        <v>3.6940298507462686</v>
      </c>
      <c r="V28">
        <v>4.3171114599686025</v>
      </c>
      <c r="W28">
        <v>5.0521609538002981</v>
      </c>
    </row>
    <row r="29" spans="1:23" x14ac:dyDescent="0.35">
      <c r="A29">
        <v>76</v>
      </c>
      <c r="B29">
        <v>0.84626234132581091</v>
      </c>
      <c r="C29">
        <v>1.321003963011889</v>
      </c>
      <c r="D29">
        <v>1.5446608462055069</v>
      </c>
      <c r="E29">
        <v>2.0422535211267605</v>
      </c>
      <c r="G29">
        <v>76</v>
      </c>
      <c r="H29">
        <v>0.67159167226326388</v>
      </c>
      <c r="I29">
        <v>0.80307262569832405</v>
      </c>
      <c r="J29">
        <v>0.96378906787828722</v>
      </c>
      <c r="K29">
        <v>1.3623978201634876</v>
      </c>
      <c r="M29">
        <v>76</v>
      </c>
      <c r="N29">
        <v>1.3399153737658673</v>
      </c>
      <c r="O29">
        <v>1.7780938833570412</v>
      </c>
      <c r="P29">
        <v>2.1376085504342019</v>
      </c>
      <c r="Q29">
        <v>2.4513286912036376</v>
      </c>
      <c r="S29">
        <v>76</v>
      </c>
      <c r="T29">
        <v>3.2333333333333334</v>
      </c>
      <c r="U29">
        <v>3.8015930485155685</v>
      </c>
      <c r="V29">
        <v>4.6875</v>
      </c>
      <c r="W29">
        <v>5.492957746478873</v>
      </c>
    </row>
    <row r="30" spans="1:23" x14ac:dyDescent="0.35">
      <c r="A30">
        <v>-84</v>
      </c>
      <c r="B30">
        <v>1.0618932038834952</v>
      </c>
      <c r="C30">
        <v>1.3117754728492983</v>
      </c>
      <c r="D30">
        <v>1.5228426395939088</v>
      </c>
      <c r="E30">
        <v>1.99501246882793</v>
      </c>
      <c r="G30">
        <v>-84</v>
      </c>
      <c r="H30">
        <v>0.6739409499358151</v>
      </c>
      <c r="I30">
        <v>0.74578469520103763</v>
      </c>
      <c r="J30">
        <v>0.96269554753309272</v>
      </c>
      <c r="K30">
        <v>1.0910224438902743</v>
      </c>
      <c r="M30">
        <v>-84</v>
      </c>
      <c r="N30">
        <v>1.4948139109212935</v>
      </c>
      <c r="O30">
        <v>1.7220172201722017</v>
      </c>
      <c r="Q30">
        <v>2.6184538653366585</v>
      </c>
      <c r="S30">
        <v>-84</v>
      </c>
      <c r="T30">
        <v>3.1771501925545569</v>
      </c>
      <c r="U30">
        <v>3.7822878228782288</v>
      </c>
      <c r="V30">
        <v>4.0312876052948257</v>
      </c>
      <c r="W30">
        <v>5.7044887780548628</v>
      </c>
    </row>
    <row r="31" spans="1:23" x14ac:dyDescent="0.35">
      <c r="A31">
        <v>84</v>
      </c>
      <c r="B31">
        <v>1.0822510822510822</v>
      </c>
      <c r="C31">
        <v>1.3031161473087818</v>
      </c>
      <c r="D31">
        <v>1.4537902388369679</v>
      </c>
      <c r="G31">
        <v>84</v>
      </c>
      <c r="H31">
        <v>0.65897858319604619</v>
      </c>
      <c r="I31">
        <v>0.79320113314447593</v>
      </c>
      <c r="J31">
        <v>0.91954022988505746</v>
      </c>
      <c r="K31">
        <v>1.0596765197992191</v>
      </c>
      <c r="M31">
        <v>84</v>
      </c>
      <c r="N31">
        <v>1.4486192847442281</v>
      </c>
      <c r="O31">
        <v>1.7653167185877467</v>
      </c>
      <c r="P31">
        <v>1.784718349135527</v>
      </c>
      <c r="S31">
        <v>84</v>
      </c>
      <c r="T31">
        <v>3.2149280575539567</v>
      </c>
      <c r="U31">
        <v>3.9598438371444504</v>
      </c>
    </row>
    <row r="32" spans="1:23" x14ac:dyDescent="0.35">
      <c r="A32" t="s">
        <v>42</v>
      </c>
      <c r="G32" t="s">
        <v>42</v>
      </c>
      <c r="H32">
        <v>0.58735583084152077</v>
      </c>
      <c r="I32">
        <v>0.74041811846689898</v>
      </c>
      <c r="J32">
        <v>0.81866197183098599</v>
      </c>
      <c r="K32">
        <v>1.2131147540983607</v>
      </c>
      <c r="M32" t="s">
        <v>42</v>
      </c>
      <c r="N32">
        <v>1.4842801241397923</v>
      </c>
      <c r="O32">
        <v>1.7156862745098038</v>
      </c>
      <c r="P32">
        <v>1.9292604501607715</v>
      </c>
      <c r="Q32">
        <v>2.7179383933964161</v>
      </c>
      <c r="S32" t="s">
        <v>42</v>
      </c>
      <c r="T32">
        <v>3.012048192771084</v>
      </c>
      <c r="U32">
        <v>3.6585365853658534</v>
      </c>
      <c r="V32">
        <v>4.09967845659164</v>
      </c>
      <c r="W32">
        <v>5.8888665190255685</v>
      </c>
    </row>
    <row r="33" spans="1:23" x14ac:dyDescent="0.35">
      <c r="A33">
        <v>47</v>
      </c>
      <c r="B33">
        <v>0.64075181546347715</v>
      </c>
      <c r="G33">
        <v>47</v>
      </c>
      <c r="H33">
        <v>0.58735583084152077</v>
      </c>
      <c r="M33">
        <v>47</v>
      </c>
      <c r="N33">
        <v>1.2815036309269543</v>
      </c>
      <c r="S33">
        <v>47</v>
      </c>
      <c r="T33">
        <v>2.5096112772319521</v>
      </c>
    </row>
    <row r="34" spans="1:23" x14ac:dyDescent="0.35">
      <c r="A34">
        <v>52</v>
      </c>
      <c r="E34">
        <v>2.1139520837527681</v>
      </c>
      <c r="G34">
        <v>52</v>
      </c>
      <c r="K34">
        <v>1.0569760418763841</v>
      </c>
      <c r="M34">
        <v>52</v>
      </c>
      <c r="Q34">
        <v>2.7179383933964161</v>
      </c>
      <c r="S34">
        <v>52</v>
      </c>
      <c r="W34">
        <v>5.8888665190255685</v>
      </c>
    </row>
    <row r="35" spans="1:23" x14ac:dyDescent="0.35">
      <c r="A35">
        <v>57</v>
      </c>
      <c r="B35">
        <v>0.63405797101449268</v>
      </c>
      <c r="C35">
        <v>1.0733452593917709</v>
      </c>
      <c r="D35">
        <v>1.3696128560993426</v>
      </c>
      <c r="E35">
        <v>1.4524647887323945</v>
      </c>
      <c r="G35">
        <v>57</v>
      </c>
      <c r="I35">
        <v>0.71942446043165464</v>
      </c>
      <c r="J35">
        <v>0.81866197183098599</v>
      </c>
      <c r="K35">
        <v>0.94765342960288812</v>
      </c>
      <c r="M35">
        <v>57</v>
      </c>
      <c r="N35">
        <v>1.4492753623188406</v>
      </c>
      <c r="O35">
        <v>1.6994633273703041</v>
      </c>
      <c r="P35">
        <v>1.9190140845070423</v>
      </c>
      <c r="Q35">
        <v>2.2826880934989044</v>
      </c>
      <c r="S35">
        <v>57</v>
      </c>
      <c r="T35">
        <v>2.9438405797101446</v>
      </c>
      <c r="U35">
        <v>3.3989266547406083</v>
      </c>
      <c r="V35">
        <v>4.0017985611510793</v>
      </c>
      <c r="W35">
        <v>4.5197224251278305</v>
      </c>
    </row>
    <row r="36" spans="1:23" x14ac:dyDescent="0.35">
      <c r="A36">
        <v>63</v>
      </c>
      <c r="B36">
        <v>0.92436974789915971</v>
      </c>
      <c r="C36">
        <v>1.132404181184669</v>
      </c>
      <c r="D36">
        <v>1.3278008298755186</v>
      </c>
      <c r="E36">
        <v>1.607717041800643</v>
      </c>
      <c r="G36">
        <v>63</v>
      </c>
      <c r="H36">
        <v>0.56270096463022501</v>
      </c>
      <c r="I36">
        <v>0.74041811846689898</v>
      </c>
      <c r="J36">
        <v>0.77868852459016391</v>
      </c>
      <c r="K36">
        <v>0.83598726114649691</v>
      </c>
      <c r="M36">
        <v>63</v>
      </c>
      <c r="N36">
        <v>1.4446227929373998</v>
      </c>
      <c r="O36">
        <v>1.7156862745098038</v>
      </c>
      <c r="P36">
        <v>1.9292604501607715</v>
      </c>
      <c r="S36">
        <v>63</v>
      </c>
      <c r="U36">
        <v>3.6475409836065573</v>
      </c>
      <c r="V36">
        <v>4.09967845659164</v>
      </c>
    </row>
    <row r="37" spans="1:23" x14ac:dyDescent="0.35">
      <c r="A37">
        <v>69</v>
      </c>
      <c r="C37">
        <v>1.0188679245283019</v>
      </c>
      <c r="D37">
        <v>1.3368983957219254</v>
      </c>
      <c r="E37">
        <v>1.7523364485981308</v>
      </c>
      <c r="G37">
        <v>69</v>
      </c>
      <c r="H37">
        <v>0.55704099821746889</v>
      </c>
      <c r="I37">
        <v>0.64228502342451266</v>
      </c>
      <c r="J37">
        <v>0.78369905956112851</v>
      </c>
      <c r="K37">
        <v>0.85669781931464173</v>
      </c>
      <c r="M37">
        <v>69</v>
      </c>
      <c r="O37">
        <v>1.6189759036144578</v>
      </c>
      <c r="P37">
        <v>1.7241379310344829</v>
      </c>
      <c r="Q37">
        <v>2.3364485981308412</v>
      </c>
      <c r="S37">
        <v>69</v>
      </c>
      <c r="T37">
        <v>3.012048192771084</v>
      </c>
      <c r="V37">
        <v>4.0048360284116669</v>
      </c>
      <c r="W37">
        <v>4.9454828660436139</v>
      </c>
    </row>
    <row r="38" spans="1:23" x14ac:dyDescent="0.35">
      <c r="A38">
        <v>76</v>
      </c>
      <c r="B38">
        <v>0.80960734043988669</v>
      </c>
      <c r="C38">
        <v>1.1477761836441893</v>
      </c>
      <c r="D38">
        <v>1.1888111888111887</v>
      </c>
      <c r="E38">
        <v>1.4371657754010696</v>
      </c>
      <c r="G38">
        <v>76</v>
      </c>
      <c r="H38">
        <v>0.4722709485899339</v>
      </c>
      <c r="I38">
        <v>0.73529411764705888</v>
      </c>
      <c r="J38">
        <v>0.78909612625538017</v>
      </c>
      <c r="K38">
        <v>0.94405594405594406</v>
      </c>
      <c r="M38">
        <v>76</v>
      </c>
      <c r="N38">
        <v>1.4842801241397923</v>
      </c>
      <c r="O38">
        <v>1.570855614973262</v>
      </c>
      <c r="P38">
        <v>1.7216642754662841</v>
      </c>
      <c r="Q38">
        <v>2.0979020979020979</v>
      </c>
      <c r="S38">
        <v>76</v>
      </c>
      <c r="T38">
        <v>2.7661584131696126</v>
      </c>
      <c r="U38">
        <v>3.6585365853658534</v>
      </c>
      <c r="V38">
        <v>3.7433155080213907</v>
      </c>
      <c r="W38">
        <v>4.2307692307692308</v>
      </c>
    </row>
    <row r="39" spans="1:23" x14ac:dyDescent="0.35">
      <c r="A39">
        <v>-84</v>
      </c>
      <c r="E39">
        <v>1.6046213093709882</v>
      </c>
      <c r="G39">
        <v>-84</v>
      </c>
      <c r="J39">
        <v>0.77021822849807442</v>
      </c>
      <c r="K39">
        <v>1.2131147540983607</v>
      </c>
      <c r="M39">
        <v>-84</v>
      </c>
      <c r="P39">
        <v>1.8613607188703465</v>
      </c>
      <c r="S39">
        <v>-84</v>
      </c>
      <c r="W39">
        <v>4.6229508196721314</v>
      </c>
    </row>
    <row r="40" spans="1:23" x14ac:dyDescent="0.35">
      <c r="A40">
        <v>84</v>
      </c>
      <c r="B40">
        <v>0.94007050528789671</v>
      </c>
      <c r="D40">
        <v>1.2804878048780488</v>
      </c>
      <c r="G40">
        <v>84</v>
      </c>
      <c r="H40">
        <v>0.55216659655027345</v>
      </c>
      <c r="I40">
        <v>0.64629847238542892</v>
      </c>
      <c r="J40">
        <v>0.81300813008130079</v>
      </c>
      <c r="M40">
        <v>84</v>
      </c>
      <c r="N40">
        <v>1.3219741480611047</v>
      </c>
      <c r="O40">
        <v>1.5853658536585364</v>
      </c>
      <c r="S40">
        <v>84</v>
      </c>
      <c r="T40">
        <v>2.9083431257344303</v>
      </c>
      <c r="V40">
        <v>3.678861788617886</v>
      </c>
    </row>
    <row r="41" spans="1:23" x14ac:dyDescent="0.35">
      <c r="A41" t="s">
        <v>43</v>
      </c>
      <c r="G41" t="s">
        <v>43</v>
      </c>
      <c r="H41">
        <v>0.62774639045825487</v>
      </c>
      <c r="I41">
        <v>0.9</v>
      </c>
      <c r="J41">
        <v>0.92879256965944268</v>
      </c>
      <c r="K41">
        <v>1.0011680293675955</v>
      </c>
      <c r="M41" t="s">
        <v>43</v>
      </c>
      <c r="N41">
        <v>1.1927181418706843</v>
      </c>
      <c r="O41">
        <v>2.0389249304911954</v>
      </c>
      <c r="P41">
        <v>2.2000000000000002</v>
      </c>
      <c r="Q41">
        <v>2.2187822497420018</v>
      </c>
      <c r="S41" t="s">
        <v>43</v>
      </c>
      <c r="T41">
        <v>2.793471437539234</v>
      </c>
      <c r="U41">
        <v>4.1241890639480996</v>
      </c>
      <c r="V41">
        <v>4.5</v>
      </c>
      <c r="W41">
        <v>4.5923632610939107</v>
      </c>
    </row>
    <row r="42" spans="1:23" x14ac:dyDescent="0.35">
      <c r="A42">
        <v>52</v>
      </c>
      <c r="D42">
        <v>1.4</v>
      </c>
      <c r="E42">
        <v>1.4447884416924663</v>
      </c>
      <c r="G42">
        <v>52</v>
      </c>
      <c r="I42">
        <v>0.9</v>
      </c>
      <c r="J42">
        <v>0.92879256965944268</v>
      </c>
      <c r="M42">
        <v>52</v>
      </c>
      <c r="P42">
        <v>2.2000000000000002</v>
      </c>
      <c r="Q42">
        <v>2.2187822497420018</v>
      </c>
      <c r="S42">
        <v>52</v>
      </c>
      <c r="V42">
        <v>4.5</v>
      </c>
      <c r="W42">
        <v>4.5923632610939107</v>
      </c>
    </row>
    <row r="43" spans="1:23" x14ac:dyDescent="0.35">
      <c r="A43">
        <v>57</v>
      </c>
      <c r="C43">
        <v>1.3901760889712695</v>
      </c>
      <c r="G43">
        <v>57</v>
      </c>
      <c r="I43">
        <v>0.69508804448563477</v>
      </c>
      <c r="M43">
        <v>57</v>
      </c>
      <c r="O43">
        <v>2.0389249304911954</v>
      </c>
      <c r="S43">
        <v>57</v>
      </c>
      <c r="U43">
        <v>4.1241890639480996</v>
      </c>
    </row>
    <row r="44" spans="1:23" x14ac:dyDescent="0.35">
      <c r="A44">
        <v>63</v>
      </c>
      <c r="B44">
        <v>0.48154093097913325</v>
      </c>
      <c r="C44">
        <v>1.0845986984815619</v>
      </c>
      <c r="D44">
        <v>1.3923013923013923</v>
      </c>
      <c r="G44">
        <v>63</v>
      </c>
      <c r="H44">
        <v>0.521669341894061</v>
      </c>
      <c r="J44">
        <v>0.90090090090090091</v>
      </c>
      <c r="K44">
        <v>1.0011680293675955</v>
      </c>
      <c r="M44">
        <v>63</v>
      </c>
      <c r="N44">
        <v>0.8025682182985554</v>
      </c>
      <c r="O44">
        <v>1.8354747205072586</v>
      </c>
      <c r="P44">
        <v>2.1703521703521704</v>
      </c>
      <c r="S44">
        <v>63</v>
      </c>
      <c r="T44">
        <v>1.8057784911717496</v>
      </c>
      <c r="U44">
        <v>3.9212414483564157</v>
      </c>
      <c r="V44">
        <v>4.4635544635544635</v>
      </c>
    </row>
    <row r="45" spans="1:23" x14ac:dyDescent="0.35">
      <c r="A45">
        <v>-84</v>
      </c>
      <c r="B45">
        <v>0.97300690521029498</v>
      </c>
      <c r="G45">
        <v>-84</v>
      </c>
      <c r="H45">
        <v>0.62774639045825487</v>
      </c>
      <c r="M45">
        <v>-84</v>
      </c>
      <c r="N45">
        <v>1.1927181418706843</v>
      </c>
      <c r="S45">
        <v>-84</v>
      </c>
      <c r="T45">
        <v>2.793471437539234</v>
      </c>
    </row>
    <row r="46" spans="1:23" x14ac:dyDescent="0.35">
      <c r="A46" t="s">
        <v>44</v>
      </c>
      <c r="G46" t="s">
        <v>44</v>
      </c>
      <c r="H46">
        <v>0.79407093700370568</v>
      </c>
      <c r="I46">
        <v>0.94339622641509435</v>
      </c>
      <c r="J46">
        <v>1.1049271566541168</v>
      </c>
      <c r="K46">
        <v>1.948051948051948</v>
      </c>
      <c r="M46" t="s">
        <v>44</v>
      </c>
      <c r="N46">
        <v>1.7953321364452424</v>
      </c>
      <c r="O46">
        <v>2.0764119601328903</v>
      </c>
      <c r="P46">
        <v>2.3465703971119134</v>
      </c>
      <c r="Q46">
        <v>3.6407766990291264</v>
      </c>
      <c r="S46" t="s">
        <v>44</v>
      </c>
      <c r="T46">
        <v>4.0886392009987516</v>
      </c>
      <c r="U46">
        <v>4.7151277013752457</v>
      </c>
      <c r="V46">
        <v>5.343511450381679</v>
      </c>
      <c r="W46">
        <v>7.7272727272727275</v>
      </c>
    </row>
    <row r="47" spans="1:23" x14ac:dyDescent="0.35">
      <c r="A47">
        <v>47</v>
      </c>
      <c r="B47">
        <v>1.4008620689655173</v>
      </c>
      <c r="C47">
        <v>1.5350877192982455</v>
      </c>
      <c r="D47">
        <v>1.9157088122605366</v>
      </c>
      <c r="E47">
        <v>2.6362038664323371</v>
      </c>
      <c r="G47">
        <v>47</v>
      </c>
      <c r="H47">
        <v>0.65075921908893708</v>
      </c>
      <c r="I47">
        <v>0.88008800880088001</v>
      </c>
      <c r="J47">
        <v>1.088139281828074</v>
      </c>
      <c r="K47">
        <v>1.948051948051948</v>
      </c>
      <c r="M47">
        <v>47</v>
      </c>
      <c r="O47">
        <v>2.0454545454545454</v>
      </c>
      <c r="P47">
        <v>2.2865853658536586</v>
      </c>
      <c r="Q47">
        <v>2.9657293497363795</v>
      </c>
      <c r="S47">
        <v>47</v>
      </c>
      <c r="T47">
        <v>3.9045553145336225</v>
      </c>
      <c r="U47">
        <v>4.545454545454545</v>
      </c>
      <c r="V47">
        <v>5.2742616033755274</v>
      </c>
      <c r="W47">
        <v>7.0847978910369065</v>
      </c>
    </row>
    <row r="48" spans="1:23" x14ac:dyDescent="0.35">
      <c r="A48">
        <v>52</v>
      </c>
      <c r="B48">
        <v>1.4445300462249615</v>
      </c>
      <c r="C48">
        <v>1.6699410609037328</v>
      </c>
      <c r="D48">
        <v>1.9114688128772634</v>
      </c>
      <c r="E48">
        <v>2.7640671273445214</v>
      </c>
      <c r="G48">
        <v>52</v>
      </c>
      <c r="H48">
        <v>0.79207920792079212</v>
      </c>
      <c r="I48">
        <v>0.93320235756385073</v>
      </c>
      <c r="J48">
        <v>1.0839574300354748</v>
      </c>
      <c r="K48">
        <v>1.875</v>
      </c>
      <c r="M48">
        <v>52</v>
      </c>
      <c r="N48">
        <v>1.7902070834139732</v>
      </c>
      <c r="O48">
        <v>2.0628683693516701</v>
      </c>
      <c r="P48">
        <v>2.3300970873786406</v>
      </c>
      <c r="Q48">
        <v>3.6407766990291264</v>
      </c>
      <c r="S48">
        <v>52</v>
      </c>
      <c r="T48">
        <v>3.9840637450199199</v>
      </c>
      <c r="U48">
        <v>4.7151277013752457</v>
      </c>
      <c r="V48">
        <v>5.3431372549019605</v>
      </c>
      <c r="W48">
        <v>7.5024679170779862</v>
      </c>
    </row>
    <row r="49" spans="1:23" x14ac:dyDescent="0.35">
      <c r="A49">
        <v>57</v>
      </c>
      <c r="B49">
        <v>1.4519056261343013</v>
      </c>
      <c r="C49">
        <v>1.6784452296819787</v>
      </c>
      <c r="D49">
        <v>1.9196428571428572</v>
      </c>
      <c r="E49">
        <v>2.9545454545454546</v>
      </c>
      <c r="G49">
        <v>57</v>
      </c>
      <c r="H49">
        <v>0.7908611599297013</v>
      </c>
      <c r="I49">
        <v>0.9375</v>
      </c>
      <c r="J49">
        <v>1.0936930368209989</v>
      </c>
      <c r="K49">
        <v>1.7714791851195748</v>
      </c>
      <c r="M49">
        <v>57</v>
      </c>
      <c r="N49">
        <v>1.7850767583006069</v>
      </c>
      <c r="O49">
        <v>2.0758122743682312</v>
      </c>
      <c r="P49">
        <v>2.3465703971119134</v>
      </c>
      <c r="Q49">
        <v>3.1455399061032865</v>
      </c>
      <c r="S49">
        <v>57</v>
      </c>
      <c r="T49">
        <v>4.0250447227191417</v>
      </c>
      <c r="U49">
        <v>4.7084389713871788</v>
      </c>
      <c r="V49">
        <v>5.3418803418803424</v>
      </c>
      <c r="W49">
        <v>7.7272727272727275</v>
      </c>
    </row>
    <row r="50" spans="1:23" x14ac:dyDescent="0.35">
      <c r="A50">
        <v>63</v>
      </c>
      <c r="B50">
        <v>1.4539579967689822</v>
      </c>
      <c r="C50">
        <v>1.6775777414075286</v>
      </c>
      <c r="D50">
        <v>1.9161774298760601</v>
      </c>
      <c r="E50">
        <v>2.7009330495989521</v>
      </c>
      <c r="G50">
        <v>63</v>
      </c>
      <c r="H50">
        <v>0.78512396694214881</v>
      </c>
      <c r="I50">
        <v>0.94262295081967218</v>
      </c>
      <c r="J50">
        <v>1.1049271566541168</v>
      </c>
      <c r="K50">
        <v>1.6973578863090473</v>
      </c>
      <c r="M50">
        <v>63</v>
      </c>
      <c r="N50">
        <v>1.7953321364452424</v>
      </c>
      <c r="O50">
        <v>2.0764119601328903</v>
      </c>
      <c r="P50">
        <v>2.338709677419355</v>
      </c>
      <c r="Q50">
        <v>3.0904359141184128</v>
      </c>
      <c r="S50">
        <v>63</v>
      </c>
      <c r="T50">
        <v>4.07258064516129</v>
      </c>
      <c r="U50">
        <v>4.702572347266881</v>
      </c>
      <c r="V50">
        <v>5.3259141494435616</v>
      </c>
      <c r="W50">
        <v>7.0387952201669668</v>
      </c>
    </row>
    <row r="51" spans="1:23" x14ac:dyDescent="0.35">
      <c r="A51">
        <v>69</v>
      </c>
      <c r="B51">
        <v>1.4545454545454546</v>
      </c>
      <c r="C51">
        <v>1.6766020864381521</v>
      </c>
      <c r="D51">
        <v>1.9202363367799113</v>
      </c>
      <c r="E51">
        <v>2.4354243542435423</v>
      </c>
      <c r="G51">
        <v>69</v>
      </c>
      <c r="H51">
        <v>0.78947368421052633</v>
      </c>
      <c r="I51">
        <v>0.94339622641509424</v>
      </c>
      <c r="J51">
        <v>1.0997067448680351</v>
      </c>
      <c r="K51">
        <v>1.4401772525849335</v>
      </c>
      <c r="M51">
        <v>69</v>
      </c>
      <c r="N51">
        <v>1.794071762870515</v>
      </c>
      <c r="O51">
        <v>2.074074074074074</v>
      </c>
      <c r="P51">
        <v>2.3419203747072603</v>
      </c>
      <c r="Q51">
        <v>2.7982326951399115</v>
      </c>
      <c r="S51">
        <v>69</v>
      </c>
      <c r="T51">
        <v>4.0764897717165729</v>
      </c>
      <c r="U51">
        <v>4.7140649149922718</v>
      </c>
      <c r="V51">
        <v>5.343511450381679</v>
      </c>
      <c r="W51">
        <v>6.4575645756457565</v>
      </c>
    </row>
    <row r="52" spans="1:23" x14ac:dyDescent="0.35">
      <c r="A52">
        <v>76</v>
      </c>
      <c r="B52">
        <v>1.4550264550264551</v>
      </c>
      <c r="C52">
        <v>1.6690340909090908</v>
      </c>
      <c r="D52">
        <v>1.9179004037685061</v>
      </c>
      <c r="E52">
        <v>2.5245441795231418</v>
      </c>
      <c r="G52">
        <v>76</v>
      </c>
      <c r="H52">
        <v>0.79407093700370568</v>
      </c>
      <c r="I52">
        <v>0.93833780160857916</v>
      </c>
      <c r="J52">
        <v>1.104775481111903</v>
      </c>
      <c r="K52">
        <v>1.6056967327562133</v>
      </c>
      <c r="M52">
        <v>76</v>
      </c>
      <c r="N52">
        <v>1.7907303370786516</v>
      </c>
      <c r="O52">
        <v>2.0749665327978581</v>
      </c>
      <c r="P52">
        <v>2.3280649295173004</v>
      </c>
      <c r="Q52">
        <v>2.9569892473118276</v>
      </c>
      <c r="S52">
        <v>76</v>
      </c>
      <c r="T52">
        <v>4.088471849865952</v>
      </c>
      <c r="U52">
        <v>4.7074646940147948</v>
      </c>
      <c r="V52">
        <v>5.308464849354376</v>
      </c>
      <c r="W52">
        <v>6.8067578888578604</v>
      </c>
    </row>
    <row r="53" spans="1:23" x14ac:dyDescent="0.35">
      <c r="A53">
        <v>-84</v>
      </c>
      <c r="B53">
        <v>1.4556962025316456</v>
      </c>
      <c r="C53">
        <v>1.6666666666666667</v>
      </c>
      <c r="D53">
        <v>1.8983466013472137</v>
      </c>
      <c r="E53">
        <v>2.3809523809523809</v>
      </c>
      <c r="G53">
        <v>-84</v>
      </c>
      <c r="H53">
        <v>0.79171741778319127</v>
      </c>
      <c r="I53">
        <v>0.94339622641509435</v>
      </c>
      <c r="J53">
        <v>1.1011904761904763</v>
      </c>
      <c r="K53">
        <v>1.3024142312579414</v>
      </c>
      <c r="M53">
        <v>-84</v>
      </c>
      <c r="N53">
        <v>1.7900485436893203</v>
      </c>
      <c r="O53">
        <v>2.0583605763409611</v>
      </c>
      <c r="P53">
        <v>2.3096129837702875</v>
      </c>
      <c r="Q53">
        <v>2.5903614457831323</v>
      </c>
      <c r="S53">
        <v>-84</v>
      </c>
      <c r="T53">
        <v>4.0886392009987516</v>
      </c>
      <c r="U53">
        <v>4.7133605181098588</v>
      </c>
      <c r="V53">
        <v>5.2716688227684347</v>
      </c>
      <c r="W53">
        <v>6.0110294117647065</v>
      </c>
    </row>
    <row r="54" spans="1:23" x14ac:dyDescent="0.35">
      <c r="A54">
        <v>84</v>
      </c>
      <c r="B54">
        <v>1.4551804423748544</v>
      </c>
      <c r="C54">
        <v>1.6772700983227298</v>
      </c>
      <c r="D54">
        <v>1.8297401879491431</v>
      </c>
      <c r="E54">
        <v>2.2088808337109196</v>
      </c>
      <c r="G54">
        <v>84</v>
      </c>
      <c r="H54">
        <v>0.79365079365079372</v>
      </c>
      <c r="I54">
        <v>0.94303310238645111</v>
      </c>
      <c r="J54">
        <v>1.1044404168554598</v>
      </c>
      <c r="K54">
        <v>1.278957528957529</v>
      </c>
      <c r="M54">
        <v>84</v>
      </c>
      <c r="N54">
        <v>1.7586580086580086</v>
      </c>
      <c r="O54">
        <v>2.038331215586616</v>
      </c>
      <c r="P54">
        <v>2.3250433776749566</v>
      </c>
      <c r="Q54">
        <v>2.8318985047575893</v>
      </c>
      <c r="S54">
        <v>84</v>
      </c>
      <c r="T54">
        <v>4.0490143846563669</v>
      </c>
      <c r="U54">
        <v>4.6363186541316184</v>
      </c>
      <c r="V54">
        <v>5.2606177606177607</v>
      </c>
      <c r="W54">
        <v>6.1452197553239687</v>
      </c>
    </row>
    <row r="55" spans="1:23" x14ac:dyDescent="0.35">
      <c r="A55" t="s">
        <v>45</v>
      </c>
      <c r="G55" t="s">
        <v>45</v>
      </c>
      <c r="H55">
        <v>0.73018080667593876</v>
      </c>
      <c r="I55">
        <v>0.86571758368603313</v>
      </c>
      <c r="J55">
        <v>0.99522292993630579</v>
      </c>
      <c r="K55">
        <v>1.4734299516908211</v>
      </c>
      <c r="M55" t="s">
        <v>45</v>
      </c>
      <c r="N55">
        <v>1.6591251885369533</v>
      </c>
      <c r="O55">
        <v>1.9188042819632398</v>
      </c>
      <c r="P55">
        <v>2.150537634408602</v>
      </c>
      <c r="Q55">
        <v>2.7055150884495318</v>
      </c>
      <c r="S55" t="s">
        <v>45</v>
      </c>
      <c r="T55">
        <v>3.8043478260869565</v>
      </c>
      <c r="U55">
        <v>4.3566775244299674</v>
      </c>
      <c r="V55">
        <v>4.8916315472606868</v>
      </c>
      <c r="W55">
        <v>6.4412238325281805</v>
      </c>
    </row>
    <row r="56" spans="1:23" x14ac:dyDescent="0.35">
      <c r="A56">
        <v>47</v>
      </c>
      <c r="B56">
        <v>1.3414634146341464</v>
      </c>
      <c r="C56">
        <v>1.5345268542199488</v>
      </c>
      <c r="D56">
        <v>1.7294479981047144</v>
      </c>
      <c r="E56">
        <v>2.317880794701987</v>
      </c>
      <c r="G56">
        <v>47</v>
      </c>
      <c r="H56">
        <v>0.69148936170212771</v>
      </c>
      <c r="I56">
        <v>0.85324232081911255</v>
      </c>
      <c r="J56">
        <v>0.98317675333187671</v>
      </c>
      <c r="K56">
        <v>1.2693156732891833</v>
      </c>
      <c r="M56">
        <v>47</v>
      </c>
      <c r="N56">
        <v>1.4024390243902438</v>
      </c>
      <c r="O56">
        <v>1.8704574604531852</v>
      </c>
      <c r="P56">
        <v>2.150537634408602</v>
      </c>
      <c r="Q56">
        <v>2.6490066225165565</v>
      </c>
      <c r="S56">
        <v>47</v>
      </c>
      <c r="T56">
        <v>3.4146341463414633</v>
      </c>
      <c r="U56">
        <v>4.2643923240938166</v>
      </c>
      <c r="V56">
        <v>4.8831112082149879</v>
      </c>
      <c r="W56">
        <v>6.2362030905077264</v>
      </c>
    </row>
    <row r="57" spans="1:23" x14ac:dyDescent="0.35">
      <c r="A57">
        <v>52</v>
      </c>
      <c r="B57">
        <v>1.3306038894575229</v>
      </c>
      <c r="C57">
        <v>1.5077821011673151</v>
      </c>
      <c r="D57">
        <v>1.7822736030828517</v>
      </c>
      <c r="E57">
        <v>2.6670692431561998</v>
      </c>
      <c r="G57">
        <v>52</v>
      </c>
      <c r="H57">
        <v>0.72016460905349788</v>
      </c>
      <c r="I57">
        <v>0.86571758368603313</v>
      </c>
      <c r="J57">
        <v>0.98855359001040588</v>
      </c>
      <c r="K57">
        <v>1.3586956521739131</v>
      </c>
      <c r="M57">
        <v>52</v>
      </c>
      <c r="N57">
        <v>1.6460905349794239</v>
      </c>
      <c r="O57">
        <v>1.9133937562940584</v>
      </c>
      <c r="P57">
        <v>2.1235521235521237</v>
      </c>
      <c r="Q57">
        <v>2.7055150884495318</v>
      </c>
      <c r="S57">
        <v>52</v>
      </c>
      <c r="T57">
        <v>3.7181996086105675</v>
      </c>
      <c r="U57">
        <v>4.3303121852970801</v>
      </c>
      <c r="V57">
        <v>4.8350977198697072</v>
      </c>
      <c r="W57">
        <v>6.4412238325281805</v>
      </c>
    </row>
    <row r="58" spans="1:23" x14ac:dyDescent="0.35">
      <c r="A58">
        <v>57</v>
      </c>
      <c r="B58">
        <v>1.2433392539964476</v>
      </c>
      <c r="C58">
        <v>1.5432098765432098</v>
      </c>
      <c r="D58">
        <v>1.7746228926353149</v>
      </c>
      <c r="E58">
        <v>2.3245614035087718</v>
      </c>
      <c r="G58">
        <v>57</v>
      </c>
      <c r="H58">
        <v>0.71748878923766812</v>
      </c>
      <c r="I58">
        <v>0.85247666905958364</v>
      </c>
      <c r="J58">
        <v>0.9821428571428571</v>
      </c>
      <c r="K58">
        <v>1.3302589570769776</v>
      </c>
      <c r="M58">
        <v>57</v>
      </c>
      <c r="N58">
        <v>1.6574585635359116</v>
      </c>
      <c r="O58">
        <v>1.8959435626102292</v>
      </c>
      <c r="P58">
        <v>2.1352313167259784</v>
      </c>
      <c r="Q58">
        <v>2.5882352941176472</v>
      </c>
      <c r="S58">
        <v>57</v>
      </c>
      <c r="T58">
        <v>3.7701974865350087</v>
      </c>
      <c r="U58">
        <v>4.3399638336347195</v>
      </c>
      <c r="V58">
        <v>4.8782687105500449</v>
      </c>
      <c r="W58">
        <v>5.8516288951841364</v>
      </c>
    </row>
    <row r="59" spans="1:23" x14ac:dyDescent="0.35">
      <c r="A59">
        <v>63</v>
      </c>
      <c r="B59">
        <v>1.3582342954159592</v>
      </c>
      <c r="C59">
        <v>1.5522875816993464</v>
      </c>
      <c r="D59">
        <v>1.7529880478087649</v>
      </c>
      <c r="E59">
        <v>2.1336553945249599</v>
      </c>
      <c r="G59">
        <v>63</v>
      </c>
      <c r="H59">
        <v>0.72580645161290325</v>
      </c>
      <c r="I59">
        <v>0.86400552963538968</v>
      </c>
      <c r="J59">
        <v>0.99522292993630579</v>
      </c>
      <c r="K59">
        <v>1.4734299516908211</v>
      </c>
      <c r="M59">
        <v>63</v>
      </c>
      <c r="N59">
        <v>1.6485328058028357</v>
      </c>
      <c r="O59">
        <v>1.9166666666666667</v>
      </c>
      <c r="P59">
        <v>2.1207177814029365</v>
      </c>
      <c r="Q59">
        <v>2.5693311582381728</v>
      </c>
      <c r="S59">
        <v>63</v>
      </c>
      <c r="T59">
        <v>3.7542662116040955</v>
      </c>
      <c r="U59">
        <v>4.3566775244299674</v>
      </c>
      <c r="V59">
        <v>4.8883819455760147</v>
      </c>
      <c r="W59">
        <v>5.9420289855072461</v>
      </c>
    </row>
    <row r="60" spans="1:23" x14ac:dyDescent="0.35">
      <c r="A60">
        <v>69</v>
      </c>
      <c r="B60">
        <v>1.2931034482758621</v>
      </c>
      <c r="C60">
        <v>1.556420233463035</v>
      </c>
      <c r="D60">
        <v>1.7804154302670621</v>
      </c>
      <c r="E60">
        <v>2.2348484848484849</v>
      </c>
      <c r="G60">
        <v>69</v>
      </c>
      <c r="H60">
        <v>0.70474777448071213</v>
      </c>
      <c r="I60">
        <v>0.85059171597633143</v>
      </c>
      <c r="J60">
        <v>0.99342809108971408</v>
      </c>
      <c r="K60">
        <v>1.3905152224824358</v>
      </c>
      <c r="M60">
        <v>69</v>
      </c>
      <c r="N60">
        <v>1.6591251885369533</v>
      </c>
      <c r="O60">
        <v>1.9104386367109887</v>
      </c>
      <c r="P60">
        <v>2.1446078431372548</v>
      </c>
      <c r="Q60">
        <v>2.3780487804878052</v>
      </c>
      <c r="S60">
        <v>69</v>
      </c>
      <c r="T60">
        <v>3.7743190661478598</v>
      </c>
      <c r="U60">
        <v>4.3561724748966331</v>
      </c>
      <c r="V60">
        <v>4.8916315472606868</v>
      </c>
      <c r="W60">
        <v>5.7084309133489466</v>
      </c>
    </row>
    <row r="61" spans="1:23" x14ac:dyDescent="0.35">
      <c r="A61">
        <v>76</v>
      </c>
      <c r="B61">
        <v>1.3513513513513513</v>
      </c>
      <c r="C61">
        <v>1.5540540540540539</v>
      </c>
      <c r="D61">
        <v>1.7683772538141471</v>
      </c>
      <c r="E61">
        <v>2.2808267997148963</v>
      </c>
      <c r="G61">
        <v>76</v>
      </c>
      <c r="H61">
        <v>0.73018080667593876</v>
      </c>
      <c r="I61">
        <v>0.86206896551724133</v>
      </c>
      <c r="J61">
        <v>0.96017069701280233</v>
      </c>
      <c r="K61">
        <v>1.3657374982490544</v>
      </c>
      <c r="M61">
        <v>76</v>
      </c>
      <c r="N61">
        <v>1.6582552271088682</v>
      </c>
      <c r="O61">
        <v>1.9175455417066154</v>
      </c>
      <c r="P61">
        <v>2.1459227467811157</v>
      </c>
      <c r="Q61">
        <v>2.6684409581173836</v>
      </c>
      <c r="S61">
        <v>76</v>
      </c>
      <c r="T61">
        <v>3.802910052910053</v>
      </c>
      <c r="U61">
        <v>4.2970439798125453</v>
      </c>
      <c r="V61">
        <v>4.8424068767908315</v>
      </c>
      <c r="W61">
        <v>6.2753887099033481</v>
      </c>
    </row>
    <row r="62" spans="1:23" x14ac:dyDescent="0.35">
      <c r="A62">
        <v>-84</v>
      </c>
      <c r="B62">
        <v>1.3521819299323909</v>
      </c>
      <c r="C62">
        <v>1.4911167512690355</v>
      </c>
      <c r="D62">
        <v>1.78117048346056</v>
      </c>
      <c r="E62">
        <v>1.8652226233453673</v>
      </c>
      <c r="G62">
        <v>-84</v>
      </c>
      <c r="H62">
        <v>0.72969543147208127</v>
      </c>
      <c r="I62">
        <v>0.8512310110005239</v>
      </c>
      <c r="J62">
        <v>0.97911227154047009</v>
      </c>
      <c r="K62">
        <v>1.1063306699446835</v>
      </c>
      <c r="M62">
        <v>-84</v>
      </c>
      <c r="N62">
        <v>1.6516516516516517</v>
      </c>
      <c r="O62">
        <v>1.8447837150127229</v>
      </c>
      <c r="P62">
        <v>1.9855595667870038</v>
      </c>
      <c r="Q62">
        <v>2.2485946283572766</v>
      </c>
      <c r="S62">
        <v>-84</v>
      </c>
      <c r="T62">
        <v>3.7584565271861692</v>
      </c>
      <c r="U62">
        <v>4.3023970497848802</v>
      </c>
      <c r="V62">
        <v>4.8719550281074326</v>
      </c>
    </row>
    <row r="63" spans="1:23" x14ac:dyDescent="0.35">
      <c r="A63">
        <v>84</v>
      </c>
      <c r="B63">
        <v>1.3354106387714222</v>
      </c>
      <c r="C63">
        <v>1.5148454857604525</v>
      </c>
      <c r="D63">
        <v>1.5739769150052467</v>
      </c>
      <c r="G63">
        <v>84</v>
      </c>
      <c r="H63">
        <v>0.72463768115942029</v>
      </c>
      <c r="I63">
        <v>0.81797235023041481</v>
      </c>
      <c r="J63">
        <v>0.93415471621894575</v>
      </c>
      <c r="M63">
        <v>84</v>
      </c>
      <c r="N63">
        <v>1.6563146997929608</v>
      </c>
      <c r="O63">
        <v>1.9188042819632398</v>
      </c>
      <c r="P63">
        <v>2.0294117647058822</v>
      </c>
      <c r="S63">
        <v>84</v>
      </c>
      <c r="T63">
        <v>3.8043478260869565</v>
      </c>
      <c r="U63">
        <v>4.1470588235294121</v>
      </c>
      <c r="V63">
        <v>4.3678044839426384</v>
      </c>
    </row>
    <row r="64" spans="1:23" x14ac:dyDescent="0.35">
      <c r="A64" t="s">
        <v>46</v>
      </c>
      <c r="G64" t="s">
        <v>46</v>
      </c>
      <c r="H64">
        <v>1.328125</v>
      </c>
      <c r="I64">
        <v>1.5255905511811025</v>
      </c>
      <c r="J64">
        <v>1.7204301075268817</v>
      </c>
      <c r="K64">
        <v>2.8680027643400141</v>
      </c>
      <c r="M64" t="s">
        <v>46</v>
      </c>
      <c r="N64">
        <v>2.4014778325123154</v>
      </c>
      <c r="O64">
        <v>2.6449071468767587</v>
      </c>
      <c r="P64">
        <v>2.9069767441860463</v>
      </c>
      <c r="Q64">
        <v>4.3732174385440716</v>
      </c>
      <c r="S64" t="s">
        <v>46</v>
      </c>
      <c r="T64">
        <v>5.8060879368658398</v>
      </c>
      <c r="U64">
        <v>6.3830943068231196</v>
      </c>
      <c r="V64">
        <v>7.0602623971536582</v>
      </c>
      <c r="W64">
        <v>10.281135406763548</v>
      </c>
    </row>
    <row r="65" spans="1:23" x14ac:dyDescent="0.35">
      <c r="A65" t="s">
        <v>39</v>
      </c>
      <c r="G65" t="s">
        <v>39</v>
      </c>
      <c r="H65">
        <v>1.3068181818181819</v>
      </c>
      <c r="I65">
        <v>1.4687882496940023</v>
      </c>
      <c r="J65">
        <v>1.644423260247855</v>
      </c>
      <c r="K65">
        <v>2.8680027643400141</v>
      </c>
      <c r="M65" t="s">
        <v>39</v>
      </c>
      <c r="N65">
        <v>2.4014778325123154</v>
      </c>
      <c r="O65">
        <v>2.6449071468767587</v>
      </c>
      <c r="P65">
        <v>2.899169921875</v>
      </c>
      <c r="Q65">
        <v>4.2270531400966185</v>
      </c>
      <c r="S65" t="s">
        <v>39</v>
      </c>
      <c r="T65">
        <v>5.7942708333333339</v>
      </c>
      <c r="U65">
        <v>6.3830943068231196</v>
      </c>
      <c r="V65">
        <v>6.9546120058565153</v>
      </c>
      <c r="W65">
        <v>9.4333102971665515</v>
      </c>
    </row>
    <row r="66" spans="1:23" x14ac:dyDescent="0.35">
      <c r="A66">
        <v>59</v>
      </c>
      <c r="B66">
        <v>1.9633507853403143</v>
      </c>
      <c r="C66">
        <v>2.179218967921897</v>
      </c>
      <c r="D66">
        <v>2.4691358024691357</v>
      </c>
      <c r="E66">
        <v>3.30196749358426</v>
      </c>
      <c r="G66">
        <v>59</v>
      </c>
      <c r="H66">
        <v>1.2953367875647668</v>
      </c>
      <c r="I66">
        <v>1.4298093587521663</v>
      </c>
      <c r="J66">
        <v>1.6407599309153713</v>
      </c>
      <c r="K66">
        <v>2.0958083832335328</v>
      </c>
      <c r="M66">
        <v>59</v>
      </c>
      <c r="N66">
        <v>2.397260273972603</v>
      </c>
      <c r="O66">
        <v>2.6324728260869565</v>
      </c>
      <c r="P66">
        <v>2.8813559322033897</v>
      </c>
      <c r="Q66">
        <v>3.9518900343642609</v>
      </c>
      <c r="S66">
        <v>59</v>
      </c>
      <c r="T66">
        <v>5.6506849315068495</v>
      </c>
      <c r="U66">
        <v>6.2928082191780828</v>
      </c>
      <c r="V66">
        <v>6.94370449298526</v>
      </c>
      <c r="W66">
        <v>8.9905902480752768</v>
      </c>
    </row>
    <row r="67" spans="1:23" x14ac:dyDescent="0.35">
      <c r="A67">
        <v>66</v>
      </c>
      <c r="B67">
        <v>2.0061728395061729</v>
      </c>
      <c r="C67">
        <v>2.2257551669316378</v>
      </c>
      <c r="D67">
        <v>2.472952086553323</v>
      </c>
      <c r="E67">
        <v>3.1322148684008004</v>
      </c>
      <c r="G67">
        <v>66</v>
      </c>
      <c r="H67">
        <v>1.2987012987012987</v>
      </c>
      <c r="I67">
        <v>1.4626635873749037</v>
      </c>
      <c r="J67">
        <v>1.6329704510108864</v>
      </c>
      <c r="K67">
        <v>2.250190694126621</v>
      </c>
      <c r="M67">
        <v>66</v>
      </c>
      <c r="N67">
        <v>2.31839258114374</v>
      </c>
      <c r="O67">
        <v>2.6377036462373931</v>
      </c>
      <c r="P67">
        <v>2.8963414634146343</v>
      </c>
      <c r="Q67">
        <v>3.9893617021276597</v>
      </c>
      <c r="S67">
        <v>66</v>
      </c>
      <c r="T67">
        <v>5.7844690966719492</v>
      </c>
      <c r="U67">
        <v>6.366459627329192</v>
      </c>
      <c r="V67">
        <v>6.9230769230769234</v>
      </c>
      <c r="W67">
        <v>9.1185410334346511</v>
      </c>
    </row>
    <row r="68" spans="1:23" x14ac:dyDescent="0.35">
      <c r="A68">
        <v>74</v>
      </c>
      <c r="B68">
        <v>2.0155586987270153</v>
      </c>
      <c r="C68">
        <v>2.2444751381215466</v>
      </c>
      <c r="D68">
        <v>2.4691358024691357</v>
      </c>
      <c r="E68">
        <v>3.2472067039106149</v>
      </c>
      <c r="G68">
        <v>74</v>
      </c>
      <c r="H68">
        <v>1.3062409288824381</v>
      </c>
      <c r="I68">
        <v>1.4684813753581663</v>
      </c>
      <c r="J68">
        <v>1.6438356164383561</v>
      </c>
      <c r="K68">
        <v>2.8680027643400141</v>
      </c>
      <c r="M68">
        <v>74</v>
      </c>
      <c r="N68">
        <v>2.4005486968449929</v>
      </c>
      <c r="O68">
        <v>2.6388888888888888</v>
      </c>
      <c r="P68">
        <v>2.8985507246376812</v>
      </c>
      <c r="Q68">
        <v>3.7614553412665845</v>
      </c>
      <c r="S68">
        <v>74</v>
      </c>
      <c r="T68">
        <v>5.758017492711371</v>
      </c>
      <c r="U68">
        <v>6.3773741854984056</v>
      </c>
      <c r="V68">
        <v>6.952247191011236</v>
      </c>
      <c r="W68">
        <v>9.4333102971665515</v>
      </c>
    </row>
    <row r="69" spans="1:23" x14ac:dyDescent="0.35">
      <c r="A69">
        <v>83</v>
      </c>
      <c r="B69">
        <v>2.0158827122785583</v>
      </c>
      <c r="C69">
        <v>2.2447724477244773</v>
      </c>
      <c r="D69">
        <v>2.4746192893401018</v>
      </c>
      <c r="E69">
        <v>3.3920417482061316</v>
      </c>
      <c r="G69">
        <v>83</v>
      </c>
      <c r="H69">
        <v>1.3043478260869565</v>
      </c>
      <c r="I69">
        <v>1.4687882496940023</v>
      </c>
      <c r="J69">
        <v>1.6443361753958587</v>
      </c>
      <c r="K69">
        <v>2.225609756097561</v>
      </c>
      <c r="M69">
        <v>83</v>
      </c>
      <c r="N69">
        <v>2.4014778325123154</v>
      </c>
      <c r="O69">
        <v>2.6445264452644528</v>
      </c>
      <c r="P69">
        <v>2.899169921875</v>
      </c>
      <c r="Q69">
        <v>4.2270531400966185</v>
      </c>
      <c r="S69">
        <v>83</v>
      </c>
      <c r="T69">
        <v>5.7942708333333339</v>
      </c>
      <c r="U69">
        <v>6.3753927967125943</v>
      </c>
      <c r="V69">
        <v>6.9532237673830597</v>
      </c>
      <c r="W69">
        <v>9.0881642512077292</v>
      </c>
    </row>
    <row r="70" spans="1:23" x14ac:dyDescent="0.35">
      <c r="A70">
        <v>93</v>
      </c>
      <c r="B70">
        <v>2.013715032110591</v>
      </c>
      <c r="C70">
        <v>2.2428884026258205</v>
      </c>
      <c r="D70">
        <v>2.4755229194481534</v>
      </c>
      <c r="E70">
        <v>3.1556039173014145</v>
      </c>
      <c r="G70">
        <v>93</v>
      </c>
      <c r="H70">
        <v>1.3068181818181819</v>
      </c>
      <c r="I70">
        <v>1.4673913043478262</v>
      </c>
      <c r="J70">
        <v>1.6436182271593742</v>
      </c>
      <c r="K70">
        <v>2.2058823529411766</v>
      </c>
      <c r="M70">
        <v>93</v>
      </c>
      <c r="N70">
        <v>2.3991275899672844</v>
      </c>
      <c r="O70">
        <v>2.6449071468767587</v>
      </c>
      <c r="P70">
        <v>2.8973034997131379</v>
      </c>
      <c r="Q70">
        <v>3.8192576654115116</v>
      </c>
      <c r="S70">
        <v>93</v>
      </c>
      <c r="T70">
        <v>5.7883131201764053</v>
      </c>
      <c r="U70">
        <v>6.3830943068231196</v>
      </c>
      <c r="V70">
        <v>6.9504310344827589</v>
      </c>
      <c r="W70">
        <v>8.7143625605164061</v>
      </c>
    </row>
    <row r="71" spans="1:23" x14ac:dyDescent="0.35">
      <c r="A71">
        <v>105</v>
      </c>
      <c r="B71">
        <v>2.0163226116178588</v>
      </c>
      <c r="C71">
        <v>2.24450811843362</v>
      </c>
      <c r="D71">
        <v>2.4596615505706416</v>
      </c>
      <c r="E71">
        <v>3.0780416868637905</v>
      </c>
      <c r="G71">
        <v>105</v>
      </c>
      <c r="H71">
        <v>1.3045190509008566</v>
      </c>
      <c r="I71">
        <v>1.4646464646464648</v>
      </c>
      <c r="J71">
        <v>1.644423260247855</v>
      </c>
      <c r="K71">
        <v>2.2636936500242366</v>
      </c>
      <c r="M71">
        <v>105</v>
      </c>
      <c r="N71">
        <v>2.3972602739726026</v>
      </c>
      <c r="O71">
        <v>2.6448233360723088</v>
      </c>
      <c r="P71">
        <v>2.8934010152284264</v>
      </c>
      <c r="Q71">
        <v>3.2961706253029566</v>
      </c>
      <c r="S71">
        <v>105</v>
      </c>
      <c r="T71">
        <v>5.7871505640019612</v>
      </c>
      <c r="U71">
        <v>6.3803376365441906</v>
      </c>
      <c r="V71">
        <v>6.9546120058565153</v>
      </c>
      <c r="W71">
        <v>8.6379059621909828</v>
      </c>
    </row>
    <row r="72" spans="1:23" x14ac:dyDescent="0.35">
      <c r="A72">
        <v>-120</v>
      </c>
      <c r="B72">
        <v>2.0135746606334841</v>
      </c>
      <c r="C72">
        <v>2.231329690346084</v>
      </c>
      <c r="D72">
        <v>2.4373881932021466</v>
      </c>
      <c r="E72">
        <v>2.797998180163785</v>
      </c>
      <c r="G72">
        <v>-120</v>
      </c>
      <c r="H72">
        <v>1.3023057216054654</v>
      </c>
      <c r="I72">
        <v>1.4614703277236492</v>
      </c>
      <c r="J72">
        <v>1.6429840142095915</v>
      </c>
      <c r="K72">
        <v>1.9927536231884058</v>
      </c>
      <c r="M72">
        <v>-120</v>
      </c>
      <c r="N72">
        <v>2.4013722126929675</v>
      </c>
      <c r="O72">
        <v>2.6223776223776221</v>
      </c>
      <c r="P72">
        <v>2.875</v>
      </c>
      <c r="S72">
        <v>-120</v>
      </c>
      <c r="T72">
        <v>5.7874762808349143</v>
      </c>
      <c r="U72">
        <v>6.2841530054644812</v>
      </c>
      <c r="V72">
        <v>6.7964601769911503</v>
      </c>
      <c r="W72">
        <v>7.5523202911737943</v>
      </c>
    </row>
    <row r="73" spans="1:23" x14ac:dyDescent="0.35">
      <c r="A73">
        <v>120</v>
      </c>
      <c r="B73">
        <v>1.9904458598726116</v>
      </c>
      <c r="C73">
        <v>2.177121771217712</v>
      </c>
      <c r="D73">
        <v>2.3440193036883832</v>
      </c>
      <c r="G73">
        <v>120</v>
      </c>
      <c r="H73">
        <v>1.2376237623762376</v>
      </c>
      <c r="I73">
        <v>1.4650638617580767</v>
      </c>
      <c r="J73">
        <v>1.5511892450879006</v>
      </c>
      <c r="M73">
        <v>120</v>
      </c>
      <c r="N73">
        <v>2.34375</v>
      </c>
      <c r="O73">
        <v>2.418032786885246</v>
      </c>
      <c r="S73">
        <v>120</v>
      </c>
      <c r="T73">
        <v>5.7725490196078431</v>
      </c>
      <c r="U73">
        <v>6.2047569803516023</v>
      </c>
    </row>
    <row r="74" spans="1:23" x14ac:dyDescent="0.35">
      <c r="A74" t="s">
        <v>40</v>
      </c>
      <c r="G74" t="s">
        <v>40</v>
      </c>
      <c r="H74">
        <v>1.2960436562073669</v>
      </c>
      <c r="I74">
        <v>1.456043956043956</v>
      </c>
      <c r="J74">
        <v>1.6377649325626205</v>
      </c>
      <c r="K74">
        <v>2.3310810810810811</v>
      </c>
      <c r="M74" t="s">
        <v>40</v>
      </c>
      <c r="N74">
        <v>2.0710059171597632</v>
      </c>
      <c r="O74">
        <v>2.5648252536640359</v>
      </c>
      <c r="P74">
        <v>2.7117611212675201</v>
      </c>
      <c r="Q74">
        <v>3.7550744248985111</v>
      </c>
      <c r="S74" t="s">
        <v>40</v>
      </c>
      <c r="T74">
        <v>5.8060879368658398</v>
      </c>
      <c r="U74">
        <v>5.8769230769230774</v>
      </c>
      <c r="V74">
        <v>6.5533980582524265</v>
      </c>
      <c r="W74">
        <v>9.0540540540540544</v>
      </c>
    </row>
    <row r="75" spans="1:23" x14ac:dyDescent="0.35">
      <c r="A75">
        <v>59</v>
      </c>
      <c r="B75">
        <v>1.7331022530329288</v>
      </c>
      <c r="C75">
        <v>2.0031353422748652</v>
      </c>
      <c r="E75">
        <v>2.7989821882951653</v>
      </c>
      <c r="G75">
        <v>59</v>
      </c>
      <c r="H75">
        <v>1.1322069325901412</v>
      </c>
      <c r="J75">
        <v>1.6211604095563139</v>
      </c>
      <c r="K75">
        <v>2.0886615515771525</v>
      </c>
      <c r="M75">
        <v>59</v>
      </c>
      <c r="P75">
        <v>2.6127852290541718</v>
      </c>
      <c r="Q75">
        <v>3.6556403731976248</v>
      </c>
      <c r="S75">
        <v>59</v>
      </c>
      <c r="U75">
        <v>5.7481275039191786</v>
      </c>
      <c r="V75">
        <v>6.3453953009775335</v>
      </c>
      <c r="W75">
        <v>7.9813401187446988</v>
      </c>
    </row>
    <row r="76" spans="1:23" x14ac:dyDescent="0.35">
      <c r="A76">
        <v>66</v>
      </c>
      <c r="B76">
        <v>1.5527950310559004</v>
      </c>
      <c r="C76">
        <v>2.0145668681233535</v>
      </c>
      <c r="D76">
        <v>2.265625</v>
      </c>
      <c r="E76">
        <v>2.9185867895545319</v>
      </c>
      <c r="G76">
        <v>66</v>
      </c>
      <c r="I76">
        <v>1.4230769230769231</v>
      </c>
      <c r="J76">
        <v>1.6324981017463935</v>
      </c>
      <c r="K76">
        <v>2.2620904836193452</v>
      </c>
      <c r="M76">
        <v>66</v>
      </c>
      <c r="O76">
        <v>2.3899848254931713</v>
      </c>
      <c r="P76">
        <v>2.6676829268292686</v>
      </c>
      <c r="Q76">
        <v>3.3840304182509504</v>
      </c>
      <c r="S76">
        <v>66</v>
      </c>
      <c r="U76">
        <v>5.8599695585996949</v>
      </c>
      <c r="V76">
        <v>6.3262195121951228</v>
      </c>
      <c r="W76">
        <v>7.9877112135176658</v>
      </c>
    </row>
    <row r="77" spans="1:23" x14ac:dyDescent="0.35">
      <c r="A77">
        <v>74</v>
      </c>
      <c r="B77">
        <v>1.7241379310344827</v>
      </c>
      <c r="C77">
        <v>1.9764216366158116</v>
      </c>
      <c r="D77">
        <v>2.2633744855967075</v>
      </c>
      <c r="E77">
        <v>3.1081081081081079</v>
      </c>
      <c r="G77">
        <v>74</v>
      </c>
      <c r="H77">
        <v>1.2960436562073669</v>
      </c>
      <c r="I77">
        <v>1.4538908889504292</v>
      </c>
      <c r="J77">
        <v>1.6362148895554949</v>
      </c>
      <c r="K77">
        <v>2.3310810810810811</v>
      </c>
      <c r="M77">
        <v>74</v>
      </c>
      <c r="N77">
        <v>2.0689655172413794</v>
      </c>
      <c r="O77">
        <v>2.3287671232876712</v>
      </c>
      <c r="P77">
        <v>2.7081922816519977</v>
      </c>
      <c r="Q77">
        <v>3.7550744248985111</v>
      </c>
      <c r="S77">
        <v>74</v>
      </c>
      <c r="T77">
        <v>5.1638176638176638</v>
      </c>
      <c r="U77">
        <v>5.7534246575342465</v>
      </c>
      <c r="V77">
        <v>6.5001361285053099</v>
      </c>
      <c r="W77">
        <v>9.0540540540540544</v>
      </c>
    </row>
    <row r="78" spans="1:23" x14ac:dyDescent="0.35">
      <c r="A78">
        <v>83</v>
      </c>
      <c r="B78">
        <v>1.7361111111111109</v>
      </c>
      <c r="C78">
        <v>2.0024271844660193</v>
      </c>
      <c r="D78">
        <v>2.2672309552599756</v>
      </c>
      <c r="E78">
        <v>2.9696969696969697</v>
      </c>
      <c r="G78">
        <v>83</v>
      </c>
      <c r="H78">
        <v>1.2632978723404256</v>
      </c>
      <c r="I78">
        <v>1.4545454545454546</v>
      </c>
      <c r="J78">
        <v>1.6347783967062244</v>
      </c>
      <c r="K78">
        <v>2.0481927710843375</v>
      </c>
      <c r="M78">
        <v>83</v>
      </c>
      <c r="N78">
        <v>1.9963144963144961</v>
      </c>
      <c r="O78">
        <v>2.3989898989898988</v>
      </c>
      <c r="P78">
        <v>2.7117611212675201</v>
      </c>
      <c r="Q78">
        <v>3.2727272727272729</v>
      </c>
      <c r="S78">
        <v>83</v>
      </c>
      <c r="T78">
        <v>5.1026570048309177</v>
      </c>
      <c r="U78">
        <v>5.8769230769230774</v>
      </c>
      <c r="V78">
        <v>6.5533980582524265</v>
      </c>
      <c r="W78">
        <v>8.2424242424242422</v>
      </c>
    </row>
    <row r="79" spans="1:23" x14ac:dyDescent="0.35">
      <c r="A79">
        <v>93</v>
      </c>
      <c r="B79">
        <v>1.7431725740848345</v>
      </c>
      <c r="C79">
        <v>2.029312288613303</v>
      </c>
      <c r="D79">
        <v>2.2692889561270801</v>
      </c>
      <c r="E79">
        <v>2.9729729729729728</v>
      </c>
      <c r="G79">
        <v>93</v>
      </c>
      <c r="H79">
        <v>1.2777777777777777</v>
      </c>
      <c r="I79">
        <v>1.456043956043956</v>
      </c>
      <c r="J79">
        <v>1.6339869281045751</v>
      </c>
      <c r="K79">
        <v>2.2580645161290325</v>
      </c>
      <c r="M79">
        <v>93</v>
      </c>
      <c r="N79">
        <v>2.0670391061452515</v>
      </c>
      <c r="O79">
        <v>2.5648252536640359</v>
      </c>
      <c r="P79">
        <v>2.6881720430107525</v>
      </c>
      <c r="Q79">
        <v>3.2432432432432434</v>
      </c>
      <c r="S79">
        <v>93</v>
      </c>
      <c r="T79">
        <v>5.8060879368658398</v>
      </c>
      <c r="U79">
        <v>5.8690744920993234</v>
      </c>
      <c r="V79">
        <v>6.5456545654565454</v>
      </c>
      <c r="W79">
        <v>8.0540540540540544</v>
      </c>
    </row>
    <row r="80" spans="1:23" x14ac:dyDescent="0.35">
      <c r="A80">
        <v>105</v>
      </c>
      <c r="B80">
        <v>1.7509727626459144</v>
      </c>
      <c r="C80">
        <v>2.0120724346076457</v>
      </c>
      <c r="D80">
        <v>2.2617901828681424</v>
      </c>
      <c r="E80">
        <v>2.8175740210124163</v>
      </c>
      <c r="G80">
        <v>105</v>
      </c>
      <c r="H80">
        <v>1.2770137524557956</v>
      </c>
      <c r="I80">
        <v>1.4530358069538143</v>
      </c>
      <c r="J80">
        <v>1.6377649325626205</v>
      </c>
      <c r="K80">
        <v>1.9512195121951219</v>
      </c>
      <c r="M80">
        <v>105</v>
      </c>
      <c r="N80">
        <v>2.0710059171597632</v>
      </c>
      <c r="O80">
        <v>2.3809523809523809</v>
      </c>
      <c r="P80">
        <v>2.709240445089502</v>
      </c>
      <c r="Q80">
        <v>3.1083050024283634</v>
      </c>
      <c r="S80">
        <v>105</v>
      </c>
      <c r="T80">
        <v>5.1923076923076925</v>
      </c>
      <c r="U80">
        <v>5.8638996138996138</v>
      </c>
      <c r="V80">
        <v>6.5505326806795283</v>
      </c>
      <c r="W80">
        <v>7.5692454632282713</v>
      </c>
    </row>
    <row r="81" spans="1:23" x14ac:dyDescent="0.35">
      <c r="A81">
        <v>-120</v>
      </c>
      <c r="B81">
        <v>1.7249417249417249</v>
      </c>
      <c r="C81">
        <v>2.0157756354075373</v>
      </c>
      <c r="D81">
        <v>2.2120200333889817</v>
      </c>
      <c r="E81">
        <v>2.4647582807229957</v>
      </c>
      <c r="G81">
        <v>-120</v>
      </c>
      <c r="H81">
        <v>1.2826282628262826</v>
      </c>
      <c r="I81">
        <v>1.4553990610328638</v>
      </c>
      <c r="J81">
        <v>1.5977844056242012</v>
      </c>
      <c r="K81">
        <v>1.7772511848341233</v>
      </c>
      <c r="M81">
        <v>-120</v>
      </c>
      <c r="N81">
        <v>2.0702070207020702</v>
      </c>
      <c r="O81">
        <v>2.3998330550918197</v>
      </c>
      <c r="P81">
        <v>2.6377237741070658</v>
      </c>
      <c r="Q81">
        <v>2.7128547579298834</v>
      </c>
      <c r="S81">
        <v>-120</v>
      </c>
      <c r="T81">
        <v>5.1923076923076925</v>
      </c>
      <c r="U81">
        <v>5.8513079394217531</v>
      </c>
      <c r="V81">
        <v>6.4380530973451329</v>
      </c>
      <c r="W81">
        <v>6.6986644407345581</v>
      </c>
    </row>
    <row r="82" spans="1:23" x14ac:dyDescent="0.35">
      <c r="A82">
        <v>120</v>
      </c>
      <c r="B82">
        <v>1.746308937926655</v>
      </c>
      <c r="C82">
        <v>2.030456852791878</v>
      </c>
      <c r="D82">
        <v>2.2052927024859663</v>
      </c>
      <c r="G82">
        <v>120</v>
      </c>
      <c r="H82">
        <v>1.2783505154639174</v>
      </c>
      <c r="I82">
        <v>1.4363030807660284</v>
      </c>
      <c r="J82">
        <v>1.6188214979494926</v>
      </c>
      <c r="K82">
        <v>1.7222625090645394</v>
      </c>
      <c r="M82">
        <v>120</v>
      </c>
      <c r="N82">
        <v>2.0700636942675161</v>
      </c>
      <c r="O82">
        <v>2.3659305993690851</v>
      </c>
      <c r="S82">
        <v>120</v>
      </c>
      <c r="T82">
        <v>5.1717089125102209</v>
      </c>
      <c r="U82">
        <v>5.7739059967585087</v>
      </c>
      <c r="V82">
        <v>6.1094996374184189</v>
      </c>
    </row>
    <row r="83" spans="1:23" x14ac:dyDescent="0.35">
      <c r="A83" t="s">
        <v>41</v>
      </c>
      <c r="G83" t="s">
        <v>41</v>
      </c>
      <c r="H83">
        <v>1.2150668286755772</v>
      </c>
      <c r="I83">
        <v>1.3712405155864338</v>
      </c>
      <c r="J83">
        <v>1.5458937198067633</v>
      </c>
      <c r="K83">
        <v>2.1367521367521367</v>
      </c>
      <c r="M83" t="s">
        <v>41</v>
      </c>
      <c r="N83">
        <v>1.9780219780219781</v>
      </c>
      <c r="O83">
        <v>2.2615906520919711</v>
      </c>
      <c r="P83">
        <v>2.5522041763341066</v>
      </c>
      <c r="Q83">
        <v>3.6725325172149965</v>
      </c>
      <c r="S83" t="s">
        <v>41</v>
      </c>
      <c r="T83">
        <v>4.9365838839523057</v>
      </c>
      <c r="U83">
        <v>5.5952380952380949</v>
      </c>
      <c r="V83">
        <v>6.1904761904761907</v>
      </c>
      <c r="W83">
        <v>8.6840091813312945</v>
      </c>
    </row>
    <row r="84" spans="1:23" x14ac:dyDescent="0.35">
      <c r="A84">
        <v>59</v>
      </c>
      <c r="B84">
        <v>1.5570934256055364</v>
      </c>
      <c r="C84">
        <v>1.8580782162449125</v>
      </c>
      <c r="E84">
        <v>2.7920962199312713</v>
      </c>
      <c r="G84">
        <v>59</v>
      </c>
      <c r="H84">
        <v>1.1946902654867257</v>
      </c>
      <c r="J84">
        <v>1.5034364261168385</v>
      </c>
      <c r="K84">
        <v>1.6972165648336728</v>
      </c>
      <c r="M84">
        <v>59</v>
      </c>
      <c r="N84">
        <v>1.86693822131704</v>
      </c>
      <c r="O84">
        <v>2.2562378340116793</v>
      </c>
      <c r="Q84">
        <v>2.8780068728522337</v>
      </c>
      <c r="S84">
        <v>59</v>
      </c>
      <c r="T84">
        <v>4.9307958477508649</v>
      </c>
      <c r="U84">
        <v>5.5309734513274336</v>
      </c>
      <c r="W84">
        <v>7.173539518900343</v>
      </c>
    </row>
    <row r="85" spans="1:23" x14ac:dyDescent="0.35">
      <c r="A85">
        <v>66</v>
      </c>
      <c r="B85">
        <v>1.5769230769230769</v>
      </c>
      <c r="C85">
        <v>1.9142419601837672</v>
      </c>
      <c r="D85">
        <v>2.1689497716894977</v>
      </c>
      <c r="E85">
        <v>2.9456771231828616</v>
      </c>
      <c r="G85">
        <v>66</v>
      </c>
      <c r="H85">
        <v>1.0333863275039745</v>
      </c>
      <c r="I85">
        <v>1.3657056145675264</v>
      </c>
      <c r="J85">
        <v>1.5390505359877489</v>
      </c>
      <c r="K85">
        <v>2.0657995409334355</v>
      </c>
      <c r="M85">
        <v>66</v>
      </c>
      <c r="N85">
        <v>1.9230769230769231</v>
      </c>
      <c r="O85">
        <v>2.2450532724505328</v>
      </c>
      <c r="P85">
        <v>2.5356576862123612</v>
      </c>
      <c r="Q85">
        <v>3.6725325172149965</v>
      </c>
      <c r="S85">
        <v>66</v>
      </c>
      <c r="T85">
        <v>4.8003072196620584</v>
      </c>
      <c r="U85">
        <v>5.5640243902439028</v>
      </c>
      <c r="V85">
        <v>6.1718870544669029</v>
      </c>
      <c r="W85">
        <v>8.6840091813312945</v>
      </c>
    </row>
    <row r="86" spans="1:23" x14ac:dyDescent="0.35">
      <c r="A86">
        <v>74</v>
      </c>
      <c r="B86">
        <v>1.6830294530154279</v>
      </c>
      <c r="C86">
        <v>1.9217570350034319</v>
      </c>
      <c r="D86">
        <v>2.1195652173913047</v>
      </c>
      <c r="E86">
        <v>2.6928675400291118</v>
      </c>
      <c r="G86">
        <v>74</v>
      </c>
      <c r="H86">
        <v>1.1667810569663692</v>
      </c>
      <c r="I86">
        <v>1.3623978201634876</v>
      </c>
      <c r="J86">
        <v>1.5441176470588236</v>
      </c>
      <c r="K86">
        <v>2.1367521367521367</v>
      </c>
      <c r="M86">
        <v>74</v>
      </c>
      <c r="N86">
        <v>1.9635343618513326</v>
      </c>
      <c r="O86">
        <v>2.2346368715083802</v>
      </c>
      <c r="P86">
        <v>2.5</v>
      </c>
      <c r="Q86">
        <v>3.4086214020107422</v>
      </c>
      <c r="S86">
        <v>74</v>
      </c>
      <c r="T86">
        <v>4.9113233287858122</v>
      </c>
      <c r="U86">
        <v>5.5865921787709505</v>
      </c>
      <c r="V86">
        <v>6.1904761904761907</v>
      </c>
      <c r="W86">
        <v>7.5058531882660793</v>
      </c>
    </row>
    <row r="87" spans="1:23" x14ac:dyDescent="0.35">
      <c r="A87">
        <v>83</v>
      </c>
      <c r="B87">
        <v>1.6887816646562122</v>
      </c>
      <c r="C87">
        <v>1.9147621988882024</v>
      </c>
      <c r="D87">
        <v>2.1610274141763397</v>
      </c>
      <c r="E87">
        <v>2.9948867786705624</v>
      </c>
      <c r="G87">
        <v>83</v>
      </c>
      <c r="H87">
        <v>1.2150668286755772</v>
      </c>
      <c r="I87">
        <v>1.3677811550151975</v>
      </c>
      <c r="J87">
        <v>1.5225334957369063</v>
      </c>
      <c r="K87">
        <v>2.1237864077669903</v>
      </c>
      <c r="M87">
        <v>83</v>
      </c>
      <c r="N87">
        <v>1.9363427326636815</v>
      </c>
      <c r="O87">
        <v>2.2614622057001239</v>
      </c>
      <c r="P87">
        <v>2.5513378967019293</v>
      </c>
      <c r="Q87">
        <v>3.08679706601467</v>
      </c>
      <c r="S87">
        <v>83</v>
      </c>
      <c r="T87">
        <v>4.9013675420549436</v>
      </c>
      <c r="U87">
        <v>5.5762081784386615</v>
      </c>
      <c r="V87">
        <v>6.119951040391677</v>
      </c>
      <c r="W87">
        <v>7.5115095711170339</v>
      </c>
    </row>
    <row r="88" spans="1:23" x14ac:dyDescent="0.35">
      <c r="A88">
        <v>93</v>
      </c>
      <c r="B88">
        <v>1.7032967032967032</v>
      </c>
      <c r="C88">
        <v>1.8508437670114317</v>
      </c>
      <c r="D88">
        <v>2.1598272138228944</v>
      </c>
      <c r="E88">
        <v>2.7777777777777777</v>
      </c>
      <c r="G88">
        <v>93</v>
      </c>
      <c r="H88">
        <v>1.2111869632239596</v>
      </c>
      <c r="I88">
        <v>1.350606394707828</v>
      </c>
      <c r="J88">
        <v>1.5069967707212055</v>
      </c>
      <c r="K88">
        <v>1.905829596412556</v>
      </c>
      <c r="M88">
        <v>93</v>
      </c>
      <c r="N88">
        <v>1.9780219780219781</v>
      </c>
      <c r="O88">
        <v>2.2432432432432434</v>
      </c>
      <c r="P88">
        <v>2.5522041763341066</v>
      </c>
      <c r="Q88">
        <v>2.9808773903262091</v>
      </c>
      <c r="S88">
        <v>93</v>
      </c>
      <c r="T88">
        <v>4.8690759575849381</v>
      </c>
      <c r="U88">
        <v>5.5945945945945947</v>
      </c>
      <c r="V88">
        <v>6.1816192560175054</v>
      </c>
      <c r="W88">
        <v>7.3801742919389977</v>
      </c>
    </row>
    <row r="89" spans="1:23" x14ac:dyDescent="0.35">
      <c r="A89">
        <v>105</v>
      </c>
      <c r="B89">
        <v>1.6853932584269662</v>
      </c>
      <c r="C89">
        <v>1.9210245464247597</v>
      </c>
      <c r="D89">
        <v>2.1642892277422527</v>
      </c>
      <c r="E89">
        <v>2.4654832347140037</v>
      </c>
      <c r="G89">
        <v>105</v>
      </c>
      <c r="H89">
        <v>1.2142857142857142</v>
      </c>
      <c r="I89">
        <v>1.3634592910011687</v>
      </c>
      <c r="J89">
        <v>1.5458937198067633</v>
      </c>
      <c r="K89">
        <v>1.8705035971223021</v>
      </c>
      <c r="M89">
        <v>105</v>
      </c>
      <c r="N89">
        <v>1.955602536997886</v>
      </c>
      <c r="O89">
        <v>2.2466539196940727</v>
      </c>
      <c r="P89">
        <v>2.5419664268585134</v>
      </c>
      <c r="Q89">
        <v>2.8392685274302214</v>
      </c>
      <c r="S89">
        <v>105</v>
      </c>
      <c r="T89">
        <v>4.9356430852608151</v>
      </c>
      <c r="U89">
        <v>5.5673382820784729</v>
      </c>
      <c r="V89">
        <v>6.1630218687872764</v>
      </c>
      <c r="W89">
        <v>6.6568047337278102</v>
      </c>
    </row>
    <row r="90" spans="1:23" x14ac:dyDescent="0.35">
      <c r="A90">
        <v>-120</v>
      </c>
      <c r="B90">
        <v>1.70082860880942</v>
      </c>
      <c r="C90">
        <v>1.9191470457574411</v>
      </c>
      <c r="D90">
        <v>2.1422261484098941</v>
      </c>
      <c r="E90">
        <v>2.6544821583986073</v>
      </c>
      <c r="G90">
        <v>-120</v>
      </c>
      <c r="H90">
        <v>1.1978704525288375</v>
      </c>
      <c r="I90">
        <v>1.3712405155864338</v>
      </c>
      <c r="J90">
        <v>1.5448215839860748</v>
      </c>
      <c r="K90">
        <v>1.8330388692579505</v>
      </c>
      <c r="M90">
        <v>-120</v>
      </c>
      <c r="N90">
        <v>1.9642857142857142</v>
      </c>
      <c r="O90">
        <v>2.2107243650047037</v>
      </c>
      <c r="P90">
        <v>2.5337837837837838</v>
      </c>
      <c r="Q90">
        <v>2.6979982593559617</v>
      </c>
      <c r="S90">
        <v>-120</v>
      </c>
      <c r="T90">
        <v>4.9107142857142856</v>
      </c>
      <c r="U90">
        <v>5.5042016806722689</v>
      </c>
      <c r="V90">
        <v>6.0869565217391308</v>
      </c>
      <c r="W90">
        <v>6.8973020017406439</v>
      </c>
    </row>
    <row r="91" spans="1:23" x14ac:dyDescent="0.35">
      <c r="A91">
        <v>120</v>
      </c>
      <c r="B91">
        <v>1.6708437761069341</v>
      </c>
      <c r="C91">
        <v>1.854140914709518</v>
      </c>
      <c r="D91">
        <v>2.1108179419525066</v>
      </c>
      <c r="G91">
        <v>120</v>
      </c>
      <c r="H91">
        <v>1.1859219586840093</v>
      </c>
      <c r="I91">
        <v>1.3643659711075442</v>
      </c>
      <c r="J91">
        <v>1.5451174289245984</v>
      </c>
      <c r="K91">
        <v>1.552547770700637</v>
      </c>
      <c r="M91">
        <v>120</v>
      </c>
      <c r="N91">
        <v>1.9746335535809223</v>
      </c>
      <c r="O91">
        <v>2.2615906520919711</v>
      </c>
      <c r="S91">
        <v>120</v>
      </c>
      <c r="T91">
        <v>4.9365838839523057</v>
      </c>
      <c r="U91">
        <v>5.5952380952380949</v>
      </c>
      <c r="V91">
        <v>5.7670561628345265</v>
      </c>
    </row>
    <row r="92" spans="1:23" x14ac:dyDescent="0.35">
      <c r="A92" t="s">
        <v>42</v>
      </c>
      <c r="G92" t="s">
        <v>42</v>
      </c>
      <c r="H92">
        <v>1.0736196319018405</v>
      </c>
      <c r="I92">
        <v>1.2584217455277629</v>
      </c>
      <c r="J92">
        <v>1.4109347442680775</v>
      </c>
      <c r="K92">
        <v>1.7721645367412142</v>
      </c>
      <c r="M92" t="s">
        <v>42</v>
      </c>
      <c r="N92">
        <v>1.9373673036093417</v>
      </c>
      <c r="O92">
        <v>2.2326290568503597</v>
      </c>
      <c r="P92">
        <v>2.5027203482045701</v>
      </c>
      <c r="Q92">
        <v>3.4578146611341634</v>
      </c>
      <c r="S92" t="s">
        <v>42</v>
      </c>
      <c r="T92">
        <v>4.5647558386411884</v>
      </c>
      <c r="U92">
        <v>5.3191489361702127</v>
      </c>
      <c r="V92">
        <v>5.7752667922159446</v>
      </c>
      <c r="W92">
        <v>7.3651452282157681</v>
      </c>
    </row>
    <row r="93" spans="1:23" x14ac:dyDescent="0.35">
      <c r="A93">
        <v>59</v>
      </c>
      <c r="B93">
        <v>1.3805004314063847</v>
      </c>
      <c r="C93">
        <v>1.6666666666666667</v>
      </c>
      <c r="D93">
        <v>1.9031141868512111</v>
      </c>
      <c r="E93">
        <v>2.0797227036395145</v>
      </c>
      <c r="G93">
        <v>59</v>
      </c>
      <c r="H93">
        <v>0.95320623916811087</v>
      </c>
      <c r="I93">
        <v>1.2110726643598617</v>
      </c>
      <c r="J93">
        <v>1.3888888888888888</v>
      </c>
      <c r="M93">
        <v>59</v>
      </c>
      <c r="N93">
        <v>1.7256255392579809</v>
      </c>
      <c r="P93">
        <v>2.2491349480968861</v>
      </c>
      <c r="Q93">
        <v>2.8162911611785093</v>
      </c>
      <c r="S93">
        <v>59</v>
      </c>
      <c r="T93">
        <v>3.7963761863675582</v>
      </c>
      <c r="V93">
        <v>5.7407407407407405</v>
      </c>
      <c r="W93">
        <v>5.8492201039861351</v>
      </c>
    </row>
    <row r="94" spans="1:23" x14ac:dyDescent="0.35">
      <c r="A94">
        <v>66</v>
      </c>
      <c r="B94">
        <v>1.2157562003566218</v>
      </c>
      <c r="C94">
        <v>1.7843289371605895</v>
      </c>
      <c r="D94">
        <v>1.9615384615384615</v>
      </c>
      <c r="E94">
        <v>2.2324865280985371</v>
      </c>
      <c r="G94">
        <v>66</v>
      </c>
      <c r="H94">
        <v>1.0662604722010662</v>
      </c>
      <c r="I94">
        <v>1.2157562003566218</v>
      </c>
      <c r="J94">
        <v>1.3899613899613901</v>
      </c>
      <c r="K94">
        <v>1.7067494181536074</v>
      </c>
      <c r="M94">
        <v>66</v>
      </c>
      <c r="N94">
        <v>1.5946420028703556</v>
      </c>
      <c r="O94">
        <v>2.1442793689692139</v>
      </c>
      <c r="P94">
        <v>2.4825446082234288</v>
      </c>
      <c r="Q94">
        <v>3.012422360248447</v>
      </c>
      <c r="S94">
        <v>66</v>
      </c>
      <c r="T94">
        <v>3.9866050071758892</v>
      </c>
      <c r="U94">
        <v>5.0926635013018835</v>
      </c>
      <c r="V94">
        <v>5.7545731707317076</v>
      </c>
      <c r="W94">
        <v>6.5527950310558998</v>
      </c>
    </row>
    <row r="95" spans="1:23" x14ac:dyDescent="0.35">
      <c r="A95">
        <v>74</v>
      </c>
      <c r="B95">
        <v>1.4416315049226442</v>
      </c>
      <c r="C95">
        <v>1.6666666666666667</v>
      </c>
      <c r="D95">
        <v>1.9994484280198568</v>
      </c>
      <c r="E95">
        <v>2.9391424619640389</v>
      </c>
      <c r="G95">
        <v>74</v>
      </c>
      <c r="H95">
        <v>0.9681881051175657</v>
      </c>
      <c r="I95">
        <v>1.2557697529188163</v>
      </c>
      <c r="J95">
        <v>1.3985536908173011</v>
      </c>
      <c r="K95">
        <v>1.7623929223423678</v>
      </c>
      <c r="M95">
        <v>74</v>
      </c>
      <c r="N95">
        <v>1.9112627986348123</v>
      </c>
      <c r="O95">
        <v>2.1428571428571428</v>
      </c>
      <c r="P95">
        <v>2.4857954545454541</v>
      </c>
      <c r="Q95">
        <v>3.4578146611341634</v>
      </c>
      <c r="S95">
        <v>74</v>
      </c>
      <c r="U95">
        <v>5.2702702702702702</v>
      </c>
      <c r="V95">
        <v>5.7692307692307692</v>
      </c>
      <c r="W95">
        <v>7.3651452282157681</v>
      </c>
    </row>
    <row r="96" spans="1:23" x14ac:dyDescent="0.35">
      <c r="A96">
        <v>83</v>
      </c>
      <c r="B96">
        <v>1.3510194055514615</v>
      </c>
      <c r="C96">
        <v>1.7177914110429449</v>
      </c>
      <c r="D96">
        <v>2.0138451856513528</v>
      </c>
      <c r="E96">
        <v>2.7564102564102564</v>
      </c>
      <c r="G96">
        <v>83</v>
      </c>
      <c r="H96">
        <v>1.0736196319018405</v>
      </c>
      <c r="I96">
        <v>1.2554927809165097</v>
      </c>
      <c r="J96">
        <v>1.3817243920412674</v>
      </c>
      <c r="K96">
        <v>1.7605633802816902</v>
      </c>
      <c r="M96">
        <v>83</v>
      </c>
      <c r="N96">
        <v>1.9041769041769041</v>
      </c>
      <c r="O96">
        <v>2.2316043425814232</v>
      </c>
      <c r="P96">
        <v>2.4449877750611249</v>
      </c>
      <c r="Q96">
        <v>3.1226811773435568</v>
      </c>
      <c r="S96">
        <v>83</v>
      </c>
      <c r="T96">
        <v>4.4522230410218615</v>
      </c>
      <c r="U96">
        <v>5.3119626627364287</v>
      </c>
      <c r="V96">
        <v>5.7752667922159446</v>
      </c>
      <c r="W96">
        <v>6.8910256410256414</v>
      </c>
    </row>
    <row r="97" spans="1:23" x14ac:dyDescent="0.35">
      <c r="A97">
        <v>93</v>
      </c>
      <c r="B97">
        <v>1.4705882352941178</v>
      </c>
      <c r="C97">
        <v>1.7650303364589077</v>
      </c>
      <c r="D97">
        <v>2.0130576713819366</v>
      </c>
      <c r="E97">
        <v>2.410617551462622</v>
      </c>
      <c r="G97">
        <v>93</v>
      </c>
      <c r="H97">
        <v>1.0590858416945372</v>
      </c>
      <c r="I97">
        <v>1.2222222222222223</v>
      </c>
      <c r="J97">
        <v>1.3978494623655915</v>
      </c>
      <c r="K97">
        <v>1.771283073176132</v>
      </c>
      <c r="M97">
        <v>93</v>
      </c>
      <c r="N97">
        <v>1.8518518518518519</v>
      </c>
      <c r="O97">
        <v>2.2326290568503597</v>
      </c>
      <c r="P97">
        <v>2.5027203482045701</v>
      </c>
      <c r="Q97">
        <v>2.9794149512459374</v>
      </c>
      <c r="S97">
        <v>93</v>
      </c>
      <c r="T97">
        <v>4.5353366722314972</v>
      </c>
      <c r="U97">
        <v>5.2396878483835003</v>
      </c>
      <c r="V97">
        <v>5.7142857142857144</v>
      </c>
      <c r="W97">
        <v>6.8255687973997832</v>
      </c>
    </row>
    <row r="98" spans="1:23" x14ac:dyDescent="0.35">
      <c r="A98">
        <v>105</v>
      </c>
      <c r="B98">
        <v>1.4577259475218658</v>
      </c>
      <c r="C98">
        <v>1.6983016983016983</v>
      </c>
      <c r="D98">
        <v>2.0007807925043921</v>
      </c>
      <c r="E98">
        <v>2.0966453674121408</v>
      </c>
      <c r="G98">
        <v>105</v>
      </c>
      <c r="H98">
        <v>1.0476190476190477</v>
      </c>
      <c r="I98">
        <v>1.1517275913870806</v>
      </c>
      <c r="J98">
        <v>1.3839056893900563</v>
      </c>
      <c r="K98">
        <v>1.7721645367412142</v>
      </c>
      <c r="M98">
        <v>105</v>
      </c>
      <c r="N98">
        <v>1.9373673036093417</v>
      </c>
      <c r="O98">
        <v>2.1239380309845077</v>
      </c>
      <c r="P98">
        <v>2.4844720496894408</v>
      </c>
      <c r="S98">
        <v>105</v>
      </c>
      <c r="T98">
        <v>4.5647558386411884</v>
      </c>
      <c r="U98">
        <v>5.3191489361702127</v>
      </c>
      <c r="V98">
        <v>5.5722138930534735</v>
      </c>
      <c r="W98">
        <v>5.9904153354632586</v>
      </c>
    </row>
    <row r="99" spans="1:23" x14ac:dyDescent="0.35">
      <c r="A99">
        <v>-120</v>
      </c>
      <c r="B99">
        <v>1.350210970464135</v>
      </c>
      <c r="C99">
        <v>1.7467248908296944</v>
      </c>
      <c r="D99">
        <v>2.0157465376588881</v>
      </c>
      <c r="G99">
        <v>-120</v>
      </c>
      <c r="H99">
        <v>1.0402219140083218</v>
      </c>
      <c r="I99">
        <v>1.2568772528931891</v>
      </c>
      <c r="J99">
        <v>1.4109347442680775</v>
      </c>
      <c r="K99">
        <v>1.462882096069869</v>
      </c>
      <c r="M99">
        <v>-120</v>
      </c>
      <c r="N99">
        <v>1.8955154877484974</v>
      </c>
      <c r="O99">
        <v>2.0282186948853616</v>
      </c>
      <c r="P99">
        <v>2.3240371845949537</v>
      </c>
      <c r="S99">
        <v>-120</v>
      </c>
      <c r="T99">
        <v>4.5625</v>
      </c>
      <c r="U99">
        <v>4.9563318777292578</v>
      </c>
      <c r="V99">
        <v>5.5966609751470306</v>
      </c>
    </row>
    <row r="100" spans="1:23" x14ac:dyDescent="0.35">
      <c r="A100">
        <v>120</v>
      </c>
      <c r="B100">
        <v>1.4624505928853755</v>
      </c>
      <c r="C100">
        <v>1.6316031941031941</v>
      </c>
      <c r="G100">
        <v>120</v>
      </c>
      <c r="H100">
        <v>0.98814229249011853</v>
      </c>
      <c r="I100">
        <v>1.2584217455277629</v>
      </c>
      <c r="J100">
        <v>1.2860872235872236</v>
      </c>
      <c r="K100">
        <v>1.4520443255636226</v>
      </c>
      <c r="M100">
        <v>120</v>
      </c>
      <c r="N100">
        <v>1.7037094400991251</v>
      </c>
      <c r="S100">
        <v>120</v>
      </c>
      <c r="T100">
        <v>4.2011925966080694</v>
      </c>
      <c r="U100">
        <v>4.5876842751842748</v>
      </c>
    </row>
    <row r="101" spans="1:23" x14ac:dyDescent="0.35">
      <c r="A101" t="s">
        <v>43</v>
      </c>
      <c r="G101" t="s">
        <v>43</v>
      </c>
      <c r="H101">
        <v>0.89408528198074277</v>
      </c>
      <c r="I101">
        <v>1.0319523008714264</v>
      </c>
      <c r="J101">
        <v>1.1779293242405455</v>
      </c>
      <c r="K101">
        <v>1.5363321799307958</v>
      </c>
      <c r="M101" t="s">
        <v>43</v>
      </c>
      <c r="N101">
        <v>1.6719464977120733</v>
      </c>
      <c r="O101">
        <v>1.964735516372796</v>
      </c>
      <c r="P101">
        <v>2.3450789793438638</v>
      </c>
      <c r="Q101">
        <v>3.1564890129901659</v>
      </c>
      <c r="S101" t="s">
        <v>43</v>
      </c>
      <c r="T101">
        <v>3.8751714677640599</v>
      </c>
      <c r="U101">
        <v>4.5852895148669797</v>
      </c>
      <c r="V101">
        <v>5.1538461538461542</v>
      </c>
      <c r="W101">
        <v>6.5557848731334216</v>
      </c>
    </row>
    <row r="102" spans="1:23" x14ac:dyDescent="0.35">
      <c r="A102">
        <v>59</v>
      </c>
      <c r="C102">
        <v>1.4880952380952381</v>
      </c>
      <c r="D102">
        <v>1.6949152542372881</v>
      </c>
      <c r="G102">
        <v>59</v>
      </c>
      <c r="J102">
        <v>1.0559662090813093</v>
      </c>
      <c r="K102">
        <v>1.228813559322034</v>
      </c>
      <c r="M102">
        <v>59</v>
      </c>
      <c r="N102">
        <v>1.6719464977120733</v>
      </c>
      <c r="Q102">
        <v>2.4947478991596639</v>
      </c>
      <c r="S102">
        <v>59</v>
      </c>
      <c r="U102">
        <v>4.0478704681450193</v>
      </c>
      <c r="W102">
        <v>5.2966101694915251</v>
      </c>
    </row>
    <row r="103" spans="1:23" x14ac:dyDescent="0.35">
      <c r="A103">
        <v>66</v>
      </c>
      <c r="B103">
        <v>0.92350315530244731</v>
      </c>
      <c r="D103">
        <v>1.6153846153846154</v>
      </c>
      <c r="E103">
        <v>2.2024729520865534</v>
      </c>
      <c r="G103">
        <v>66</v>
      </c>
      <c r="H103">
        <v>0.73529411764705876</v>
      </c>
      <c r="I103">
        <v>1.0319523008714264</v>
      </c>
      <c r="J103">
        <v>1.1737089201877935</v>
      </c>
      <c r="K103">
        <v>1.2751159196290571</v>
      </c>
      <c r="M103">
        <v>66</v>
      </c>
      <c r="O103">
        <v>1.8857589984350549</v>
      </c>
      <c r="P103">
        <v>2.2796352583586628</v>
      </c>
      <c r="Q103">
        <v>2.9811955358507873</v>
      </c>
      <c r="S103">
        <v>66</v>
      </c>
      <c r="U103">
        <v>4.5852895148669797</v>
      </c>
      <c r="V103">
        <v>5.1538461538461542</v>
      </c>
      <c r="W103">
        <v>6.077052438465067</v>
      </c>
    </row>
    <row r="104" spans="1:23" x14ac:dyDescent="0.35">
      <c r="A104">
        <v>74</v>
      </c>
      <c r="B104">
        <v>1.1004126547455295</v>
      </c>
      <c r="C104">
        <v>1.4423076923076923</v>
      </c>
      <c r="D104">
        <v>1.6840802859499588</v>
      </c>
      <c r="E104">
        <v>1.9377162629757785</v>
      </c>
      <c r="G104">
        <v>74</v>
      </c>
      <c r="H104">
        <v>0.89408528198074277</v>
      </c>
      <c r="I104">
        <v>1.0288065843621399</v>
      </c>
      <c r="J104">
        <v>1.1564625850340136</v>
      </c>
      <c r="K104">
        <v>1.5363321799307958</v>
      </c>
      <c r="M104">
        <v>74</v>
      </c>
      <c r="N104">
        <v>1.577503429355281</v>
      </c>
      <c r="O104">
        <v>1.71939477303989</v>
      </c>
      <c r="P104">
        <v>2.3265306122448979</v>
      </c>
      <c r="Q104">
        <v>2.510460251046025</v>
      </c>
      <c r="S104">
        <v>74</v>
      </c>
      <c r="T104">
        <v>3.8751714677640599</v>
      </c>
      <c r="U104">
        <v>4.0300546448087431</v>
      </c>
      <c r="V104">
        <v>5.1071428571428568</v>
      </c>
      <c r="W104">
        <v>5.757785467128028</v>
      </c>
    </row>
    <row r="105" spans="1:23" x14ac:dyDescent="0.35">
      <c r="A105">
        <v>83</v>
      </c>
      <c r="B105">
        <v>0.97323600973236002</v>
      </c>
      <c r="C105">
        <v>1.4580801944106927</v>
      </c>
      <c r="D105">
        <v>1.6925777331995986</v>
      </c>
      <c r="E105">
        <v>2.0942090566953988</v>
      </c>
      <c r="G105">
        <v>83</v>
      </c>
      <c r="H105">
        <v>0.87281795511221938</v>
      </c>
      <c r="I105">
        <v>0.98159509202453987</v>
      </c>
      <c r="J105">
        <v>1.1779293242405455</v>
      </c>
      <c r="K105">
        <v>1.3050868034478571</v>
      </c>
      <c r="M105">
        <v>83</v>
      </c>
      <c r="N105">
        <v>1.6119221411192213</v>
      </c>
      <c r="O105">
        <v>1.9384540828689119</v>
      </c>
      <c r="P105">
        <v>2.3450789793438638</v>
      </c>
      <c r="Q105">
        <v>3.1564890129901659</v>
      </c>
      <c r="S105">
        <v>83</v>
      </c>
      <c r="T105">
        <v>3.8653366583541144</v>
      </c>
      <c r="U105">
        <v>4.5762286860581742</v>
      </c>
      <c r="V105">
        <v>5.1533742331288339</v>
      </c>
      <c r="W105">
        <v>6.5557848731334216</v>
      </c>
    </row>
    <row r="106" spans="1:23" x14ac:dyDescent="0.35">
      <c r="A106">
        <v>93</v>
      </c>
      <c r="B106">
        <v>1.1563876651982379</v>
      </c>
      <c r="C106">
        <v>1.3075611142694712</v>
      </c>
      <c r="D106">
        <v>1.5211794991809036</v>
      </c>
      <c r="G106">
        <v>93</v>
      </c>
      <c r="H106">
        <v>0.87760355721975203</v>
      </c>
      <c r="I106">
        <v>1.0115923009623797</v>
      </c>
      <c r="J106">
        <v>1.0899182561307903</v>
      </c>
      <c r="M106">
        <v>93</v>
      </c>
      <c r="N106">
        <v>1.6519823788546255</v>
      </c>
      <c r="O106">
        <v>1.8722209220688042</v>
      </c>
      <c r="S106">
        <v>93</v>
      </c>
      <c r="T106">
        <v>3.7720264317180616</v>
      </c>
      <c r="U106">
        <v>4.2710039784694596</v>
      </c>
    </row>
    <row r="107" spans="1:23" x14ac:dyDescent="0.35">
      <c r="A107">
        <v>105</v>
      </c>
      <c r="B107">
        <v>1.0548523206751055</v>
      </c>
      <c r="C107">
        <v>1.3492475350285418</v>
      </c>
      <c r="E107">
        <v>1.8136020151133501</v>
      </c>
      <c r="G107">
        <v>105</v>
      </c>
      <c r="I107">
        <v>0.98598858329008832</v>
      </c>
      <c r="J107">
        <v>1.0994315134613322</v>
      </c>
      <c r="K107">
        <v>1.2342569269521411</v>
      </c>
      <c r="M107">
        <v>105</v>
      </c>
      <c r="N107">
        <v>1.5070256355250455</v>
      </c>
      <c r="O107">
        <v>1.964735516372796</v>
      </c>
      <c r="S107">
        <v>105</v>
      </c>
      <c r="T107">
        <v>3.6392405063291142</v>
      </c>
      <c r="U107">
        <v>4.2034250129735344</v>
      </c>
      <c r="V107">
        <v>5.0125944584382873</v>
      </c>
    </row>
    <row r="108" spans="1:23" x14ac:dyDescent="0.35">
      <c r="A108">
        <v>-120</v>
      </c>
      <c r="C108">
        <v>1.4402407566638005</v>
      </c>
      <c r="G108">
        <v>-120</v>
      </c>
      <c r="H108">
        <v>0.84206586826347307</v>
      </c>
      <c r="J108">
        <v>1.0748065348237317</v>
      </c>
      <c r="M108">
        <v>-120</v>
      </c>
      <c r="N108">
        <v>1.6552020636285469</v>
      </c>
      <c r="O108">
        <v>1.8712574850299402</v>
      </c>
      <c r="S108">
        <v>-120</v>
      </c>
      <c r="U108">
        <v>4.1702493551160789</v>
      </c>
    </row>
    <row r="109" spans="1:23" x14ac:dyDescent="0.35">
      <c r="A109">
        <v>120</v>
      </c>
      <c r="B109">
        <v>1.0037484381507706</v>
      </c>
      <c r="G109">
        <v>120</v>
      </c>
      <c r="H109">
        <v>0.83298625572678053</v>
      </c>
      <c r="M109">
        <v>120</v>
      </c>
      <c r="N109">
        <v>1.2494793835901707</v>
      </c>
      <c r="S109">
        <v>120</v>
      </c>
      <c r="T109">
        <v>3.086214077467722</v>
      </c>
    </row>
    <row r="110" spans="1:23" x14ac:dyDescent="0.35">
      <c r="A110" t="s">
        <v>44</v>
      </c>
      <c r="G110" t="s">
        <v>44</v>
      </c>
      <c r="H110">
        <v>1.328125</v>
      </c>
      <c r="I110">
        <v>1.5255905511811025</v>
      </c>
      <c r="J110">
        <v>1.7204301075268817</v>
      </c>
      <c r="K110">
        <v>2.546516365611843</v>
      </c>
      <c r="M110" t="s">
        <v>44</v>
      </c>
      <c r="N110">
        <v>2.3388476896748429</v>
      </c>
      <c r="O110">
        <v>2.6187904967602593</v>
      </c>
      <c r="P110">
        <v>2.9069767441860463</v>
      </c>
      <c r="Q110">
        <v>4.3732174385440716</v>
      </c>
      <c r="S110" t="s">
        <v>44</v>
      </c>
      <c r="T110">
        <v>5.7589285714285712</v>
      </c>
      <c r="U110">
        <v>6.3711240310077519</v>
      </c>
      <c r="V110">
        <v>7.0602623971536582</v>
      </c>
      <c r="W110">
        <v>10.281135406763548</v>
      </c>
    </row>
    <row r="111" spans="1:23" x14ac:dyDescent="0.35">
      <c r="A111">
        <v>59</v>
      </c>
      <c r="B111">
        <v>1.9793459552495696</v>
      </c>
      <c r="C111">
        <v>2.1186440677966103</v>
      </c>
      <c r="D111">
        <v>2.4438346767278341</v>
      </c>
      <c r="E111">
        <v>3.6720751494449191</v>
      </c>
      <c r="G111">
        <v>59</v>
      </c>
      <c r="H111">
        <v>1.3257575757575759</v>
      </c>
      <c r="I111">
        <v>1.4941939890710383</v>
      </c>
      <c r="J111">
        <v>1.6791044776119401</v>
      </c>
      <c r="K111">
        <v>2.5192143467122121</v>
      </c>
      <c r="M111">
        <v>59</v>
      </c>
      <c r="N111">
        <v>0.77787381158167668</v>
      </c>
      <c r="O111">
        <v>2.4369016536118364</v>
      </c>
      <c r="P111">
        <v>2.903005464480874</v>
      </c>
      <c r="Q111">
        <v>3.7593984962406015</v>
      </c>
      <c r="S111">
        <v>59</v>
      </c>
      <c r="T111">
        <v>5.2279739458347612</v>
      </c>
      <c r="U111">
        <v>6.1792863359442993</v>
      </c>
      <c r="V111">
        <v>7.0325900514579764</v>
      </c>
      <c r="W111">
        <v>9.7352690008539717</v>
      </c>
    </row>
    <row r="112" spans="1:23" x14ac:dyDescent="0.35">
      <c r="A112">
        <v>66</v>
      </c>
      <c r="B112">
        <v>1.9756838905775076</v>
      </c>
      <c r="C112">
        <v>2.1969696969696968</v>
      </c>
      <c r="D112">
        <v>2.4540848638378723</v>
      </c>
      <c r="E112">
        <v>3.2482598607888629</v>
      </c>
      <c r="G112">
        <v>66</v>
      </c>
      <c r="H112">
        <v>1.328125</v>
      </c>
      <c r="I112">
        <v>1.5225334957369061</v>
      </c>
      <c r="J112">
        <v>1.7136625642623462</v>
      </c>
      <c r="K112">
        <v>2.2582152312723878</v>
      </c>
      <c r="M112">
        <v>66</v>
      </c>
      <c r="N112">
        <v>2.3293111348709332</v>
      </c>
      <c r="O112">
        <v>2.6136363636363638</v>
      </c>
      <c r="P112">
        <v>2.8633338492493423</v>
      </c>
      <c r="Q112">
        <v>3.9163498098859315</v>
      </c>
      <c r="S112">
        <v>66</v>
      </c>
      <c r="T112">
        <v>5.7377049180327875</v>
      </c>
      <c r="U112">
        <v>6.3671875</v>
      </c>
      <c r="V112">
        <v>7.0346320346320335</v>
      </c>
      <c r="W112">
        <v>9.0494296577946773</v>
      </c>
    </row>
    <row r="113" spans="1:23" x14ac:dyDescent="0.35">
      <c r="A113">
        <v>74</v>
      </c>
      <c r="B113">
        <v>1.9628099173553721</v>
      </c>
      <c r="C113">
        <v>2.2130013831258646</v>
      </c>
      <c r="D113">
        <v>2.4759284731774414</v>
      </c>
      <c r="E113">
        <v>3.4340659340659343</v>
      </c>
      <c r="G113">
        <v>74</v>
      </c>
      <c r="H113">
        <v>1.3268156424581006</v>
      </c>
      <c r="I113">
        <v>1.5254237288135593</v>
      </c>
      <c r="J113">
        <v>1.7069701280227596</v>
      </c>
      <c r="K113">
        <v>2.546516365611843</v>
      </c>
      <c r="M113">
        <v>74</v>
      </c>
      <c r="N113">
        <v>2.3383768913342502</v>
      </c>
      <c r="O113">
        <v>2.6063100137174211</v>
      </c>
      <c r="P113">
        <v>2.8885832187070148</v>
      </c>
      <c r="Q113">
        <v>4.3732174385440716</v>
      </c>
      <c r="S113">
        <v>74</v>
      </c>
      <c r="T113">
        <v>5.7588075880758813</v>
      </c>
      <c r="U113">
        <v>6.3676633444075312</v>
      </c>
      <c r="V113">
        <v>7.0495185694635483</v>
      </c>
      <c r="W113">
        <v>10.281135406763548</v>
      </c>
    </row>
    <row r="114" spans="1:23" x14ac:dyDescent="0.35">
      <c r="A114">
        <v>83</v>
      </c>
      <c r="B114">
        <v>1.979312986847146</v>
      </c>
      <c r="C114">
        <v>2.2132054592401329</v>
      </c>
      <c r="D114">
        <v>2.4752475247524752</v>
      </c>
      <c r="E114">
        <v>3.3918837068443368</v>
      </c>
      <c r="G114">
        <v>83</v>
      </c>
      <c r="H114">
        <v>1.3253012048192772</v>
      </c>
      <c r="I114">
        <v>1.5217391304347827</v>
      </c>
      <c r="J114">
        <v>1.7189648706088263</v>
      </c>
      <c r="K114">
        <v>2.3118350190463683</v>
      </c>
      <c r="M114">
        <v>83</v>
      </c>
      <c r="N114">
        <v>2.3364485981308412</v>
      </c>
      <c r="O114">
        <v>2.6151930261519305</v>
      </c>
      <c r="P114">
        <v>2.9069767441860463</v>
      </c>
      <c r="Q114">
        <v>3.8929440389294401</v>
      </c>
      <c r="S114">
        <v>83</v>
      </c>
      <c r="T114">
        <v>5.7575757575757578</v>
      </c>
      <c r="U114">
        <v>6.3444108761329305</v>
      </c>
      <c r="V114">
        <v>7.0528967254408057</v>
      </c>
      <c r="W114">
        <v>9.0248334342822538</v>
      </c>
    </row>
    <row r="115" spans="1:23" x14ac:dyDescent="0.35">
      <c r="A115">
        <v>93</v>
      </c>
      <c r="B115">
        <v>1.9850402761795165</v>
      </c>
      <c r="C115">
        <v>2.2138228941684668</v>
      </c>
      <c r="D115">
        <v>2.4749558043606368</v>
      </c>
      <c r="E115">
        <v>3.2355478861087144</v>
      </c>
      <c r="G115">
        <v>93</v>
      </c>
      <c r="H115">
        <v>1.3276836158192091</v>
      </c>
      <c r="I115">
        <v>1.5216910137228863</v>
      </c>
      <c r="J115">
        <v>1.7204301075268817</v>
      </c>
      <c r="K115">
        <v>2.3727351164797241</v>
      </c>
      <c r="M115">
        <v>93</v>
      </c>
      <c r="N115">
        <v>2.3388476896748429</v>
      </c>
      <c r="O115">
        <v>2.6187904967602593</v>
      </c>
      <c r="P115">
        <v>2.905383181668677</v>
      </c>
      <c r="Q115">
        <v>3.5907127429805619</v>
      </c>
      <c r="S115">
        <v>93</v>
      </c>
      <c r="T115">
        <v>5.7565789473684212</v>
      </c>
      <c r="U115">
        <v>6.3604240282685511</v>
      </c>
      <c r="V115">
        <v>7.0602623971536582</v>
      </c>
      <c r="W115">
        <v>9.0325711820534949</v>
      </c>
    </row>
    <row r="116" spans="1:23" x14ac:dyDescent="0.35">
      <c r="A116">
        <v>105</v>
      </c>
      <c r="B116">
        <v>1.984511132623427</v>
      </c>
      <c r="C116">
        <v>2.2132796780684103</v>
      </c>
      <c r="D116">
        <v>2.4764613573950571</v>
      </c>
      <c r="E116">
        <v>2.9129041654529568</v>
      </c>
      <c r="G116">
        <v>105</v>
      </c>
      <c r="H116">
        <v>1.3278855975485189</v>
      </c>
      <c r="I116">
        <v>1.5255905511811025</v>
      </c>
      <c r="J116">
        <v>1.7165277096615987</v>
      </c>
      <c r="K116">
        <v>2.0833333333333335</v>
      </c>
      <c r="M116">
        <v>105</v>
      </c>
      <c r="N116">
        <v>2.3255813953488373</v>
      </c>
      <c r="O116">
        <v>2.6183282980866065</v>
      </c>
      <c r="P116">
        <v>2.9069767441860463</v>
      </c>
      <c r="Q116">
        <v>3.281853281853282</v>
      </c>
      <c r="S116">
        <v>105</v>
      </c>
      <c r="T116">
        <v>5.7580174927113701</v>
      </c>
      <c r="U116">
        <v>6.3711240310077519</v>
      </c>
      <c r="V116">
        <v>7.03125</v>
      </c>
      <c r="W116">
        <v>7.8667953667953672</v>
      </c>
    </row>
    <row r="117" spans="1:23" x14ac:dyDescent="0.35">
      <c r="A117">
        <v>-120</v>
      </c>
      <c r="B117">
        <v>2.0696791997240429</v>
      </c>
      <c r="C117">
        <v>2.2092538557732389</v>
      </c>
      <c r="D117">
        <v>2.4513947590870671</v>
      </c>
      <c r="E117">
        <v>2.8397139251156922</v>
      </c>
      <c r="G117">
        <v>-120</v>
      </c>
      <c r="H117">
        <v>1.3213981244671782</v>
      </c>
      <c r="I117">
        <v>1.5202702702702702</v>
      </c>
      <c r="J117">
        <v>1.7175572519083968</v>
      </c>
      <c r="K117">
        <v>2.2203602848764139</v>
      </c>
      <c r="M117">
        <v>-120</v>
      </c>
      <c r="N117">
        <v>2.3375409069658719</v>
      </c>
      <c r="O117">
        <v>2.6181353767560664</v>
      </c>
      <c r="P117">
        <v>2.9</v>
      </c>
      <c r="Q117">
        <v>3.1353591160220997</v>
      </c>
      <c r="S117">
        <v>-120</v>
      </c>
      <c r="T117">
        <v>5.7589285714285712</v>
      </c>
      <c r="U117">
        <v>6.3336120401337794</v>
      </c>
      <c r="V117">
        <v>7.0416297608503093</v>
      </c>
      <c r="W117">
        <v>7.6146403029028189</v>
      </c>
    </row>
    <row r="118" spans="1:23" x14ac:dyDescent="0.35">
      <c r="A118">
        <v>120</v>
      </c>
      <c r="B118">
        <v>1.9805680119581464</v>
      </c>
      <c r="C118">
        <v>2.2001303780964796</v>
      </c>
      <c r="D118">
        <v>2.4134312696747116</v>
      </c>
      <c r="G118">
        <v>120</v>
      </c>
      <c r="H118">
        <v>1.3189935064935066</v>
      </c>
      <c r="I118">
        <v>1.5157558835261269</v>
      </c>
      <c r="J118">
        <v>1.7050990581357583</v>
      </c>
      <c r="K118">
        <v>1.974231088944306</v>
      </c>
      <c r="M118">
        <v>120</v>
      </c>
      <c r="N118">
        <v>2.3259881077299758</v>
      </c>
      <c r="O118">
        <v>2.5668187744458932</v>
      </c>
      <c r="P118">
        <v>2.7185628742514969</v>
      </c>
      <c r="S118">
        <v>120</v>
      </c>
      <c r="T118">
        <v>5.754857997010463</v>
      </c>
      <c r="U118">
        <v>6.2948174706649285</v>
      </c>
      <c r="V118">
        <v>6.431137724550898</v>
      </c>
    </row>
    <row r="119" spans="1:23" x14ac:dyDescent="0.35">
      <c r="A119" t="s">
        <v>45</v>
      </c>
      <c r="G119" t="s">
        <v>45</v>
      </c>
      <c r="H119">
        <v>1.1672095548317047</v>
      </c>
      <c r="I119">
        <v>1.3157894736842106</v>
      </c>
      <c r="J119">
        <v>1.4726507713884993</v>
      </c>
      <c r="K119">
        <v>2.5641025641025643</v>
      </c>
      <c r="M119" t="s">
        <v>45</v>
      </c>
      <c r="N119">
        <v>2.1739130434782608</v>
      </c>
      <c r="O119">
        <v>2.4521531100478469</v>
      </c>
      <c r="P119">
        <v>2.7298536798427606</v>
      </c>
      <c r="Q119">
        <v>3.7329286798179058</v>
      </c>
      <c r="S119" t="s">
        <v>45</v>
      </c>
      <c r="T119">
        <v>5.228398458998349</v>
      </c>
      <c r="U119">
        <v>5.8152173913043477</v>
      </c>
      <c r="V119">
        <v>6.4440993788819867</v>
      </c>
      <c r="W119">
        <v>9.0909090909090917</v>
      </c>
    </row>
    <row r="120" spans="1:23" x14ac:dyDescent="0.35">
      <c r="A120">
        <v>59</v>
      </c>
      <c r="B120">
        <v>1.7866480739062229</v>
      </c>
      <c r="C120">
        <v>2.0368574199806013</v>
      </c>
      <c r="D120">
        <v>2.2927689594356262</v>
      </c>
      <c r="E120">
        <v>3.281853281853282</v>
      </c>
      <c r="G120">
        <v>59</v>
      </c>
      <c r="H120">
        <v>1.1605415860735009</v>
      </c>
      <c r="I120">
        <v>1.3157894736842106</v>
      </c>
      <c r="J120">
        <v>1.4705882352941178</v>
      </c>
      <c r="K120">
        <v>2.1235521235521237</v>
      </c>
      <c r="M120">
        <v>59</v>
      </c>
      <c r="N120">
        <v>2.1352623322293884</v>
      </c>
      <c r="O120">
        <v>2.4518388791593693</v>
      </c>
      <c r="P120">
        <v>2.7145359019264448</v>
      </c>
      <c r="Q120">
        <v>3.4057437407952871</v>
      </c>
      <c r="S120">
        <v>59</v>
      </c>
      <c r="T120">
        <v>5.1768766177739431</v>
      </c>
      <c r="U120">
        <v>5.8058925476603118</v>
      </c>
      <c r="V120">
        <v>6.4411492122335492</v>
      </c>
      <c r="W120">
        <v>7.9150579150579157</v>
      </c>
    </row>
    <row r="121" spans="1:23" x14ac:dyDescent="0.35">
      <c r="A121">
        <v>66</v>
      </c>
      <c r="B121">
        <v>1.7938931297709924</v>
      </c>
      <c r="C121">
        <v>2.0353302611367128</v>
      </c>
      <c r="D121">
        <v>2.2932273352698367</v>
      </c>
      <c r="E121">
        <v>3.293736501079914</v>
      </c>
      <c r="G121">
        <v>66</v>
      </c>
      <c r="H121">
        <v>1.1627906976744187</v>
      </c>
      <c r="I121">
        <v>1.3157894736842106</v>
      </c>
      <c r="J121">
        <v>1.4682539682539681</v>
      </c>
      <c r="K121">
        <v>2.5641025641025643</v>
      </c>
      <c r="M121">
        <v>66</v>
      </c>
      <c r="N121">
        <v>2.1590909090909092</v>
      </c>
      <c r="O121">
        <v>2.4232633279483036</v>
      </c>
      <c r="P121">
        <v>2.7006172839506175</v>
      </c>
      <c r="Q121">
        <v>3.7329286798179058</v>
      </c>
      <c r="S121">
        <v>66</v>
      </c>
      <c r="T121">
        <v>5.2051671732522795</v>
      </c>
      <c r="U121">
        <v>5.8110367892976589</v>
      </c>
      <c r="V121">
        <v>6.4440993788819867</v>
      </c>
      <c r="W121">
        <v>9.0909090909090917</v>
      </c>
    </row>
    <row r="122" spans="1:23" x14ac:dyDescent="0.35">
      <c r="A122">
        <v>74</v>
      </c>
      <c r="B122">
        <v>1.7906336088154271</v>
      </c>
      <c r="C122">
        <v>2.036516853932584</v>
      </c>
      <c r="D122">
        <v>2.2916666666666665</v>
      </c>
      <c r="E122">
        <v>3.2434402332361518</v>
      </c>
      <c r="G122">
        <v>74</v>
      </c>
      <c r="H122">
        <v>1.1652542372881356</v>
      </c>
      <c r="I122">
        <v>1.3157894736842104</v>
      </c>
      <c r="J122">
        <v>1.4726507713884993</v>
      </c>
      <c r="K122">
        <v>2.0703933747412009</v>
      </c>
      <c r="M122">
        <v>74</v>
      </c>
      <c r="N122">
        <v>2.1739130434782608</v>
      </c>
      <c r="O122">
        <v>2.4432209222298691</v>
      </c>
      <c r="P122">
        <v>2.728035814213766</v>
      </c>
      <c r="Q122">
        <v>3.6443148688046652</v>
      </c>
      <c r="S122">
        <v>74</v>
      </c>
      <c r="T122">
        <v>5.2126200274348422</v>
      </c>
      <c r="U122">
        <v>5.7980900409276943</v>
      </c>
      <c r="V122">
        <v>6.4440133037694016</v>
      </c>
      <c r="W122">
        <v>8.8556851311953366</v>
      </c>
    </row>
    <row r="123" spans="1:23" x14ac:dyDescent="0.35">
      <c r="A123">
        <v>83</v>
      </c>
      <c r="B123">
        <v>1.7969735182849937</v>
      </c>
      <c r="C123">
        <v>2.038895859473024</v>
      </c>
      <c r="D123">
        <v>2.2924411400247831</v>
      </c>
      <c r="E123">
        <v>3.2595325953259535</v>
      </c>
      <c r="G123">
        <v>83</v>
      </c>
      <c r="H123">
        <v>1.1620603015075377</v>
      </c>
      <c r="I123">
        <v>1.3157894736842106</v>
      </c>
      <c r="J123">
        <v>1.4723926380368098</v>
      </c>
      <c r="K123">
        <v>2.0183486238532109</v>
      </c>
      <c r="M123">
        <v>83</v>
      </c>
      <c r="N123">
        <v>2.1739130434782608</v>
      </c>
      <c r="O123">
        <v>2.4449877750611249</v>
      </c>
      <c r="P123">
        <v>2.7295285359801489</v>
      </c>
      <c r="Q123">
        <v>3.4415584415584415</v>
      </c>
      <c r="S123">
        <v>83</v>
      </c>
      <c r="T123">
        <v>5.2248677248677255</v>
      </c>
      <c r="U123">
        <v>5.8143778129181367</v>
      </c>
      <c r="V123">
        <v>6.425091352009745</v>
      </c>
      <c r="W123">
        <v>8.3116883116883109</v>
      </c>
    </row>
    <row r="124" spans="1:23" x14ac:dyDescent="0.35">
      <c r="A124">
        <v>93</v>
      </c>
      <c r="B124">
        <v>1.773049645390071</v>
      </c>
      <c r="C124">
        <v>2.0329670329670328</v>
      </c>
      <c r="D124">
        <v>2.2866703848298937</v>
      </c>
      <c r="E124">
        <v>2.7758541089566022</v>
      </c>
      <c r="G124">
        <v>93</v>
      </c>
      <c r="H124">
        <v>1.1672095548317047</v>
      </c>
      <c r="I124">
        <v>1.3129102844638949</v>
      </c>
      <c r="J124">
        <v>1.460248783126014</v>
      </c>
      <c r="K124">
        <v>1.9420131291028446</v>
      </c>
      <c r="M124">
        <v>93</v>
      </c>
      <c r="N124">
        <v>2.1715526601520088</v>
      </c>
      <c r="O124">
        <v>2.4521531100478469</v>
      </c>
      <c r="P124">
        <v>2.7298536798427606</v>
      </c>
      <c r="Q124">
        <v>3.3183287165281623</v>
      </c>
      <c r="S124">
        <v>93</v>
      </c>
      <c r="T124">
        <v>5.228398458998349</v>
      </c>
      <c r="U124">
        <v>5.8152173913043477</v>
      </c>
      <c r="V124">
        <v>6.4410480349344983</v>
      </c>
      <c r="W124">
        <v>7.5946445060018464</v>
      </c>
    </row>
    <row r="125" spans="1:23" x14ac:dyDescent="0.35">
      <c r="A125">
        <v>105</v>
      </c>
      <c r="B125">
        <v>1.7709875237893846</v>
      </c>
      <c r="C125">
        <v>2.0408163265306123</v>
      </c>
      <c r="D125">
        <v>2.2943037974683547</v>
      </c>
      <c r="E125">
        <v>2.5825400040510433</v>
      </c>
      <c r="G125">
        <v>105</v>
      </c>
      <c r="H125">
        <v>1.1671087533156499</v>
      </c>
      <c r="I125">
        <v>1.3157894736842106</v>
      </c>
      <c r="J125">
        <v>1.4602215508559919</v>
      </c>
      <c r="K125">
        <v>1.6877637130801688</v>
      </c>
      <c r="M125">
        <v>105</v>
      </c>
      <c r="N125">
        <v>2.169421487603306</v>
      </c>
      <c r="O125">
        <v>2.4485798237022527</v>
      </c>
      <c r="P125">
        <v>2.7050000000000001</v>
      </c>
      <c r="Q125">
        <v>2.937006279116873</v>
      </c>
      <c r="S125">
        <v>105</v>
      </c>
      <c r="T125">
        <v>5.2195121951219514</v>
      </c>
      <c r="U125">
        <v>5.8031341821743396</v>
      </c>
      <c r="V125">
        <v>6.407669021190717</v>
      </c>
      <c r="W125">
        <v>7.0386874620214712</v>
      </c>
    </row>
    <row r="126" spans="1:23" x14ac:dyDescent="0.35">
      <c r="A126">
        <v>-120</v>
      </c>
      <c r="B126">
        <v>1.7714791851195748</v>
      </c>
      <c r="C126">
        <v>1.9913419913419914</v>
      </c>
      <c r="D126">
        <v>2.0735155513666355</v>
      </c>
      <c r="E126">
        <v>2.4821109123434706</v>
      </c>
      <c r="G126">
        <v>-120</v>
      </c>
      <c r="H126">
        <v>1.1071744906997343</v>
      </c>
      <c r="I126">
        <v>1.3147157493879771</v>
      </c>
      <c r="J126">
        <v>1.4071294559099439</v>
      </c>
      <c r="K126">
        <v>1.8343352192362092</v>
      </c>
      <c r="M126">
        <v>-120</v>
      </c>
      <c r="N126">
        <v>2.1645021645021645</v>
      </c>
      <c r="O126">
        <v>2.4431339511373209</v>
      </c>
      <c r="P126">
        <v>2.596830985915493</v>
      </c>
      <c r="Q126">
        <v>2.7573529411764706</v>
      </c>
      <c r="S126">
        <v>-120</v>
      </c>
      <c r="T126">
        <v>5.1391862955032117</v>
      </c>
      <c r="U126">
        <v>5.3896103896103895</v>
      </c>
      <c r="V126">
        <v>6.3878676470588234</v>
      </c>
      <c r="W126">
        <v>6.5140845070422539</v>
      </c>
    </row>
    <row r="127" spans="1:23" x14ac:dyDescent="0.35">
      <c r="A127">
        <v>120</v>
      </c>
      <c r="B127">
        <v>1.786447638603696</v>
      </c>
      <c r="C127">
        <v>1.9043760129659641</v>
      </c>
      <c r="D127">
        <v>2.1631205673758864</v>
      </c>
      <c r="G127">
        <v>120</v>
      </c>
      <c r="H127">
        <v>1.1570247933884297</v>
      </c>
      <c r="I127">
        <v>1.2943262411347518</v>
      </c>
      <c r="J127">
        <v>1.3704318936877076</v>
      </c>
      <c r="M127">
        <v>120</v>
      </c>
      <c r="N127">
        <v>2.1355236139630391</v>
      </c>
      <c r="O127">
        <v>2.3297342192691031</v>
      </c>
      <c r="S127">
        <v>120</v>
      </c>
      <c r="T127">
        <v>5.1950718685831623</v>
      </c>
      <c r="U127">
        <v>5.5992366412213741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6156-B704-480F-8847-6A94E7C2599F}">
  <dimension ref="A1:A13"/>
  <sheetViews>
    <sheetView workbookViewId="0">
      <selection activeCell="A11" sqref="A11"/>
    </sheetView>
  </sheetViews>
  <sheetFormatPr defaultRowHeight="14.5" x14ac:dyDescent="0.35"/>
  <cols>
    <col min="1" max="1" width="114.36328125" bestFit="1" customWidth="1"/>
  </cols>
  <sheetData>
    <row r="1" spans="1:1" x14ac:dyDescent="0.35">
      <c r="A1" s="65" t="s">
        <v>53</v>
      </c>
    </row>
    <row r="2" spans="1:1" x14ac:dyDescent="0.35">
      <c r="A2" s="65" t="s">
        <v>54</v>
      </c>
    </row>
    <row r="3" spans="1:1" x14ac:dyDescent="0.35">
      <c r="A3" t="s">
        <v>61</v>
      </c>
    </row>
    <row r="4" spans="1:1" x14ac:dyDescent="0.35">
      <c r="A4" t="s">
        <v>62</v>
      </c>
    </row>
    <row r="5" spans="1:1" x14ac:dyDescent="0.35">
      <c r="A5" t="s">
        <v>63</v>
      </c>
    </row>
    <row r="6" spans="1:1" x14ac:dyDescent="0.35">
      <c r="A6" t="s">
        <v>64</v>
      </c>
    </row>
    <row r="7" spans="1:1" x14ac:dyDescent="0.35">
      <c r="A7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  <row r="11" spans="1:1" x14ac:dyDescent="0.35">
      <c r="A11" t="s">
        <v>58</v>
      </c>
    </row>
    <row r="12" spans="1:1" x14ac:dyDescent="0.35">
      <c r="A12" t="s">
        <v>59</v>
      </c>
    </row>
    <row r="13" spans="1:1" x14ac:dyDescent="0.35">
      <c r="A13" t="s">
        <v>60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60A9-A10F-41DD-BEA3-E9971023468A}">
  <dimension ref="A2:AC76"/>
  <sheetViews>
    <sheetView tabSelected="1" topLeftCell="F1" zoomScale="59" zoomScaleNormal="59" workbookViewId="0">
      <selection activeCell="I3" sqref="I3"/>
    </sheetView>
  </sheetViews>
  <sheetFormatPr defaultRowHeight="14.5" x14ac:dyDescent="0.35"/>
  <cols>
    <col min="1" max="1" width="22.7265625" hidden="1" customWidth="1"/>
    <col min="2" max="5" width="0" hidden="1" customWidth="1"/>
    <col min="8" max="8" width="52.6328125" bestFit="1" customWidth="1"/>
    <col min="9" max="9" width="14.26953125" customWidth="1"/>
    <col min="10" max="10" width="20.7265625" bestFit="1" customWidth="1"/>
    <col min="11" max="11" width="15.36328125" customWidth="1"/>
    <col min="12" max="12" width="10.36328125" bestFit="1" customWidth="1"/>
    <col min="16" max="16" width="25.1796875" bestFit="1" customWidth="1"/>
    <col min="17" max="17" width="26.36328125" bestFit="1" customWidth="1"/>
    <col min="18" max="18" width="12.6328125" bestFit="1" customWidth="1"/>
    <col min="19" max="24" width="10.36328125" bestFit="1" customWidth="1"/>
    <col min="25" max="25" width="13.1796875" bestFit="1" customWidth="1"/>
    <col min="26" max="27" width="10.36328125" bestFit="1" customWidth="1"/>
    <col min="28" max="28" width="11.36328125" customWidth="1"/>
    <col min="29" max="29" width="12.26953125" bestFit="1" customWidth="1"/>
    <col min="31" max="31" width="6" bestFit="1" customWidth="1"/>
  </cols>
  <sheetData>
    <row r="2" spans="1:29" ht="15" thickBot="1" x14ac:dyDescent="0.4"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</row>
    <row r="3" spans="1:29" ht="16" x14ac:dyDescent="0.35">
      <c r="A3" s="4"/>
      <c r="B3" s="4"/>
      <c r="C3" s="4"/>
      <c r="D3" s="4"/>
      <c r="E3" s="4"/>
      <c r="F3" s="13"/>
      <c r="G3" s="4"/>
      <c r="H3" s="15" t="s">
        <v>66</v>
      </c>
      <c r="I3" s="64">
        <v>2019</v>
      </c>
      <c r="J3" s="17"/>
      <c r="K3" s="17"/>
      <c r="L3" s="17"/>
      <c r="M3" s="17"/>
      <c r="N3" s="4"/>
      <c r="O3" s="4"/>
      <c r="P3" s="66"/>
      <c r="Q3" s="31" t="s">
        <v>49</v>
      </c>
      <c r="R3" s="32">
        <f>I3</f>
        <v>2019</v>
      </c>
      <c r="S3" s="32">
        <f>R3+1</f>
        <v>2020</v>
      </c>
      <c r="T3" s="32">
        <f t="shared" ref="T3:AB3" si="0">S3+1</f>
        <v>2021</v>
      </c>
      <c r="U3" s="32">
        <f t="shared" si="0"/>
        <v>2022</v>
      </c>
      <c r="V3" s="32">
        <f t="shared" si="0"/>
        <v>2023</v>
      </c>
      <c r="W3" s="32">
        <f t="shared" si="0"/>
        <v>2024</v>
      </c>
      <c r="X3" s="32">
        <f t="shared" si="0"/>
        <v>2025</v>
      </c>
      <c r="Y3" s="32">
        <f t="shared" si="0"/>
        <v>2026</v>
      </c>
      <c r="Z3" s="32">
        <f t="shared" si="0"/>
        <v>2027</v>
      </c>
      <c r="AA3" s="32">
        <f t="shared" si="0"/>
        <v>2028</v>
      </c>
      <c r="AB3" s="33">
        <f t="shared" si="0"/>
        <v>2029</v>
      </c>
      <c r="AC3" s="4"/>
    </row>
    <row r="4" spans="1:29" ht="16" x14ac:dyDescent="0.35">
      <c r="A4" s="4" t="s">
        <v>11</v>
      </c>
      <c r="B4" s="4">
        <v>0.444535657646627</v>
      </c>
      <c r="C4" s="4">
        <v>5.3546302204903799E-2</v>
      </c>
      <c r="D4" s="4">
        <v>8.3018927422016606</v>
      </c>
      <c r="E4" s="4">
        <v>1.05399363214104E-16</v>
      </c>
      <c r="F4" s="13"/>
      <c r="G4" s="4"/>
      <c r="H4" s="15" t="s">
        <v>6</v>
      </c>
      <c r="I4" s="64">
        <v>0</v>
      </c>
      <c r="J4" s="68" t="s">
        <v>29</v>
      </c>
      <c r="K4" s="68"/>
      <c r="L4" s="17"/>
      <c r="M4" s="17"/>
      <c r="N4" s="4"/>
      <c r="O4" s="4"/>
      <c r="P4" s="67"/>
      <c r="Q4" s="34" t="s">
        <v>7</v>
      </c>
      <c r="R4" s="35">
        <v>0</v>
      </c>
      <c r="S4" s="36">
        <v>3.8712010109078911</v>
      </c>
      <c r="T4" s="36">
        <v>4.5643481914678361</v>
      </c>
      <c r="U4" s="36">
        <v>4.9698132995760007</v>
      </c>
      <c r="V4" s="36">
        <v>5.2574953720277815</v>
      </c>
      <c r="W4" s="36">
        <v>5.4806389233419912</v>
      </c>
      <c r="X4" s="36">
        <v>5.6629604801359461</v>
      </c>
      <c r="Y4" s="36">
        <v>5.8171111599632042</v>
      </c>
      <c r="Z4" s="36">
        <v>5.9506425525877269</v>
      </c>
      <c r="AA4" s="36">
        <v>6.0684255882441107</v>
      </c>
      <c r="AB4" s="37">
        <v>6.1737861039019366</v>
      </c>
      <c r="AC4" s="4"/>
    </row>
    <row r="5" spans="1:29" ht="16" x14ac:dyDescent="0.35">
      <c r="A5" s="70" t="s">
        <v>9</v>
      </c>
      <c r="B5" s="70"/>
      <c r="C5" s="70"/>
      <c r="D5" s="70"/>
      <c r="E5" s="70"/>
      <c r="F5" s="14"/>
      <c r="G5" s="12"/>
      <c r="H5" s="15" t="s">
        <v>67</v>
      </c>
      <c r="I5" s="64">
        <v>98</v>
      </c>
      <c r="J5" s="26" t="s">
        <v>26</v>
      </c>
      <c r="K5" s="27" t="str">
        <f>IF(I4=1,IF(I5&lt;=46.9,"47",IF(I5&lt;=51.9,"52",IF(I5&lt;=56.9,"57",IF(I5&lt;=62.9,"63",IF(I5&lt;=68.9,"69",IF(I5&lt;=75.9,"76",IF(I5&lt;=83.9,"-84","84"))))))),IF(I5&lt;=58.9,"59",IF(I5&lt;=65.9,"66",IF(I5&lt;=73.9,"74",IF(I5&lt;=82.9,"83",IF(I5&lt;=92.9,"93",IF(I5&lt;=104.9,"105",IF(I5&lt;=119.9,"-120","120"))))))))</f>
        <v>105</v>
      </c>
      <c r="L5" s="69" t="s">
        <v>31</v>
      </c>
      <c r="M5" s="69"/>
      <c r="N5" s="4"/>
      <c r="O5" s="4"/>
      <c r="P5" s="71" t="s">
        <v>9</v>
      </c>
      <c r="Q5" s="52" t="s">
        <v>50</v>
      </c>
      <c r="R5" s="53">
        <f t="shared" ref="R5:AB5" si="1">IF($I$7="SQUAT",$B$8+$B$9*$I$4+$B$4*$I$10+$B$10*$I$11+$B$11*$I$9+$B$12*R$4+($B$13*$I$4*$I$10)+($B$14*$I$4*$I$11)+($B$15*$I$4*$I$9)+($B$16*$I$4*R$4)+($B$17*$I$10*$I$11)+($B$18*$I$10*$I$9)+($B$19*$I$10*R$4)+($B$20*$I$11*$I$9)+($B$21*$I$11*R$4)+($B$22*$I$9*R$4),"")</f>
        <v>207.94622069407052</v>
      </c>
      <c r="S5" s="53">
        <f t="shared" si="1"/>
        <v>230.26207144133164</v>
      </c>
      <c r="T5" s="53">
        <f t="shared" si="1"/>
        <v>234.25777432105187</v>
      </c>
      <c r="U5" s="53">
        <f t="shared" si="1"/>
        <v>236.59511066971177</v>
      </c>
      <c r="V5" s="53">
        <f t="shared" si="1"/>
        <v>238.2534772007721</v>
      </c>
      <c r="W5" s="53">
        <f t="shared" si="1"/>
        <v>239.53980621657638</v>
      </c>
      <c r="X5" s="53">
        <f t="shared" si="1"/>
        <v>240.59081354943194</v>
      </c>
      <c r="Y5" s="53">
        <f t="shared" si="1"/>
        <v>241.47942758779402</v>
      </c>
      <c r="Z5" s="53">
        <f t="shared" si="1"/>
        <v>242.24918008049244</v>
      </c>
      <c r="AA5" s="53">
        <f t="shared" si="1"/>
        <v>242.92814989809187</v>
      </c>
      <c r="AB5" s="54">
        <f t="shared" si="1"/>
        <v>243.53550909629666</v>
      </c>
      <c r="AC5" s="4"/>
    </row>
    <row r="6" spans="1:29" ht="16" x14ac:dyDescent="0.4">
      <c r="A6" s="10"/>
      <c r="B6" s="5"/>
      <c r="C6" s="5"/>
      <c r="D6" s="5"/>
      <c r="E6" s="5"/>
      <c r="F6" s="14"/>
      <c r="G6" s="12"/>
      <c r="H6" s="16"/>
      <c r="I6" s="28"/>
      <c r="J6" s="28"/>
      <c r="K6" s="28"/>
      <c r="L6" s="28"/>
      <c r="M6" s="28"/>
      <c r="N6" s="4"/>
      <c r="O6" s="4"/>
      <c r="P6" s="72"/>
      <c r="Q6" s="55" t="s">
        <v>51</v>
      </c>
      <c r="R6" s="56">
        <v>1</v>
      </c>
      <c r="S6" s="56">
        <f t="shared" ref="S6:AB6" si="2">S5/$R$5</f>
        <v>1.1073154908647851</v>
      </c>
      <c r="T6" s="56">
        <f t="shared" si="2"/>
        <v>1.1265305690055833</v>
      </c>
      <c r="U6" s="56">
        <f t="shared" si="2"/>
        <v>1.1377706691663771</v>
      </c>
      <c r="V6" s="56">
        <f t="shared" si="2"/>
        <v>1.1457456471463816</v>
      </c>
      <c r="W6" s="56">
        <f t="shared" si="2"/>
        <v>1.1519315206453604</v>
      </c>
      <c r="X6" s="56">
        <f t="shared" si="2"/>
        <v>1.1569857473071752</v>
      </c>
      <c r="Y6" s="56">
        <f t="shared" si="2"/>
        <v>1.1612590350610767</v>
      </c>
      <c r="Z6" s="56">
        <f t="shared" si="2"/>
        <v>1.1649607252871803</v>
      </c>
      <c r="AA6" s="56">
        <f t="shared" si="2"/>
        <v>1.1682258474679692</v>
      </c>
      <c r="AB6" s="57">
        <f t="shared" si="2"/>
        <v>1.1711465987861589</v>
      </c>
      <c r="AC6" s="4"/>
    </row>
    <row r="7" spans="1:29" ht="16" x14ac:dyDescent="0.35">
      <c r="A7" s="11"/>
      <c r="B7" s="6" t="s">
        <v>0</v>
      </c>
      <c r="C7" s="6" t="s">
        <v>1</v>
      </c>
      <c r="D7" s="6" t="s">
        <v>2</v>
      </c>
      <c r="E7" s="6" t="s">
        <v>3</v>
      </c>
      <c r="F7" s="13"/>
      <c r="G7" s="4"/>
      <c r="H7" s="15"/>
      <c r="I7" s="17" t="s">
        <v>9</v>
      </c>
      <c r="J7" s="17" t="s">
        <v>24</v>
      </c>
      <c r="K7" s="17" t="s">
        <v>25</v>
      </c>
      <c r="L7" s="17" t="s">
        <v>23</v>
      </c>
      <c r="M7" s="17"/>
      <c r="N7" s="4"/>
      <c r="O7" s="4"/>
      <c r="P7" s="73" t="s">
        <v>24</v>
      </c>
      <c r="Q7" s="48" t="s">
        <v>50</v>
      </c>
      <c r="R7" s="18">
        <f t="shared" ref="R7:AB7" si="3">IF($J$7="BENCH PRESS",$B$25+$B$26*$I$4+$B$27*$I$10+$B$28*$I$11+$B$29*$J$9+$B$30*R$4+($B$31*$I$4*$I$10)+($B$32*$I$4*$I$11)+($B$33*$I$4*$J$9)+($B$34*$I$4*R$4)+($B$35*$I$10*$I$11)+($B$36*$I$10*$J$9)+($B$37*$I$10*R$4)+($B$38*$I$11*$J$9)+($B$39*$I$11*R$4)+($B$40*$J$9*R$4),"")</f>
        <v>130.05901631935103</v>
      </c>
      <c r="S7" s="18">
        <f t="shared" si="3"/>
        <v>143.06337609157444</v>
      </c>
      <c r="T7" s="18">
        <f t="shared" si="3"/>
        <v>145.39183573128452</v>
      </c>
      <c r="U7" s="18">
        <f t="shared" si="3"/>
        <v>146.75389730495758</v>
      </c>
      <c r="V7" s="18">
        <f t="shared" si="3"/>
        <v>147.72029537099456</v>
      </c>
      <c r="W7" s="18">
        <f t="shared" si="3"/>
        <v>148.46989194682857</v>
      </c>
      <c r="X7" s="18">
        <f t="shared" si="3"/>
        <v>149.08235694466765</v>
      </c>
      <c r="Y7" s="18">
        <f t="shared" si="3"/>
        <v>149.60018872192694</v>
      </c>
      <c r="Z7" s="18">
        <f t="shared" si="3"/>
        <v>150.04875501070464</v>
      </c>
      <c r="AA7" s="18">
        <f t="shared" si="3"/>
        <v>150.44441851834071</v>
      </c>
      <c r="AB7" s="19">
        <f t="shared" si="3"/>
        <v>150.79835158653859</v>
      </c>
      <c r="AC7" s="9"/>
    </row>
    <row r="8" spans="1:29" ht="16" x14ac:dyDescent="0.35">
      <c r="A8" s="4" t="s">
        <v>4</v>
      </c>
      <c r="B8" s="4">
        <v>-59.284012063011602</v>
      </c>
      <c r="C8" s="4">
        <v>3.2282304916257298</v>
      </c>
      <c r="D8" s="4">
        <v>-18.3642438843195</v>
      </c>
      <c r="E8" s="4">
        <v>4.9043960762693804E-75</v>
      </c>
      <c r="F8" s="13"/>
      <c r="G8" s="4"/>
      <c r="H8" s="15" t="s">
        <v>69</v>
      </c>
      <c r="I8" s="64">
        <v>212.5</v>
      </c>
      <c r="J8" s="64">
        <v>132.5</v>
      </c>
      <c r="K8" s="64">
        <v>250</v>
      </c>
      <c r="L8" s="17">
        <f>SUM(I8:K8)</f>
        <v>595</v>
      </c>
      <c r="M8" s="26" t="s">
        <v>26</v>
      </c>
      <c r="N8" s="4"/>
      <c r="O8" s="4"/>
      <c r="P8" s="74"/>
      <c r="Q8" s="49" t="s">
        <v>51</v>
      </c>
      <c r="R8" s="20">
        <v>1</v>
      </c>
      <c r="S8" s="20">
        <f t="shared" ref="S8:AB8" si="4">S7/$R$7</f>
        <v>1.0999881449225488</v>
      </c>
      <c r="T8" s="20">
        <f t="shared" si="4"/>
        <v>1.1178912454195777</v>
      </c>
      <c r="U8" s="20">
        <f t="shared" si="4"/>
        <v>1.1283638878569817</v>
      </c>
      <c r="V8" s="20">
        <f t="shared" si="4"/>
        <v>1.1357943459166067</v>
      </c>
      <c r="W8" s="20">
        <f t="shared" si="4"/>
        <v>1.1415578569521923</v>
      </c>
      <c r="X8" s="20">
        <f t="shared" si="4"/>
        <v>1.1462669883540109</v>
      </c>
      <c r="Y8" s="20">
        <f t="shared" si="4"/>
        <v>1.1502485022229747</v>
      </c>
      <c r="Z8" s="20">
        <f t="shared" si="4"/>
        <v>1.1536974464136356</v>
      </c>
      <c r="AA8" s="20">
        <f t="shared" si="4"/>
        <v>1.1567396307914148</v>
      </c>
      <c r="AB8" s="21">
        <f t="shared" si="4"/>
        <v>1.159460957449221</v>
      </c>
      <c r="AC8" s="9"/>
    </row>
    <row r="9" spans="1:29" ht="16" x14ac:dyDescent="0.35">
      <c r="A9" s="4" t="s">
        <v>10</v>
      </c>
      <c r="B9" s="4">
        <v>-0.78114976299584105</v>
      </c>
      <c r="C9" s="4">
        <v>1.9631052698556799</v>
      </c>
      <c r="D9" s="4">
        <v>-0.397915371626132</v>
      </c>
      <c r="E9" s="4">
        <v>0.69069453338581099</v>
      </c>
      <c r="F9" s="13"/>
      <c r="G9" s="4"/>
      <c r="H9" s="15" t="s">
        <v>30</v>
      </c>
      <c r="I9" s="29">
        <f>I$8/$I$5</f>
        <v>2.1683673469387754</v>
      </c>
      <c r="J9" s="29">
        <f>J$8/$I$5</f>
        <v>1.3520408163265305</v>
      </c>
      <c r="K9" s="29">
        <f>K$8/$I$5</f>
        <v>2.5510204081632653</v>
      </c>
      <c r="L9" s="29">
        <f>L$8/$I$5</f>
        <v>6.0714285714285712</v>
      </c>
      <c r="M9" s="26"/>
      <c r="N9" s="4"/>
      <c r="O9" s="4"/>
      <c r="P9" s="75" t="s">
        <v>25</v>
      </c>
      <c r="Q9" s="50" t="s">
        <v>50</v>
      </c>
      <c r="R9" s="22">
        <f t="shared" ref="R9:AB9" si="5">IF($K$7="DEADLIFT",$B$43+$B$44*$I$4+$B$45*$I$10+$B$46*$I$11+$B$47*$K$9+$B$48*R$4+($B$49*$I$4*$I$10)+($B$50*$I$4*$I$11)+($B$51*$I$4*$K$9)+($B$52*$I$4*R$4)+($B$53*$I$10*$I$11)+($B$54*$I$10*$K$9)+($B$55*$I$10*R$4)+($B$56*$I$11*$K$9)+($B$57*$I$11*R$4)+($B$58*$K$9*R$4),"")</f>
        <v>245.79186419088694</v>
      </c>
      <c r="S9" s="22">
        <f t="shared" si="5"/>
        <v>261.05434129903983</v>
      </c>
      <c r="T9" s="22">
        <f t="shared" si="5"/>
        <v>263.78712188730373</v>
      </c>
      <c r="U9" s="22">
        <f t="shared" si="5"/>
        <v>265.38569605413687</v>
      </c>
      <c r="V9" s="22">
        <f t="shared" si="5"/>
        <v>266.51990247556768</v>
      </c>
      <c r="W9" s="22">
        <f t="shared" si="5"/>
        <v>267.39966132409262</v>
      </c>
      <c r="X9" s="22">
        <f t="shared" si="5"/>
        <v>268.11847664240082</v>
      </c>
      <c r="Y9" s="22">
        <f t="shared" si="5"/>
        <v>268.72622633440608</v>
      </c>
      <c r="Z9" s="22">
        <f t="shared" si="5"/>
        <v>269.25268306383163</v>
      </c>
      <c r="AA9" s="22">
        <f t="shared" si="5"/>
        <v>269.71705080923391</v>
      </c>
      <c r="AB9" s="23">
        <f t="shared" si="5"/>
        <v>270.13244191235668</v>
      </c>
      <c r="AC9" s="4"/>
    </row>
    <row r="10" spans="1:29" ht="16" x14ac:dyDescent="0.4">
      <c r="A10" s="4" t="s">
        <v>12</v>
      </c>
      <c r="B10" s="4">
        <v>0.65461839038727698</v>
      </c>
      <c r="C10" s="4">
        <v>3.0882081625430099E-2</v>
      </c>
      <c r="D10" s="4">
        <v>21.197353155372401</v>
      </c>
      <c r="E10" s="4">
        <v>3.2371541741045698E-99</v>
      </c>
      <c r="F10" s="13"/>
      <c r="G10" s="4"/>
      <c r="H10" s="15" t="s">
        <v>68</v>
      </c>
      <c r="I10" s="64">
        <v>26</v>
      </c>
      <c r="J10" s="26" t="s">
        <v>27</v>
      </c>
      <c r="K10" s="30"/>
      <c r="L10" s="30"/>
      <c r="M10" s="30"/>
      <c r="N10" s="4"/>
      <c r="O10" s="4"/>
      <c r="P10" s="76"/>
      <c r="Q10" s="51" t="s">
        <v>51</v>
      </c>
      <c r="R10" s="24">
        <v>1</v>
      </c>
      <c r="S10" s="24">
        <f t="shared" ref="S10:AB10" si="6">S9/$R$9</f>
        <v>1.0620951273484778</v>
      </c>
      <c r="T10" s="24">
        <f t="shared" si="6"/>
        <v>1.0732133984810877</v>
      </c>
      <c r="U10" s="24">
        <f t="shared" si="6"/>
        <v>1.0797171701665151</v>
      </c>
      <c r="V10" s="24">
        <f t="shared" si="6"/>
        <v>1.0843316696136978</v>
      </c>
      <c r="W10" s="24">
        <f t="shared" si="6"/>
        <v>1.0879109534578599</v>
      </c>
      <c r="X10" s="24">
        <f t="shared" si="6"/>
        <v>1.0908354412991252</v>
      </c>
      <c r="Y10" s="24">
        <f t="shared" si="6"/>
        <v>1.0933080605373815</v>
      </c>
      <c r="Z10" s="24">
        <f t="shared" si="6"/>
        <v>1.0954499407463079</v>
      </c>
      <c r="AA10" s="24">
        <f t="shared" si="6"/>
        <v>1.0973392129845525</v>
      </c>
      <c r="AB10" s="25">
        <f t="shared" si="6"/>
        <v>1.0990292245904705</v>
      </c>
      <c r="AC10" s="4"/>
    </row>
    <row r="11" spans="1:29" ht="16" x14ac:dyDescent="0.35">
      <c r="A11" s="4" t="s">
        <v>13</v>
      </c>
      <c r="B11" s="4">
        <v>23.232374942668599</v>
      </c>
      <c r="C11" s="4">
        <v>1.2512389559118</v>
      </c>
      <c r="D11" s="4">
        <v>18.5674965064837</v>
      </c>
      <c r="E11" s="4">
        <v>1.1711580516440699E-76</v>
      </c>
      <c r="F11" s="13"/>
      <c r="G11" s="4"/>
      <c r="H11" s="79" t="s">
        <v>65</v>
      </c>
      <c r="I11" s="80">
        <f>I5</f>
        <v>98</v>
      </c>
      <c r="J11" s="81" t="s">
        <v>26</v>
      </c>
      <c r="K11" s="27" t="str">
        <f>IF(I10&lt;=18,"Sub-junior",IF(I10&lt;=23,"Junior",IF(I10&lt;=39,"Open",IF(I10&lt;=49,"Master 1",IF(I10&lt;=59,"Master 2",IF(I10&lt;=69,"Master 3","Master 4"))))))</f>
        <v>Open</v>
      </c>
      <c r="L11" s="69" t="s">
        <v>5</v>
      </c>
      <c r="M11" s="69"/>
      <c r="N11" s="4"/>
      <c r="O11" s="4"/>
      <c r="P11" s="77" t="s">
        <v>23</v>
      </c>
      <c r="Q11" s="58" t="s">
        <v>50</v>
      </c>
      <c r="R11" s="59">
        <f t="shared" ref="R11:AB11" si="7">IF($L$7="TOTAL",$B$61+$B$62*$I$4+$B$63*$I$10+$B$64*$I$11+$B$65*$L$9+$B$66*R$4+($B$67*$I$4*$I$10)+($B$68*$I$4*$I$11)+($B$69*$I$4*$L$9)+($B$70*$I$4*R$4)+($B$71*$I$10*$I$11)+($B$72*$I$10*$L$9)+($B$73*$I$10*R$4)+($B$74*$I$11*$L$9)+($B$75*$I$11*R$4)+($B$76*$L$9*R$4),"")</f>
        <v>584.3679559483237</v>
      </c>
      <c r="S11" s="59">
        <f t="shared" si="7"/>
        <v>635.29420099750337</v>
      </c>
      <c r="T11" s="59">
        <f t="shared" si="7"/>
        <v>644.41265882825951</v>
      </c>
      <c r="U11" s="59">
        <f t="shared" si="7"/>
        <v>649.74661472365892</v>
      </c>
      <c r="V11" s="59">
        <f t="shared" si="7"/>
        <v>653.53111665901542</v>
      </c>
      <c r="W11" s="59">
        <f t="shared" si="7"/>
        <v>656.46660441678148</v>
      </c>
      <c r="X11" s="59">
        <f t="shared" si="7"/>
        <v>658.86507255441495</v>
      </c>
      <c r="Y11" s="59">
        <f t="shared" si="7"/>
        <v>660.89294847025099</v>
      </c>
      <c r="Z11" s="59">
        <f t="shared" si="7"/>
        <v>662.64957448977157</v>
      </c>
      <c r="AA11" s="59">
        <f t="shared" si="7"/>
        <v>664.19902844981448</v>
      </c>
      <c r="AB11" s="60">
        <f t="shared" si="7"/>
        <v>665.58506224753751</v>
      </c>
      <c r="AC11" s="4"/>
    </row>
    <row r="12" spans="1:29" ht="16.5" thickBot="1" x14ac:dyDescent="0.4">
      <c r="A12" s="4" t="s">
        <v>7</v>
      </c>
      <c r="B12" s="4">
        <v>23.898949897049199</v>
      </c>
      <c r="C12" s="4">
        <v>0.46707416001185298</v>
      </c>
      <c r="D12" s="4">
        <v>51.167356156981</v>
      </c>
      <c r="E12" s="4">
        <v>0</v>
      </c>
      <c r="F12" s="13"/>
      <c r="G12" s="4"/>
      <c r="H12" s="4"/>
      <c r="I12" s="4"/>
      <c r="J12" s="4"/>
      <c r="K12" s="4"/>
      <c r="L12" s="4"/>
      <c r="M12" s="4"/>
      <c r="N12" s="4"/>
      <c r="O12" s="4"/>
      <c r="P12" s="78"/>
      <c r="Q12" s="61" t="s">
        <v>51</v>
      </c>
      <c r="R12" s="62">
        <v>1</v>
      </c>
      <c r="S12" s="62">
        <f t="shared" ref="S12:AB12" si="8">S11/$R$11</f>
        <v>1.0871475660682584</v>
      </c>
      <c r="T12" s="62">
        <f t="shared" si="8"/>
        <v>1.1027515322644517</v>
      </c>
      <c r="U12" s="62">
        <f t="shared" si="8"/>
        <v>1.111879267351745</v>
      </c>
      <c r="V12" s="62">
        <f t="shared" si="8"/>
        <v>1.1183554984606443</v>
      </c>
      <c r="W12" s="62">
        <f t="shared" si="8"/>
        <v>1.1233788535708715</v>
      </c>
      <c r="X12" s="62">
        <f t="shared" si="8"/>
        <v>1.1274832335479379</v>
      </c>
      <c r="Y12" s="62">
        <f t="shared" si="8"/>
        <v>1.1309534373727612</v>
      </c>
      <c r="Z12" s="62">
        <f t="shared" si="8"/>
        <v>1.1339594646568376</v>
      </c>
      <c r="AA12" s="62">
        <f t="shared" si="8"/>
        <v>1.1366109686352315</v>
      </c>
      <c r="AB12" s="63">
        <f t="shared" si="8"/>
        <v>1.1389828197670646</v>
      </c>
      <c r="AC12" s="4"/>
    </row>
    <row r="13" spans="1:29" x14ac:dyDescent="0.35">
      <c r="A13" s="4" t="s">
        <v>14</v>
      </c>
      <c r="B13" s="4">
        <v>0.182793569756632</v>
      </c>
      <c r="C13" s="4">
        <v>1.9183135441010898E-2</v>
      </c>
      <c r="D13" s="4">
        <v>9.5288682248390302</v>
      </c>
      <c r="E13" s="4">
        <v>1.66933953854075E-21</v>
      </c>
      <c r="F13" s="1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x14ac:dyDescent="0.35">
      <c r="A14" s="4" t="s">
        <v>15</v>
      </c>
      <c r="B14" s="4">
        <v>-6.0596450441750799E-2</v>
      </c>
      <c r="C14" s="4">
        <v>1.35257673130584E-2</v>
      </c>
      <c r="D14" s="4">
        <v>-4.4800748851599801</v>
      </c>
      <c r="E14" s="4">
        <v>7.4807863914316403E-6</v>
      </c>
      <c r="F14" s="13"/>
      <c r="G14" s="4"/>
      <c r="H14" s="4"/>
      <c r="I14" s="4"/>
      <c r="J14" s="4"/>
      <c r="K14" s="4"/>
      <c r="L14" s="4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</row>
    <row r="15" spans="1:29" x14ac:dyDescent="0.35">
      <c r="A15" s="4" t="s">
        <v>16</v>
      </c>
      <c r="B15" s="4">
        <v>-0.127092942178201</v>
      </c>
      <c r="C15" s="4">
        <v>0.59707339090328804</v>
      </c>
      <c r="D15" s="4">
        <v>-0.212859832835503</v>
      </c>
      <c r="E15" s="4">
        <v>0.831437296660126</v>
      </c>
      <c r="F15" s="13"/>
      <c r="G15" s="4"/>
      <c r="H15" s="4"/>
      <c r="I15" s="4"/>
      <c r="J15" s="4"/>
      <c r="K15" s="4"/>
      <c r="L15" s="4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</row>
    <row r="16" spans="1:29" x14ac:dyDescent="0.35">
      <c r="A16" s="4" t="s">
        <v>8</v>
      </c>
      <c r="B16" s="4">
        <v>-3.24915094003762</v>
      </c>
      <c r="C16" s="4">
        <v>0.14598685592122901</v>
      </c>
      <c r="D16" s="4">
        <v>-22.256462196780099</v>
      </c>
      <c r="E16" s="4">
        <v>4.0149573581729698E-109</v>
      </c>
      <c r="F16" s="13"/>
      <c r="G16" s="4"/>
      <c r="H16" s="4"/>
      <c r="I16" s="38"/>
      <c r="J16" s="38"/>
      <c r="K16" s="38"/>
      <c r="L16" s="38"/>
      <c r="M16" s="38"/>
      <c r="N16" s="4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4"/>
    </row>
    <row r="17" spans="1:29" x14ac:dyDescent="0.35">
      <c r="A17" s="4" t="s">
        <v>17</v>
      </c>
      <c r="B17" s="4">
        <v>-4.4025339667098703E-3</v>
      </c>
      <c r="C17" s="4">
        <v>3.9474509606091601E-4</v>
      </c>
      <c r="D17" s="4">
        <v>-11.152852842611299</v>
      </c>
      <c r="E17" s="4">
        <v>7.5932180769522905E-29</v>
      </c>
      <c r="F17" s="13"/>
      <c r="G17" s="4"/>
      <c r="H17" s="4"/>
      <c r="I17" s="39" t="s">
        <v>9</v>
      </c>
      <c r="J17" s="39" t="s">
        <v>24</v>
      </c>
      <c r="K17" s="39" t="s">
        <v>25</v>
      </c>
      <c r="L17" s="39" t="s">
        <v>23</v>
      </c>
      <c r="M17" s="38"/>
      <c r="N17" s="4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4"/>
    </row>
    <row r="18" spans="1:29" x14ac:dyDescent="0.35">
      <c r="A18" s="4" t="s">
        <v>18</v>
      </c>
      <c r="B18" s="4">
        <v>1.2790587419972499E-3</v>
      </c>
      <c r="C18" s="4">
        <v>1.6847375935159802E-2</v>
      </c>
      <c r="D18" s="4">
        <v>7.5920353823642303E-2</v>
      </c>
      <c r="E18" s="4">
        <v>0.939482814850509</v>
      </c>
      <c r="F18" s="13"/>
      <c r="G18" s="4"/>
      <c r="H18" s="4"/>
      <c r="I18" s="39" cm="1">
        <f t="array" ref="I18">IF(I4=0,IF(I9&lt;INDEX('Normative values'!A65:E127,MATCH(K11,'Normative values'!A65:A127,0)+IF(K5="-120",1,IF(K5="59",2,IF(K5="66",3,IF(K5="74",4,IF(K5="83",5,IF(K5="93",6,IF(K5="105",7,IF(K5="120",8)))))))),2),1,IF(I9&lt;INDEX('Normative values'!A65:E127,MATCH(K11,'Normative values'!A65:A127,0)+IF(K5="-120",1,IF(K5="59",2,IF(K5="66",3,IF(K5="74",4,IF(K5="83",5,IF(K5="93",6,IF(K5="105",7,IF(K5="120",8)))))))),3),2,IF(I9&lt;INDEX('Normative values'!A65:E127,MATCH(K11,'Normative values'!A65:A127,0)+IF(K5="-120",1,IF(K5="59",2,IF(K5="66",3,IF(K5="74",4,IF(K5="83",5,IF(K5="93",6,IF(K5="105",7,IF(K5="120",8)))))))),4),3,IF(I9&lt;INDEX('Normative values'!A65:E127,MATCH(K11,'Normative values'!A65:A127,0)+IF(K5="-120",1,IF(K5="59",2,IF(K5="66",3,IF(K5="74",4,IF(K5="83",5,IF(K5="93",6,IF(K5="105",7,IF(K5="120",8)))))))),5),4)))),IF(I9&lt;INDEX('Normative values'!A5:F63,MATCH(K11,'Normative values'!A5:A63,0)+IF(K5="-84",1,IF(K5="47",2,IF(K5="52",3,IF(K5="57",4,IF(K5="63",5,IF(K5="69",6,IF(K5="76",7,IF(K5="84",8)))))))),2),1,IF(I9&lt;INDEX('Normative values'!A5:F63,MATCH(K11,'Normative values'!A5:A63,0)+IF(K5="-84",1,IF(K5="47",2,IF(K5="52",3,IF(K5="57",4,IF(K5="63",5,IF(K5="69",6,IF(K5="76",7,IF(K5="84",8)))))))),3),2,IF(I9&lt;INDEX('Normative values'!A5:F63,MATCH(K11,'Normative values'!A5:A63,0)+IF(K5="-84",1,IF(K5="47",2,IF(K5="52",3,IF(K5="57",4,IF(K5="63",5,IF(K5="69",6,IF(K5="76",7,IF(K5="84",8)))))))),4),3,IF(I9&lt;INDEX('Normative values'!A5:F63,MATCH(K11,'Normative values'!A5:A63,0)+IF(K5="-84",1,IF(K5="47",2,IF(K5="52",3,IF(K5="57",4,IF(K5="63",5,IF(K5="69",6,IF(K5="76",7,IF(K5="84",8)))))))),5),4)))))</f>
        <v>2</v>
      </c>
      <c r="J18" s="39" cm="1">
        <f t="array" ref="J18">IF(I4=0,IF(J9&lt;INDEX('Normative values'!G65:K127,MATCH(K11,'Normative values'!G65:G127,0)+IF(K5="-120",1,IF(K5="59",2,IF(K5="66",3,IF(K5="74",4,IF(K5="83",5,IF(K5="93",6,IF(K5="105",7,IF(K5="120",8)))))))),2),1,IF(J9&lt;INDEX('Normative values'!G65:K127,MATCH(K11,'Normative values'!G65:G127,0)+IF(K5="-120",1,IF(K5="59",2,IF(K5="66",3,IF(K5="74",4,IF(K5="83",5,IF(K5="93",6,IF(K5="105",7,IF(K5="120",8)))))))),3),2,IF(J9&lt;INDEX('Normative values'!G65:K127,MATCH(K11,'Normative values'!G65:G127,0)+IF(K5="-120",1,IF(K5="59",2,IF(K5="66",3,IF(K5="74",4,IF(K5="83",5,IF(K5="93",6,IF(K5="105",7,IF(K5="120",8)))))))),4),3,IF(J9&lt;INDEX('Normative values'!G65:K127,MATCH(K11,'Normative values'!G65:G127,0)+IF(K5="-120",1,IF(K5="59",2,IF(K5="66",3,IF(K5="74",4,IF(K5="83",5,IF(K5="93",6,IF(K5="105",7,IF(K5="120",8)))))))),5),4)))),IF(J9&lt;INDEX('Normative values'!G5:K63,MATCH(K11,'Normative values'!G5:G63,0)+IF(K5="-84",1,IF(K5="47",2,IF(K5="52",3,IF(K5="57",4,IF(K5="63",5,IF(K5="69",6,IF(K5="76",7,IF(K5="84",8)))))))),2),1,IF(J9&lt;INDEX('Normative values'!G5:K63,MATCH(K11,'Normative values'!G5:G63,0)+IF(K5="-84",1,IF(K5="47",2,IF(K5="52",3,IF(K5="57",4,IF(K5="63",5,IF(K5="69",6,IF(K5="76",7,IF(K5="84",8)))))))),3),2,IF(J9&lt;INDEX('Normative values'!G5:K63,MATCH(K11,'Normative values'!G5:G63,0)+IF(K5="-84",1,IF(K5="47",2,IF(K5="52",3,IF(K5="57",4,IF(K5="63",5,IF(K5="69",6,IF(K5="76",7,IF(K5="84",8)))))))),4),3,IF(J9&lt;INDEX('Normative values'!G5:K63,MATCH(K11,'Normative values'!G5:G63,0)+IF(K5="-84",1,IF(K5="47",2,IF(K5="52",3,IF(K5="57",4,IF(K5="63",5,IF(K5="69",6,IF(K5="76",7,IF(K5="84",8)))))))),5),4)))))</f>
        <v>2</v>
      </c>
      <c r="K18" s="39" cm="1">
        <f t="array" ref="K18">IF(I4=0,IF(K9&lt;INDEX('Normative values'!M65:Q127,MATCH(K11,'Normative values'!M65:M127,0)+IF(K5="-120",1,IF(K5="59",2,IF(K5="66",3,IF(K5="74",4,IF(K5="83",5,IF(K5="93",6,IF(K5="105",7,IF(K5="120",8)))))))),2),1,IF(K9&lt;INDEX('Normative values'!M65:Q127,MATCH(K11,'Normative values'!M65:M127,0)+IF(K5="-120",1,IF(K5="59",2,IF(K5="66",3,IF(K5="74",4,IF(K5="83",5,IF(K5="93",6,IF(K5="105",7,IF(K5="120",8)))))))),3),2,IF(K9&lt;INDEX('Normative values'!M65:Q127,MATCH(K11,'Normative values'!M65:M127,0)+IF(K5="-120",1,IF(K5="59",2,IF(K5="66",3,IF(K5="74",4,IF(K5="83",5,IF(K5="93",6,IF(K5="105",7,IF(K5="120",8)))))))),4),3,IF(K9&lt;INDEX('Normative values'!M65:Q127,MATCH(K11,'Normative values'!M65:M127,0)+IF(K5="-120",1,IF(K5="59",2,IF(K5="66",3,IF(K5="74",4,IF(K5="83",5,IF(K5="93",6,IF(K5="105",7,IF(K5="120",8)))))))),5),4)))),IF(K9&lt;INDEX('Normative values'!M5:Q63,MATCH(K11,'Normative values'!M5:M63,0)+IF(K5="-84",1,IF(K5="47",2,IF(K5="52",3,IF(K5="57",4,IF(K5="63",5,IF(K5="69",6,IF(K5="76",7,IF(K5="84",8)))))))),2),1,IF(K9&lt;INDEX('Normative values'!M5:Q63,MATCH(K11,'Normative values'!M5:M63,0)+IF(K5="-84",1,IF(K5="47",2,IF(K5="52",3,IF(K5="57",4,IF(K5="63",5,IF(K5="69",6,IF(K5="76",7,IF(K5="84",8)))))))),3),2,IF(K9&lt;INDEX('Normative values'!M5:Q63,MATCH(K11,'Normative values'!M5:M63,0)+IF(K5="-84",1,IF(K5="47",2,IF(K5="52",3,IF(K5="57",4,IF(K5="63",5,IF(K5="69",6,IF(K5="76",7,IF(K5="84",8)))))))),4),3,IF(K9&lt;INDEX('Normative values'!M5:Q63,MATCH(K11,'Normative values'!M5:M63,0)+IF(K5="-84",1,IF(K5="47",2,IF(K5="52",3,IF(K5="57",4,IF(K5="63",5,IF(K5="69",6,IF(K5="76",7,IF(K5="84",8)))))))),5),4)))))</f>
        <v>2</v>
      </c>
      <c r="L18" s="40" cm="1">
        <f t="array" ref="L18">IF(I4=0,IF(L9&lt;INDEX('Normative values'!S65:W127,MATCH(K11,'Normative values'!S65:S127,0)+IF(K5="-120",1,IF(K5="59",2,IF(K5="66",3,IF(K5="74",4,IF(K5="83",5,IF(K5="93",6,IF(K5="105",7,IF(K5="120",8)))))))),2),1,IF(L9&lt;INDEX('Normative values'!S65:W127,MATCH(K11,'Normative values'!S65:S127,0)+IF(K5="-120",1,IF(K5="59",2,IF(K5="66",3,IF(K5="74",4,IF(K5="83",5,IF(K5="93",6,IF(K5="105",7,IF(K5="120",8)))))))),3),2,IF(L9&lt;INDEX('Normative values'!S65:W127,MATCH(K11,'Normative values'!S65:S127,0)+IF(K5="-120",1,IF(K5="59",2,IF(K5="66",3,IF(K5="74",4,IF(K5="83",5,IF(K5="93",6,IF(K5="105",7,IF(K5="120",8)))))))),4),3,IF(L9&lt;INDEX('Normative values'!S65:W127,MATCH(K11,'Normative values'!S65:S127,0)+IF(K5="-120",1,IF(K5="59",2,IF(K5="66",3,IF(K5="74",4,IF(K5="83",5,IF(K5="93",6,IF(K5="105",7,IF(K5="120",8)))))))),5),4)))),IF(L9&lt;INDEX('Normative values'!S5:W63,MATCH(K11,'Normative values'!S5:S63,0)+IF(K5="-84",1,IF(K5="47",2,IF(K5="52",3,IF(K5="57",4,IF(K5="63",5,IF(K5="69",6,IF(K5="76",7,IF(K5="84",8)))))))),2),1,IF(L9&lt;INDEX('Normative values'!S5:W63,MATCH(K11,'Normative values'!S5:S63,0)+IF(K5="-84",1,IF(K5="47",2,IF(K5="52",3,IF(K5="57",4,IF(K5="63",5,IF(K5="69",6,IF(K5="76",7,IF(K5="84",8)))))))),3),2,IF(L9&lt;INDEX('Normative values'!S5:W63,MATCH(K11,'Normative values'!S5:S63,0)+IF(K5="-84",1,IF(K5="47",2,IF(K5="52",3,IF(K5="57",4,IF(K5="63",5,IF(K5="69",6,IF(K5="76",7,IF(K5="84",8)))))))),4),3,IF(L9&lt;INDEX('Normative values'!S5:W63,MATCH(K11,'Normative values'!S5:S63,0)+IF(K5="-84",1,IF(K5="47",2,IF(K5="52",3,IF(K5="57",4,IF(K5="63",5,IF(K5="69",6,IF(K5="76",7,IF(K5="84",8)))))))),5),4)))))</f>
        <v>2</v>
      </c>
      <c r="M18" s="38"/>
      <c r="N18" s="4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4"/>
    </row>
    <row r="19" spans="1:29" x14ac:dyDescent="0.35">
      <c r="A19" s="4" t="s">
        <v>19</v>
      </c>
      <c r="B19" s="4">
        <v>-0.18842953816744101</v>
      </c>
      <c r="C19" s="4">
        <v>3.6431907998061598E-3</v>
      </c>
      <c r="D19" s="4">
        <v>-51.721018338503299</v>
      </c>
      <c r="E19" s="4">
        <v>0</v>
      </c>
      <c r="F19" s="13"/>
      <c r="G19" s="4"/>
      <c r="H19" s="4"/>
      <c r="I19" s="38"/>
      <c r="J19" s="38"/>
      <c r="K19" s="38"/>
      <c r="L19" s="38"/>
      <c r="M19" s="38"/>
      <c r="N19" s="4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4"/>
    </row>
    <row r="20" spans="1:29" x14ac:dyDescent="0.35">
      <c r="A20" s="4" t="s">
        <v>20</v>
      </c>
      <c r="B20" s="4">
        <v>0.71665377190817503</v>
      </c>
      <c r="C20" s="4">
        <v>1.23802009510427E-2</v>
      </c>
      <c r="D20" s="4">
        <v>57.887087192055098</v>
      </c>
      <c r="E20" s="4">
        <v>0</v>
      </c>
      <c r="F20" s="13"/>
      <c r="G20" s="4"/>
      <c r="H20" s="4"/>
      <c r="I20" s="38"/>
      <c r="J20" s="38"/>
      <c r="K20" s="38"/>
      <c r="L20" s="38"/>
      <c r="M20" s="38"/>
      <c r="N20" s="4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4"/>
    </row>
    <row r="21" spans="1:29" x14ac:dyDescent="0.35">
      <c r="A21" s="4" t="s">
        <v>21</v>
      </c>
      <c r="B21" s="4">
        <v>-3.0864444847696001E-2</v>
      </c>
      <c r="C21" s="4">
        <v>2.8565500670975899E-3</v>
      </c>
      <c r="D21" s="4">
        <v>-10.804797438420501</v>
      </c>
      <c r="E21" s="4">
        <v>3.5388789739966398E-27</v>
      </c>
      <c r="F21" s="13"/>
      <c r="G21" s="4"/>
      <c r="H21" s="4"/>
      <c r="I21" s="4"/>
      <c r="J21" s="4"/>
      <c r="K21" s="4"/>
      <c r="L21" s="4"/>
      <c r="M21" s="4"/>
      <c r="N21" s="4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4"/>
    </row>
    <row r="22" spans="1:29" x14ac:dyDescent="0.35">
      <c r="A22" s="4" t="s">
        <v>22</v>
      </c>
      <c r="B22" s="4">
        <v>-4.7088357028610401</v>
      </c>
      <c r="C22" s="4">
        <v>0.13354684928527999</v>
      </c>
      <c r="D22" s="4">
        <v>-35.259803792166899</v>
      </c>
      <c r="E22" s="4">
        <v>1.5848567697834499E-268</v>
      </c>
      <c r="F22" s="13"/>
      <c r="G22" s="4"/>
      <c r="H22" s="4"/>
      <c r="I22" s="4"/>
      <c r="J22" s="4"/>
      <c r="K22" s="4"/>
      <c r="L22" s="4"/>
      <c r="M22" s="4"/>
      <c r="N22" s="4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4"/>
    </row>
    <row r="23" spans="1:29" x14ac:dyDescent="0.35">
      <c r="A23" s="70" t="s">
        <v>24</v>
      </c>
      <c r="B23" s="70"/>
      <c r="C23" s="70"/>
      <c r="D23" s="70"/>
      <c r="E23" s="70"/>
      <c r="F23" s="14"/>
      <c r="G23" s="12"/>
      <c r="H23" s="4"/>
      <c r="I23" s="4"/>
      <c r="J23" s="4"/>
      <c r="K23" s="4"/>
      <c r="L23" s="4"/>
      <c r="M23" s="4"/>
      <c r="N23" s="4"/>
      <c r="O23" s="38"/>
      <c r="P23" s="42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38"/>
      <c r="AC23" s="4"/>
    </row>
    <row r="24" spans="1:29" x14ac:dyDescent="0.35">
      <c r="A24" s="4"/>
      <c r="B24" s="6" t="s">
        <v>0</v>
      </c>
      <c r="C24" s="6" t="s">
        <v>1</v>
      </c>
      <c r="D24" s="6" t="s">
        <v>2</v>
      </c>
      <c r="E24" s="6" t="s">
        <v>3</v>
      </c>
      <c r="F24" s="13"/>
      <c r="G24" s="4"/>
      <c r="H24" s="4"/>
      <c r="I24" s="4"/>
      <c r="J24" s="4"/>
      <c r="K24" s="4"/>
      <c r="L24" s="4"/>
      <c r="M24" s="4"/>
      <c r="N24" s="4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4"/>
    </row>
    <row r="25" spans="1:29" x14ac:dyDescent="0.35">
      <c r="A25" s="4" t="s">
        <v>4</v>
      </c>
      <c r="B25" s="4">
        <v>-31.9620375708908</v>
      </c>
      <c r="C25" s="4">
        <v>1.78666151000427</v>
      </c>
      <c r="D25" s="4">
        <v>-17.889251764770101</v>
      </c>
      <c r="E25" s="4">
        <v>2.5876589599599001E-71</v>
      </c>
      <c r="F25" s="13"/>
      <c r="G25" s="4"/>
      <c r="H25" s="4"/>
      <c r="I25" s="4"/>
      <c r="J25" s="4"/>
      <c r="K25" s="4"/>
      <c r="L25" s="4"/>
      <c r="M25" s="4"/>
      <c r="N25" s="4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7"/>
    </row>
    <row r="26" spans="1:29" x14ac:dyDescent="0.35">
      <c r="A26" s="4" t="s">
        <v>10</v>
      </c>
      <c r="B26" s="4">
        <v>0.44394200672864598</v>
      </c>
      <c r="C26" s="4">
        <v>1.18537219391161</v>
      </c>
      <c r="D26" s="4">
        <v>0.374516973663504</v>
      </c>
      <c r="E26" s="4">
        <v>0.70802156755323198</v>
      </c>
      <c r="F26" s="13"/>
      <c r="G26" s="4"/>
      <c r="H26" s="4"/>
      <c r="I26" s="4"/>
      <c r="J26" s="4"/>
      <c r="K26" s="4"/>
      <c r="L26" s="4"/>
      <c r="M26" s="4"/>
      <c r="N26" s="4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44"/>
      <c r="AC26" s="4"/>
    </row>
    <row r="27" spans="1:29" x14ac:dyDescent="0.35">
      <c r="A27" s="4" t="s">
        <v>11</v>
      </c>
      <c r="B27" s="4">
        <v>0.407693025479476</v>
      </c>
      <c r="C27" s="4">
        <v>3.1916025107077403E-2</v>
      </c>
      <c r="D27" s="4">
        <v>12.773928586397499</v>
      </c>
      <c r="E27" s="4">
        <v>2.67843851020287E-37</v>
      </c>
      <c r="F27" s="13"/>
      <c r="G27" s="4"/>
      <c r="H27" s="4"/>
      <c r="I27" s="4"/>
      <c r="J27" s="4"/>
      <c r="K27" s="4"/>
      <c r="L27" s="4"/>
      <c r="M27" s="4"/>
      <c r="N27" s="4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4"/>
    </row>
    <row r="28" spans="1:29" x14ac:dyDescent="0.35">
      <c r="A28" s="4" t="s">
        <v>12</v>
      </c>
      <c r="B28" s="4">
        <v>0.25413175860290299</v>
      </c>
      <c r="C28" s="4">
        <v>1.69943256389724E-2</v>
      </c>
      <c r="D28" s="4">
        <v>14.953918384387901</v>
      </c>
      <c r="E28" s="4">
        <v>1.96394329789216E-50</v>
      </c>
      <c r="F28" s="13"/>
      <c r="G28" s="4"/>
      <c r="H28" s="4"/>
      <c r="I28" s="4"/>
      <c r="J28" s="4"/>
      <c r="K28" s="4"/>
      <c r="L28" s="4"/>
      <c r="M28" s="4"/>
      <c r="N28" s="4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4"/>
    </row>
    <row r="29" spans="1:29" x14ac:dyDescent="0.35">
      <c r="A29" s="4" t="s">
        <v>13</v>
      </c>
      <c r="B29" s="4">
        <v>18.956895334006699</v>
      </c>
      <c r="C29" s="4">
        <v>1.0696848664154599</v>
      </c>
      <c r="D29" s="4">
        <v>17.721944031546101</v>
      </c>
      <c r="E29" s="4">
        <v>5.0267141671986103E-70</v>
      </c>
      <c r="F29" s="13"/>
      <c r="G29" s="4"/>
      <c r="H29" s="4"/>
      <c r="I29" s="4"/>
      <c r="J29" s="4"/>
      <c r="K29" s="4"/>
      <c r="L29" s="4"/>
      <c r="M29" s="4"/>
      <c r="N29" s="4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45"/>
      <c r="AC29" s="4"/>
    </row>
    <row r="30" spans="1:29" x14ac:dyDescent="0.35">
      <c r="A30" s="4" t="s">
        <v>7</v>
      </c>
      <c r="B30" s="4">
        <v>12.9690686444875</v>
      </c>
      <c r="C30" s="4">
        <v>0.25764236043337602</v>
      </c>
      <c r="D30" s="4">
        <v>50.337485740592001</v>
      </c>
      <c r="E30" s="4">
        <v>0</v>
      </c>
      <c r="F30" s="13"/>
      <c r="G30" s="4"/>
      <c r="H30" s="4"/>
      <c r="I30" s="4"/>
      <c r="J30" s="4"/>
      <c r="K30" s="4"/>
      <c r="L30" s="4"/>
      <c r="M30" s="4"/>
      <c r="N30" s="4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4"/>
    </row>
    <row r="31" spans="1:29" x14ac:dyDescent="0.35">
      <c r="A31" s="4" t="s">
        <v>14</v>
      </c>
      <c r="B31" s="4">
        <v>1.7109653742285201E-2</v>
      </c>
      <c r="C31" s="4">
        <v>1.2465019974119401E-2</v>
      </c>
      <c r="D31" s="4">
        <v>1.3726134236294201</v>
      </c>
      <c r="E31" s="4">
        <v>0.16987967634433901</v>
      </c>
      <c r="F31" s="13"/>
      <c r="G31" s="4"/>
      <c r="H31" s="4"/>
      <c r="I31" s="4"/>
      <c r="J31" s="4"/>
      <c r="K31" s="4"/>
      <c r="L31" s="4"/>
      <c r="M31" s="4"/>
      <c r="N31" s="4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4"/>
    </row>
    <row r="32" spans="1:29" x14ac:dyDescent="0.35">
      <c r="A32" s="4" t="s">
        <v>15</v>
      </c>
      <c r="B32" s="4">
        <v>-2.9640175408570401E-2</v>
      </c>
      <c r="C32" s="4">
        <v>9.14168394759385E-3</v>
      </c>
      <c r="D32" s="4">
        <v>-3.2423102328288098</v>
      </c>
      <c r="E32" s="4">
        <v>1.18654701559626E-3</v>
      </c>
      <c r="F32" s="13"/>
      <c r="G32" s="4"/>
      <c r="H32" s="4"/>
      <c r="I32" s="4"/>
      <c r="J32" s="4"/>
      <c r="K32" s="4"/>
      <c r="L32" s="4"/>
      <c r="M32" s="4"/>
      <c r="N32" s="4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4"/>
    </row>
    <row r="33" spans="1:29" x14ac:dyDescent="0.35">
      <c r="A33" s="4" t="s">
        <v>16</v>
      </c>
      <c r="B33" s="4">
        <v>1.30670554477996</v>
      </c>
      <c r="C33" s="4">
        <v>0.53486707547252299</v>
      </c>
      <c r="D33" s="4">
        <v>2.4430472629588702</v>
      </c>
      <c r="E33" s="4">
        <v>1.4567802568060201E-2</v>
      </c>
      <c r="F33" s="13"/>
      <c r="G33" s="4"/>
      <c r="H33" s="4"/>
      <c r="I33" s="4"/>
      <c r="J33" s="4"/>
      <c r="K33" s="4"/>
      <c r="L33" s="4"/>
      <c r="M33" s="4"/>
      <c r="N33" s="4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4"/>
    </row>
    <row r="34" spans="1:29" x14ac:dyDescent="0.35">
      <c r="A34" s="4" t="s">
        <v>8</v>
      </c>
      <c r="B34" s="4">
        <v>-1.6864100320237301</v>
      </c>
      <c r="C34" s="4">
        <v>9.7055642631647801E-2</v>
      </c>
      <c r="D34" s="4">
        <v>-17.375703115213</v>
      </c>
      <c r="E34" s="4">
        <v>2.1374641156031001E-67</v>
      </c>
      <c r="F34" s="13"/>
      <c r="G34" s="4"/>
      <c r="H34" s="4"/>
      <c r="I34" s="4"/>
      <c r="J34" s="4"/>
      <c r="K34" s="4"/>
      <c r="L34" s="4"/>
      <c r="M34" s="4"/>
      <c r="N34" s="4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4"/>
    </row>
    <row r="35" spans="1:29" x14ac:dyDescent="0.35">
      <c r="A35" s="4" t="s">
        <v>17</v>
      </c>
      <c r="B35" s="4">
        <v>-1.5750072230989801E-3</v>
      </c>
      <c r="C35" s="4">
        <v>2.26823086518966E-4</v>
      </c>
      <c r="D35" s="4">
        <v>-6.9437694692831897</v>
      </c>
      <c r="E35" s="4">
        <v>3.8714981573945196E-12</v>
      </c>
      <c r="F35" s="13"/>
      <c r="G35" s="4"/>
      <c r="H35" s="4"/>
      <c r="I35" s="4"/>
      <c r="J35" s="4"/>
      <c r="K35" s="4"/>
      <c r="L35" s="4"/>
      <c r="M35" s="4"/>
      <c r="N35" s="4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4"/>
    </row>
    <row r="36" spans="1:29" x14ac:dyDescent="0.35">
      <c r="A36" s="4" t="s">
        <v>18</v>
      </c>
      <c r="B36" s="4">
        <v>-0.15035096365657399</v>
      </c>
      <c r="C36" s="4">
        <v>1.5054139253537E-2</v>
      </c>
      <c r="D36" s="4">
        <v>-9.9873503974163906</v>
      </c>
      <c r="E36" s="4">
        <v>1.8359562497793699E-23</v>
      </c>
      <c r="F36" s="13"/>
      <c r="G36" s="4"/>
      <c r="H36" s="4"/>
      <c r="I36" s="4"/>
      <c r="J36" s="4"/>
      <c r="K36" s="4"/>
      <c r="L36" s="4"/>
      <c r="M36" s="4"/>
      <c r="N36" s="4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4"/>
    </row>
    <row r="37" spans="1:29" x14ac:dyDescent="0.35">
      <c r="A37" s="4" t="s">
        <v>19</v>
      </c>
      <c r="B37" s="4">
        <v>-0.11859770678072</v>
      </c>
      <c r="C37" s="4">
        <v>2.1000917227937902E-3</v>
      </c>
      <c r="D37" s="4">
        <v>-56.472631882453001</v>
      </c>
      <c r="E37" s="4">
        <v>0</v>
      </c>
      <c r="F37" s="13"/>
      <c r="G37" s="4"/>
      <c r="H37" s="4"/>
      <c r="I37" s="4"/>
      <c r="J37" s="4"/>
      <c r="K37" s="4"/>
      <c r="L37" s="4"/>
      <c r="M37" s="4"/>
      <c r="N37" s="4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4"/>
    </row>
    <row r="38" spans="1:29" x14ac:dyDescent="0.35">
      <c r="A38" s="4" t="s">
        <v>20</v>
      </c>
      <c r="B38" s="4">
        <v>0.83157767303638297</v>
      </c>
      <c r="C38" s="4">
        <v>1.0514061117921599E-2</v>
      </c>
      <c r="D38" s="4">
        <v>79.0919573045786</v>
      </c>
      <c r="E38" s="4">
        <v>0</v>
      </c>
      <c r="F38" s="13"/>
      <c r="G38" s="4"/>
      <c r="H38" s="4"/>
      <c r="I38" s="4"/>
      <c r="J38" s="4"/>
      <c r="K38" s="4"/>
      <c r="L38" s="4"/>
      <c r="M38" s="4"/>
      <c r="N38" s="4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4"/>
    </row>
    <row r="39" spans="1:29" x14ac:dyDescent="0.35">
      <c r="A39" s="4" t="s">
        <v>21</v>
      </c>
      <c r="B39" s="4">
        <v>-2.0831159776551301E-2</v>
      </c>
      <c r="C39" s="4">
        <v>1.6723017601521599E-3</v>
      </c>
      <c r="D39" s="4">
        <v>-12.456579472030199</v>
      </c>
      <c r="E39" s="4">
        <v>1.48227423171156E-35</v>
      </c>
      <c r="F39" s="13"/>
      <c r="G39" s="4"/>
      <c r="H39" s="4"/>
      <c r="I39" s="4"/>
      <c r="J39" s="4"/>
      <c r="K39" s="4"/>
      <c r="L39" s="4"/>
      <c r="M39" s="4"/>
      <c r="N39" s="4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4"/>
    </row>
    <row r="40" spans="1:29" x14ac:dyDescent="0.35">
      <c r="A40" s="8" t="s">
        <v>22</v>
      </c>
      <c r="B40" s="8">
        <v>-3.31707251793781</v>
      </c>
      <c r="C40" s="8">
        <v>0.110881567664474</v>
      </c>
      <c r="D40" s="8">
        <v>-29.915454730719699</v>
      </c>
      <c r="E40" s="8">
        <v>1.2060417452568399E-194</v>
      </c>
      <c r="F40" s="13"/>
      <c r="G40" s="4"/>
      <c r="H40" s="4"/>
      <c r="I40" s="4"/>
      <c r="J40" s="4"/>
      <c r="K40" s="4"/>
      <c r="L40" s="4"/>
      <c r="M40" s="4"/>
      <c r="N40" s="4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4"/>
    </row>
    <row r="41" spans="1:29" x14ac:dyDescent="0.35">
      <c r="A41" s="70" t="s">
        <v>25</v>
      </c>
      <c r="B41" s="70"/>
      <c r="C41" s="70"/>
      <c r="D41" s="70"/>
      <c r="E41" s="70"/>
      <c r="F41" s="14"/>
      <c r="G41" s="12"/>
      <c r="H41" s="4"/>
      <c r="I41" s="4"/>
      <c r="J41" s="4"/>
      <c r="K41" s="4"/>
      <c r="L41" s="4"/>
      <c r="M41" s="4"/>
      <c r="N41" s="4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4"/>
    </row>
    <row r="42" spans="1:29" x14ac:dyDescent="0.35">
      <c r="A42" s="4"/>
      <c r="B42" s="6" t="s">
        <v>0</v>
      </c>
      <c r="C42" s="6" t="s">
        <v>1</v>
      </c>
      <c r="D42" s="6" t="s">
        <v>2</v>
      </c>
      <c r="E42" s="6" t="s">
        <v>3</v>
      </c>
      <c r="F42" s="13"/>
      <c r="G42" s="4"/>
      <c r="H42" s="4"/>
      <c r="I42" s="4"/>
      <c r="J42" s="4"/>
      <c r="K42" s="4"/>
      <c r="L42" s="4"/>
      <c r="M42" s="4"/>
      <c r="N42" s="4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4"/>
    </row>
    <row r="43" spans="1:29" x14ac:dyDescent="0.35">
      <c r="A43" s="4" t="s">
        <v>4</v>
      </c>
      <c r="B43" s="4">
        <v>-46.004129082674297</v>
      </c>
      <c r="C43" s="4">
        <v>3.8569267669604201</v>
      </c>
      <c r="D43" s="4">
        <v>-11.9276646569386</v>
      </c>
      <c r="E43" s="4">
        <v>9.5598378878578401E-33</v>
      </c>
      <c r="F43" s="13"/>
      <c r="G43" s="4"/>
      <c r="H43" s="4"/>
      <c r="I43" s="4"/>
      <c r="J43" s="4"/>
      <c r="K43" s="4"/>
      <c r="L43" s="4"/>
      <c r="M43" s="4"/>
      <c r="N43" s="4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4"/>
    </row>
    <row r="44" spans="1:29" x14ac:dyDescent="0.35">
      <c r="A44" s="4" t="s">
        <v>10</v>
      </c>
      <c r="B44" s="4">
        <v>-11.220763967264601</v>
      </c>
      <c r="C44" s="4">
        <v>2.3808434857707401</v>
      </c>
      <c r="D44" s="4">
        <v>-4.71293641699934</v>
      </c>
      <c r="E44" s="4">
        <v>2.44931572170273E-6</v>
      </c>
      <c r="F44" s="13"/>
      <c r="G44" s="4"/>
      <c r="H44" s="4"/>
      <c r="I44" s="4"/>
      <c r="J44" s="4"/>
      <c r="K44" s="4"/>
      <c r="L44" s="4"/>
      <c r="M44" s="4"/>
      <c r="N44" s="4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4"/>
    </row>
    <row r="45" spans="1:29" x14ac:dyDescent="0.35">
      <c r="A45" s="4" t="s">
        <v>11</v>
      </c>
      <c r="B45" s="4">
        <v>0.27401050088606199</v>
      </c>
      <c r="C45" s="4">
        <v>7.2343367650997706E-2</v>
      </c>
      <c r="D45" s="4">
        <v>3.7876381731073998</v>
      </c>
      <c r="E45" s="4">
        <v>1.52291872946544E-4</v>
      </c>
      <c r="F45" s="13"/>
      <c r="G45" s="4"/>
      <c r="H45" s="4"/>
      <c r="I45" s="4"/>
      <c r="J45" s="4"/>
      <c r="K45" s="4"/>
      <c r="L45" s="4"/>
      <c r="M45" s="4"/>
      <c r="N45" s="4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4"/>
    </row>
    <row r="46" spans="1:29" x14ac:dyDescent="0.35">
      <c r="A46" s="4" t="s">
        <v>12</v>
      </c>
      <c r="B46" s="4">
        <v>0.49590176253313401</v>
      </c>
      <c r="C46" s="4">
        <v>3.3889534909325898E-2</v>
      </c>
      <c r="D46" s="4">
        <v>14.6328878180228</v>
      </c>
      <c r="E46" s="4">
        <v>2.2623342753051899E-48</v>
      </c>
      <c r="F46" s="13"/>
      <c r="G46" s="4"/>
      <c r="H46" s="4"/>
      <c r="I46" s="4"/>
      <c r="J46" s="4"/>
      <c r="K46" s="4"/>
      <c r="L46" s="4"/>
      <c r="M46" s="4"/>
      <c r="N46" s="4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4"/>
    </row>
    <row r="47" spans="1:29" x14ac:dyDescent="0.35">
      <c r="A47" s="4" t="s">
        <v>13</v>
      </c>
      <c r="B47" s="4">
        <v>16.207048862158299</v>
      </c>
      <c r="C47" s="4">
        <v>1.2291379292598501</v>
      </c>
      <c r="D47" s="4">
        <v>13.185703960756999</v>
      </c>
      <c r="E47" s="4">
        <v>1.2650969269979599E-39</v>
      </c>
      <c r="F47" s="13"/>
      <c r="G47" s="4"/>
      <c r="H47" s="4"/>
      <c r="I47" s="4"/>
      <c r="J47" s="4"/>
      <c r="K47" s="4"/>
      <c r="L47" s="4"/>
      <c r="M47" s="4"/>
      <c r="N47" s="4"/>
      <c r="O47" s="38"/>
      <c r="P47" s="38"/>
      <c r="Q47" s="38"/>
      <c r="R47" s="39" t="s">
        <v>9</v>
      </c>
      <c r="S47" s="39" t="s">
        <v>24</v>
      </c>
      <c r="T47" s="39" t="s">
        <v>25</v>
      </c>
      <c r="U47" s="39" t="s">
        <v>23</v>
      </c>
      <c r="V47" s="38"/>
      <c r="W47" s="38"/>
      <c r="X47" s="38"/>
      <c r="Y47" s="38"/>
      <c r="Z47" s="38"/>
      <c r="AA47" s="38"/>
      <c r="AB47" s="38"/>
      <c r="AC47" s="4"/>
    </row>
    <row r="48" spans="1:29" x14ac:dyDescent="0.35">
      <c r="A48" s="4" t="s">
        <v>7</v>
      </c>
      <c r="B48" s="4">
        <v>32.8981460663123</v>
      </c>
      <c r="C48" s="4">
        <v>0.59067058161025698</v>
      </c>
      <c r="D48" s="4">
        <v>55.696266397129598</v>
      </c>
      <c r="E48" s="4">
        <v>0</v>
      </c>
      <c r="F48" s="13"/>
      <c r="G48" s="4"/>
      <c r="H48" s="4"/>
      <c r="I48" s="4"/>
      <c r="J48" s="4"/>
      <c r="K48" s="4"/>
      <c r="L48" s="4"/>
      <c r="M48" s="4"/>
      <c r="N48" s="4"/>
      <c r="O48" s="38"/>
      <c r="P48" s="38"/>
      <c r="Q48" s="38" t="s">
        <v>52</v>
      </c>
      <c r="R48" s="46">
        <f>SLOPE(R6:AB6,$R$4:$AB$4)</f>
        <v>2.772149794402359E-2</v>
      </c>
      <c r="S48" s="46">
        <f>SLOPE(R8:AB8,$R$4:$AB$4)</f>
        <v>2.5828714303600345E-2</v>
      </c>
      <c r="T48" s="46">
        <f>SLOPE(R10:AB10,$R$4:$AB$4)</f>
        <v>1.6040274626275445E-2</v>
      </c>
      <c r="U48" s="46">
        <f>SLOPE(R12:AB12,$R$4:$AB$4)</f>
        <v>2.2511764649446667E-2</v>
      </c>
      <c r="V48" s="38"/>
      <c r="W48" s="38"/>
      <c r="X48" s="38"/>
      <c r="Y48" s="38"/>
      <c r="Z48" s="38"/>
      <c r="AA48" s="38"/>
      <c r="AB48" s="38"/>
      <c r="AC48" s="4"/>
    </row>
    <row r="49" spans="1:29" x14ac:dyDescent="0.35">
      <c r="A49" s="4" t="s">
        <v>14</v>
      </c>
      <c r="B49" s="4">
        <v>0.18304285336558501</v>
      </c>
      <c r="C49" s="4">
        <v>2.2026791233762399E-2</v>
      </c>
      <c r="D49" s="4">
        <v>8.3100099067093893</v>
      </c>
      <c r="E49" s="4">
        <v>9.8444603168064201E-17</v>
      </c>
      <c r="F49" s="13"/>
      <c r="G49" s="4"/>
      <c r="H49" s="4"/>
      <c r="I49" s="4"/>
      <c r="J49" s="4"/>
      <c r="K49" s="4"/>
      <c r="L49" s="4"/>
      <c r="M49" s="4"/>
      <c r="N49" s="4"/>
      <c r="O49" s="38"/>
      <c r="P49" s="38"/>
      <c r="Q49" s="38"/>
      <c r="R49" s="47">
        <f>IF(R48&lt;=0.05,0.1-Calculator!R48,IF(AND(R48&gt;0.05,R48&lt;0.1),0.15-Calculator!R48,0.2))</f>
        <v>7.2278502055976412E-2</v>
      </c>
      <c r="S49" s="47">
        <f>Elenchi!L82-Calculator!S48</f>
        <v>0.27417128569639987</v>
      </c>
      <c r="T49" s="47">
        <f>Elenchi!M82-Calculator!T48</f>
        <v>0.28395972537372477</v>
      </c>
      <c r="U49" s="47">
        <f>Elenchi!N82-Calculator!U48</f>
        <v>0.27748823535055356</v>
      </c>
      <c r="V49" s="38"/>
      <c r="W49" s="38"/>
      <c r="X49" s="38"/>
      <c r="Y49" s="38"/>
      <c r="Z49" s="38"/>
      <c r="AA49" s="38"/>
      <c r="AB49" s="38"/>
      <c r="AC49" s="4"/>
    </row>
    <row r="50" spans="1:29" x14ac:dyDescent="0.35">
      <c r="A50" s="4" t="s">
        <v>15</v>
      </c>
      <c r="B50" s="4">
        <v>4.7341371646178196E-3</v>
      </c>
      <c r="C50" s="4">
        <v>1.5538905055648301E-2</v>
      </c>
      <c r="D50" s="4">
        <v>0.30466349769586898</v>
      </c>
      <c r="E50" s="4">
        <v>0.76062391968477805</v>
      </c>
      <c r="F50" s="13"/>
      <c r="G50" s="4"/>
      <c r="H50" s="4"/>
      <c r="I50" s="4"/>
      <c r="J50" s="4"/>
      <c r="K50" s="4"/>
      <c r="L50" s="4"/>
      <c r="M50" s="4"/>
      <c r="N50" s="4"/>
      <c r="O50" s="38"/>
      <c r="P50" s="38"/>
      <c r="Q50" s="38"/>
      <c r="R50" s="38"/>
      <c r="S50" s="38"/>
      <c r="T50" s="40"/>
      <c r="U50" s="40"/>
      <c r="V50" s="40"/>
      <c r="W50" s="40"/>
      <c r="X50" s="38"/>
      <c r="Y50" s="38"/>
      <c r="Z50" s="38"/>
      <c r="AA50" s="38"/>
      <c r="AB50" s="38"/>
      <c r="AC50" s="4"/>
    </row>
    <row r="51" spans="1:29" x14ac:dyDescent="0.35">
      <c r="A51" s="4" t="s">
        <v>16</v>
      </c>
      <c r="B51" s="4">
        <v>2.6337045526941001</v>
      </c>
      <c r="C51" s="4">
        <v>0.62071542625421205</v>
      </c>
      <c r="D51" s="4">
        <v>4.2430144979439897</v>
      </c>
      <c r="E51" s="4">
        <v>2.2099588308398101E-5</v>
      </c>
      <c r="F51" s="13"/>
      <c r="G51" s="4"/>
      <c r="H51" s="4"/>
      <c r="I51" s="4"/>
      <c r="J51" s="4"/>
      <c r="K51" s="4"/>
      <c r="L51" s="4"/>
      <c r="M51" s="4"/>
      <c r="N51" s="4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4"/>
    </row>
    <row r="52" spans="1:29" x14ac:dyDescent="0.35">
      <c r="A52" s="4" t="s">
        <v>8</v>
      </c>
      <c r="B52" s="4">
        <v>-4.65960475448155</v>
      </c>
      <c r="C52" s="4">
        <v>0.16909228257297099</v>
      </c>
      <c r="D52" s="4">
        <v>-27.556578476434701</v>
      </c>
      <c r="E52" s="4">
        <v>1.0050971461159401E-165</v>
      </c>
      <c r="F52" s="13"/>
      <c r="G52" s="4"/>
      <c r="H52" s="4"/>
      <c r="I52" s="4"/>
      <c r="J52" s="4"/>
      <c r="K52" s="4"/>
      <c r="L52" s="4"/>
      <c r="M52" s="4"/>
      <c r="N52" s="4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4"/>
    </row>
    <row r="53" spans="1:29" x14ac:dyDescent="0.35">
      <c r="A53" s="4" t="s">
        <v>17</v>
      </c>
      <c r="B53" s="4">
        <v>-1.85366226388435E-3</v>
      </c>
      <c r="C53" s="4">
        <v>4.6657003265588697E-4</v>
      </c>
      <c r="D53" s="4">
        <v>-3.9729561140749401</v>
      </c>
      <c r="E53" s="4">
        <v>7.1101150224835497E-5</v>
      </c>
      <c r="F53" s="13"/>
      <c r="G53" s="4"/>
      <c r="H53" s="4"/>
      <c r="I53" s="4"/>
      <c r="J53" s="4"/>
      <c r="K53" s="4"/>
      <c r="L53" s="4"/>
      <c r="M53" s="4"/>
      <c r="N53" s="4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4"/>
    </row>
    <row r="54" spans="1:29" x14ac:dyDescent="0.35">
      <c r="A54" s="4" t="s">
        <v>18</v>
      </c>
      <c r="B54" s="4">
        <v>-1.2296684985226399E-2</v>
      </c>
      <c r="C54" s="4">
        <v>1.8720610562552999E-2</v>
      </c>
      <c r="D54" s="4">
        <v>-0.65685277433331102</v>
      </c>
      <c r="E54" s="4">
        <v>0.511279082804317</v>
      </c>
      <c r="F54" s="13"/>
      <c r="G54" s="4"/>
      <c r="H54" s="4"/>
      <c r="I54" s="4"/>
      <c r="J54" s="4"/>
      <c r="K54" s="4"/>
      <c r="L54" s="4"/>
      <c r="M54" s="4"/>
      <c r="N54" s="4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4"/>
    </row>
    <row r="55" spans="1:29" x14ac:dyDescent="0.35">
      <c r="A55" s="4" t="s">
        <v>19</v>
      </c>
      <c r="B55" s="4">
        <v>-0.174389944201153</v>
      </c>
      <c r="C55" s="4">
        <v>4.0094712293964998E-3</v>
      </c>
      <c r="D55" s="4">
        <v>-43.494499454832599</v>
      </c>
      <c r="E55" s="4">
        <v>0</v>
      </c>
      <c r="F55" s="13"/>
      <c r="G55" s="4"/>
      <c r="H55" s="4"/>
      <c r="I55" s="4"/>
      <c r="J55" s="4"/>
      <c r="K55" s="4"/>
      <c r="L55" s="4"/>
      <c r="M55" s="4"/>
      <c r="N55" s="4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4"/>
    </row>
    <row r="56" spans="1:29" x14ac:dyDescent="0.35">
      <c r="A56" s="4" t="s">
        <v>20</v>
      </c>
      <c r="B56" s="4">
        <v>0.801070252081162</v>
      </c>
      <c r="C56" s="4">
        <v>1.1585108972074499E-2</v>
      </c>
      <c r="D56" s="4">
        <v>69.146544414223001</v>
      </c>
      <c r="E56" s="4">
        <v>0</v>
      </c>
      <c r="F56" s="13"/>
      <c r="G56" s="4"/>
      <c r="H56" s="4"/>
      <c r="I56" s="4"/>
      <c r="J56" s="4"/>
      <c r="K56" s="4"/>
      <c r="L56" s="4"/>
      <c r="M56" s="4"/>
      <c r="N56" s="4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4"/>
    </row>
    <row r="57" spans="1:29" x14ac:dyDescent="0.35">
      <c r="A57" s="4" t="s">
        <v>21</v>
      </c>
      <c r="B57" s="4">
        <v>-0.108651856444181</v>
      </c>
      <c r="C57" s="4">
        <v>3.4196926717319099E-3</v>
      </c>
      <c r="D57" s="4">
        <v>-31.7724038017585</v>
      </c>
      <c r="E57" s="4">
        <v>5.2161683605833203E-219</v>
      </c>
      <c r="F57" s="13"/>
      <c r="G57" s="4"/>
      <c r="H57" s="4"/>
      <c r="I57" s="4"/>
      <c r="J57" s="4"/>
      <c r="K57" s="4"/>
      <c r="L57" s="4"/>
      <c r="M57" s="4"/>
      <c r="N57" s="4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4"/>
    </row>
    <row r="58" spans="1:29" x14ac:dyDescent="0.35">
      <c r="A58" s="8" t="s">
        <v>22</v>
      </c>
      <c r="B58" s="8">
        <v>-5.3992341805464097</v>
      </c>
      <c r="C58" s="8">
        <v>0.14033227013990601</v>
      </c>
      <c r="D58" s="8">
        <v>-38.474644322104702</v>
      </c>
      <c r="E58" s="8">
        <v>5.2161683605833203E-219</v>
      </c>
      <c r="F58" s="13"/>
      <c r="G58" s="4"/>
      <c r="H58" s="4"/>
      <c r="I58" s="4"/>
      <c r="J58" s="4"/>
      <c r="K58" s="4"/>
      <c r="L58" s="4"/>
      <c r="M58" s="4"/>
      <c r="N58" s="4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4"/>
    </row>
    <row r="59" spans="1:29" x14ac:dyDescent="0.35">
      <c r="A59" s="70" t="s">
        <v>23</v>
      </c>
      <c r="B59" s="70"/>
      <c r="C59" s="70"/>
      <c r="D59" s="70"/>
      <c r="E59" s="70"/>
      <c r="F59" s="14"/>
      <c r="G59" s="12"/>
      <c r="H59" s="4"/>
      <c r="I59" s="4"/>
      <c r="J59" s="4"/>
      <c r="K59" s="4"/>
      <c r="L59" s="4"/>
      <c r="M59" s="4"/>
      <c r="N59" s="4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4"/>
    </row>
    <row r="60" spans="1:29" x14ac:dyDescent="0.35">
      <c r="A60" s="4"/>
      <c r="B60" s="6" t="s">
        <v>0</v>
      </c>
      <c r="C60" s="6" t="s">
        <v>1</v>
      </c>
      <c r="D60" s="6" t="s">
        <v>2</v>
      </c>
      <c r="E60" s="6" t="s">
        <v>3</v>
      </c>
      <c r="F60" s="13"/>
      <c r="G60" s="4"/>
      <c r="H60" s="4"/>
      <c r="I60" s="4"/>
      <c r="J60" s="4"/>
      <c r="K60" s="4"/>
      <c r="L60" s="4"/>
      <c r="M60" s="4"/>
      <c r="N60" s="4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4"/>
    </row>
    <row r="61" spans="1:29" x14ac:dyDescent="0.35">
      <c r="A61" s="4" t="s">
        <v>4</v>
      </c>
      <c r="B61" s="4">
        <v>-135.88851358794599</v>
      </c>
      <c r="C61" s="4">
        <v>8.2682449715693593</v>
      </c>
      <c r="D61" s="4">
        <v>-16.434988810225601</v>
      </c>
      <c r="E61" s="4">
        <v>1.6405437629850699E-60</v>
      </c>
      <c r="F61" s="13"/>
      <c r="G61" s="4"/>
      <c r="H61" s="4"/>
      <c r="I61" s="4"/>
      <c r="J61" s="4"/>
      <c r="K61" s="4"/>
      <c r="L61" s="4"/>
      <c r="M61" s="4"/>
      <c r="N61" s="4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4"/>
    </row>
    <row r="62" spans="1:29" x14ac:dyDescent="0.35">
      <c r="A62" s="4" t="s">
        <v>10</v>
      </c>
      <c r="B62" s="4">
        <v>-11.337433946499299</v>
      </c>
      <c r="C62" s="4">
        <v>5.14946357277198</v>
      </c>
      <c r="D62" s="4">
        <v>-2.2016728123772902</v>
      </c>
      <c r="E62" s="4">
        <v>2.7693690719455901E-2</v>
      </c>
      <c r="F62" s="1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x14ac:dyDescent="0.35">
      <c r="A63" t="s">
        <v>11</v>
      </c>
      <c r="B63">
        <v>1.4571755657106999</v>
      </c>
      <c r="C63">
        <v>0.14522970241209601</v>
      </c>
      <c r="D63">
        <v>10.0335918996508</v>
      </c>
      <c r="E63">
        <v>1.1516732694222001E-23</v>
      </c>
    </row>
    <row r="64" spans="1:29" x14ac:dyDescent="0.35">
      <c r="A64" t="s">
        <v>12</v>
      </c>
      <c r="B64">
        <v>1.2502245924958899</v>
      </c>
      <c r="C64">
        <v>7.5070168193556594E-2</v>
      </c>
      <c r="D64">
        <v>16.654080077087102</v>
      </c>
      <c r="E64">
        <v>4.41573853388519E-62</v>
      </c>
    </row>
    <row r="65" spans="1:5" x14ac:dyDescent="0.35">
      <c r="A65" t="s">
        <v>13</v>
      </c>
      <c r="B65">
        <v>18.752907196278802</v>
      </c>
      <c r="C65">
        <v>1.1371846065292099</v>
      </c>
      <c r="D65">
        <v>16.490644604761499</v>
      </c>
      <c r="E65">
        <v>6.5780233858755601E-61</v>
      </c>
    </row>
    <row r="66" spans="1:5" x14ac:dyDescent="0.35">
      <c r="A66" t="s">
        <v>7</v>
      </c>
      <c r="B66">
        <v>67.385027666026502</v>
      </c>
      <c r="C66">
        <v>1.22440763103283</v>
      </c>
      <c r="D66">
        <v>55.034798835078199</v>
      </c>
      <c r="E66">
        <v>0</v>
      </c>
    </row>
    <row r="67" spans="1:5" x14ac:dyDescent="0.35">
      <c r="A67" t="s">
        <v>14</v>
      </c>
      <c r="B67">
        <v>0.303855399879219</v>
      </c>
      <c r="C67">
        <v>4.8206227121739303E-2</v>
      </c>
      <c r="D67">
        <v>6.3032396024660198</v>
      </c>
      <c r="E67">
        <v>2.9429253011584801E-10</v>
      </c>
    </row>
    <row r="68" spans="1:5" x14ac:dyDescent="0.35">
      <c r="A68" t="s">
        <v>15</v>
      </c>
      <c r="B68">
        <v>-5.5604283739569098E-2</v>
      </c>
      <c r="C68">
        <v>3.4130806877006398E-2</v>
      </c>
      <c r="D68">
        <v>-1.6291523355994599</v>
      </c>
      <c r="E68">
        <v>0.10328805959917101</v>
      </c>
    </row>
    <row r="69" spans="1:5" x14ac:dyDescent="0.35">
      <c r="A69" t="s">
        <v>16</v>
      </c>
      <c r="B69">
        <v>1.4588212635534401</v>
      </c>
      <c r="C69">
        <v>0.56747678431598203</v>
      </c>
      <c r="D69">
        <v>2.5707153206485001</v>
      </c>
      <c r="E69">
        <v>1.0152185740040899E-2</v>
      </c>
    </row>
    <row r="70" spans="1:5" x14ac:dyDescent="0.35">
      <c r="A70" t="s">
        <v>8</v>
      </c>
      <c r="B70">
        <v>-9.3003539632791092</v>
      </c>
      <c r="C70">
        <v>0.37506076527502102</v>
      </c>
      <c r="D70">
        <v>-24.796925790036799</v>
      </c>
      <c r="E70">
        <v>8.4978945834244794E-135</v>
      </c>
    </row>
    <row r="71" spans="1:5" x14ac:dyDescent="0.35">
      <c r="A71" t="s">
        <v>17</v>
      </c>
      <c r="B71">
        <v>-7.8015898176538399E-3</v>
      </c>
      <c r="C71">
        <v>9.3950365533272402E-4</v>
      </c>
      <c r="D71">
        <v>-8.3039483384350703</v>
      </c>
      <c r="E71">
        <v>1.0359363006725E-16</v>
      </c>
    </row>
    <row r="72" spans="1:5" x14ac:dyDescent="0.35">
      <c r="A72" t="s">
        <v>18</v>
      </c>
      <c r="B72">
        <v>-9.8376874595423602E-2</v>
      </c>
      <c r="C72">
        <v>1.6673215067856999E-2</v>
      </c>
      <c r="D72">
        <v>-5.9002942261014004</v>
      </c>
      <c r="E72">
        <v>3.6554968423542599E-9</v>
      </c>
    </row>
    <row r="73" spans="1:5" x14ac:dyDescent="0.35">
      <c r="A73" t="s">
        <v>19</v>
      </c>
      <c r="B73">
        <v>-0.47517093374005898</v>
      </c>
      <c r="C73">
        <v>8.4125173369138592E-3</v>
      </c>
      <c r="D73">
        <v>-56.483798452934401</v>
      </c>
      <c r="E73">
        <v>0</v>
      </c>
    </row>
    <row r="74" spans="1:5" x14ac:dyDescent="0.35">
      <c r="A74" t="s">
        <v>20</v>
      </c>
      <c r="B74">
        <v>0.80907378389342799</v>
      </c>
      <c r="C74">
        <v>1.09182984718067E-2</v>
      </c>
      <c r="D74">
        <v>74.102552332913803</v>
      </c>
      <c r="E74">
        <v>0</v>
      </c>
    </row>
    <row r="75" spans="1:5" x14ac:dyDescent="0.35">
      <c r="A75" t="s">
        <v>21</v>
      </c>
      <c r="B75">
        <v>-0.155456704318954</v>
      </c>
      <c r="C75">
        <v>6.9302522679618199E-3</v>
      </c>
      <c r="D75">
        <v>-22.431608303441202</v>
      </c>
      <c r="E75">
        <v>8.3201692807052496E-111</v>
      </c>
    </row>
    <row r="76" spans="1:5" x14ac:dyDescent="0.35">
      <c r="A76" t="s">
        <v>22</v>
      </c>
      <c r="B76">
        <v>-4.3878754660655099</v>
      </c>
      <c r="C76">
        <v>0.12602835123085199</v>
      </c>
      <c r="D76">
        <v>-34.816574391487897</v>
      </c>
      <c r="E76">
        <v>5.8032015634186105E-262</v>
      </c>
    </row>
  </sheetData>
  <sheetProtection algorithmName="SHA-512" hashValue="jBCj+LavNvxzw7Q2JOwFz4TFaEXcu6rWIio+2SnI06+1qLuqXSZPIp5g5Q91s0q/BHNtTu0Ocwr59P5m7bvriQ==" saltValue="YC6/9kdpEAwOVWIXQsZhcw==" spinCount="100000" sheet="1" objects="1" scenarios="1" selectLockedCells="1"/>
  <mergeCells count="12">
    <mergeCell ref="A23:E23"/>
    <mergeCell ref="A41:E41"/>
    <mergeCell ref="A59:E59"/>
    <mergeCell ref="P5:P6"/>
    <mergeCell ref="P7:P8"/>
    <mergeCell ref="P9:P10"/>
    <mergeCell ref="P11:P12"/>
    <mergeCell ref="P3:P4"/>
    <mergeCell ref="J4:K4"/>
    <mergeCell ref="L11:M11"/>
    <mergeCell ref="L5:M5"/>
    <mergeCell ref="A5:E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8258B4C-6763-4AA3-B31F-59FAC78F3202}">
          <x14:formula1>
            <xm:f>Elenchi!$A$2:$A$3</xm:f>
          </x14:formula1>
          <xm:sqref>I4</xm:sqref>
        </x14:dataValidation>
        <x14:dataValidation type="list" allowBlank="1" showInputMessage="1" showErrorMessage="1" xr:uid="{CB1C3941-A02C-4929-B5CE-E2335E0FEA72}">
          <x14:formula1>
            <xm:f>Elenchi!$C$2:$C$82</xm:f>
          </x14:formula1>
          <xm:sqref>I10</xm:sqref>
        </x14:dataValidation>
        <x14:dataValidation type="list" allowBlank="1" showInputMessage="1" showErrorMessage="1" xr:uid="{9225F508-1F7A-45B7-853F-855D95BECA16}">
          <x14:formula1>
            <xm:f>Elenchi!$B$2:$B$167</xm:f>
          </x14:formula1>
          <xm:sqref>I5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F232-E3E6-4BFA-885A-9D6CA684CE05}">
  <dimension ref="A1:N167"/>
  <sheetViews>
    <sheetView topLeftCell="A67" workbookViewId="0">
      <selection activeCell="K83" sqref="K83:N83"/>
    </sheetView>
  </sheetViews>
  <sheetFormatPr defaultRowHeight="14.5" x14ac:dyDescent="0.35"/>
  <cols>
    <col min="2" max="2" width="16.1796875" bestFit="1" customWidth="1"/>
  </cols>
  <sheetData>
    <row r="1" spans="1:14" x14ac:dyDescent="0.35">
      <c r="A1" s="2" t="s">
        <v>6</v>
      </c>
      <c r="B1" s="2" t="s">
        <v>28</v>
      </c>
      <c r="C1" s="2" t="s">
        <v>48</v>
      </c>
      <c r="D1" s="2" t="s">
        <v>47</v>
      </c>
      <c r="E1" s="2"/>
      <c r="F1" t="s">
        <v>9</v>
      </c>
      <c r="G1" t="s">
        <v>24</v>
      </c>
      <c r="H1" t="s">
        <v>25</v>
      </c>
      <c r="I1" t="s">
        <v>23</v>
      </c>
      <c r="K1" s="1" t="s">
        <v>9</v>
      </c>
      <c r="L1" s="1" t="s">
        <v>24</v>
      </c>
      <c r="M1" s="1" t="s">
        <v>25</v>
      </c>
      <c r="N1" s="1" t="s">
        <v>23</v>
      </c>
    </row>
    <row r="2" spans="1:14" x14ac:dyDescent="0.35">
      <c r="A2">
        <v>0</v>
      </c>
      <c r="B2">
        <v>35</v>
      </c>
      <c r="C2">
        <v>10</v>
      </c>
      <c r="D2">
        <v>35</v>
      </c>
      <c r="F2">
        <v>4</v>
      </c>
      <c r="G2">
        <v>4</v>
      </c>
      <c r="H2">
        <v>4</v>
      </c>
      <c r="I2">
        <v>4</v>
      </c>
      <c r="K2" s="3">
        <v>-0.1</v>
      </c>
      <c r="L2" s="3">
        <v>-0.1</v>
      </c>
      <c r="M2" s="3">
        <v>-0.1</v>
      </c>
      <c r="N2" s="3">
        <v>-0.1</v>
      </c>
    </row>
    <row r="3" spans="1:14" x14ac:dyDescent="0.35">
      <c r="A3">
        <v>1</v>
      </c>
      <c r="B3">
        <f>B2+1</f>
        <v>36</v>
      </c>
      <c r="C3">
        <f>C2+1</f>
        <v>11</v>
      </c>
      <c r="D3">
        <f>D2+1</f>
        <v>36</v>
      </c>
      <c r="K3" s="3">
        <f>K2+0.005</f>
        <v>-9.5000000000000001E-2</v>
      </c>
      <c r="L3" s="3">
        <f>L2+0.005</f>
        <v>-9.5000000000000001E-2</v>
      </c>
      <c r="M3" s="3">
        <f>M2+0.005</f>
        <v>-9.5000000000000001E-2</v>
      </c>
      <c r="N3" s="3">
        <f>N2+0.005</f>
        <v>-9.5000000000000001E-2</v>
      </c>
    </row>
    <row r="4" spans="1:14" x14ac:dyDescent="0.35">
      <c r="B4">
        <f t="shared" ref="B4:D67" si="0">B3+1</f>
        <v>37</v>
      </c>
      <c r="C4">
        <f t="shared" ref="C4:C67" si="1">C3+1</f>
        <v>12</v>
      </c>
      <c r="D4">
        <f t="shared" si="0"/>
        <v>37</v>
      </c>
      <c r="K4" s="3">
        <f t="shared" ref="K4:N67" si="2">K3+0.005</f>
        <v>-0.09</v>
      </c>
      <c r="L4" s="3">
        <f t="shared" si="2"/>
        <v>-0.09</v>
      </c>
      <c r="M4" s="3">
        <f t="shared" si="2"/>
        <v>-0.09</v>
      </c>
      <c r="N4" s="3">
        <f t="shared" si="2"/>
        <v>-0.09</v>
      </c>
    </row>
    <row r="5" spans="1:14" x14ac:dyDescent="0.35">
      <c r="B5">
        <f t="shared" si="0"/>
        <v>38</v>
      </c>
      <c r="C5">
        <f t="shared" si="1"/>
        <v>13</v>
      </c>
      <c r="D5">
        <f t="shared" si="0"/>
        <v>38</v>
      </c>
      <c r="K5" s="3">
        <f t="shared" si="2"/>
        <v>-8.4999999999999992E-2</v>
      </c>
      <c r="L5" s="3">
        <f t="shared" si="2"/>
        <v>-8.4999999999999992E-2</v>
      </c>
      <c r="M5" s="3">
        <f t="shared" si="2"/>
        <v>-8.4999999999999992E-2</v>
      </c>
      <c r="N5" s="3">
        <f t="shared" si="2"/>
        <v>-8.4999999999999992E-2</v>
      </c>
    </row>
    <row r="6" spans="1:14" x14ac:dyDescent="0.35">
      <c r="B6">
        <f t="shared" si="0"/>
        <v>39</v>
      </c>
      <c r="C6">
        <f t="shared" si="1"/>
        <v>14</v>
      </c>
      <c r="D6">
        <f t="shared" si="0"/>
        <v>39</v>
      </c>
      <c r="K6" s="3">
        <f t="shared" si="2"/>
        <v>-7.9999999999999988E-2</v>
      </c>
      <c r="L6" s="3">
        <f t="shared" si="2"/>
        <v>-7.9999999999999988E-2</v>
      </c>
      <c r="M6" s="3">
        <f t="shared" si="2"/>
        <v>-7.9999999999999988E-2</v>
      </c>
      <c r="N6" s="3">
        <f t="shared" si="2"/>
        <v>-7.9999999999999988E-2</v>
      </c>
    </row>
    <row r="7" spans="1:14" x14ac:dyDescent="0.35">
      <c r="B7">
        <f t="shared" si="0"/>
        <v>40</v>
      </c>
      <c r="C7">
        <f t="shared" si="1"/>
        <v>15</v>
      </c>
      <c r="D7">
        <f t="shared" si="0"/>
        <v>40</v>
      </c>
      <c r="K7" s="3">
        <f t="shared" si="2"/>
        <v>-7.4999999999999983E-2</v>
      </c>
      <c r="L7" s="3">
        <f t="shared" si="2"/>
        <v>-7.4999999999999983E-2</v>
      </c>
      <c r="M7" s="3">
        <f t="shared" si="2"/>
        <v>-7.4999999999999983E-2</v>
      </c>
      <c r="N7" s="3">
        <f t="shared" si="2"/>
        <v>-7.4999999999999983E-2</v>
      </c>
    </row>
    <row r="8" spans="1:14" x14ac:dyDescent="0.35">
      <c r="B8">
        <f t="shared" si="0"/>
        <v>41</v>
      </c>
      <c r="C8">
        <f t="shared" si="1"/>
        <v>16</v>
      </c>
      <c r="D8">
        <f t="shared" si="0"/>
        <v>41</v>
      </c>
      <c r="K8" s="3">
        <f t="shared" si="2"/>
        <v>-6.9999999999999979E-2</v>
      </c>
      <c r="L8" s="3">
        <f t="shared" si="2"/>
        <v>-6.9999999999999979E-2</v>
      </c>
      <c r="M8" s="3">
        <f t="shared" si="2"/>
        <v>-6.9999999999999979E-2</v>
      </c>
      <c r="N8" s="3">
        <f t="shared" si="2"/>
        <v>-6.9999999999999979E-2</v>
      </c>
    </row>
    <row r="9" spans="1:14" x14ac:dyDescent="0.35">
      <c r="B9">
        <f t="shared" si="0"/>
        <v>42</v>
      </c>
      <c r="C9">
        <f t="shared" si="1"/>
        <v>17</v>
      </c>
      <c r="D9">
        <f t="shared" si="0"/>
        <v>42</v>
      </c>
      <c r="K9" s="3">
        <f t="shared" si="2"/>
        <v>-6.4999999999999974E-2</v>
      </c>
      <c r="L9" s="3">
        <f t="shared" si="2"/>
        <v>-6.4999999999999974E-2</v>
      </c>
      <c r="M9" s="3">
        <f t="shared" si="2"/>
        <v>-6.4999999999999974E-2</v>
      </c>
      <c r="N9" s="3">
        <f t="shared" si="2"/>
        <v>-6.4999999999999974E-2</v>
      </c>
    </row>
    <row r="10" spans="1:14" x14ac:dyDescent="0.35">
      <c r="B10">
        <f t="shared" si="0"/>
        <v>43</v>
      </c>
      <c r="C10">
        <f t="shared" si="1"/>
        <v>18</v>
      </c>
      <c r="D10">
        <f t="shared" si="0"/>
        <v>43</v>
      </c>
      <c r="K10" s="3">
        <f t="shared" si="2"/>
        <v>-5.9999999999999977E-2</v>
      </c>
      <c r="L10" s="3">
        <f t="shared" si="2"/>
        <v>-5.9999999999999977E-2</v>
      </c>
      <c r="M10" s="3">
        <f t="shared" si="2"/>
        <v>-5.9999999999999977E-2</v>
      </c>
      <c r="N10" s="3">
        <f t="shared" si="2"/>
        <v>-5.9999999999999977E-2</v>
      </c>
    </row>
    <row r="11" spans="1:14" x14ac:dyDescent="0.35">
      <c r="B11">
        <f t="shared" si="0"/>
        <v>44</v>
      </c>
      <c r="C11">
        <f t="shared" si="1"/>
        <v>19</v>
      </c>
      <c r="D11">
        <f t="shared" si="0"/>
        <v>44</v>
      </c>
      <c r="K11" s="3">
        <f t="shared" si="2"/>
        <v>-5.4999999999999979E-2</v>
      </c>
      <c r="L11" s="3">
        <f t="shared" si="2"/>
        <v>-5.4999999999999979E-2</v>
      </c>
      <c r="M11" s="3">
        <f t="shared" si="2"/>
        <v>-5.4999999999999979E-2</v>
      </c>
      <c r="N11" s="3">
        <f t="shared" si="2"/>
        <v>-5.4999999999999979E-2</v>
      </c>
    </row>
    <row r="12" spans="1:14" x14ac:dyDescent="0.35">
      <c r="B12">
        <f t="shared" si="0"/>
        <v>45</v>
      </c>
      <c r="C12">
        <f t="shared" si="1"/>
        <v>20</v>
      </c>
      <c r="D12">
        <f t="shared" si="0"/>
        <v>45</v>
      </c>
      <c r="K12" s="3">
        <f t="shared" si="2"/>
        <v>-4.9999999999999982E-2</v>
      </c>
      <c r="L12" s="3">
        <f t="shared" si="2"/>
        <v>-4.9999999999999982E-2</v>
      </c>
      <c r="M12" s="3">
        <f t="shared" si="2"/>
        <v>-4.9999999999999982E-2</v>
      </c>
      <c r="N12" s="3">
        <f t="shared" si="2"/>
        <v>-4.9999999999999982E-2</v>
      </c>
    </row>
    <row r="13" spans="1:14" x14ac:dyDescent="0.35">
      <c r="B13">
        <f t="shared" si="0"/>
        <v>46</v>
      </c>
      <c r="C13">
        <f t="shared" si="1"/>
        <v>21</v>
      </c>
      <c r="D13">
        <f t="shared" si="0"/>
        <v>46</v>
      </c>
      <c r="K13" s="3">
        <f t="shared" si="2"/>
        <v>-4.4999999999999984E-2</v>
      </c>
      <c r="L13" s="3">
        <f t="shared" si="2"/>
        <v>-4.4999999999999984E-2</v>
      </c>
      <c r="M13" s="3">
        <f t="shared" si="2"/>
        <v>-4.4999999999999984E-2</v>
      </c>
      <c r="N13" s="3">
        <f t="shared" si="2"/>
        <v>-4.4999999999999984E-2</v>
      </c>
    </row>
    <row r="14" spans="1:14" x14ac:dyDescent="0.35">
      <c r="B14">
        <f t="shared" si="0"/>
        <v>47</v>
      </c>
      <c r="C14">
        <f t="shared" si="1"/>
        <v>22</v>
      </c>
      <c r="D14">
        <f t="shared" si="0"/>
        <v>47</v>
      </c>
      <c r="K14" s="3">
        <f t="shared" si="2"/>
        <v>-3.9999999999999987E-2</v>
      </c>
      <c r="L14" s="3">
        <f t="shared" si="2"/>
        <v>-3.9999999999999987E-2</v>
      </c>
      <c r="M14" s="3">
        <f t="shared" si="2"/>
        <v>-3.9999999999999987E-2</v>
      </c>
      <c r="N14" s="3">
        <f t="shared" si="2"/>
        <v>-3.9999999999999987E-2</v>
      </c>
    </row>
    <row r="15" spans="1:14" x14ac:dyDescent="0.35">
      <c r="B15">
        <f t="shared" si="0"/>
        <v>48</v>
      </c>
      <c r="C15">
        <f t="shared" si="1"/>
        <v>23</v>
      </c>
      <c r="D15">
        <f t="shared" si="0"/>
        <v>48</v>
      </c>
      <c r="K15" s="3">
        <f t="shared" si="2"/>
        <v>-3.4999999999999989E-2</v>
      </c>
      <c r="L15" s="3">
        <f t="shared" si="2"/>
        <v>-3.4999999999999989E-2</v>
      </c>
      <c r="M15" s="3">
        <f t="shared" si="2"/>
        <v>-3.4999999999999989E-2</v>
      </c>
      <c r="N15" s="3">
        <f t="shared" si="2"/>
        <v>-3.4999999999999989E-2</v>
      </c>
    </row>
    <row r="16" spans="1:14" x14ac:dyDescent="0.35">
      <c r="B16">
        <f t="shared" si="0"/>
        <v>49</v>
      </c>
      <c r="C16">
        <f t="shared" si="1"/>
        <v>24</v>
      </c>
      <c r="D16">
        <f t="shared" si="0"/>
        <v>49</v>
      </c>
      <c r="K16" s="3">
        <f t="shared" si="2"/>
        <v>-2.9999999999999988E-2</v>
      </c>
      <c r="L16" s="3">
        <f t="shared" si="2"/>
        <v>-2.9999999999999988E-2</v>
      </c>
      <c r="M16" s="3">
        <f t="shared" si="2"/>
        <v>-2.9999999999999988E-2</v>
      </c>
      <c r="N16" s="3">
        <f t="shared" si="2"/>
        <v>-2.9999999999999988E-2</v>
      </c>
    </row>
    <row r="17" spans="2:14" x14ac:dyDescent="0.35">
      <c r="B17">
        <f t="shared" si="0"/>
        <v>50</v>
      </c>
      <c r="C17">
        <f t="shared" si="1"/>
        <v>25</v>
      </c>
      <c r="D17">
        <f t="shared" si="0"/>
        <v>50</v>
      </c>
      <c r="K17" s="3">
        <f t="shared" si="2"/>
        <v>-2.4999999999999988E-2</v>
      </c>
      <c r="L17" s="3">
        <f t="shared" si="2"/>
        <v>-2.4999999999999988E-2</v>
      </c>
      <c r="M17" s="3">
        <f t="shared" si="2"/>
        <v>-2.4999999999999988E-2</v>
      </c>
      <c r="N17" s="3">
        <f t="shared" si="2"/>
        <v>-2.4999999999999988E-2</v>
      </c>
    </row>
    <row r="18" spans="2:14" x14ac:dyDescent="0.35">
      <c r="B18">
        <f t="shared" si="0"/>
        <v>51</v>
      </c>
      <c r="C18">
        <f t="shared" si="1"/>
        <v>26</v>
      </c>
      <c r="D18">
        <f t="shared" si="0"/>
        <v>51</v>
      </c>
      <c r="K18" s="3">
        <f t="shared" si="2"/>
        <v>-1.9999999999999987E-2</v>
      </c>
      <c r="L18" s="3">
        <f t="shared" si="2"/>
        <v>-1.9999999999999987E-2</v>
      </c>
      <c r="M18" s="3">
        <f t="shared" si="2"/>
        <v>-1.9999999999999987E-2</v>
      </c>
      <c r="N18" s="3">
        <f t="shared" si="2"/>
        <v>-1.9999999999999987E-2</v>
      </c>
    </row>
    <row r="19" spans="2:14" x14ac:dyDescent="0.35">
      <c r="B19">
        <f t="shared" si="0"/>
        <v>52</v>
      </c>
      <c r="C19">
        <f t="shared" si="1"/>
        <v>27</v>
      </c>
      <c r="D19">
        <f t="shared" si="0"/>
        <v>52</v>
      </c>
      <c r="K19" s="3">
        <f>K18+0.005</f>
        <v>-1.4999999999999986E-2</v>
      </c>
      <c r="L19" s="3">
        <f>L18+0.005</f>
        <v>-1.4999999999999986E-2</v>
      </c>
      <c r="M19" s="3">
        <f>M18+0.005</f>
        <v>-1.4999999999999986E-2</v>
      </c>
      <c r="N19" s="3">
        <f>N18+0.005</f>
        <v>-1.4999999999999986E-2</v>
      </c>
    </row>
    <row r="20" spans="2:14" x14ac:dyDescent="0.35">
      <c r="B20">
        <f t="shared" si="0"/>
        <v>53</v>
      </c>
      <c r="C20">
        <f t="shared" si="1"/>
        <v>28</v>
      </c>
      <c r="D20">
        <f t="shared" si="0"/>
        <v>53</v>
      </c>
      <c r="K20" s="3">
        <f t="shared" si="2"/>
        <v>-9.9999999999999846E-3</v>
      </c>
      <c r="L20" s="3">
        <f t="shared" si="2"/>
        <v>-9.9999999999999846E-3</v>
      </c>
      <c r="M20" s="3">
        <f t="shared" si="2"/>
        <v>-9.9999999999999846E-3</v>
      </c>
      <c r="N20" s="3">
        <f t="shared" si="2"/>
        <v>-9.9999999999999846E-3</v>
      </c>
    </row>
    <row r="21" spans="2:14" x14ac:dyDescent="0.35">
      <c r="B21">
        <f t="shared" si="0"/>
        <v>54</v>
      </c>
      <c r="C21">
        <f t="shared" si="1"/>
        <v>29</v>
      </c>
      <c r="D21">
        <f t="shared" si="0"/>
        <v>54</v>
      </c>
      <c r="K21" s="3">
        <f t="shared" si="2"/>
        <v>-4.9999999999999845E-3</v>
      </c>
      <c r="L21" s="3">
        <f t="shared" si="2"/>
        <v>-4.9999999999999845E-3</v>
      </c>
      <c r="M21" s="3">
        <f t="shared" si="2"/>
        <v>-4.9999999999999845E-3</v>
      </c>
      <c r="N21" s="3">
        <f t="shared" si="2"/>
        <v>-4.9999999999999845E-3</v>
      </c>
    </row>
    <row r="22" spans="2:14" x14ac:dyDescent="0.35">
      <c r="B22">
        <f t="shared" si="0"/>
        <v>55</v>
      </c>
      <c r="C22">
        <f t="shared" si="1"/>
        <v>30</v>
      </c>
      <c r="D22">
        <f t="shared" si="0"/>
        <v>55</v>
      </c>
      <c r="K22" s="3">
        <f t="shared" si="2"/>
        <v>1.5612511283791264E-17</v>
      </c>
      <c r="L22" s="3">
        <f t="shared" si="2"/>
        <v>1.5612511283791264E-17</v>
      </c>
      <c r="M22" s="3">
        <f t="shared" si="2"/>
        <v>1.5612511283791264E-17</v>
      </c>
      <c r="N22" s="3">
        <f t="shared" si="2"/>
        <v>1.5612511283791264E-17</v>
      </c>
    </row>
    <row r="23" spans="2:14" x14ac:dyDescent="0.35">
      <c r="B23">
        <f t="shared" si="0"/>
        <v>56</v>
      </c>
      <c r="C23">
        <f t="shared" si="1"/>
        <v>31</v>
      </c>
      <c r="D23">
        <f t="shared" si="0"/>
        <v>56</v>
      </c>
      <c r="K23" s="3">
        <f t="shared" si="2"/>
        <v>5.0000000000000157E-3</v>
      </c>
      <c r="L23" s="3">
        <f t="shared" si="2"/>
        <v>5.0000000000000157E-3</v>
      </c>
      <c r="M23" s="3">
        <f t="shared" si="2"/>
        <v>5.0000000000000157E-3</v>
      </c>
      <c r="N23" s="3">
        <f t="shared" si="2"/>
        <v>5.0000000000000157E-3</v>
      </c>
    </row>
    <row r="24" spans="2:14" x14ac:dyDescent="0.35">
      <c r="B24">
        <f t="shared" si="0"/>
        <v>57</v>
      </c>
      <c r="C24">
        <f t="shared" si="1"/>
        <v>32</v>
      </c>
      <c r="D24">
        <f t="shared" si="0"/>
        <v>57</v>
      </c>
      <c r="K24" s="3">
        <f t="shared" si="2"/>
        <v>1.0000000000000016E-2</v>
      </c>
      <c r="L24" s="3">
        <f t="shared" si="2"/>
        <v>1.0000000000000016E-2</v>
      </c>
      <c r="M24" s="3">
        <f t="shared" si="2"/>
        <v>1.0000000000000016E-2</v>
      </c>
      <c r="N24" s="3">
        <f t="shared" si="2"/>
        <v>1.0000000000000016E-2</v>
      </c>
    </row>
    <row r="25" spans="2:14" x14ac:dyDescent="0.35">
      <c r="B25">
        <f t="shared" si="0"/>
        <v>58</v>
      </c>
      <c r="C25">
        <f t="shared" si="1"/>
        <v>33</v>
      </c>
      <c r="D25">
        <f t="shared" si="0"/>
        <v>58</v>
      </c>
      <c r="K25" s="3">
        <f t="shared" si="2"/>
        <v>1.5000000000000017E-2</v>
      </c>
      <c r="L25" s="3">
        <f t="shared" si="2"/>
        <v>1.5000000000000017E-2</v>
      </c>
      <c r="M25" s="3">
        <f t="shared" si="2"/>
        <v>1.5000000000000017E-2</v>
      </c>
      <c r="N25" s="3">
        <f t="shared" si="2"/>
        <v>1.5000000000000017E-2</v>
      </c>
    </row>
    <row r="26" spans="2:14" x14ac:dyDescent="0.35">
      <c r="B26">
        <f t="shared" si="0"/>
        <v>59</v>
      </c>
      <c r="C26">
        <f t="shared" si="1"/>
        <v>34</v>
      </c>
      <c r="D26">
        <f t="shared" si="0"/>
        <v>59</v>
      </c>
      <c r="K26" s="3">
        <f t="shared" si="2"/>
        <v>2.0000000000000018E-2</v>
      </c>
      <c r="L26" s="3">
        <f t="shared" si="2"/>
        <v>2.0000000000000018E-2</v>
      </c>
      <c r="M26" s="3">
        <f t="shared" si="2"/>
        <v>2.0000000000000018E-2</v>
      </c>
      <c r="N26" s="3">
        <f t="shared" si="2"/>
        <v>2.0000000000000018E-2</v>
      </c>
    </row>
    <row r="27" spans="2:14" x14ac:dyDescent="0.35">
      <c r="B27">
        <f t="shared" si="0"/>
        <v>60</v>
      </c>
      <c r="C27">
        <f t="shared" si="1"/>
        <v>35</v>
      </c>
      <c r="D27">
        <f t="shared" si="0"/>
        <v>60</v>
      </c>
      <c r="K27" s="3">
        <f t="shared" si="2"/>
        <v>2.5000000000000019E-2</v>
      </c>
      <c r="L27" s="3">
        <f t="shared" si="2"/>
        <v>2.5000000000000019E-2</v>
      </c>
      <c r="M27" s="3">
        <f t="shared" si="2"/>
        <v>2.5000000000000019E-2</v>
      </c>
      <c r="N27" s="3">
        <f t="shared" si="2"/>
        <v>2.5000000000000019E-2</v>
      </c>
    </row>
    <row r="28" spans="2:14" x14ac:dyDescent="0.35">
      <c r="B28">
        <f t="shared" si="0"/>
        <v>61</v>
      </c>
      <c r="C28">
        <f t="shared" si="1"/>
        <v>36</v>
      </c>
      <c r="D28">
        <f t="shared" si="0"/>
        <v>61</v>
      </c>
      <c r="K28" s="3">
        <f t="shared" si="2"/>
        <v>3.000000000000002E-2</v>
      </c>
      <c r="L28" s="3">
        <f t="shared" si="2"/>
        <v>3.000000000000002E-2</v>
      </c>
      <c r="M28" s="3">
        <f t="shared" si="2"/>
        <v>3.000000000000002E-2</v>
      </c>
      <c r="N28" s="3">
        <f t="shared" si="2"/>
        <v>3.000000000000002E-2</v>
      </c>
    </row>
    <row r="29" spans="2:14" x14ac:dyDescent="0.35">
      <c r="B29">
        <f t="shared" si="0"/>
        <v>62</v>
      </c>
      <c r="C29">
        <f t="shared" si="1"/>
        <v>37</v>
      </c>
      <c r="D29">
        <f t="shared" si="0"/>
        <v>62</v>
      </c>
      <c r="K29" s="3">
        <f t="shared" si="2"/>
        <v>3.5000000000000017E-2</v>
      </c>
      <c r="L29" s="3">
        <f t="shared" si="2"/>
        <v>3.5000000000000017E-2</v>
      </c>
      <c r="M29" s="3">
        <f t="shared" si="2"/>
        <v>3.5000000000000017E-2</v>
      </c>
      <c r="N29" s="3">
        <f t="shared" si="2"/>
        <v>3.5000000000000017E-2</v>
      </c>
    </row>
    <row r="30" spans="2:14" x14ac:dyDescent="0.35">
      <c r="B30">
        <f t="shared" si="0"/>
        <v>63</v>
      </c>
      <c r="C30">
        <f t="shared" si="1"/>
        <v>38</v>
      </c>
      <c r="D30">
        <f t="shared" si="0"/>
        <v>63</v>
      </c>
      <c r="K30" s="3">
        <f t="shared" si="2"/>
        <v>4.0000000000000015E-2</v>
      </c>
      <c r="L30" s="3">
        <f t="shared" si="2"/>
        <v>4.0000000000000015E-2</v>
      </c>
      <c r="M30" s="3">
        <f t="shared" si="2"/>
        <v>4.0000000000000015E-2</v>
      </c>
      <c r="N30" s="3">
        <f t="shared" si="2"/>
        <v>4.0000000000000015E-2</v>
      </c>
    </row>
    <row r="31" spans="2:14" x14ac:dyDescent="0.35">
      <c r="B31">
        <f t="shared" si="0"/>
        <v>64</v>
      </c>
      <c r="C31">
        <f t="shared" si="1"/>
        <v>39</v>
      </c>
      <c r="D31">
        <f t="shared" si="0"/>
        <v>64</v>
      </c>
      <c r="K31" s="3">
        <f t="shared" si="2"/>
        <v>4.5000000000000012E-2</v>
      </c>
      <c r="L31" s="3">
        <f t="shared" si="2"/>
        <v>4.5000000000000012E-2</v>
      </c>
      <c r="M31" s="3">
        <f t="shared" si="2"/>
        <v>4.5000000000000012E-2</v>
      </c>
      <c r="N31" s="3">
        <f t="shared" si="2"/>
        <v>4.5000000000000012E-2</v>
      </c>
    </row>
    <row r="32" spans="2:14" x14ac:dyDescent="0.35">
      <c r="B32">
        <f t="shared" si="0"/>
        <v>65</v>
      </c>
      <c r="C32">
        <f t="shared" si="1"/>
        <v>40</v>
      </c>
      <c r="D32">
        <f t="shared" si="0"/>
        <v>65</v>
      </c>
      <c r="K32" s="3">
        <f t="shared" si="2"/>
        <v>5.000000000000001E-2</v>
      </c>
      <c r="L32" s="3">
        <f t="shared" si="2"/>
        <v>5.000000000000001E-2</v>
      </c>
      <c r="M32" s="3">
        <f t="shared" si="2"/>
        <v>5.000000000000001E-2</v>
      </c>
      <c r="N32" s="3">
        <f t="shared" si="2"/>
        <v>5.000000000000001E-2</v>
      </c>
    </row>
    <row r="33" spans="2:14" x14ac:dyDescent="0.35">
      <c r="B33">
        <f t="shared" si="0"/>
        <v>66</v>
      </c>
      <c r="C33">
        <f t="shared" si="1"/>
        <v>41</v>
      </c>
      <c r="D33">
        <f t="shared" si="0"/>
        <v>66</v>
      </c>
      <c r="K33" s="3">
        <f t="shared" si="2"/>
        <v>5.5000000000000007E-2</v>
      </c>
      <c r="L33" s="3">
        <f t="shared" si="2"/>
        <v>5.5000000000000007E-2</v>
      </c>
      <c r="M33" s="3">
        <f t="shared" si="2"/>
        <v>5.5000000000000007E-2</v>
      </c>
      <c r="N33" s="3">
        <f t="shared" si="2"/>
        <v>5.5000000000000007E-2</v>
      </c>
    </row>
    <row r="34" spans="2:14" x14ac:dyDescent="0.35">
      <c r="B34">
        <f t="shared" si="0"/>
        <v>67</v>
      </c>
      <c r="C34">
        <f t="shared" si="1"/>
        <v>42</v>
      </c>
      <c r="D34">
        <f t="shared" si="0"/>
        <v>67</v>
      </c>
      <c r="K34" s="3">
        <f t="shared" si="2"/>
        <v>6.0000000000000005E-2</v>
      </c>
      <c r="L34" s="3">
        <f t="shared" si="2"/>
        <v>6.0000000000000005E-2</v>
      </c>
      <c r="M34" s="3">
        <f t="shared" si="2"/>
        <v>6.0000000000000005E-2</v>
      </c>
      <c r="N34" s="3">
        <f t="shared" si="2"/>
        <v>6.0000000000000005E-2</v>
      </c>
    </row>
    <row r="35" spans="2:14" x14ac:dyDescent="0.35">
      <c r="B35">
        <f t="shared" si="0"/>
        <v>68</v>
      </c>
      <c r="C35">
        <f t="shared" si="1"/>
        <v>43</v>
      </c>
      <c r="D35">
        <f t="shared" si="0"/>
        <v>68</v>
      </c>
      <c r="K35" s="3">
        <f t="shared" si="2"/>
        <v>6.5000000000000002E-2</v>
      </c>
      <c r="L35" s="3">
        <f t="shared" si="2"/>
        <v>6.5000000000000002E-2</v>
      </c>
      <c r="M35" s="3">
        <f t="shared" si="2"/>
        <v>6.5000000000000002E-2</v>
      </c>
      <c r="N35" s="3">
        <f t="shared" si="2"/>
        <v>6.5000000000000002E-2</v>
      </c>
    </row>
    <row r="36" spans="2:14" x14ac:dyDescent="0.35">
      <c r="B36">
        <f t="shared" si="0"/>
        <v>69</v>
      </c>
      <c r="C36">
        <f t="shared" si="1"/>
        <v>44</v>
      </c>
      <c r="D36">
        <f t="shared" si="0"/>
        <v>69</v>
      </c>
      <c r="K36" s="3">
        <f t="shared" si="2"/>
        <v>7.0000000000000007E-2</v>
      </c>
      <c r="L36" s="3">
        <f t="shared" si="2"/>
        <v>7.0000000000000007E-2</v>
      </c>
      <c r="M36" s="3">
        <f t="shared" si="2"/>
        <v>7.0000000000000007E-2</v>
      </c>
      <c r="N36" s="3">
        <f t="shared" si="2"/>
        <v>7.0000000000000007E-2</v>
      </c>
    </row>
    <row r="37" spans="2:14" x14ac:dyDescent="0.35">
      <c r="B37">
        <f t="shared" si="0"/>
        <v>70</v>
      </c>
      <c r="C37">
        <f t="shared" si="1"/>
        <v>45</v>
      </c>
      <c r="D37">
        <f t="shared" si="0"/>
        <v>70</v>
      </c>
      <c r="K37" s="3">
        <f t="shared" si="2"/>
        <v>7.5000000000000011E-2</v>
      </c>
      <c r="L37" s="3">
        <f t="shared" si="2"/>
        <v>7.5000000000000011E-2</v>
      </c>
      <c r="M37" s="3">
        <f t="shared" si="2"/>
        <v>7.5000000000000011E-2</v>
      </c>
      <c r="N37" s="3">
        <f t="shared" si="2"/>
        <v>7.5000000000000011E-2</v>
      </c>
    </row>
    <row r="38" spans="2:14" x14ac:dyDescent="0.35">
      <c r="B38">
        <f t="shared" si="0"/>
        <v>71</v>
      </c>
      <c r="C38">
        <f t="shared" si="1"/>
        <v>46</v>
      </c>
      <c r="D38">
        <f t="shared" si="0"/>
        <v>71</v>
      </c>
      <c r="K38" s="3">
        <f t="shared" si="2"/>
        <v>8.0000000000000016E-2</v>
      </c>
      <c r="L38" s="3">
        <f t="shared" si="2"/>
        <v>8.0000000000000016E-2</v>
      </c>
      <c r="M38" s="3">
        <f t="shared" si="2"/>
        <v>8.0000000000000016E-2</v>
      </c>
      <c r="N38" s="3">
        <f t="shared" si="2"/>
        <v>8.0000000000000016E-2</v>
      </c>
    </row>
    <row r="39" spans="2:14" x14ac:dyDescent="0.35">
      <c r="B39">
        <f t="shared" si="0"/>
        <v>72</v>
      </c>
      <c r="C39">
        <f t="shared" si="1"/>
        <v>47</v>
      </c>
      <c r="D39">
        <f t="shared" si="0"/>
        <v>72</v>
      </c>
      <c r="K39" s="3">
        <f t="shared" si="2"/>
        <v>8.500000000000002E-2</v>
      </c>
      <c r="L39" s="3">
        <f t="shared" si="2"/>
        <v>8.500000000000002E-2</v>
      </c>
      <c r="M39" s="3">
        <f t="shared" si="2"/>
        <v>8.500000000000002E-2</v>
      </c>
      <c r="N39" s="3">
        <f t="shared" si="2"/>
        <v>8.500000000000002E-2</v>
      </c>
    </row>
    <row r="40" spans="2:14" x14ac:dyDescent="0.35">
      <c r="B40">
        <f t="shared" si="0"/>
        <v>73</v>
      </c>
      <c r="C40">
        <f t="shared" si="1"/>
        <v>48</v>
      </c>
      <c r="D40">
        <f t="shared" si="0"/>
        <v>73</v>
      </c>
      <c r="K40" s="3">
        <f t="shared" si="2"/>
        <v>9.0000000000000024E-2</v>
      </c>
      <c r="L40" s="3">
        <f t="shared" si="2"/>
        <v>9.0000000000000024E-2</v>
      </c>
      <c r="M40" s="3">
        <f t="shared" si="2"/>
        <v>9.0000000000000024E-2</v>
      </c>
      <c r="N40" s="3">
        <f t="shared" si="2"/>
        <v>9.0000000000000024E-2</v>
      </c>
    </row>
    <row r="41" spans="2:14" x14ac:dyDescent="0.35">
      <c r="B41">
        <f t="shared" si="0"/>
        <v>74</v>
      </c>
      <c r="C41">
        <f t="shared" si="1"/>
        <v>49</v>
      </c>
      <c r="D41">
        <f t="shared" si="0"/>
        <v>74</v>
      </c>
      <c r="K41" s="3">
        <f t="shared" si="2"/>
        <v>9.5000000000000029E-2</v>
      </c>
      <c r="L41" s="3">
        <f t="shared" si="2"/>
        <v>9.5000000000000029E-2</v>
      </c>
      <c r="M41" s="3">
        <f t="shared" si="2"/>
        <v>9.5000000000000029E-2</v>
      </c>
      <c r="N41" s="3">
        <f t="shared" si="2"/>
        <v>9.5000000000000029E-2</v>
      </c>
    </row>
    <row r="42" spans="2:14" x14ac:dyDescent="0.35">
      <c r="B42">
        <f t="shared" si="0"/>
        <v>75</v>
      </c>
      <c r="C42">
        <f t="shared" si="1"/>
        <v>50</v>
      </c>
      <c r="D42">
        <f t="shared" si="0"/>
        <v>75</v>
      </c>
      <c r="K42" s="3">
        <f t="shared" si="2"/>
        <v>0.10000000000000003</v>
      </c>
      <c r="L42" s="3">
        <f t="shared" si="2"/>
        <v>0.10000000000000003</v>
      </c>
      <c r="M42" s="3">
        <f t="shared" si="2"/>
        <v>0.10000000000000003</v>
      </c>
      <c r="N42" s="3">
        <f t="shared" si="2"/>
        <v>0.10000000000000003</v>
      </c>
    </row>
    <row r="43" spans="2:14" x14ac:dyDescent="0.35">
      <c r="B43">
        <f t="shared" si="0"/>
        <v>76</v>
      </c>
      <c r="C43">
        <f t="shared" si="1"/>
        <v>51</v>
      </c>
      <c r="D43">
        <f t="shared" si="0"/>
        <v>76</v>
      </c>
      <c r="K43" s="3">
        <f t="shared" si="2"/>
        <v>0.10500000000000004</v>
      </c>
      <c r="L43" s="3">
        <f t="shared" si="2"/>
        <v>0.10500000000000004</v>
      </c>
      <c r="M43" s="3">
        <f t="shared" si="2"/>
        <v>0.10500000000000004</v>
      </c>
      <c r="N43" s="3">
        <f t="shared" si="2"/>
        <v>0.10500000000000004</v>
      </c>
    </row>
    <row r="44" spans="2:14" x14ac:dyDescent="0.35">
      <c r="B44">
        <f t="shared" si="0"/>
        <v>77</v>
      </c>
      <c r="C44">
        <f t="shared" si="1"/>
        <v>52</v>
      </c>
      <c r="D44">
        <f t="shared" si="0"/>
        <v>77</v>
      </c>
      <c r="K44" s="3">
        <f t="shared" si="2"/>
        <v>0.11000000000000004</v>
      </c>
      <c r="L44" s="3">
        <f t="shared" si="2"/>
        <v>0.11000000000000004</v>
      </c>
      <c r="M44" s="3">
        <f t="shared" si="2"/>
        <v>0.11000000000000004</v>
      </c>
      <c r="N44" s="3">
        <f t="shared" si="2"/>
        <v>0.11000000000000004</v>
      </c>
    </row>
    <row r="45" spans="2:14" x14ac:dyDescent="0.35">
      <c r="B45">
        <f t="shared" si="0"/>
        <v>78</v>
      </c>
      <c r="C45">
        <f t="shared" si="1"/>
        <v>53</v>
      </c>
      <c r="D45">
        <f t="shared" si="0"/>
        <v>78</v>
      </c>
      <c r="K45" s="3">
        <f t="shared" si="2"/>
        <v>0.11500000000000005</v>
      </c>
      <c r="L45" s="3">
        <f t="shared" si="2"/>
        <v>0.11500000000000005</v>
      </c>
      <c r="M45" s="3">
        <f t="shared" si="2"/>
        <v>0.11500000000000005</v>
      </c>
      <c r="N45" s="3">
        <f t="shared" si="2"/>
        <v>0.11500000000000005</v>
      </c>
    </row>
    <row r="46" spans="2:14" x14ac:dyDescent="0.35">
      <c r="B46">
        <f t="shared" si="0"/>
        <v>79</v>
      </c>
      <c r="C46">
        <f t="shared" si="1"/>
        <v>54</v>
      </c>
      <c r="D46">
        <f t="shared" si="0"/>
        <v>79</v>
      </c>
      <c r="K46" s="3">
        <f t="shared" si="2"/>
        <v>0.12000000000000005</v>
      </c>
      <c r="L46" s="3">
        <f t="shared" si="2"/>
        <v>0.12000000000000005</v>
      </c>
      <c r="M46" s="3">
        <f t="shared" si="2"/>
        <v>0.12000000000000005</v>
      </c>
      <c r="N46" s="3">
        <f t="shared" si="2"/>
        <v>0.12000000000000005</v>
      </c>
    </row>
    <row r="47" spans="2:14" x14ac:dyDescent="0.35">
      <c r="B47">
        <f t="shared" si="0"/>
        <v>80</v>
      </c>
      <c r="C47">
        <f t="shared" si="1"/>
        <v>55</v>
      </c>
      <c r="D47">
        <f t="shared" si="0"/>
        <v>80</v>
      </c>
      <c r="K47" s="3">
        <f t="shared" si="2"/>
        <v>0.12500000000000006</v>
      </c>
      <c r="L47" s="3">
        <f t="shared" si="2"/>
        <v>0.12500000000000006</v>
      </c>
      <c r="M47" s="3">
        <f t="shared" si="2"/>
        <v>0.12500000000000006</v>
      </c>
      <c r="N47" s="3">
        <f t="shared" si="2"/>
        <v>0.12500000000000006</v>
      </c>
    </row>
    <row r="48" spans="2:14" x14ac:dyDescent="0.35">
      <c r="B48">
        <f t="shared" si="0"/>
        <v>81</v>
      </c>
      <c r="C48">
        <f t="shared" si="1"/>
        <v>56</v>
      </c>
      <c r="D48">
        <f t="shared" si="0"/>
        <v>81</v>
      </c>
      <c r="K48" s="3">
        <f t="shared" si="2"/>
        <v>0.13000000000000006</v>
      </c>
      <c r="L48" s="3">
        <f t="shared" si="2"/>
        <v>0.13000000000000006</v>
      </c>
      <c r="M48" s="3">
        <f t="shared" si="2"/>
        <v>0.13000000000000006</v>
      </c>
      <c r="N48" s="3">
        <f t="shared" si="2"/>
        <v>0.13000000000000006</v>
      </c>
    </row>
    <row r="49" spans="2:14" x14ac:dyDescent="0.35">
      <c r="B49">
        <f t="shared" si="0"/>
        <v>82</v>
      </c>
      <c r="C49">
        <f t="shared" si="1"/>
        <v>57</v>
      </c>
      <c r="D49">
        <f t="shared" si="0"/>
        <v>82</v>
      </c>
      <c r="K49" s="3">
        <f t="shared" si="2"/>
        <v>0.13500000000000006</v>
      </c>
      <c r="L49" s="3">
        <f t="shared" si="2"/>
        <v>0.13500000000000006</v>
      </c>
      <c r="M49" s="3">
        <f t="shared" si="2"/>
        <v>0.13500000000000006</v>
      </c>
      <c r="N49" s="3">
        <f t="shared" si="2"/>
        <v>0.13500000000000006</v>
      </c>
    </row>
    <row r="50" spans="2:14" x14ac:dyDescent="0.35">
      <c r="B50">
        <f t="shared" si="0"/>
        <v>83</v>
      </c>
      <c r="C50">
        <f t="shared" si="1"/>
        <v>58</v>
      </c>
      <c r="D50">
        <f t="shared" si="0"/>
        <v>83</v>
      </c>
      <c r="K50" s="3">
        <f t="shared" si="2"/>
        <v>0.14000000000000007</v>
      </c>
      <c r="L50" s="3">
        <f t="shared" si="2"/>
        <v>0.14000000000000007</v>
      </c>
      <c r="M50" s="3">
        <f t="shared" si="2"/>
        <v>0.14000000000000007</v>
      </c>
      <c r="N50" s="3">
        <f t="shared" si="2"/>
        <v>0.14000000000000007</v>
      </c>
    </row>
    <row r="51" spans="2:14" x14ac:dyDescent="0.35">
      <c r="B51">
        <f t="shared" si="0"/>
        <v>84</v>
      </c>
      <c r="C51">
        <f t="shared" si="1"/>
        <v>59</v>
      </c>
      <c r="D51">
        <f t="shared" si="0"/>
        <v>84</v>
      </c>
      <c r="K51" s="3">
        <f t="shared" si="2"/>
        <v>0.14500000000000007</v>
      </c>
      <c r="L51" s="3">
        <f t="shared" si="2"/>
        <v>0.14500000000000007</v>
      </c>
      <c r="M51" s="3">
        <f t="shared" si="2"/>
        <v>0.14500000000000007</v>
      </c>
      <c r="N51" s="3">
        <f t="shared" si="2"/>
        <v>0.14500000000000007</v>
      </c>
    </row>
    <row r="52" spans="2:14" x14ac:dyDescent="0.35">
      <c r="B52">
        <f t="shared" si="0"/>
        <v>85</v>
      </c>
      <c r="C52">
        <f t="shared" si="1"/>
        <v>60</v>
      </c>
      <c r="D52">
        <f t="shared" si="0"/>
        <v>85</v>
      </c>
      <c r="K52" s="3">
        <f t="shared" si="2"/>
        <v>0.15000000000000008</v>
      </c>
      <c r="L52" s="3">
        <f t="shared" si="2"/>
        <v>0.15000000000000008</v>
      </c>
      <c r="M52" s="3">
        <f t="shared" si="2"/>
        <v>0.15000000000000008</v>
      </c>
      <c r="N52" s="3">
        <f t="shared" si="2"/>
        <v>0.15000000000000008</v>
      </c>
    </row>
    <row r="53" spans="2:14" x14ac:dyDescent="0.35">
      <c r="B53">
        <f t="shared" si="0"/>
        <v>86</v>
      </c>
      <c r="C53">
        <f t="shared" si="1"/>
        <v>61</v>
      </c>
      <c r="D53">
        <f t="shared" si="0"/>
        <v>86</v>
      </c>
      <c r="K53" s="3">
        <f t="shared" si="2"/>
        <v>0.15500000000000008</v>
      </c>
      <c r="L53" s="3">
        <f t="shared" si="2"/>
        <v>0.15500000000000008</v>
      </c>
      <c r="M53" s="3">
        <f t="shared" si="2"/>
        <v>0.15500000000000008</v>
      </c>
      <c r="N53" s="3">
        <f t="shared" si="2"/>
        <v>0.15500000000000008</v>
      </c>
    </row>
    <row r="54" spans="2:14" x14ac:dyDescent="0.35">
      <c r="B54">
        <f t="shared" si="0"/>
        <v>87</v>
      </c>
      <c r="C54">
        <f t="shared" si="1"/>
        <v>62</v>
      </c>
      <c r="D54">
        <f t="shared" si="0"/>
        <v>87</v>
      </c>
      <c r="K54" s="3">
        <f t="shared" si="2"/>
        <v>0.16000000000000009</v>
      </c>
      <c r="L54" s="3">
        <f t="shared" si="2"/>
        <v>0.16000000000000009</v>
      </c>
      <c r="M54" s="3">
        <f t="shared" si="2"/>
        <v>0.16000000000000009</v>
      </c>
      <c r="N54" s="3">
        <f t="shared" si="2"/>
        <v>0.16000000000000009</v>
      </c>
    </row>
    <row r="55" spans="2:14" x14ac:dyDescent="0.35">
      <c r="B55">
        <f t="shared" si="0"/>
        <v>88</v>
      </c>
      <c r="C55">
        <f t="shared" si="1"/>
        <v>63</v>
      </c>
      <c r="D55">
        <f t="shared" si="0"/>
        <v>88</v>
      </c>
      <c r="K55" s="3">
        <f t="shared" si="2"/>
        <v>0.16500000000000009</v>
      </c>
      <c r="L55" s="3">
        <f t="shared" si="2"/>
        <v>0.16500000000000009</v>
      </c>
      <c r="M55" s="3">
        <f t="shared" si="2"/>
        <v>0.16500000000000009</v>
      </c>
      <c r="N55" s="3">
        <f t="shared" si="2"/>
        <v>0.16500000000000009</v>
      </c>
    </row>
    <row r="56" spans="2:14" x14ac:dyDescent="0.35">
      <c r="B56">
        <f t="shared" si="0"/>
        <v>89</v>
      </c>
      <c r="C56">
        <f t="shared" si="1"/>
        <v>64</v>
      </c>
      <c r="D56">
        <f t="shared" si="0"/>
        <v>89</v>
      </c>
      <c r="K56" s="3">
        <f t="shared" si="2"/>
        <v>0.1700000000000001</v>
      </c>
      <c r="L56" s="3">
        <f t="shared" si="2"/>
        <v>0.1700000000000001</v>
      </c>
      <c r="M56" s="3">
        <f t="shared" si="2"/>
        <v>0.1700000000000001</v>
      </c>
      <c r="N56" s="3">
        <f t="shared" si="2"/>
        <v>0.1700000000000001</v>
      </c>
    </row>
    <row r="57" spans="2:14" x14ac:dyDescent="0.35">
      <c r="B57">
        <f t="shared" si="0"/>
        <v>90</v>
      </c>
      <c r="C57">
        <f t="shared" si="1"/>
        <v>65</v>
      </c>
      <c r="D57">
        <f t="shared" si="0"/>
        <v>90</v>
      </c>
      <c r="K57" s="3">
        <f t="shared" si="2"/>
        <v>0.1750000000000001</v>
      </c>
      <c r="L57" s="3">
        <f t="shared" si="2"/>
        <v>0.1750000000000001</v>
      </c>
      <c r="M57" s="3">
        <f t="shared" si="2"/>
        <v>0.1750000000000001</v>
      </c>
      <c r="N57" s="3">
        <f t="shared" si="2"/>
        <v>0.1750000000000001</v>
      </c>
    </row>
    <row r="58" spans="2:14" x14ac:dyDescent="0.35">
      <c r="B58">
        <f t="shared" si="0"/>
        <v>91</v>
      </c>
      <c r="C58">
        <f t="shared" si="1"/>
        <v>66</v>
      </c>
      <c r="D58">
        <f t="shared" si="0"/>
        <v>91</v>
      </c>
      <c r="K58" s="3">
        <f t="shared" si="2"/>
        <v>0.1800000000000001</v>
      </c>
      <c r="L58" s="3">
        <f t="shared" si="2"/>
        <v>0.1800000000000001</v>
      </c>
      <c r="M58" s="3">
        <f t="shared" si="2"/>
        <v>0.1800000000000001</v>
      </c>
      <c r="N58" s="3">
        <f t="shared" si="2"/>
        <v>0.1800000000000001</v>
      </c>
    </row>
    <row r="59" spans="2:14" x14ac:dyDescent="0.35">
      <c r="B59">
        <f t="shared" si="0"/>
        <v>92</v>
      </c>
      <c r="C59">
        <f t="shared" si="1"/>
        <v>67</v>
      </c>
      <c r="D59">
        <f t="shared" si="0"/>
        <v>92</v>
      </c>
      <c r="K59" s="3">
        <f t="shared" si="2"/>
        <v>0.18500000000000011</v>
      </c>
      <c r="L59" s="3">
        <f t="shared" si="2"/>
        <v>0.18500000000000011</v>
      </c>
      <c r="M59" s="3">
        <f t="shared" si="2"/>
        <v>0.18500000000000011</v>
      </c>
      <c r="N59" s="3">
        <f t="shared" si="2"/>
        <v>0.18500000000000011</v>
      </c>
    </row>
    <row r="60" spans="2:14" x14ac:dyDescent="0.35">
      <c r="B60">
        <f t="shared" si="0"/>
        <v>93</v>
      </c>
      <c r="C60">
        <f t="shared" si="1"/>
        <v>68</v>
      </c>
      <c r="D60">
        <f t="shared" si="0"/>
        <v>93</v>
      </c>
      <c r="K60" s="3">
        <f t="shared" si="2"/>
        <v>0.19000000000000011</v>
      </c>
      <c r="L60" s="3">
        <f t="shared" si="2"/>
        <v>0.19000000000000011</v>
      </c>
      <c r="M60" s="3">
        <f t="shared" si="2"/>
        <v>0.19000000000000011</v>
      </c>
      <c r="N60" s="3">
        <f t="shared" si="2"/>
        <v>0.19000000000000011</v>
      </c>
    </row>
    <row r="61" spans="2:14" x14ac:dyDescent="0.35">
      <c r="B61">
        <f t="shared" si="0"/>
        <v>94</v>
      </c>
      <c r="C61">
        <f t="shared" si="1"/>
        <v>69</v>
      </c>
      <c r="D61">
        <f t="shared" si="0"/>
        <v>94</v>
      </c>
      <c r="K61" s="3">
        <f t="shared" si="2"/>
        <v>0.19500000000000012</v>
      </c>
      <c r="L61" s="3">
        <f t="shared" si="2"/>
        <v>0.19500000000000012</v>
      </c>
      <c r="M61" s="3">
        <f t="shared" si="2"/>
        <v>0.19500000000000012</v>
      </c>
      <c r="N61" s="3">
        <f t="shared" si="2"/>
        <v>0.19500000000000012</v>
      </c>
    </row>
    <row r="62" spans="2:14" x14ac:dyDescent="0.35">
      <c r="B62">
        <f t="shared" si="0"/>
        <v>95</v>
      </c>
      <c r="C62">
        <f t="shared" si="1"/>
        <v>70</v>
      </c>
      <c r="D62">
        <f t="shared" si="0"/>
        <v>95</v>
      </c>
      <c r="K62" s="3">
        <f t="shared" si="2"/>
        <v>0.20000000000000012</v>
      </c>
      <c r="L62" s="3">
        <f t="shared" si="2"/>
        <v>0.20000000000000012</v>
      </c>
      <c r="M62" s="3">
        <f t="shared" si="2"/>
        <v>0.20000000000000012</v>
      </c>
      <c r="N62" s="3">
        <f t="shared" si="2"/>
        <v>0.20000000000000012</v>
      </c>
    </row>
    <row r="63" spans="2:14" x14ac:dyDescent="0.35">
      <c r="B63">
        <f t="shared" si="0"/>
        <v>96</v>
      </c>
      <c r="C63">
        <f t="shared" si="1"/>
        <v>71</v>
      </c>
      <c r="D63">
        <f t="shared" si="0"/>
        <v>96</v>
      </c>
      <c r="K63" s="3">
        <f t="shared" si="2"/>
        <v>0.20500000000000013</v>
      </c>
      <c r="L63" s="3">
        <f t="shared" si="2"/>
        <v>0.20500000000000013</v>
      </c>
      <c r="M63" s="3">
        <f t="shared" si="2"/>
        <v>0.20500000000000013</v>
      </c>
      <c r="N63" s="3">
        <f t="shared" si="2"/>
        <v>0.20500000000000013</v>
      </c>
    </row>
    <row r="64" spans="2:14" x14ac:dyDescent="0.35">
      <c r="B64">
        <f t="shared" si="0"/>
        <v>97</v>
      </c>
      <c r="C64">
        <f t="shared" si="1"/>
        <v>72</v>
      </c>
      <c r="D64">
        <f t="shared" si="0"/>
        <v>97</v>
      </c>
      <c r="K64" s="3">
        <f t="shared" si="2"/>
        <v>0.21000000000000013</v>
      </c>
      <c r="L64" s="3">
        <f t="shared" si="2"/>
        <v>0.21000000000000013</v>
      </c>
      <c r="M64" s="3">
        <f t="shared" si="2"/>
        <v>0.21000000000000013</v>
      </c>
      <c r="N64" s="3">
        <f t="shared" si="2"/>
        <v>0.21000000000000013</v>
      </c>
    </row>
    <row r="65" spans="2:14" x14ac:dyDescent="0.35">
      <c r="B65">
        <f t="shared" si="0"/>
        <v>98</v>
      </c>
      <c r="C65">
        <f t="shared" si="1"/>
        <v>73</v>
      </c>
      <c r="D65">
        <f t="shared" si="0"/>
        <v>98</v>
      </c>
      <c r="K65" s="3">
        <f t="shared" si="2"/>
        <v>0.21500000000000014</v>
      </c>
      <c r="L65" s="3">
        <f t="shared" si="2"/>
        <v>0.21500000000000014</v>
      </c>
      <c r="M65" s="3">
        <f t="shared" si="2"/>
        <v>0.21500000000000014</v>
      </c>
      <c r="N65" s="3">
        <f t="shared" si="2"/>
        <v>0.21500000000000014</v>
      </c>
    </row>
    <row r="66" spans="2:14" x14ac:dyDescent="0.35">
      <c r="B66">
        <f t="shared" si="0"/>
        <v>99</v>
      </c>
      <c r="C66">
        <f t="shared" si="1"/>
        <v>74</v>
      </c>
      <c r="D66">
        <f t="shared" si="0"/>
        <v>99</v>
      </c>
      <c r="K66" s="3">
        <f t="shared" si="2"/>
        <v>0.22000000000000014</v>
      </c>
      <c r="L66" s="3">
        <f t="shared" si="2"/>
        <v>0.22000000000000014</v>
      </c>
      <c r="M66" s="3">
        <f t="shared" si="2"/>
        <v>0.22000000000000014</v>
      </c>
      <c r="N66" s="3">
        <f t="shared" si="2"/>
        <v>0.22000000000000014</v>
      </c>
    </row>
    <row r="67" spans="2:14" x14ac:dyDescent="0.35">
      <c r="B67">
        <f t="shared" si="0"/>
        <v>100</v>
      </c>
      <c r="C67">
        <f t="shared" si="1"/>
        <v>75</v>
      </c>
      <c r="D67">
        <f t="shared" si="0"/>
        <v>100</v>
      </c>
      <c r="K67" s="3">
        <f t="shared" si="2"/>
        <v>0.22500000000000014</v>
      </c>
      <c r="L67" s="3">
        <f t="shared" si="2"/>
        <v>0.22500000000000014</v>
      </c>
      <c r="M67" s="3">
        <f t="shared" si="2"/>
        <v>0.22500000000000014</v>
      </c>
      <c r="N67" s="3">
        <f t="shared" si="2"/>
        <v>0.22500000000000014</v>
      </c>
    </row>
    <row r="68" spans="2:14" x14ac:dyDescent="0.35">
      <c r="B68">
        <f t="shared" ref="B68:D131" si="3">B67+1</f>
        <v>101</v>
      </c>
      <c r="C68">
        <f t="shared" ref="C68:C82" si="4">C67+1</f>
        <v>76</v>
      </c>
      <c r="D68">
        <f t="shared" si="3"/>
        <v>101</v>
      </c>
      <c r="K68" s="3">
        <f t="shared" ref="K68:N82" si="5">K67+0.005</f>
        <v>0.23000000000000015</v>
      </c>
      <c r="L68" s="3">
        <f t="shared" si="5"/>
        <v>0.23000000000000015</v>
      </c>
      <c r="M68" s="3">
        <f t="shared" si="5"/>
        <v>0.23000000000000015</v>
      </c>
      <c r="N68" s="3">
        <f t="shared" si="5"/>
        <v>0.23000000000000015</v>
      </c>
    </row>
    <row r="69" spans="2:14" x14ac:dyDescent="0.35">
      <c r="B69">
        <f t="shared" si="3"/>
        <v>102</v>
      </c>
      <c r="C69">
        <f t="shared" si="4"/>
        <v>77</v>
      </c>
      <c r="D69">
        <f t="shared" si="3"/>
        <v>102</v>
      </c>
      <c r="K69" s="3">
        <f t="shared" si="5"/>
        <v>0.23500000000000015</v>
      </c>
      <c r="L69" s="3">
        <f t="shared" si="5"/>
        <v>0.23500000000000015</v>
      </c>
      <c r="M69" s="3">
        <f t="shared" si="5"/>
        <v>0.23500000000000015</v>
      </c>
      <c r="N69" s="3">
        <f t="shared" si="5"/>
        <v>0.23500000000000015</v>
      </c>
    </row>
    <row r="70" spans="2:14" x14ac:dyDescent="0.35">
      <c r="B70">
        <f t="shared" si="3"/>
        <v>103</v>
      </c>
      <c r="C70">
        <f t="shared" si="4"/>
        <v>78</v>
      </c>
      <c r="D70">
        <f t="shared" si="3"/>
        <v>103</v>
      </c>
      <c r="K70" s="3">
        <f t="shared" si="5"/>
        <v>0.24000000000000016</v>
      </c>
      <c r="L70" s="3">
        <f t="shared" si="5"/>
        <v>0.24000000000000016</v>
      </c>
      <c r="M70" s="3">
        <f t="shared" si="5"/>
        <v>0.24000000000000016</v>
      </c>
      <c r="N70" s="3">
        <f t="shared" si="5"/>
        <v>0.24000000000000016</v>
      </c>
    </row>
    <row r="71" spans="2:14" x14ac:dyDescent="0.35">
      <c r="B71">
        <f t="shared" si="3"/>
        <v>104</v>
      </c>
      <c r="C71">
        <f t="shared" si="4"/>
        <v>79</v>
      </c>
      <c r="D71">
        <f t="shared" si="3"/>
        <v>104</v>
      </c>
      <c r="K71" s="3">
        <f t="shared" si="5"/>
        <v>0.24500000000000016</v>
      </c>
      <c r="L71" s="3">
        <f t="shared" si="5"/>
        <v>0.24500000000000016</v>
      </c>
      <c r="M71" s="3">
        <f t="shared" si="5"/>
        <v>0.24500000000000016</v>
      </c>
      <c r="N71" s="3">
        <f t="shared" si="5"/>
        <v>0.24500000000000016</v>
      </c>
    </row>
    <row r="72" spans="2:14" x14ac:dyDescent="0.35">
      <c r="B72">
        <f t="shared" si="3"/>
        <v>105</v>
      </c>
      <c r="C72">
        <f t="shared" si="4"/>
        <v>80</v>
      </c>
      <c r="D72">
        <f t="shared" si="3"/>
        <v>105</v>
      </c>
      <c r="K72" s="3">
        <f t="shared" si="5"/>
        <v>0.25000000000000017</v>
      </c>
      <c r="L72" s="3">
        <f t="shared" si="5"/>
        <v>0.25000000000000017</v>
      </c>
      <c r="M72" s="3">
        <f t="shared" si="5"/>
        <v>0.25000000000000017</v>
      </c>
      <c r="N72" s="3">
        <f t="shared" si="5"/>
        <v>0.25000000000000017</v>
      </c>
    </row>
    <row r="73" spans="2:14" x14ac:dyDescent="0.35">
      <c r="B73">
        <f t="shared" si="3"/>
        <v>106</v>
      </c>
      <c r="C73">
        <f t="shared" si="4"/>
        <v>81</v>
      </c>
      <c r="D73">
        <f t="shared" si="3"/>
        <v>106</v>
      </c>
      <c r="K73" s="3">
        <f t="shared" si="5"/>
        <v>0.25500000000000017</v>
      </c>
      <c r="L73" s="3">
        <f t="shared" si="5"/>
        <v>0.25500000000000017</v>
      </c>
      <c r="M73" s="3">
        <f t="shared" si="5"/>
        <v>0.25500000000000017</v>
      </c>
      <c r="N73" s="3">
        <f t="shared" si="5"/>
        <v>0.25500000000000017</v>
      </c>
    </row>
    <row r="74" spans="2:14" x14ac:dyDescent="0.35">
      <c r="B74">
        <f t="shared" si="3"/>
        <v>107</v>
      </c>
      <c r="C74">
        <f t="shared" si="4"/>
        <v>82</v>
      </c>
      <c r="D74">
        <f t="shared" si="3"/>
        <v>107</v>
      </c>
      <c r="K74" s="3">
        <f t="shared" si="5"/>
        <v>0.26000000000000018</v>
      </c>
      <c r="L74" s="3">
        <f t="shared" si="5"/>
        <v>0.26000000000000018</v>
      </c>
      <c r="M74" s="3">
        <f t="shared" si="5"/>
        <v>0.26000000000000018</v>
      </c>
      <c r="N74" s="3">
        <f t="shared" si="5"/>
        <v>0.26000000000000018</v>
      </c>
    </row>
    <row r="75" spans="2:14" x14ac:dyDescent="0.35">
      <c r="B75">
        <f t="shared" si="3"/>
        <v>108</v>
      </c>
      <c r="C75">
        <f t="shared" si="4"/>
        <v>83</v>
      </c>
      <c r="D75">
        <f t="shared" si="3"/>
        <v>108</v>
      </c>
      <c r="K75" s="3">
        <f t="shared" si="5"/>
        <v>0.26500000000000018</v>
      </c>
      <c r="L75" s="3">
        <f t="shared" si="5"/>
        <v>0.26500000000000018</v>
      </c>
      <c r="M75" s="3">
        <f t="shared" si="5"/>
        <v>0.26500000000000018</v>
      </c>
      <c r="N75" s="3">
        <f t="shared" si="5"/>
        <v>0.26500000000000018</v>
      </c>
    </row>
    <row r="76" spans="2:14" x14ac:dyDescent="0.35">
      <c r="B76">
        <f t="shared" si="3"/>
        <v>109</v>
      </c>
      <c r="C76">
        <f t="shared" si="4"/>
        <v>84</v>
      </c>
      <c r="D76">
        <f t="shared" si="3"/>
        <v>109</v>
      </c>
      <c r="K76" s="3">
        <f t="shared" si="5"/>
        <v>0.27000000000000018</v>
      </c>
      <c r="L76" s="3">
        <f t="shared" si="5"/>
        <v>0.27000000000000018</v>
      </c>
      <c r="M76" s="3">
        <f t="shared" si="5"/>
        <v>0.27000000000000018</v>
      </c>
      <c r="N76" s="3">
        <f t="shared" si="5"/>
        <v>0.27000000000000018</v>
      </c>
    </row>
    <row r="77" spans="2:14" x14ac:dyDescent="0.35">
      <c r="B77">
        <f t="shared" si="3"/>
        <v>110</v>
      </c>
      <c r="C77">
        <f t="shared" si="4"/>
        <v>85</v>
      </c>
      <c r="D77">
        <f t="shared" si="3"/>
        <v>110</v>
      </c>
      <c r="K77" s="3">
        <f t="shared" si="5"/>
        <v>0.27500000000000019</v>
      </c>
      <c r="L77" s="3">
        <f t="shared" si="5"/>
        <v>0.27500000000000019</v>
      </c>
      <c r="M77" s="3">
        <f t="shared" si="5"/>
        <v>0.27500000000000019</v>
      </c>
      <c r="N77" s="3">
        <f t="shared" si="5"/>
        <v>0.27500000000000019</v>
      </c>
    </row>
    <row r="78" spans="2:14" x14ac:dyDescent="0.35">
      <c r="B78">
        <f t="shared" si="3"/>
        <v>111</v>
      </c>
      <c r="C78">
        <f t="shared" si="4"/>
        <v>86</v>
      </c>
      <c r="D78">
        <f t="shared" si="3"/>
        <v>111</v>
      </c>
      <c r="K78" s="3">
        <f t="shared" si="5"/>
        <v>0.28000000000000019</v>
      </c>
      <c r="L78" s="3">
        <f t="shared" si="5"/>
        <v>0.28000000000000019</v>
      </c>
      <c r="M78" s="3">
        <f t="shared" si="5"/>
        <v>0.28000000000000019</v>
      </c>
      <c r="N78" s="3">
        <f t="shared" si="5"/>
        <v>0.28000000000000019</v>
      </c>
    </row>
    <row r="79" spans="2:14" x14ac:dyDescent="0.35">
      <c r="B79">
        <f t="shared" si="3"/>
        <v>112</v>
      </c>
      <c r="C79">
        <f t="shared" si="4"/>
        <v>87</v>
      </c>
      <c r="D79">
        <f t="shared" si="3"/>
        <v>112</v>
      </c>
      <c r="K79" s="3">
        <f t="shared" si="5"/>
        <v>0.2850000000000002</v>
      </c>
      <c r="L79" s="3">
        <f t="shared" si="5"/>
        <v>0.2850000000000002</v>
      </c>
      <c r="M79" s="3">
        <f t="shared" si="5"/>
        <v>0.2850000000000002</v>
      </c>
      <c r="N79" s="3">
        <f t="shared" si="5"/>
        <v>0.2850000000000002</v>
      </c>
    </row>
    <row r="80" spans="2:14" x14ac:dyDescent="0.35">
      <c r="B80">
        <f t="shared" si="3"/>
        <v>113</v>
      </c>
      <c r="C80">
        <f t="shared" si="4"/>
        <v>88</v>
      </c>
      <c r="D80">
        <f t="shared" si="3"/>
        <v>113</v>
      </c>
      <c r="K80" s="3">
        <f t="shared" si="5"/>
        <v>0.2900000000000002</v>
      </c>
      <c r="L80" s="3">
        <f t="shared" si="5"/>
        <v>0.2900000000000002</v>
      </c>
      <c r="M80" s="3">
        <f t="shared" si="5"/>
        <v>0.2900000000000002</v>
      </c>
      <c r="N80" s="3">
        <f t="shared" si="5"/>
        <v>0.2900000000000002</v>
      </c>
    </row>
    <row r="81" spans="2:14" x14ac:dyDescent="0.35">
      <c r="B81">
        <f t="shared" si="3"/>
        <v>114</v>
      </c>
      <c r="C81">
        <f t="shared" si="4"/>
        <v>89</v>
      </c>
      <c r="D81">
        <f t="shared" si="3"/>
        <v>114</v>
      </c>
      <c r="K81" s="3">
        <f t="shared" si="5"/>
        <v>0.29500000000000021</v>
      </c>
      <c r="L81" s="3">
        <f t="shared" si="5"/>
        <v>0.29500000000000021</v>
      </c>
      <c r="M81" s="3">
        <f t="shared" si="5"/>
        <v>0.29500000000000021</v>
      </c>
      <c r="N81" s="3">
        <f t="shared" si="5"/>
        <v>0.29500000000000021</v>
      </c>
    </row>
    <row r="82" spans="2:14" x14ac:dyDescent="0.35">
      <c r="B82">
        <f t="shared" si="3"/>
        <v>115</v>
      </c>
      <c r="C82">
        <f t="shared" si="4"/>
        <v>90</v>
      </c>
      <c r="D82">
        <f t="shared" si="3"/>
        <v>115</v>
      </c>
      <c r="K82" s="3">
        <f t="shared" si="5"/>
        <v>0.30000000000000021</v>
      </c>
      <c r="L82" s="3">
        <f t="shared" si="5"/>
        <v>0.30000000000000021</v>
      </c>
      <c r="M82" s="3">
        <f t="shared" si="5"/>
        <v>0.30000000000000021</v>
      </c>
      <c r="N82" s="3">
        <f t="shared" si="5"/>
        <v>0.30000000000000021</v>
      </c>
    </row>
    <row r="83" spans="2:14" x14ac:dyDescent="0.35">
      <c r="B83">
        <f t="shared" si="3"/>
        <v>116</v>
      </c>
      <c r="D83">
        <f t="shared" si="3"/>
        <v>116</v>
      </c>
      <c r="K83" s="3"/>
      <c r="L83" s="3"/>
      <c r="M83" s="3"/>
      <c r="N83" s="3"/>
    </row>
    <row r="84" spans="2:14" x14ac:dyDescent="0.35">
      <c r="B84">
        <f t="shared" si="3"/>
        <v>117</v>
      </c>
      <c r="D84">
        <f t="shared" si="3"/>
        <v>117</v>
      </c>
      <c r="K84" s="3"/>
    </row>
    <row r="85" spans="2:14" x14ac:dyDescent="0.35">
      <c r="B85">
        <f t="shared" si="3"/>
        <v>118</v>
      </c>
      <c r="D85">
        <f t="shared" si="3"/>
        <v>118</v>
      </c>
      <c r="K85" s="3"/>
    </row>
    <row r="86" spans="2:14" x14ac:dyDescent="0.35">
      <c r="B86">
        <f t="shared" si="3"/>
        <v>119</v>
      </c>
      <c r="D86">
        <f t="shared" si="3"/>
        <v>119</v>
      </c>
      <c r="K86" s="3"/>
    </row>
    <row r="87" spans="2:14" x14ac:dyDescent="0.35">
      <c r="B87">
        <f t="shared" si="3"/>
        <v>120</v>
      </c>
      <c r="D87">
        <f t="shared" si="3"/>
        <v>120</v>
      </c>
      <c r="K87" s="3"/>
    </row>
    <row r="88" spans="2:14" x14ac:dyDescent="0.35">
      <c r="B88">
        <f t="shared" si="3"/>
        <v>121</v>
      </c>
      <c r="D88">
        <f t="shared" si="3"/>
        <v>121</v>
      </c>
      <c r="K88" s="3"/>
    </row>
    <row r="89" spans="2:14" x14ac:dyDescent="0.35">
      <c r="B89">
        <f t="shared" si="3"/>
        <v>122</v>
      </c>
      <c r="D89">
        <f t="shared" si="3"/>
        <v>122</v>
      </c>
      <c r="K89" s="3"/>
    </row>
    <row r="90" spans="2:14" x14ac:dyDescent="0.35">
      <c r="B90">
        <f t="shared" si="3"/>
        <v>123</v>
      </c>
      <c r="D90">
        <f t="shared" si="3"/>
        <v>123</v>
      </c>
      <c r="K90" s="3"/>
    </row>
    <row r="91" spans="2:14" x14ac:dyDescent="0.35">
      <c r="B91">
        <f t="shared" si="3"/>
        <v>124</v>
      </c>
      <c r="D91">
        <f t="shared" si="3"/>
        <v>124</v>
      </c>
      <c r="K91" s="3"/>
    </row>
    <row r="92" spans="2:14" x14ac:dyDescent="0.35">
      <c r="B92">
        <f t="shared" si="3"/>
        <v>125</v>
      </c>
      <c r="D92">
        <f t="shared" si="3"/>
        <v>125</v>
      </c>
      <c r="K92" s="3"/>
    </row>
    <row r="93" spans="2:14" x14ac:dyDescent="0.35">
      <c r="B93">
        <f t="shared" si="3"/>
        <v>126</v>
      </c>
      <c r="D93">
        <f t="shared" si="3"/>
        <v>126</v>
      </c>
      <c r="K93" s="3"/>
    </row>
    <row r="94" spans="2:14" x14ac:dyDescent="0.35">
      <c r="B94">
        <f t="shared" si="3"/>
        <v>127</v>
      </c>
      <c r="D94">
        <f t="shared" si="3"/>
        <v>127</v>
      </c>
      <c r="K94" s="3"/>
    </row>
    <row r="95" spans="2:14" x14ac:dyDescent="0.35">
      <c r="B95">
        <f t="shared" si="3"/>
        <v>128</v>
      </c>
      <c r="D95">
        <f t="shared" si="3"/>
        <v>128</v>
      </c>
      <c r="K95" s="3"/>
    </row>
    <row r="96" spans="2:14" x14ac:dyDescent="0.35">
      <c r="B96">
        <f t="shared" si="3"/>
        <v>129</v>
      </c>
      <c r="D96">
        <f t="shared" si="3"/>
        <v>129</v>
      </c>
      <c r="K96" s="3"/>
    </row>
    <row r="97" spans="2:11" x14ac:dyDescent="0.35">
      <c r="B97">
        <f t="shared" si="3"/>
        <v>130</v>
      </c>
      <c r="D97">
        <f t="shared" si="3"/>
        <v>130</v>
      </c>
      <c r="K97" s="3"/>
    </row>
    <row r="98" spans="2:11" x14ac:dyDescent="0.35">
      <c r="B98">
        <f t="shared" si="3"/>
        <v>131</v>
      </c>
      <c r="D98">
        <f t="shared" si="3"/>
        <v>131</v>
      </c>
      <c r="K98" s="3"/>
    </row>
    <row r="99" spans="2:11" x14ac:dyDescent="0.35">
      <c r="B99">
        <f t="shared" si="3"/>
        <v>132</v>
      </c>
      <c r="D99">
        <f t="shared" si="3"/>
        <v>132</v>
      </c>
      <c r="K99" s="3"/>
    </row>
    <row r="100" spans="2:11" x14ac:dyDescent="0.35">
      <c r="B100">
        <f t="shared" si="3"/>
        <v>133</v>
      </c>
      <c r="D100">
        <f t="shared" si="3"/>
        <v>133</v>
      </c>
      <c r="K100" s="3"/>
    </row>
    <row r="101" spans="2:11" x14ac:dyDescent="0.35">
      <c r="B101">
        <f t="shared" si="3"/>
        <v>134</v>
      </c>
      <c r="D101">
        <f t="shared" si="3"/>
        <v>134</v>
      </c>
      <c r="K101" s="3"/>
    </row>
    <row r="102" spans="2:11" x14ac:dyDescent="0.35">
      <c r="B102">
        <f t="shared" si="3"/>
        <v>135</v>
      </c>
      <c r="D102">
        <f t="shared" si="3"/>
        <v>135</v>
      </c>
      <c r="K102" s="3"/>
    </row>
    <row r="103" spans="2:11" x14ac:dyDescent="0.35">
      <c r="B103">
        <f t="shared" si="3"/>
        <v>136</v>
      </c>
      <c r="D103">
        <f t="shared" si="3"/>
        <v>136</v>
      </c>
      <c r="K103" s="3"/>
    </row>
    <row r="104" spans="2:11" x14ac:dyDescent="0.35">
      <c r="B104">
        <f t="shared" si="3"/>
        <v>137</v>
      </c>
      <c r="D104">
        <f t="shared" si="3"/>
        <v>137</v>
      </c>
      <c r="K104" s="3"/>
    </row>
    <row r="105" spans="2:11" x14ac:dyDescent="0.35">
      <c r="B105">
        <f t="shared" si="3"/>
        <v>138</v>
      </c>
      <c r="D105">
        <f t="shared" si="3"/>
        <v>138</v>
      </c>
      <c r="K105" s="3"/>
    </row>
    <row r="106" spans="2:11" x14ac:dyDescent="0.35">
      <c r="B106">
        <f t="shared" si="3"/>
        <v>139</v>
      </c>
      <c r="D106">
        <f t="shared" si="3"/>
        <v>139</v>
      </c>
      <c r="K106" s="3"/>
    </row>
    <row r="107" spans="2:11" x14ac:dyDescent="0.35">
      <c r="B107">
        <f t="shared" si="3"/>
        <v>140</v>
      </c>
      <c r="D107">
        <f t="shared" si="3"/>
        <v>140</v>
      </c>
      <c r="K107" s="3"/>
    </row>
    <row r="108" spans="2:11" x14ac:dyDescent="0.35">
      <c r="B108">
        <f t="shared" si="3"/>
        <v>141</v>
      </c>
      <c r="D108">
        <f t="shared" si="3"/>
        <v>141</v>
      </c>
      <c r="K108" s="3"/>
    </row>
    <row r="109" spans="2:11" x14ac:dyDescent="0.35">
      <c r="B109">
        <f t="shared" si="3"/>
        <v>142</v>
      </c>
      <c r="D109">
        <f t="shared" si="3"/>
        <v>142</v>
      </c>
      <c r="K109" s="3"/>
    </row>
    <row r="110" spans="2:11" x14ac:dyDescent="0.35">
      <c r="B110">
        <f t="shared" si="3"/>
        <v>143</v>
      </c>
      <c r="D110">
        <f t="shared" si="3"/>
        <v>143</v>
      </c>
      <c r="K110" s="3"/>
    </row>
    <row r="111" spans="2:11" x14ac:dyDescent="0.35">
      <c r="B111">
        <f t="shared" si="3"/>
        <v>144</v>
      </c>
      <c r="D111">
        <f t="shared" si="3"/>
        <v>144</v>
      </c>
      <c r="K111" s="3"/>
    </row>
    <row r="112" spans="2:11" x14ac:dyDescent="0.35">
      <c r="B112">
        <f t="shared" si="3"/>
        <v>145</v>
      </c>
      <c r="D112">
        <f t="shared" si="3"/>
        <v>145</v>
      </c>
      <c r="K112" s="3"/>
    </row>
    <row r="113" spans="2:11" x14ac:dyDescent="0.35">
      <c r="B113">
        <f t="shared" si="3"/>
        <v>146</v>
      </c>
      <c r="D113">
        <f t="shared" si="3"/>
        <v>146</v>
      </c>
      <c r="K113" s="3"/>
    </row>
    <row r="114" spans="2:11" x14ac:dyDescent="0.35">
      <c r="B114">
        <f t="shared" si="3"/>
        <v>147</v>
      </c>
      <c r="D114">
        <f t="shared" si="3"/>
        <v>147</v>
      </c>
      <c r="K114" s="3"/>
    </row>
    <row r="115" spans="2:11" x14ac:dyDescent="0.35">
      <c r="B115">
        <f t="shared" si="3"/>
        <v>148</v>
      </c>
      <c r="D115">
        <f t="shared" si="3"/>
        <v>148</v>
      </c>
      <c r="K115" s="3"/>
    </row>
    <row r="116" spans="2:11" x14ac:dyDescent="0.35">
      <c r="B116">
        <f t="shared" si="3"/>
        <v>149</v>
      </c>
      <c r="D116">
        <f t="shared" si="3"/>
        <v>149</v>
      </c>
      <c r="K116" s="3"/>
    </row>
    <row r="117" spans="2:11" x14ac:dyDescent="0.35">
      <c r="B117">
        <f t="shared" si="3"/>
        <v>150</v>
      </c>
      <c r="D117">
        <f t="shared" si="3"/>
        <v>150</v>
      </c>
      <c r="K117" s="3"/>
    </row>
    <row r="118" spans="2:11" x14ac:dyDescent="0.35">
      <c r="B118">
        <f t="shared" si="3"/>
        <v>151</v>
      </c>
      <c r="D118">
        <f t="shared" si="3"/>
        <v>151</v>
      </c>
      <c r="K118" s="3"/>
    </row>
    <row r="119" spans="2:11" x14ac:dyDescent="0.35">
      <c r="B119">
        <f t="shared" si="3"/>
        <v>152</v>
      </c>
      <c r="D119">
        <f t="shared" si="3"/>
        <v>152</v>
      </c>
      <c r="K119" s="3"/>
    </row>
    <row r="120" spans="2:11" x14ac:dyDescent="0.35">
      <c r="B120">
        <f t="shared" si="3"/>
        <v>153</v>
      </c>
      <c r="D120">
        <f t="shared" si="3"/>
        <v>153</v>
      </c>
      <c r="K120" s="3"/>
    </row>
    <row r="121" spans="2:11" x14ac:dyDescent="0.35">
      <c r="B121">
        <f t="shared" si="3"/>
        <v>154</v>
      </c>
      <c r="D121">
        <f t="shared" si="3"/>
        <v>154</v>
      </c>
      <c r="K121" s="3"/>
    </row>
    <row r="122" spans="2:11" x14ac:dyDescent="0.35">
      <c r="B122">
        <f t="shared" si="3"/>
        <v>155</v>
      </c>
      <c r="D122">
        <f t="shared" si="3"/>
        <v>155</v>
      </c>
      <c r="K122" s="3"/>
    </row>
    <row r="123" spans="2:11" x14ac:dyDescent="0.35">
      <c r="B123">
        <f t="shared" si="3"/>
        <v>156</v>
      </c>
      <c r="D123">
        <f t="shared" si="3"/>
        <v>156</v>
      </c>
      <c r="K123" s="3"/>
    </row>
    <row r="124" spans="2:11" x14ac:dyDescent="0.35">
      <c r="B124">
        <f t="shared" si="3"/>
        <v>157</v>
      </c>
      <c r="D124">
        <f t="shared" si="3"/>
        <v>157</v>
      </c>
      <c r="K124" s="3"/>
    </row>
    <row r="125" spans="2:11" x14ac:dyDescent="0.35">
      <c r="B125">
        <f t="shared" si="3"/>
        <v>158</v>
      </c>
      <c r="D125">
        <f t="shared" si="3"/>
        <v>158</v>
      </c>
      <c r="K125" s="3"/>
    </row>
    <row r="126" spans="2:11" x14ac:dyDescent="0.35">
      <c r="B126">
        <f t="shared" si="3"/>
        <v>159</v>
      </c>
      <c r="D126">
        <f t="shared" si="3"/>
        <v>159</v>
      </c>
      <c r="K126" s="3"/>
    </row>
    <row r="127" spans="2:11" x14ac:dyDescent="0.35">
      <c r="B127">
        <f t="shared" si="3"/>
        <v>160</v>
      </c>
      <c r="D127">
        <f t="shared" si="3"/>
        <v>160</v>
      </c>
      <c r="K127" s="3"/>
    </row>
    <row r="128" spans="2:11" x14ac:dyDescent="0.35">
      <c r="B128">
        <f t="shared" si="3"/>
        <v>161</v>
      </c>
      <c r="D128">
        <f t="shared" si="3"/>
        <v>161</v>
      </c>
      <c r="K128" s="3"/>
    </row>
    <row r="129" spans="2:11" x14ac:dyDescent="0.35">
      <c r="B129">
        <f t="shared" si="3"/>
        <v>162</v>
      </c>
      <c r="D129">
        <f t="shared" si="3"/>
        <v>162</v>
      </c>
      <c r="K129" s="3"/>
    </row>
    <row r="130" spans="2:11" x14ac:dyDescent="0.35">
      <c r="B130">
        <f t="shared" si="3"/>
        <v>163</v>
      </c>
      <c r="D130">
        <f t="shared" si="3"/>
        <v>163</v>
      </c>
      <c r="K130" s="3"/>
    </row>
    <row r="131" spans="2:11" x14ac:dyDescent="0.35">
      <c r="B131">
        <f t="shared" si="3"/>
        <v>164</v>
      </c>
      <c r="D131">
        <f t="shared" si="3"/>
        <v>164</v>
      </c>
      <c r="K131" s="3"/>
    </row>
    <row r="132" spans="2:11" x14ac:dyDescent="0.35">
      <c r="B132">
        <f t="shared" ref="B132:D167" si="6">B131+1</f>
        <v>165</v>
      </c>
      <c r="D132">
        <f t="shared" si="6"/>
        <v>165</v>
      </c>
      <c r="K132" s="3"/>
    </row>
    <row r="133" spans="2:11" x14ac:dyDescent="0.35">
      <c r="B133">
        <f t="shared" si="6"/>
        <v>166</v>
      </c>
      <c r="D133">
        <f t="shared" si="6"/>
        <v>166</v>
      </c>
      <c r="K133" s="3"/>
    </row>
    <row r="134" spans="2:11" x14ac:dyDescent="0.35">
      <c r="B134">
        <f t="shared" si="6"/>
        <v>167</v>
      </c>
      <c r="D134">
        <f t="shared" si="6"/>
        <v>167</v>
      </c>
      <c r="K134" s="3"/>
    </row>
    <row r="135" spans="2:11" x14ac:dyDescent="0.35">
      <c r="B135">
        <f t="shared" si="6"/>
        <v>168</v>
      </c>
      <c r="D135">
        <f t="shared" si="6"/>
        <v>168</v>
      </c>
      <c r="K135" s="3"/>
    </row>
    <row r="136" spans="2:11" x14ac:dyDescent="0.35">
      <c r="B136">
        <f t="shared" si="6"/>
        <v>169</v>
      </c>
      <c r="D136">
        <f t="shared" si="6"/>
        <v>169</v>
      </c>
      <c r="K136" s="3"/>
    </row>
    <row r="137" spans="2:11" x14ac:dyDescent="0.35">
      <c r="B137">
        <f t="shared" si="6"/>
        <v>170</v>
      </c>
      <c r="D137">
        <f t="shared" si="6"/>
        <v>170</v>
      </c>
      <c r="K137" s="3"/>
    </row>
    <row r="138" spans="2:11" x14ac:dyDescent="0.35">
      <c r="B138">
        <f t="shared" si="6"/>
        <v>171</v>
      </c>
      <c r="D138">
        <f t="shared" si="6"/>
        <v>171</v>
      </c>
      <c r="K138" s="3"/>
    </row>
    <row r="139" spans="2:11" x14ac:dyDescent="0.35">
      <c r="B139">
        <f t="shared" si="6"/>
        <v>172</v>
      </c>
      <c r="D139">
        <f t="shared" si="6"/>
        <v>172</v>
      </c>
      <c r="K139" s="3"/>
    </row>
    <row r="140" spans="2:11" x14ac:dyDescent="0.35">
      <c r="B140">
        <f t="shared" si="6"/>
        <v>173</v>
      </c>
      <c r="D140">
        <f t="shared" si="6"/>
        <v>173</v>
      </c>
      <c r="K140" s="3"/>
    </row>
    <row r="141" spans="2:11" x14ac:dyDescent="0.35">
      <c r="B141">
        <f t="shared" si="6"/>
        <v>174</v>
      </c>
      <c r="D141">
        <f t="shared" si="6"/>
        <v>174</v>
      </c>
      <c r="K141" s="3"/>
    </row>
    <row r="142" spans="2:11" x14ac:dyDescent="0.35">
      <c r="B142">
        <f t="shared" si="6"/>
        <v>175</v>
      </c>
      <c r="D142">
        <f t="shared" si="6"/>
        <v>175</v>
      </c>
      <c r="K142" s="3"/>
    </row>
    <row r="143" spans="2:11" x14ac:dyDescent="0.35">
      <c r="B143">
        <f t="shared" si="6"/>
        <v>176</v>
      </c>
      <c r="D143">
        <f t="shared" si="6"/>
        <v>176</v>
      </c>
      <c r="K143" s="3"/>
    </row>
    <row r="144" spans="2:11" x14ac:dyDescent="0.35">
      <c r="B144">
        <f t="shared" si="6"/>
        <v>177</v>
      </c>
      <c r="D144">
        <f t="shared" si="6"/>
        <v>177</v>
      </c>
      <c r="K144" s="3"/>
    </row>
    <row r="145" spans="2:11" x14ac:dyDescent="0.35">
      <c r="B145">
        <f t="shared" si="6"/>
        <v>178</v>
      </c>
      <c r="D145">
        <f t="shared" si="6"/>
        <v>178</v>
      </c>
      <c r="K145" s="3"/>
    </row>
    <row r="146" spans="2:11" x14ac:dyDescent="0.35">
      <c r="B146">
        <f t="shared" si="6"/>
        <v>179</v>
      </c>
      <c r="D146">
        <f t="shared" si="6"/>
        <v>179</v>
      </c>
      <c r="K146" s="3"/>
    </row>
    <row r="147" spans="2:11" x14ac:dyDescent="0.35">
      <c r="B147">
        <f t="shared" si="6"/>
        <v>180</v>
      </c>
      <c r="D147">
        <f t="shared" si="6"/>
        <v>180</v>
      </c>
      <c r="K147" s="3"/>
    </row>
    <row r="148" spans="2:11" x14ac:dyDescent="0.35">
      <c r="B148">
        <f t="shared" si="6"/>
        <v>181</v>
      </c>
      <c r="D148">
        <f t="shared" si="6"/>
        <v>181</v>
      </c>
      <c r="K148" s="3"/>
    </row>
    <row r="149" spans="2:11" x14ac:dyDescent="0.35">
      <c r="B149">
        <f t="shared" si="6"/>
        <v>182</v>
      </c>
      <c r="D149">
        <f t="shared" si="6"/>
        <v>182</v>
      </c>
      <c r="K149" s="3"/>
    </row>
    <row r="150" spans="2:11" x14ac:dyDescent="0.35">
      <c r="B150">
        <f t="shared" si="6"/>
        <v>183</v>
      </c>
      <c r="D150">
        <f t="shared" si="6"/>
        <v>183</v>
      </c>
      <c r="K150" s="3"/>
    </row>
    <row r="151" spans="2:11" x14ac:dyDescent="0.35">
      <c r="B151">
        <f t="shared" si="6"/>
        <v>184</v>
      </c>
      <c r="D151">
        <f t="shared" si="6"/>
        <v>184</v>
      </c>
      <c r="K151" s="3"/>
    </row>
    <row r="152" spans="2:11" x14ac:dyDescent="0.35">
      <c r="B152">
        <f t="shared" si="6"/>
        <v>185</v>
      </c>
      <c r="D152">
        <f t="shared" si="6"/>
        <v>185</v>
      </c>
      <c r="K152" s="3"/>
    </row>
    <row r="153" spans="2:11" x14ac:dyDescent="0.35">
      <c r="B153">
        <f t="shared" si="6"/>
        <v>186</v>
      </c>
      <c r="D153">
        <f t="shared" si="6"/>
        <v>186</v>
      </c>
      <c r="K153" s="3"/>
    </row>
    <row r="154" spans="2:11" x14ac:dyDescent="0.35">
      <c r="B154">
        <f t="shared" si="6"/>
        <v>187</v>
      </c>
      <c r="D154">
        <f t="shared" si="6"/>
        <v>187</v>
      </c>
      <c r="K154" s="3"/>
    </row>
    <row r="155" spans="2:11" x14ac:dyDescent="0.35">
      <c r="B155">
        <f t="shared" si="6"/>
        <v>188</v>
      </c>
      <c r="D155">
        <f t="shared" si="6"/>
        <v>188</v>
      </c>
      <c r="K155" s="3"/>
    </row>
    <row r="156" spans="2:11" x14ac:dyDescent="0.35">
      <c r="B156">
        <f t="shared" si="6"/>
        <v>189</v>
      </c>
      <c r="D156">
        <f t="shared" si="6"/>
        <v>189</v>
      </c>
      <c r="K156" s="3"/>
    </row>
    <row r="157" spans="2:11" x14ac:dyDescent="0.35">
      <c r="B157">
        <f t="shared" si="6"/>
        <v>190</v>
      </c>
      <c r="D157">
        <f t="shared" si="6"/>
        <v>190</v>
      </c>
      <c r="K157" s="3"/>
    </row>
    <row r="158" spans="2:11" x14ac:dyDescent="0.35">
      <c r="B158">
        <f t="shared" si="6"/>
        <v>191</v>
      </c>
      <c r="D158">
        <f t="shared" si="6"/>
        <v>191</v>
      </c>
      <c r="K158" s="3"/>
    </row>
    <row r="159" spans="2:11" x14ac:dyDescent="0.35">
      <c r="B159">
        <f t="shared" si="6"/>
        <v>192</v>
      </c>
      <c r="D159">
        <f t="shared" si="6"/>
        <v>192</v>
      </c>
      <c r="K159" s="3"/>
    </row>
    <row r="160" spans="2:11" x14ac:dyDescent="0.35">
      <c r="B160">
        <f t="shared" si="6"/>
        <v>193</v>
      </c>
      <c r="D160">
        <f t="shared" si="6"/>
        <v>193</v>
      </c>
    </row>
    <row r="161" spans="2:4" x14ac:dyDescent="0.35">
      <c r="B161">
        <f t="shared" si="6"/>
        <v>194</v>
      </c>
      <c r="D161">
        <f t="shared" si="6"/>
        <v>194</v>
      </c>
    </row>
    <row r="162" spans="2:4" x14ac:dyDescent="0.35">
      <c r="B162">
        <f t="shared" si="6"/>
        <v>195</v>
      </c>
      <c r="D162">
        <f t="shared" si="6"/>
        <v>195</v>
      </c>
    </row>
    <row r="163" spans="2:4" x14ac:dyDescent="0.35">
      <c r="B163">
        <f t="shared" si="6"/>
        <v>196</v>
      </c>
      <c r="D163">
        <f t="shared" si="6"/>
        <v>196</v>
      </c>
    </row>
    <row r="164" spans="2:4" x14ac:dyDescent="0.35">
      <c r="B164">
        <f t="shared" si="6"/>
        <v>197</v>
      </c>
      <c r="D164">
        <f t="shared" si="6"/>
        <v>197</v>
      </c>
    </row>
    <row r="165" spans="2:4" x14ac:dyDescent="0.35">
      <c r="B165">
        <f t="shared" si="6"/>
        <v>198</v>
      </c>
      <c r="D165">
        <f t="shared" si="6"/>
        <v>198</v>
      </c>
    </row>
    <row r="166" spans="2:4" x14ac:dyDescent="0.35">
      <c r="B166">
        <f t="shared" si="6"/>
        <v>199</v>
      </c>
      <c r="D166">
        <f t="shared" si="6"/>
        <v>199</v>
      </c>
    </row>
    <row r="167" spans="2:4" x14ac:dyDescent="0.35">
      <c r="B167">
        <f t="shared" si="6"/>
        <v>200</v>
      </c>
      <c r="D167">
        <f t="shared" si="6"/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Normative values</vt:lpstr>
      <vt:lpstr>Title Page</vt:lpstr>
      <vt:lpstr>Calculator</vt:lpstr>
      <vt:lpstr>Elenchi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Ferrari</dc:creator>
  <cp:lastModifiedBy>Luca Ferrari</cp:lastModifiedBy>
  <dcterms:created xsi:type="dcterms:W3CDTF">2024-07-02T07:04:06Z</dcterms:created>
  <dcterms:modified xsi:type="dcterms:W3CDTF">2025-03-07T13:20:19Z</dcterms:modified>
</cp:coreProperties>
</file>