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연구\현재 연구중\Tardigrades\1 Ella Island\Systematics\Ramazzottius groenlandicus\5 Revision resubmission\"/>
    </mc:Choice>
  </mc:AlternateContent>
  <xr:revisionPtr revIDLastSave="0" documentId="13_ncr:1_{A2298A63-3BBD-4369-87A4-00FA6AF2D17B}" xr6:coauthVersionLast="36" xr6:coauthVersionMax="36" xr10:uidLastSave="{00000000-0000-0000-0000-000000000000}"/>
  <bookViews>
    <workbookView xWindow="0" yWindow="0" windowWidth="28800" windowHeight="12180" activeTab="1" xr2:uid="{14A26622-645A-4DB9-B11B-A499ADCA5ED2}"/>
  </bookViews>
  <sheets>
    <sheet name="Animal" sheetId="1" r:id="rId1"/>
    <sheet name="Egg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12" i="2" l="1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AM6" i="2" s="1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AE10" i="2"/>
  <c r="AD10" i="2"/>
  <c r="AC10" i="2"/>
  <c r="AB10" i="2"/>
  <c r="AA10" i="2"/>
  <c r="Z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AL6" i="2" s="1"/>
  <c r="K10" i="2"/>
  <c r="J10" i="2"/>
  <c r="I10" i="2"/>
  <c r="H10" i="2"/>
  <c r="G10" i="2"/>
  <c r="F10" i="2"/>
  <c r="E10" i="2"/>
  <c r="D10" i="2"/>
  <c r="C10" i="2"/>
  <c r="B10" i="2"/>
  <c r="AM9" i="2"/>
  <c r="AL9" i="2"/>
  <c r="AK9" i="2"/>
  <c r="AI9" i="2"/>
  <c r="AJ9" i="2" s="1"/>
  <c r="AH9" i="2"/>
  <c r="AG9" i="2"/>
  <c r="AM8" i="2"/>
  <c r="AL8" i="2"/>
  <c r="AK8" i="2"/>
  <c r="AI8" i="2"/>
  <c r="AJ8" i="2" s="1"/>
  <c r="AH8" i="2"/>
  <c r="AG8" i="2"/>
  <c r="AM7" i="2"/>
  <c r="AL7" i="2"/>
  <c r="AK7" i="2"/>
  <c r="AI7" i="2"/>
  <c r="AJ7" i="2" s="1"/>
  <c r="AH7" i="2"/>
  <c r="AG7" i="2"/>
  <c r="AG6" i="2"/>
  <c r="AM5" i="2"/>
  <c r="AL5" i="2"/>
  <c r="AK5" i="2"/>
  <c r="AI5" i="2"/>
  <c r="AJ5" i="2" s="1"/>
  <c r="AH5" i="2"/>
  <c r="AG5" i="2"/>
  <c r="AM4" i="2"/>
  <c r="AL4" i="2"/>
  <c r="AK4" i="2"/>
  <c r="AI4" i="2"/>
  <c r="AJ4" i="2" s="1"/>
  <c r="AH4" i="2"/>
  <c r="AG4" i="2"/>
  <c r="AM3" i="2"/>
  <c r="AL3" i="2"/>
  <c r="AK3" i="2"/>
  <c r="AI3" i="2"/>
  <c r="AJ3" i="2" s="1"/>
  <c r="AH3" i="2"/>
  <c r="AG3" i="2"/>
  <c r="AM2" i="2"/>
  <c r="AL2" i="2"/>
  <c r="AK2" i="2"/>
  <c r="AI2" i="2"/>
  <c r="AJ2" i="2" s="1"/>
  <c r="AH2" i="2"/>
  <c r="AG2" i="2"/>
  <c r="AH6" i="2" l="1"/>
  <c r="AI6" i="2"/>
  <c r="AJ6" i="2" s="1"/>
  <c r="AK6" i="2"/>
  <c r="DZ48" i="1" l="1"/>
  <c r="DX48" i="1"/>
  <c r="DS48" i="1"/>
  <c r="DP48" i="1"/>
  <c r="DN48" i="1"/>
  <c r="DL48" i="1"/>
  <c r="DJ48" i="1"/>
  <c r="DH48" i="1"/>
  <c r="DF48" i="1"/>
  <c r="DD48" i="1"/>
  <c r="DB48" i="1"/>
  <c r="CZ48" i="1"/>
  <c r="CX48" i="1"/>
  <c r="CV48" i="1"/>
  <c r="CT48" i="1"/>
  <c r="CR48" i="1"/>
  <c r="CP48" i="1"/>
  <c r="CN48" i="1"/>
  <c r="CL48" i="1"/>
  <c r="CJ48" i="1"/>
  <c r="CH48" i="1"/>
  <c r="CF48" i="1"/>
  <c r="CD48" i="1"/>
  <c r="CB48" i="1"/>
  <c r="BZ48" i="1"/>
  <c r="BX48" i="1"/>
  <c r="BV48" i="1"/>
  <c r="BT48" i="1"/>
  <c r="BR48" i="1"/>
  <c r="BP48" i="1"/>
  <c r="BN48" i="1"/>
  <c r="BL48" i="1"/>
  <c r="BJ48" i="1"/>
  <c r="BH48" i="1"/>
  <c r="BF48" i="1"/>
  <c r="BD48" i="1"/>
  <c r="BB48" i="1"/>
  <c r="AZ48" i="1"/>
  <c r="AX48" i="1"/>
  <c r="AV48" i="1"/>
  <c r="AT48" i="1"/>
  <c r="AR48" i="1"/>
  <c r="AP48" i="1"/>
  <c r="AN48" i="1"/>
  <c r="AL48" i="1"/>
  <c r="AJ48" i="1"/>
  <c r="AH48" i="1"/>
  <c r="AF48" i="1"/>
  <c r="AD48" i="1"/>
  <c r="AB48" i="1"/>
  <c r="Z48" i="1"/>
  <c r="X48" i="1"/>
  <c r="V48" i="1"/>
  <c r="T48" i="1"/>
  <c r="R48" i="1"/>
  <c r="P48" i="1"/>
  <c r="N48" i="1"/>
  <c r="L48" i="1"/>
  <c r="J48" i="1"/>
  <c r="H48" i="1"/>
  <c r="F48" i="1"/>
  <c r="D48" i="1"/>
  <c r="DU48" i="1" s="1"/>
  <c r="DV48" i="1" s="1"/>
  <c r="B48" i="1"/>
  <c r="EE48" i="1" s="1"/>
  <c r="EE47" i="1"/>
  <c r="EC47" i="1"/>
  <c r="EA47" i="1"/>
  <c r="DW47" i="1"/>
  <c r="DU47" i="1"/>
  <c r="DV47" i="1" s="1"/>
  <c r="DT47" i="1"/>
  <c r="DS47" i="1"/>
  <c r="DQ47" i="1"/>
  <c r="DO47" i="1"/>
  <c r="DM47" i="1"/>
  <c r="DK47" i="1"/>
  <c r="DI47" i="1"/>
  <c r="DG47" i="1"/>
  <c r="DE47" i="1"/>
  <c r="DC47" i="1"/>
  <c r="DA47" i="1"/>
  <c r="CY47" i="1"/>
  <c r="CW47" i="1"/>
  <c r="CU47" i="1"/>
  <c r="CS47" i="1"/>
  <c r="CQ47" i="1"/>
  <c r="CO47" i="1"/>
  <c r="CM47" i="1"/>
  <c r="CK47" i="1"/>
  <c r="CI47" i="1"/>
  <c r="CG47" i="1"/>
  <c r="CE47" i="1"/>
  <c r="CC47" i="1"/>
  <c r="CA47" i="1"/>
  <c r="BY47" i="1"/>
  <c r="BW47" i="1"/>
  <c r="BU47" i="1"/>
  <c r="BS47" i="1"/>
  <c r="BQ47" i="1"/>
  <c r="BO47" i="1"/>
  <c r="BM47" i="1"/>
  <c r="BK47" i="1"/>
  <c r="BI47" i="1"/>
  <c r="BG47" i="1"/>
  <c r="BE47" i="1"/>
  <c r="BC47" i="1"/>
  <c r="BA47" i="1"/>
  <c r="AY47" i="1"/>
  <c r="AW47" i="1"/>
  <c r="AU47" i="1"/>
  <c r="AS47" i="1"/>
  <c r="AQ47" i="1"/>
  <c r="AO47" i="1"/>
  <c r="AM47" i="1"/>
  <c r="AK47" i="1"/>
  <c r="AI47" i="1"/>
  <c r="AG47" i="1"/>
  <c r="AE47" i="1"/>
  <c r="AC47" i="1"/>
  <c r="AA47" i="1"/>
  <c r="Y47" i="1"/>
  <c r="W47" i="1"/>
  <c r="U47" i="1"/>
  <c r="S47" i="1"/>
  <c r="Q47" i="1"/>
  <c r="O47" i="1"/>
  <c r="M47" i="1"/>
  <c r="K47" i="1"/>
  <c r="I47" i="1"/>
  <c r="G47" i="1"/>
  <c r="E47" i="1"/>
  <c r="C47" i="1"/>
  <c r="DX47" i="1" s="1"/>
  <c r="DY47" i="1" s="1"/>
  <c r="EE46" i="1"/>
  <c r="EC46" i="1"/>
  <c r="EA46" i="1"/>
  <c r="DW46" i="1"/>
  <c r="DU46" i="1"/>
  <c r="DV46" i="1" s="1"/>
  <c r="DT46" i="1"/>
  <c r="DS46" i="1"/>
  <c r="DQ46" i="1"/>
  <c r="DO46" i="1"/>
  <c r="DM46" i="1"/>
  <c r="DK46" i="1"/>
  <c r="DI46" i="1"/>
  <c r="DG46" i="1"/>
  <c r="DE46" i="1"/>
  <c r="DC46" i="1"/>
  <c r="DA46" i="1"/>
  <c r="CY46" i="1"/>
  <c r="CW46" i="1"/>
  <c r="CU46" i="1"/>
  <c r="CS46" i="1"/>
  <c r="CQ46" i="1"/>
  <c r="CO46" i="1"/>
  <c r="CM46" i="1"/>
  <c r="CK46" i="1"/>
  <c r="CI46" i="1"/>
  <c r="CG46" i="1"/>
  <c r="CE46" i="1"/>
  <c r="CC46" i="1"/>
  <c r="CA46" i="1"/>
  <c r="BY46" i="1"/>
  <c r="BW46" i="1"/>
  <c r="BU46" i="1"/>
  <c r="BS46" i="1"/>
  <c r="BQ46" i="1"/>
  <c r="BO46" i="1"/>
  <c r="BM46" i="1"/>
  <c r="BK46" i="1"/>
  <c r="BI46" i="1"/>
  <c r="BG46" i="1"/>
  <c r="BE46" i="1"/>
  <c r="BC46" i="1"/>
  <c r="BA46" i="1"/>
  <c r="AY46" i="1"/>
  <c r="AW46" i="1"/>
  <c r="AU46" i="1"/>
  <c r="AS46" i="1"/>
  <c r="AQ46" i="1"/>
  <c r="AO46" i="1"/>
  <c r="AM46" i="1"/>
  <c r="AK46" i="1"/>
  <c r="AI46" i="1"/>
  <c r="AG46" i="1"/>
  <c r="AE46" i="1"/>
  <c r="AC46" i="1"/>
  <c r="AA46" i="1"/>
  <c r="Y46" i="1"/>
  <c r="W46" i="1"/>
  <c r="U46" i="1"/>
  <c r="S46" i="1"/>
  <c r="Q46" i="1"/>
  <c r="O46" i="1"/>
  <c r="M46" i="1"/>
  <c r="K46" i="1"/>
  <c r="I46" i="1"/>
  <c r="G46" i="1"/>
  <c r="E46" i="1"/>
  <c r="C46" i="1"/>
  <c r="EF46" i="1" s="1"/>
  <c r="EE45" i="1"/>
  <c r="EC45" i="1"/>
  <c r="EA45" i="1"/>
  <c r="DW45" i="1"/>
  <c r="DU45" i="1"/>
  <c r="DV45" i="1" s="1"/>
  <c r="DT45" i="1"/>
  <c r="DS45" i="1"/>
  <c r="DQ45" i="1"/>
  <c r="DO45" i="1"/>
  <c r="DM45" i="1"/>
  <c r="DK45" i="1"/>
  <c r="DI45" i="1"/>
  <c r="DG45" i="1"/>
  <c r="DE45" i="1"/>
  <c r="DC45" i="1"/>
  <c r="DA45" i="1"/>
  <c r="CY45" i="1"/>
  <c r="CW45" i="1"/>
  <c r="CU45" i="1"/>
  <c r="CS45" i="1"/>
  <c r="CQ45" i="1"/>
  <c r="CO45" i="1"/>
  <c r="CM45" i="1"/>
  <c r="CK45" i="1"/>
  <c r="CI45" i="1"/>
  <c r="CG45" i="1"/>
  <c r="CE45" i="1"/>
  <c r="CC45" i="1"/>
  <c r="CA45" i="1"/>
  <c r="BY45" i="1"/>
  <c r="BW45" i="1"/>
  <c r="BU45" i="1"/>
  <c r="BS45" i="1"/>
  <c r="BQ45" i="1"/>
  <c r="BO45" i="1"/>
  <c r="BM45" i="1"/>
  <c r="BK45" i="1"/>
  <c r="BI45" i="1"/>
  <c r="BG45" i="1"/>
  <c r="BE45" i="1"/>
  <c r="BC45" i="1"/>
  <c r="BA45" i="1"/>
  <c r="AY45" i="1"/>
  <c r="AW45" i="1"/>
  <c r="AU45" i="1"/>
  <c r="AS45" i="1"/>
  <c r="AQ45" i="1"/>
  <c r="AO45" i="1"/>
  <c r="AM45" i="1"/>
  <c r="AK45" i="1"/>
  <c r="AI45" i="1"/>
  <c r="AG45" i="1"/>
  <c r="AE45" i="1"/>
  <c r="AC45" i="1"/>
  <c r="AA45" i="1"/>
  <c r="Y45" i="1"/>
  <c r="W45" i="1"/>
  <c r="U45" i="1"/>
  <c r="S45" i="1"/>
  <c r="Q45" i="1"/>
  <c r="O45" i="1"/>
  <c r="M45" i="1"/>
  <c r="K45" i="1"/>
  <c r="EB45" i="1" s="1"/>
  <c r="I45" i="1"/>
  <c r="G45" i="1"/>
  <c r="E45" i="1"/>
  <c r="C45" i="1"/>
  <c r="DZ45" i="1" s="1"/>
  <c r="EB44" i="1"/>
  <c r="DZ44" i="1"/>
  <c r="DX44" i="1"/>
  <c r="DS44" i="1"/>
  <c r="DP44" i="1"/>
  <c r="DN44" i="1"/>
  <c r="DL44" i="1"/>
  <c r="DJ44" i="1"/>
  <c r="DH44" i="1"/>
  <c r="DF44" i="1"/>
  <c r="DD44" i="1"/>
  <c r="DB44" i="1"/>
  <c r="CZ44" i="1"/>
  <c r="CX44" i="1"/>
  <c r="CV44" i="1"/>
  <c r="CT44" i="1"/>
  <c r="CR44" i="1"/>
  <c r="CP44" i="1"/>
  <c r="CN44" i="1"/>
  <c r="CL44" i="1"/>
  <c r="CJ44" i="1"/>
  <c r="CH44" i="1"/>
  <c r="CF44" i="1"/>
  <c r="CD44" i="1"/>
  <c r="CB44" i="1"/>
  <c r="BZ44" i="1"/>
  <c r="BX44" i="1"/>
  <c r="BV44" i="1"/>
  <c r="BT44" i="1"/>
  <c r="BR44" i="1"/>
  <c r="BP44" i="1"/>
  <c r="BN44" i="1"/>
  <c r="BL44" i="1"/>
  <c r="BJ44" i="1"/>
  <c r="BH44" i="1"/>
  <c r="BF44" i="1"/>
  <c r="BD44" i="1"/>
  <c r="BB44" i="1"/>
  <c r="AZ44" i="1"/>
  <c r="AX44" i="1"/>
  <c r="AV44" i="1"/>
  <c r="AT44" i="1"/>
  <c r="AR44" i="1"/>
  <c r="AP44" i="1"/>
  <c r="AN44" i="1"/>
  <c r="AL44" i="1"/>
  <c r="AJ44" i="1"/>
  <c r="AH44" i="1"/>
  <c r="AF44" i="1"/>
  <c r="AD44" i="1"/>
  <c r="AB44" i="1"/>
  <c r="Z44" i="1"/>
  <c r="X44" i="1"/>
  <c r="V44" i="1"/>
  <c r="T44" i="1"/>
  <c r="R44" i="1"/>
  <c r="P44" i="1"/>
  <c r="N44" i="1"/>
  <c r="L44" i="1"/>
  <c r="J44" i="1"/>
  <c r="H44" i="1"/>
  <c r="F44" i="1"/>
  <c r="D44" i="1"/>
  <c r="DU44" i="1" s="1"/>
  <c r="DV44" i="1" s="1"/>
  <c r="B44" i="1"/>
  <c r="EE44" i="1" s="1"/>
  <c r="EF43" i="1"/>
  <c r="EE43" i="1"/>
  <c r="EC43" i="1"/>
  <c r="EA43" i="1"/>
  <c r="DW43" i="1"/>
  <c r="DU43" i="1"/>
  <c r="DV43" i="1" s="1"/>
  <c r="DT43" i="1"/>
  <c r="DS43" i="1"/>
  <c r="DQ43" i="1"/>
  <c r="DO43" i="1"/>
  <c r="DM43" i="1"/>
  <c r="DK43" i="1"/>
  <c r="DI43" i="1"/>
  <c r="DG43" i="1"/>
  <c r="DE43" i="1"/>
  <c r="DC43" i="1"/>
  <c r="DA43" i="1"/>
  <c r="CY43" i="1"/>
  <c r="CW43" i="1"/>
  <c r="CU43" i="1"/>
  <c r="CS43" i="1"/>
  <c r="CQ43" i="1"/>
  <c r="CO43" i="1"/>
  <c r="CM43" i="1"/>
  <c r="CK43" i="1"/>
  <c r="CI43" i="1"/>
  <c r="CG43" i="1"/>
  <c r="CE43" i="1"/>
  <c r="CC43" i="1"/>
  <c r="CA43" i="1"/>
  <c r="BY43" i="1"/>
  <c r="BW43" i="1"/>
  <c r="BU43" i="1"/>
  <c r="BS43" i="1"/>
  <c r="BQ43" i="1"/>
  <c r="BO43" i="1"/>
  <c r="BM43" i="1"/>
  <c r="BK43" i="1"/>
  <c r="BI43" i="1"/>
  <c r="BG43" i="1"/>
  <c r="BE43" i="1"/>
  <c r="BC43" i="1"/>
  <c r="BA43" i="1"/>
  <c r="AY43" i="1"/>
  <c r="AW43" i="1"/>
  <c r="AU43" i="1"/>
  <c r="AS43" i="1"/>
  <c r="AQ43" i="1"/>
  <c r="AO43" i="1"/>
  <c r="AM43" i="1"/>
  <c r="AK43" i="1"/>
  <c r="AI43" i="1"/>
  <c r="AG43" i="1"/>
  <c r="AE43" i="1"/>
  <c r="AC43" i="1"/>
  <c r="AA43" i="1"/>
  <c r="Y43" i="1"/>
  <c r="W43" i="1"/>
  <c r="U43" i="1"/>
  <c r="S43" i="1"/>
  <c r="Q43" i="1"/>
  <c r="O43" i="1"/>
  <c r="M43" i="1"/>
  <c r="EB43" i="1" s="1"/>
  <c r="K43" i="1"/>
  <c r="I43" i="1"/>
  <c r="G43" i="1"/>
  <c r="E43" i="1"/>
  <c r="DX43" i="1" s="1"/>
  <c r="DY43" i="1" s="1"/>
  <c r="C43" i="1"/>
  <c r="DZ43" i="1" s="1"/>
  <c r="EE42" i="1"/>
  <c r="EC42" i="1"/>
  <c r="EA42" i="1"/>
  <c r="DW42" i="1"/>
  <c r="DV42" i="1"/>
  <c r="DU42" i="1"/>
  <c r="DT42" i="1"/>
  <c r="DS42" i="1"/>
  <c r="DQ42" i="1"/>
  <c r="DO42" i="1"/>
  <c r="DM42" i="1"/>
  <c r="DK42" i="1"/>
  <c r="DI42" i="1"/>
  <c r="DG42" i="1"/>
  <c r="DE42" i="1"/>
  <c r="DC42" i="1"/>
  <c r="DA42" i="1"/>
  <c r="CY42" i="1"/>
  <c r="CW42" i="1"/>
  <c r="CU42" i="1"/>
  <c r="CS42" i="1"/>
  <c r="CQ42" i="1"/>
  <c r="CO42" i="1"/>
  <c r="CM42" i="1"/>
  <c r="CK42" i="1"/>
  <c r="CI42" i="1"/>
  <c r="CG42" i="1"/>
  <c r="CE42" i="1"/>
  <c r="CC42" i="1"/>
  <c r="CA42" i="1"/>
  <c r="BY42" i="1"/>
  <c r="BW42" i="1"/>
  <c r="BU42" i="1"/>
  <c r="BS42" i="1"/>
  <c r="BQ42" i="1"/>
  <c r="BO42" i="1"/>
  <c r="BM42" i="1"/>
  <c r="BK42" i="1"/>
  <c r="BI42" i="1"/>
  <c r="BG42" i="1"/>
  <c r="BE42" i="1"/>
  <c r="BC42" i="1"/>
  <c r="BA42" i="1"/>
  <c r="AY42" i="1"/>
  <c r="AW42" i="1"/>
  <c r="AU42" i="1"/>
  <c r="AS42" i="1"/>
  <c r="AQ42" i="1"/>
  <c r="AO42" i="1"/>
  <c r="AM42" i="1"/>
  <c r="AK42" i="1"/>
  <c r="AI42" i="1"/>
  <c r="AG42" i="1"/>
  <c r="AE42" i="1"/>
  <c r="AC42" i="1"/>
  <c r="AA42" i="1"/>
  <c r="Y42" i="1"/>
  <c r="W42" i="1"/>
  <c r="U42" i="1"/>
  <c r="S42" i="1"/>
  <c r="Q42" i="1"/>
  <c r="O42" i="1"/>
  <c r="M42" i="1"/>
  <c r="K42" i="1"/>
  <c r="I42" i="1"/>
  <c r="G42" i="1"/>
  <c r="E42" i="1"/>
  <c r="C42" i="1"/>
  <c r="EF42" i="1" s="1"/>
  <c r="EF41" i="1"/>
  <c r="EE41" i="1"/>
  <c r="EC41" i="1"/>
  <c r="EA41" i="1"/>
  <c r="DW41" i="1"/>
  <c r="DV41" i="1"/>
  <c r="DU41" i="1"/>
  <c r="DT41" i="1"/>
  <c r="DS41" i="1"/>
  <c r="DQ41" i="1"/>
  <c r="DO41" i="1"/>
  <c r="DM41" i="1"/>
  <c r="DK41" i="1"/>
  <c r="DI41" i="1"/>
  <c r="DG41" i="1"/>
  <c r="DE41" i="1"/>
  <c r="DC41" i="1"/>
  <c r="DA41" i="1"/>
  <c r="CY41" i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Y41" i="1"/>
  <c r="BW41" i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U41" i="1"/>
  <c r="AS41" i="1"/>
  <c r="AQ41" i="1"/>
  <c r="AO41" i="1"/>
  <c r="AM41" i="1"/>
  <c r="AK41" i="1"/>
  <c r="AI41" i="1"/>
  <c r="AG41" i="1"/>
  <c r="AE41" i="1"/>
  <c r="AC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ED41" i="1" s="1"/>
  <c r="DZ40" i="1"/>
  <c r="DX40" i="1"/>
  <c r="DW40" i="1"/>
  <c r="DU40" i="1"/>
  <c r="DS40" i="1"/>
  <c r="EE39" i="1"/>
  <c r="ED39" i="1"/>
  <c r="DZ39" i="1"/>
  <c r="DX39" i="1"/>
  <c r="DS39" i="1"/>
  <c r="DP39" i="1"/>
  <c r="DN39" i="1"/>
  <c r="DL39" i="1"/>
  <c r="DJ39" i="1"/>
  <c r="DH39" i="1"/>
  <c r="DF39" i="1"/>
  <c r="DD39" i="1"/>
  <c r="DB39" i="1"/>
  <c r="CZ39" i="1"/>
  <c r="CX39" i="1"/>
  <c r="CV39" i="1"/>
  <c r="CT39" i="1"/>
  <c r="CR39" i="1"/>
  <c r="CP39" i="1"/>
  <c r="CN39" i="1"/>
  <c r="CL39" i="1"/>
  <c r="CJ39" i="1"/>
  <c r="CH39" i="1"/>
  <c r="CF39" i="1"/>
  <c r="CD39" i="1"/>
  <c r="CB39" i="1"/>
  <c r="BZ39" i="1"/>
  <c r="BX39" i="1"/>
  <c r="BV39" i="1"/>
  <c r="BT39" i="1"/>
  <c r="BR39" i="1"/>
  <c r="BP39" i="1"/>
  <c r="BN39" i="1"/>
  <c r="BL39" i="1"/>
  <c r="BJ39" i="1"/>
  <c r="BH39" i="1"/>
  <c r="BF39" i="1"/>
  <c r="BD39" i="1"/>
  <c r="BB39" i="1"/>
  <c r="AZ39" i="1"/>
  <c r="AX39" i="1"/>
  <c r="AV39" i="1"/>
  <c r="AT39" i="1"/>
  <c r="AR39" i="1"/>
  <c r="AP39" i="1"/>
  <c r="AN39" i="1"/>
  <c r="AL39" i="1"/>
  <c r="AJ39" i="1"/>
  <c r="AH39" i="1"/>
  <c r="AF39" i="1"/>
  <c r="AD39" i="1"/>
  <c r="AB39" i="1"/>
  <c r="Z39" i="1"/>
  <c r="X39" i="1"/>
  <c r="V39" i="1"/>
  <c r="T39" i="1"/>
  <c r="R39" i="1"/>
  <c r="P39" i="1"/>
  <c r="N39" i="1"/>
  <c r="L39" i="1"/>
  <c r="J39" i="1"/>
  <c r="H39" i="1"/>
  <c r="F39" i="1"/>
  <c r="D39" i="1"/>
  <c r="B39" i="1"/>
  <c r="EC39" i="1" s="1"/>
  <c r="EE38" i="1"/>
  <c r="EC38" i="1"/>
  <c r="EA38" i="1"/>
  <c r="DW38" i="1"/>
  <c r="DV38" i="1"/>
  <c r="DU38" i="1"/>
  <c r="DT38" i="1"/>
  <c r="DS38" i="1"/>
  <c r="DQ38" i="1"/>
  <c r="DO38" i="1"/>
  <c r="DM38" i="1"/>
  <c r="DK38" i="1"/>
  <c r="DI38" i="1"/>
  <c r="DG38" i="1"/>
  <c r="DE38" i="1"/>
  <c r="DC38" i="1"/>
  <c r="DA38" i="1"/>
  <c r="CY38" i="1"/>
  <c r="CW38" i="1"/>
  <c r="CU38" i="1"/>
  <c r="CS38" i="1"/>
  <c r="CQ38" i="1"/>
  <c r="CO38" i="1"/>
  <c r="CM38" i="1"/>
  <c r="CK38" i="1"/>
  <c r="CI38" i="1"/>
  <c r="CG38" i="1"/>
  <c r="CE38" i="1"/>
  <c r="CC38" i="1"/>
  <c r="CA38" i="1"/>
  <c r="BY38" i="1"/>
  <c r="BW38" i="1"/>
  <c r="BU38" i="1"/>
  <c r="BS38" i="1"/>
  <c r="BQ38" i="1"/>
  <c r="BO38" i="1"/>
  <c r="BM38" i="1"/>
  <c r="BK38" i="1"/>
  <c r="BI38" i="1"/>
  <c r="BG38" i="1"/>
  <c r="BE38" i="1"/>
  <c r="BC38" i="1"/>
  <c r="BA38" i="1"/>
  <c r="AY38" i="1"/>
  <c r="AW38" i="1"/>
  <c r="AU38" i="1"/>
  <c r="AS38" i="1"/>
  <c r="AQ38" i="1"/>
  <c r="AO38" i="1"/>
  <c r="AM38" i="1"/>
  <c r="AK38" i="1"/>
  <c r="AI38" i="1"/>
  <c r="AG38" i="1"/>
  <c r="AE38" i="1"/>
  <c r="AC38" i="1"/>
  <c r="AA38" i="1"/>
  <c r="Y38" i="1"/>
  <c r="W38" i="1"/>
  <c r="U38" i="1"/>
  <c r="S38" i="1"/>
  <c r="Q38" i="1"/>
  <c r="O38" i="1"/>
  <c r="M38" i="1"/>
  <c r="K38" i="1"/>
  <c r="I38" i="1"/>
  <c r="G38" i="1"/>
  <c r="E38" i="1"/>
  <c r="C38" i="1"/>
  <c r="EF38" i="1" s="1"/>
  <c r="EF37" i="1"/>
  <c r="EE37" i="1"/>
  <c r="EC37" i="1"/>
  <c r="EA37" i="1"/>
  <c r="DW37" i="1"/>
  <c r="DU37" i="1"/>
  <c r="DV37" i="1" s="1"/>
  <c r="DT37" i="1"/>
  <c r="DS37" i="1"/>
  <c r="DQ37" i="1"/>
  <c r="DO37" i="1"/>
  <c r="DM37" i="1"/>
  <c r="DK37" i="1"/>
  <c r="DI37" i="1"/>
  <c r="DG37" i="1"/>
  <c r="DE37" i="1"/>
  <c r="DC37" i="1"/>
  <c r="DA37" i="1"/>
  <c r="CY37" i="1"/>
  <c r="CW37" i="1"/>
  <c r="CU37" i="1"/>
  <c r="CS37" i="1"/>
  <c r="CQ37" i="1"/>
  <c r="CO37" i="1"/>
  <c r="CM37" i="1"/>
  <c r="CK37" i="1"/>
  <c r="CI37" i="1"/>
  <c r="CG37" i="1"/>
  <c r="CE37" i="1"/>
  <c r="CC37" i="1"/>
  <c r="CA37" i="1"/>
  <c r="BY37" i="1"/>
  <c r="BW37" i="1"/>
  <c r="BU37" i="1"/>
  <c r="BS37" i="1"/>
  <c r="BQ37" i="1"/>
  <c r="BO37" i="1"/>
  <c r="BM37" i="1"/>
  <c r="BK37" i="1"/>
  <c r="BI37" i="1"/>
  <c r="BG37" i="1"/>
  <c r="BE37" i="1"/>
  <c r="BC37" i="1"/>
  <c r="BA37" i="1"/>
  <c r="AY37" i="1"/>
  <c r="AW37" i="1"/>
  <c r="AU37" i="1"/>
  <c r="AS37" i="1"/>
  <c r="AQ37" i="1"/>
  <c r="AO37" i="1"/>
  <c r="AM37" i="1"/>
  <c r="AK37" i="1"/>
  <c r="AI37" i="1"/>
  <c r="AG37" i="1"/>
  <c r="AE37" i="1"/>
  <c r="AC37" i="1"/>
  <c r="AA37" i="1"/>
  <c r="Y37" i="1"/>
  <c r="W37" i="1"/>
  <c r="U37" i="1"/>
  <c r="S37" i="1"/>
  <c r="Q37" i="1"/>
  <c r="O37" i="1"/>
  <c r="M37" i="1"/>
  <c r="K37" i="1"/>
  <c r="I37" i="1"/>
  <c r="G37" i="1"/>
  <c r="E37" i="1"/>
  <c r="C37" i="1"/>
  <c r="ED37" i="1" s="1"/>
  <c r="EF36" i="1"/>
  <c r="EE36" i="1"/>
  <c r="EC36" i="1"/>
  <c r="EA36" i="1"/>
  <c r="DW36" i="1"/>
  <c r="DU36" i="1"/>
  <c r="DV36" i="1" s="1"/>
  <c r="DT36" i="1"/>
  <c r="DS36" i="1"/>
  <c r="DQ36" i="1"/>
  <c r="DO36" i="1"/>
  <c r="DM36" i="1"/>
  <c r="DK36" i="1"/>
  <c r="DI36" i="1"/>
  <c r="DG36" i="1"/>
  <c r="DE36" i="1"/>
  <c r="DC36" i="1"/>
  <c r="DA36" i="1"/>
  <c r="CY36" i="1"/>
  <c r="CW36" i="1"/>
  <c r="CU36" i="1"/>
  <c r="CS36" i="1"/>
  <c r="CQ36" i="1"/>
  <c r="CO36" i="1"/>
  <c r="CM36" i="1"/>
  <c r="CK36" i="1"/>
  <c r="CI36" i="1"/>
  <c r="CG36" i="1"/>
  <c r="CE36" i="1"/>
  <c r="CC36" i="1"/>
  <c r="CA36" i="1"/>
  <c r="BY36" i="1"/>
  <c r="BW36" i="1"/>
  <c r="BU36" i="1"/>
  <c r="BS36" i="1"/>
  <c r="BQ36" i="1"/>
  <c r="BO36" i="1"/>
  <c r="BM36" i="1"/>
  <c r="BK36" i="1"/>
  <c r="BI36" i="1"/>
  <c r="BG36" i="1"/>
  <c r="BE36" i="1"/>
  <c r="BC36" i="1"/>
  <c r="BA36" i="1"/>
  <c r="AY36" i="1"/>
  <c r="AW36" i="1"/>
  <c r="AU36" i="1"/>
  <c r="AS36" i="1"/>
  <c r="AQ36" i="1"/>
  <c r="AO36" i="1"/>
  <c r="AM36" i="1"/>
  <c r="AK36" i="1"/>
  <c r="AI36" i="1"/>
  <c r="AG36" i="1"/>
  <c r="AE36" i="1"/>
  <c r="AC36" i="1"/>
  <c r="AA36" i="1"/>
  <c r="Y36" i="1"/>
  <c r="W36" i="1"/>
  <c r="U36" i="1"/>
  <c r="S36" i="1"/>
  <c r="Q36" i="1"/>
  <c r="O36" i="1"/>
  <c r="M36" i="1"/>
  <c r="K36" i="1"/>
  <c r="I36" i="1"/>
  <c r="ED36" i="1" s="1"/>
  <c r="G36" i="1"/>
  <c r="E36" i="1"/>
  <c r="C36" i="1"/>
  <c r="DX36" i="1" s="1"/>
  <c r="DY36" i="1" s="1"/>
  <c r="ED35" i="1"/>
  <c r="EB35" i="1"/>
  <c r="DZ35" i="1"/>
  <c r="DX35" i="1"/>
  <c r="DS35" i="1"/>
  <c r="DP35" i="1"/>
  <c r="DN35" i="1"/>
  <c r="DL35" i="1"/>
  <c r="DJ35" i="1"/>
  <c r="DH35" i="1"/>
  <c r="DF35" i="1"/>
  <c r="DD35" i="1"/>
  <c r="DB35" i="1"/>
  <c r="CZ35" i="1"/>
  <c r="CX35" i="1"/>
  <c r="CV35" i="1"/>
  <c r="CT35" i="1"/>
  <c r="CR35" i="1"/>
  <c r="CP35" i="1"/>
  <c r="CN35" i="1"/>
  <c r="CL35" i="1"/>
  <c r="CJ35" i="1"/>
  <c r="CH35" i="1"/>
  <c r="CF35" i="1"/>
  <c r="CD35" i="1"/>
  <c r="CB35" i="1"/>
  <c r="BZ35" i="1"/>
  <c r="BX35" i="1"/>
  <c r="BV35" i="1"/>
  <c r="BT35" i="1"/>
  <c r="BR35" i="1"/>
  <c r="BP35" i="1"/>
  <c r="BN35" i="1"/>
  <c r="BL35" i="1"/>
  <c r="BJ35" i="1"/>
  <c r="BH35" i="1"/>
  <c r="BF35" i="1"/>
  <c r="BD35" i="1"/>
  <c r="BB35" i="1"/>
  <c r="AZ35" i="1"/>
  <c r="AX35" i="1"/>
  <c r="AV35" i="1"/>
  <c r="AT35" i="1"/>
  <c r="AR35" i="1"/>
  <c r="AP35" i="1"/>
  <c r="AN35" i="1"/>
  <c r="AL35" i="1"/>
  <c r="AJ35" i="1"/>
  <c r="AH35" i="1"/>
  <c r="AF35" i="1"/>
  <c r="AD35" i="1"/>
  <c r="AB35" i="1"/>
  <c r="Z35" i="1"/>
  <c r="X35" i="1"/>
  <c r="V35" i="1"/>
  <c r="T35" i="1"/>
  <c r="R35" i="1"/>
  <c r="P35" i="1"/>
  <c r="N35" i="1"/>
  <c r="L35" i="1"/>
  <c r="J35" i="1"/>
  <c r="H35" i="1"/>
  <c r="F35" i="1"/>
  <c r="D35" i="1"/>
  <c r="B35" i="1"/>
  <c r="EE35" i="1" s="1"/>
  <c r="EE34" i="1"/>
  <c r="EC34" i="1"/>
  <c r="EB34" i="1"/>
  <c r="EA34" i="1"/>
  <c r="DW34" i="1"/>
  <c r="DU34" i="1"/>
  <c r="DV34" i="1" s="1"/>
  <c r="DT34" i="1"/>
  <c r="DS34" i="1"/>
  <c r="DQ34" i="1"/>
  <c r="DO34" i="1"/>
  <c r="DM34" i="1"/>
  <c r="DK34" i="1"/>
  <c r="DI34" i="1"/>
  <c r="DG34" i="1"/>
  <c r="DE34" i="1"/>
  <c r="DC34" i="1"/>
  <c r="DA34" i="1"/>
  <c r="CY34" i="1"/>
  <c r="CW34" i="1"/>
  <c r="CU34" i="1"/>
  <c r="CS34" i="1"/>
  <c r="CQ34" i="1"/>
  <c r="CO34" i="1"/>
  <c r="CM34" i="1"/>
  <c r="CK34" i="1"/>
  <c r="CI34" i="1"/>
  <c r="CG34" i="1"/>
  <c r="CE34" i="1"/>
  <c r="CC34" i="1"/>
  <c r="CA34" i="1"/>
  <c r="BY34" i="1"/>
  <c r="BW34" i="1"/>
  <c r="BU34" i="1"/>
  <c r="BS34" i="1"/>
  <c r="BQ34" i="1"/>
  <c r="BO34" i="1"/>
  <c r="BM34" i="1"/>
  <c r="BK34" i="1"/>
  <c r="BI34" i="1"/>
  <c r="BG34" i="1"/>
  <c r="BE34" i="1"/>
  <c r="BC34" i="1"/>
  <c r="BA34" i="1"/>
  <c r="AY34" i="1"/>
  <c r="AW34" i="1"/>
  <c r="AU34" i="1"/>
  <c r="AS34" i="1"/>
  <c r="AQ34" i="1"/>
  <c r="AO34" i="1"/>
  <c r="AM34" i="1"/>
  <c r="AK34" i="1"/>
  <c r="AI34" i="1"/>
  <c r="AG34" i="1"/>
  <c r="AE34" i="1"/>
  <c r="AC34" i="1"/>
  <c r="AA34" i="1"/>
  <c r="Y34" i="1"/>
  <c r="W34" i="1"/>
  <c r="U34" i="1"/>
  <c r="S34" i="1"/>
  <c r="Q34" i="1"/>
  <c r="O34" i="1"/>
  <c r="M34" i="1"/>
  <c r="K34" i="1"/>
  <c r="I34" i="1"/>
  <c r="G34" i="1"/>
  <c r="E34" i="1"/>
  <c r="C34" i="1"/>
  <c r="DZ34" i="1" s="1"/>
  <c r="EE33" i="1"/>
  <c r="EC33" i="1"/>
  <c r="EA33" i="1"/>
  <c r="DW33" i="1"/>
  <c r="DV33" i="1"/>
  <c r="DU33" i="1"/>
  <c r="DT33" i="1"/>
  <c r="DS33" i="1"/>
  <c r="DQ33" i="1"/>
  <c r="DO33" i="1"/>
  <c r="DM33" i="1"/>
  <c r="DK33" i="1"/>
  <c r="DI33" i="1"/>
  <c r="DG33" i="1"/>
  <c r="DE33" i="1"/>
  <c r="DC33" i="1"/>
  <c r="DA33" i="1"/>
  <c r="CY33" i="1"/>
  <c r="CW33" i="1"/>
  <c r="CU33" i="1"/>
  <c r="CS33" i="1"/>
  <c r="CQ33" i="1"/>
  <c r="CO33" i="1"/>
  <c r="CM33" i="1"/>
  <c r="CK33" i="1"/>
  <c r="CI33" i="1"/>
  <c r="CG33" i="1"/>
  <c r="CE33" i="1"/>
  <c r="CC33" i="1"/>
  <c r="CA33" i="1"/>
  <c r="BY33" i="1"/>
  <c r="BW33" i="1"/>
  <c r="BU33" i="1"/>
  <c r="BS33" i="1"/>
  <c r="BQ33" i="1"/>
  <c r="BO33" i="1"/>
  <c r="BM33" i="1"/>
  <c r="BK33" i="1"/>
  <c r="BI33" i="1"/>
  <c r="BG33" i="1"/>
  <c r="BE33" i="1"/>
  <c r="BC33" i="1"/>
  <c r="BA33" i="1"/>
  <c r="AY33" i="1"/>
  <c r="AW33" i="1"/>
  <c r="AU33" i="1"/>
  <c r="AS33" i="1"/>
  <c r="AQ33" i="1"/>
  <c r="AO33" i="1"/>
  <c r="AM33" i="1"/>
  <c r="AK33" i="1"/>
  <c r="AI33" i="1"/>
  <c r="AG33" i="1"/>
  <c r="AE33" i="1"/>
  <c r="AC33" i="1"/>
  <c r="AA33" i="1"/>
  <c r="Y33" i="1"/>
  <c r="W33" i="1"/>
  <c r="U33" i="1"/>
  <c r="S33" i="1"/>
  <c r="Q33" i="1"/>
  <c r="O33" i="1"/>
  <c r="M33" i="1"/>
  <c r="K33" i="1"/>
  <c r="I33" i="1"/>
  <c r="G33" i="1"/>
  <c r="E33" i="1"/>
  <c r="C33" i="1"/>
  <c r="EF33" i="1" s="1"/>
  <c r="EF32" i="1"/>
  <c r="EE32" i="1"/>
  <c r="EC32" i="1"/>
  <c r="EA32" i="1"/>
  <c r="DW32" i="1"/>
  <c r="DU32" i="1"/>
  <c r="DV32" i="1" s="1"/>
  <c r="DT32" i="1"/>
  <c r="DS32" i="1"/>
  <c r="DQ32" i="1"/>
  <c r="DO32" i="1"/>
  <c r="DM32" i="1"/>
  <c r="DK32" i="1"/>
  <c r="DI32" i="1"/>
  <c r="DG32" i="1"/>
  <c r="DE32" i="1"/>
  <c r="DC32" i="1"/>
  <c r="DA32" i="1"/>
  <c r="CY32" i="1"/>
  <c r="CW32" i="1"/>
  <c r="CU32" i="1"/>
  <c r="CS32" i="1"/>
  <c r="CQ32" i="1"/>
  <c r="CO32" i="1"/>
  <c r="CM32" i="1"/>
  <c r="CK32" i="1"/>
  <c r="CI32" i="1"/>
  <c r="CG32" i="1"/>
  <c r="CE32" i="1"/>
  <c r="CC32" i="1"/>
  <c r="CA32" i="1"/>
  <c r="BY32" i="1"/>
  <c r="BW32" i="1"/>
  <c r="BU32" i="1"/>
  <c r="BS32" i="1"/>
  <c r="BQ32" i="1"/>
  <c r="BO32" i="1"/>
  <c r="BM32" i="1"/>
  <c r="BK32" i="1"/>
  <c r="BI32" i="1"/>
  <c r="BG32" i="1"/>
  <c r="BE32" i="1"/>
  <c r="BC32" i="1"/>
  <c r="BA32" i="1"/>
  <c r="AY32" i="1"/>
  <c r="AW32" i="1"/>
  <c r="AU32" i="1"/>
  <c r="AS32" i="1"/>
  <c r="AQ32" i="1"/>
  <c r="AO32" i="1"/>
  <c r="AM32" i="1"/>
  <c r="AK32" i="1"/>
  <c r="AI32" i="1"/>
  <c r="AG32" i="1"/>
  <c r="AE32" i="1"/>
  <c r="AC32" i="1"/>
  <c r="AA32" i="1"/>
  <c r="Y32" i="1"/>
  <c r="W32" i="1"/>
  <c r="U32" i="1"/>
  <c r="S32" i="1"/>
  <c r="Q32" i="1"/>
  <c r="O32" i="1"/>
  <c r="M32" i="1"/>
  <c r="K32" i="1"/>
  <c r="I32" i="1"/>
  <c r="G32" i="1"/>
  <c r="E32" i="1"/>
  <c r="C32" i="1"/>
  <c r="ED32" i="1" s="1"/>
  <c r="DZ31" i="1"/>
  <c r="DX31" i="1"/>
  <c r="DW31" i="1"/>
  <c r="DU31" i="1"/>
  <c r="DS31" i="1"/>
  <c r="EE30" i="1"/>
  <c r="DZ30" i="1"/>
  <c r="DX30" i="1"/>
  <c r="DS30" i="1"/>
  <c r="DP30" i="1"/>
  <c r="DN30" i="1"/>
  <c r="DL30" i="1"/>
  <c r="DJ30" i="1"/>
  <c r="DH30" i="1"/>
  <c r="DF30" i="1"/>
  <c r="DD30" i="1"/>
  <c r="DB30" i="1"/>
  <c r="CZ30" i="1"/>
  <c r="CX30" i="1"/>
  <c r="CV30" i="1"/>
  <c r="CT30" i="1"/>
  <c r="CR30" i="1"/>
  <c r="CP30" i="1"/>
  <c r="CN30" i="1"/>
  <c r="CL30" i="1"/>
  <c r="CJ30" i="1"/>
  <c r="CH30" i="1"/>
  <c r="CF30" i="1"/>
  <c r="CD30" i="1"/>
  <c r="CB30" i="1"/>
  <c r="BZ30" i="1"/>
  <c r="BX30" i="1"/>
  <c r="BV30" i="1"/>
  <c r="BT30" i="1"/>
  <c r="BR30" i="1"/>
  <c r="BP30" i="1"/>
  <c r="BN30" i="1"/>
  <c r="BL30" i="1"/>
  <c r="BJ30" i="1"/>
  <c r="BH30" i="1"/>
  <c r="BF30" i="1"/>
  <c r="BD30" i="1"/>
  <c r="BB30" i="1"/>
  <c r="AZ30" i="1"/>
  <c r="AX30" i="1"/>
  <c r="AV30" i="1"/>
  <c r="AT30" i="1"/>
  <c r="AR30" i="1"/>
  <c r="AP30" i="1"/>
  <c r="AN30" i="1"/>
  <c r="AL30" i="1"/>
  <c r="AJ30" i="1"/>
  <c r="AH30" i="1"/>
  <c r="AF30" i="1"/>
  <c r="AD30" i="1"/>
  <c r="AB30" i="1"/>
  <c r="Z30" i="1"/>
  <c r="X30" i="1"/>
  <c r="V30" i="1"/>
  <c r="T30" i="1"/>
  <c r="R30" i="1"/>
  <c r="P30" i="1"/>
  <c r="N30" i="1"/>
  <c r="L30" i="1"/>
  <c r="J30" i="1"/>
  <c r="EC30" i="1" s="1"/>
  <c r="H30" i="1"/>
  <c r="F30" i="1"/>
  <c r="D30" i="1"/>
  <c r="EA30" i="1" s="1"/>
  <c r="B30" i="1"/>
  <c r="DW30" i="1" s="1"/>
  <c r="EE29" i="1"/>
  <c r="EC29" i="1"/>
  <c r="EA29" i="1"/>
  <c r="DW29" i="1"/>
  <c r="DU29" i="1"/>
  <c r="DV29" i="1" s="1"/>
  <c r="DT29" i="1"/>
  <c r="DS29" i="1"/>
  <c r="DQ29" i="1"/>
  <c r="DO29" i="1"/>
  <c r="DM29" i="1"/>
  <c r="DK29" i="1"/>
  <c r="DI29" i="1"/>
  <c r="DG29" i="1"/>
  <c r="DE29" i="1"/>
  <c r="DC29" i="1"/>
  <c r="DA29" i="1"/>
  <c r="CY29" i="1"/>
  <c r="CW29" i="1"/>
  <c r="CU29" i="1"/>
  <c r="CS29" i="1"/>
  <c r="CQ29" i="1"/>
  <c r="CO29" i="1"/>
  <c r="CM29" i="1"/>
  <c r="CK29" i="1"/>
  <c r="CI29" i="1"/>
  <c r="CG29" i="1"/>
  <c r="CE29" i="1"/>
  <c r="CC29" i="1"/>
  <c r="CA29" i="1"/>
  <c r="BY29" i="1"/>
  <c r="BW29" i="1"/>
  <c r="BU29" i="1"/>
  <c r="BS29" i="1"/>
  <c r="BQ29" i="1"/>
  <c r="BO29" i="1"/>
  <c r="BM29" i="1"/>
  <c r="BK29" i="1"/>
  <c r="BI29" i="1"/>
  <c r="BG29" i="1"/>
  <c r="BE29" i="1"/>
  <c r="BC29" i="1"/>
  <c r="BA29" i="1"/>
  <c r="AY29" i="1"/>
  <c r="AW29" i="1"/>
  <c r="AU29" i="1"/>
  <c r="AS29" i="1"/>
  <c r="AQ29" i="1"/>
  <c r="AO29" i="1"/>
  <c r="AM29" i="1"/>
  <c r="AK29" i="1"/>
  <c r="AI29" i="1"/>
  <c r="AG29" i="1"/>
  <c r="AE29" i="1"/>
  <c r="AC29" i="1"/>
  <c r="AA29" i="1"/>
  <c r="Y29" i="1"/>
  <c r="W29" i="1"/>
  <c r="U29" i="1"/>
  <c r="S29" i="1"/>
  <c r="Q29" i="1"/>
  <c r="O29" i="1"/>
  <c r="M29" i="1"/>
  <c r="K29" i="1"/>
  <c r="I29" i="1"/>
  <c r="G29" i="1"/>
  <c r="E29" i="1"/>
  <c r="C29" i="1"/>
  <c r="EF29" i="1" s="1"/>
  <c r="EF28" i="1"/>
  <c r="EE28" i="1"/>
  <c r="EC28" i="1"/>
  <c r="EA28" i="1"/>
  <c r="DW28" i="1"/>
  <c r="DU28" i="1"/>
  <c r="DV28" i="1" s="1"/>
  <c r="DT28" i="1"/>
  <c r="DS28" i="1"/>
  <c r="DQ28" i="1"/>
  <c r="DO28" i="1"/>
  <c r="DM28" i="1"/>
  <c r="DK28" i="1"/>
  <c r="DI28" i="1"/>
  <c r="DG28" i="1"/>
  <c r="DE28" i="1"/>
  <c r="DC28" i="1"/>
  <c r="DA28" i="1"/>
  <c r="CY28" i="1"/>
  <c r="CW28" i="1"/>
  <c r="CU28" i="1"/>
  <c r="CS28" i="1"/>
  <c r="CQ28" i="1"/>
  <c r="CO28" i="1"/>
  <c r="CM28" i="1"/>
  <c r="CK28" i="1"/>
  <c r="CI28" i="1"/>
  <c r="CG28" i="1"/>
  <c r="CE28" i="1"/>
  <c r="CC28" i="1"/>
  <c r="CA28" i="1"/>
  <c r="BY28" i="1"/>
  <c r="BW28" i="1"/>
  <c r="BU28" i="1"/>
  <c r="BS28" i="1"/>
  <c r="BQ28" i="1"/>
  <c r="BO28" i="1"/>
  <c r="BM28" i="1"/>
  <c r="BK28" i="1"/>
  <c r="BI28" i="1"/>
  <c r="BG28" i="1"/>
  <c r="BE28" i="1"/>
  <c r="BC28" i="1"/>
  <c r="BA28" i="1"/>
  <c r="AY28" i="1"/>
  <c r="AW28" i="1"/>
  <c r="AU28" i="1"/>
  <c r="AS28" i="1"/>
  <c r="AQ28" i="1"/>
  <c r="AO28" i="1"/>
  <c r="AM28" i="1"/>
  <c r="AK28" i="1"/>
  <c r="AI28" i="1"/>
  <c r="AG28" i="1"/>
  <c r="AE28" i="1"/>
  <c r="AC28" i="1"/>
  <c r="AA28" i="1"/>
  <c r="Y28" i="1"/>
  <c r="W28" i="1"/>
  <c r="U28" i="1"/>
  <c r="S28" i="1"/>
  <c r="Q28" i="1"/>
  <c r="O28" i="1"/>
  <c r="M28" i="1"/>
  <c r="K28" i="1"/>
  <c r="I28" i="1"/>
  <c r="DZ28" i="1" s="1"/>
  <c r="G28" i="1"/>
  <c r="E28" i="1"/>
  <c r="C28" i="1"/>
  <c r="ED28" i="1" s="1"/>
  <c r="EF27" i="1"/>
  <c r="EE27" i="1"/>
  <c r="EC27" i="1"/>
  <c r="EA27" i="1"/>
  <c r="DW27" i="1"/>
  <c r="DU27" i="1"/>
  <c r="DV27" i="1" s="1"/>
  <c r="DT27" i="1"/>
  <c r="DS27" i="1"/>
  <c r="DQ27" i="1"/>
  <c r="DO27" i="1"/>
  <c r="DM27" i="1"/>
  <c r="DK27" i="1"/>
  <c r="DI27" i="1"/>
  <c r="DG27" i="1"/>
  <c r="DE27" i="1"/>
  <c r="DC27" i="1"/>
  <c r="DA27" i="1"/>
  <c r="CY27" i="1"/>
  <c r="CW27" i="1"/>
  <c r="CU27" i="1"/>
  <c r="CS27" i="1"/>
  <c r="CQ27" i="1"/>
  <c r="CO27" i="1"/>
  <c r="CM27" i="1"/>
  <c r="CK27" i="1"/>
  <c r="CI27" i="1"/>
  <c r="CG27" i="1"/>
  <c r="CE27" i="1"/>
  <c r="CC27" i="1"/>
  <c r="CA27" i="1"/>
  <c r="BY27" i="1"/>
  <c r="BW27" i="1"/>
  <c r="BU27" i="1"/>
  <c r="BS27" i="1"/>
  <c r="BQ27" i="1"/>
  <c r="BO27" i="1"/>
  <c r="BM27" i="1"/>
  <c r="BK27" i="1"/>
  <c r="BI27" i="1"/>
  <c r="BG27" i="1"/>
  <c r="BE27" i="1"/>
  <c r="BC27" i="1"/>
  <c r="BA27" i="1"/>
  <c r="AY27" i="1"/>
  <c r="AW27" i="1"/>
  <c r="AU27" i="1"/>
  <c r="AS27" i="1"/>
  <c r="AQ27" i="1"/>
  <c r="AO27" i="1"/>
  <c r="AM27" i="1"/>
  <c r="AK27" i="1"/>
  <c r="AI27" i="1"/>
  <c r="AG27" i="1"/>
  <c r="AE27" i="1"/>
  <c r="AC27" i="1"/>
  <c r="AA27" i="1"/>
  <c r="Y27" i="1"/>
  <c r="W27" i="1"/>
  <c r="U27" i="1"/>
  <c r="S27" i="1"/>
  <c r="Q27" i="1"/>
  <c r="O27" i="1"/>
  <c r="M27" i="1"/>
  <c r="K27" i="1"/>
  <c r="I27" i="1"/>
  <c r="G27" i="1"/>
  <c r="DZ27" i="1" s="1"/>
  <c r="E27" i="1"/>
  <c r="C27" i="1"/>
  <c r="DX27" i="1" s="1"/>
  <c r="DY27" i="1" s="1"/>
  <c r="EB26" i="1"/>
  <c r="DZ26" i="1"/>
  <c r="DX26" i="1"/>
  <c r="DS26" i="1"/>
  <c r="DP26" i="1"/>
  <c r="DN26" i="1"/>
  <c r="DL26" i="1"/>
  <c r="DJ26" i="1"/>
  <c r="DH26" i="1"/>
  <c r="DF26" i="1"/>
  <c r="DD26" i="1"/>
  <c r="DB26" i="1"/>
  <c r="CZ26" i="1"/>
  <c r="CX26" i="1"/>
  <c r="CV26" i="1"/>
  <c r="CT26" i="1"/>
  <c r="CR26" i="1"/>
  <c r="CP26" i="1"/>
  <c r="CN26" i="1"/>
  <c r="CL26" i="1"/>
  <c r="CJ26" i="1"/>
  <c r="CH26" i="1"/>
  <c r="CF26" i="1"/>
  <c r="CD26" i="1"/>
  <c r="CB26" i="1"/>
  <c r="BZ26" i="1"/>
  <c r="BX26" i="1"/>
  <c r="BV26" i="1"/>
  <c r="BT26" i="1"/>
  <c r="BR26" i="1"/>
  <c r="BP26" i="1"/>
  <c r="BN26" i="1"/>
  <c r="BL26" i="1"/>
  <c r="BJ26" i="1"/>
  <c r="BH26" i="1"/>
  <c r="BF26" i="1"/>
  <c r="BD26" i="1"/>
  <c r="BB26" i="1"/>
  <c r="AZ26" i="1"/>
  <c r="AX26" i="1"/>
  <c r="AV26" i="1"/>
  <c r="AT26" i="1"/>
  <c r="AR26" i="1"/>
  <c r="AP26" i="1"/>
  <c r="AN26" i="1"/>
  <c r="AL26" i="1"/>
  <c r="AJ26" i="1"/>
  <c r="AH26" i="1"/>
  <c r="AF26" i="1"/>
  <c r="AD26" i="1"/>
  <c r="AB26" i="1"/>
  <c r="Z26" i="1"/>
  <c r="X26" i="1"/>
  <c r="V26" i="1"/>
  <c r="T26" i="1"/>
  <c r="R26" i="1"/>
  <c r="P26" i="1"/>
  <c r="N26" i="1"/>
  <c r="L26" i="1"/>
  <c r="J26" i="1"/>
  <c r="H26" i="1"/>
  <c r="F26" i="1"/>
  <c r="D26" i="1"/>
  <c r="B26" i="1"/>
  <c r="EE26" i="1" s="1"/>
  <c r="EF25" i="1"/>
  <c r="EE25" i="1"/>
  <c r="EC25" i="1"/>
  <c r="EA25" i="1"/>
  <c r="DW25" i="1"/>
  <c r="DU25" i="1"/>
  <c r="DV25" i="1" s="1"/>
  <c r="DT25" i="1"/>
  <c r="DS25" i="1"/>
  <c r="DQ25" i="1"/>
  <c r="DO25" i="1"/>
  <c r="DM25" i="1"/>
  <c r="DK25" i="1"/>
  <c r="DI25" i="1"/>
  <c r="DG25" i="1"/>
  <c r="DE25" i="1"/>
  <c r="DC25" i="1"/>
  <c r="DA25" i="1"/>
  <c r="CY25" i="1"/>
  <c r="CW25" i="1"/>
  <c r="CU25" i="1"/>
  <c r="CS25" i="1"/>
  <c r="CQ25" i="1"/>
  <c r="CO25" i="1"/>
  <c r="CM25" i="1"/>
  <c r="CK25" i="1"/>
  <c r="CI25" i="1"/>
  <c r="CG25" i="1"/>
  <c r="CE25" i="1"/>
  <c r="CC25" i="1"/>
  <c r="CA25" i="1"/>
  <c r="BY25" i="1"/>
  <c r="BW25" i="1"/>
  <c r="BU25" i="1"/>
  <c r="BS25" i="1"/>
  <c r="BQ25" i="1"/>
  <c r="BO25" i="1"/>
  <c r="BM25" i="1"/>
  <c r="BK25" i="1"/>
  <c r="BI25" i="1"/>
  <c r="BG25" i="1"/>
  <c r="BE25" i="1"/>
  <c r="BC25" i="1"/>
  <c r="BA25" i="1"/>
  <c r="AY25" i="1"/>
  <c r="AW25" i="1"/>
  <c r="AU25" i="1"/>
  <c r="AS25" i="1"/>
  <c r="AQ25" i="1"/>
  <c r="AO25" i="1"/>
  <c r="AM25" i="1"/>
  <c r="AK25" i="1"/>
  <c r="AI25" i="1"/>
  <c r="AG25" i="1"/>
  <c r="AE25" i="1"/>
  <c r="AC25" i="1"/>
  <c r="AA25" i="1"/>
  <c r="Y25" i="1"/>
  <c r="W25" i="1"/>
  <c r="U25" i="1"/>
  <c r="S25" i="1"/>
  <c r="Q25" i="1"/>
  <c r="O25" i="1"/>
  <c r="M25" i="1"/>
  <c r="K25" i="1"/>
  <c r="I25" i="1"/>
  <c r="DZ25" i="1" s="1"/>
  <c r="G25" i="1"/>
  <c r="E25" i="1"/>
  <c r="DX25" i="1" s="1"/>
  <c r="DY25" i="1" s="1"/>
  <c r="C25" i="1"/>
  <c r="EE24" i="1"/>
  <c r="EC24" i="1"/>
  <c r="EA24" i="1"/>
  <c r="DW24" i="1"/>
  <c r="DU24" i="1"/>
  <c r="DV24" i="1" s="1"/>
  <c r="DT24" i="1"/>
  <c r="DS24" i="1"/>
  <c r="DQ24" i="1"/>
  <c r="DO24" i="1"/>
  <c r="DM24" i="1"/>
  <c r="DK24" i="1"/>
  <c r="DI24" i="1"/>
  <c r="DG24" i="1"/>
  <c r="DE24" i="1"/>
  <c r="DC24" i="1"/>
  <c r="DA24" i="1"/>
  <c r="CY24" i="1"/>
  <c r="CW24" i="1"/>
  <c r="CU24" i="1"/>
  <c r="CS24" i="1"/>
  <c r="CQ24" i="1"/>
  <c r="CO24" i="1"/>
  <c r="CM24" i="1"/>
  <c r="CK24" i="1"/>
  <c r="CI24" i="1"/>
  <c r="CG24" i="1"/>
  <c r="CE24" i="1"/>
  <c r="CC24" i="1"/>
  <c r="CA24" i="1"/>
  <c r="BY24" i="1"/>
  <c r="BW24" i="1"/>
  <c r="BU24" i="1"/>
  <c r="BS24" i="1"/>
  <c r="BQ24" i="1"/>
  <c r="BO24" i="1"/>
  <c r="BM24" i="1"/>
  <c r="BK24" i="1"/>
  <c r="BI24" i="1"/>
  <c r="BG24" i="1"/>
  <c r="BE24" i="1"/>
  <c r="BC24" i="1"/>
  <c r="BA24" i="1"/>
  <c r="AY24" i="1"/>
  <c r="AW24" i="1"/>
  <c r="AU24" i="1"/>
  <c r="AS24" i="1"/>
  <c r="AQ24" i="1"/>
  <c r="AO24" i="1"/>
  <c r="AM24" i="1"/>
  <c r="AK24" i="1"/>
  <c r="AI24" i="1"/>
  <c r="AG24" i="1"/>
  <c r="AE24" i="1"/>
  <c r="AC24" i="1"/>
  <c r="AA24" i="1"/>
  <c r="Y24" i="1"/>
  <c r="W24" i="1"/>
  <c r="U24" i="1"/>
  <c r="S24" i="1"/>
  <c r="Q24" i="1"/>
  <c r="O24" i="1"/>
  <c r="M24" i="1"/>
  <c r="K24" i="1"/>
  <c r="I24" i="1"/>
  <c r="G24" i="1"/>
  <c r="E24" i="1"/>
  <c r="C24" i="1"/>
  <c r="EF24" i="1" s="1"/>
  <c r="EE23" i="1"/>
  <c r="EC23" i="1"/>
  <c r="EA23" i="1"/>
  <c r="DW23" i="1"/>
  <c r="DU23" i="1"/>
  <c r="DV23" i="1" s="1"/>
  <c r="DT23" i="1"/>
  <c r="DS23" i="1"/>
  <c r="DQ23" i="1"/>
  <c r="DO23" i="1"/>
  <c r="DM23" i="1"/>
  <c r="DK23" i="1"/>
  <c r="DI23" i="1"/>
  <c r="DG23" i="1"/>
  <c r="DE23" i="1"/>
  <c r="DC23" i="1"/>
  <c r="DA23" i="1"/>
  <c r="CY23" i="1"/>
  <c r="CW23" i="1"/>
  <c r="CU23" i="1"/>
  <c r="CS23" i="1"/>
  <c r="CQ23" i="1"/>
  <c r="CO23" i="1"/>
  <c r="CM23" i="1"/>
  <c r="CK23" i="1"/>
  <c r="CI23" i="1"/>
  <c r="CG23" i="1"/>
  <c r="CE23" i="1"/>
  <c r="CC23" i="1"/>
  <c r="CA23" i="1"/>
  <c r="BY23" i="1"/>
  <c r="BW23" i="1"/>
  <c r="BU23" i="1"/>
  <c r="BS23" i="1"/>
  <c r="BQ23" i="1"/>
  <c r="BO23" i="1"/>
  <c r="BM23" i="1"/>
  <c r="BK23" i="1"/>
  <c r="BI23" i="1"/>
  <c r="BG23" i="1"/>
  <c r="BE23" i="1"/>
  <c r="BC23" i="1"/>
  <c r="BA23" i="1"/>
  <c r="AY23" i="1"/>
  <c r="AW23" i="1"/>
  <c r="AU23" i="1"/>
  <c r="AS23" i="1"/>
  <c r="AQ23" i="1"/>
  <c r="AO23" i="1"/>
  <c r="AM23" i="1"/>
  <c r="AK23" i="1"/>
  <c r="AI23" i="1"/>
  <c r="AG23" i="1"/>
  <c r="AE23" i="1"/>
  <c r="AC23" i="1"/>
  <c r="AA23" i="1"/>
  <c r="Y23" i="1"/>
  <c r="W23" i="1"/>
  <c r="U23" i="1"/>
  <c r="S23" i="1"/>
  <c r="Q23" i="1"/>
  <c r="ED23" i="1" s="1"/>
  <c r="O23" i="1"/>
  <c r="M23" i="1"/>
  <c r="K23" i="1"/>
  <c r="I23" i="1"/>
  <c r="G23" i="1"/>
  <c r="E23" i="1"/>
  <c r="C23" i="1"/>
  <c r="EB23" i="1" s="1"/>
  <c r="DZ22" i="1"/>
  <c r="DX22" i="1"/>
  <c r="DW22" i="1"/>
  <c r="DU22" i="1"/>
  <c r="DS22" i="1"/>
  <c r="EE21" i="1"/>
  <c r="DZ21" i="1"/>
  <c r="DX21" i="1"/>
  <c r="DS21" i="1"/>
  <c r="DP21" i="1"/>
  <c r="DN21" i="1"/>
  <c r="DL21" i="1"/>
  <c r="DJ21" i="1"/>
  <c r="DH21" i="1"/>
  <c r="DF21" i="1"/>
  <c r="DD21" i="1"/>
  <c r="DB21" i="1"/>
  <c r="CZ21" i="1"/>
  <c r="CX21" i="1"/>
  <c r="CV21" i="1"/>
  <c r="CT21" i="1"/>
  <c r="CR21" i="1"/>
  <c r="CP21" i="1"/>
  <c r="CN21" i="1"/>
  <c r="CL21" i="1"/>
  <c r="CJ21" i="1"/>
  <c r="CH21" i="1"/>
  <c r="CF21" i="1"/>
  <c r="CD21" i="1"/>
  <c r="CB21" i="1"/>
  <c r="BZ21" i="1"/>
  <c r="BX21" i="1"/>
  <c r="BV21" i="1"/>
  <c r="BT21" i="1"/>
  <c r="BR21" i="1"/>
  <c r="BP21" i="1"/>
  <c r="BN21" i="1"/>
  <c r="BL21" i="1"/>
  <c r="BJ21" i="1"/>
  <c r="BH21" i="1"/>
  <c r="BF21" i="1"/>
  <c r="BD21" i="1"/>
  <c r="BB21" i="1"/>
  <c r="AZ21" i="1"/>
  <c r="AX21" i="1"/>
  <c r="AV21" i="1"/>
  <c r="AT21" i="1"/>
  <c r="AR21" i="1"/>
  <c r="AP21" i="1"/>
  <c r="AN21" i="1"/>
  <c r="AL21" i="1"/>
  <c r="AJ21" i="1"/>
  <c r="AH21" i="1"/>
  <c r="AF21" i="1"/>
  <c r="AD21" i="1"/>
  <c r="AB21" i="1"/>
  <c r="Z21" i="1"/>
  <c r="X21" i="1"/>
  <c r="V21" i="1"/>
  <c r="T21" i="1"/>
  <c r="R21" i="1"/>
  <c r="P21" i="1"/>
  <c r="N21" i="1"/>
  <c r="L21" i="1"/>
  <c r="J21" i="1"/>
  <c r="H21" i="1"/>
  <c r="F21" i="1"/>
  <c r="EA21" i="1" s="1"/>
  <c r="D21" i="1"/>
  <c r="B21" i="1"/>
  <c r="DW21" i="1" s="1"/>
  <c r="EE20" i="1"/>
  <c r="EC20" i="1"/>
  <c r="EA20" i="1"/>
  <c r="DW20" i="1"/>
  <c r="DU20" i="1"/>
  <c r="DV20" i="1" s="1"/>
  <c r="DT20" i="1"/>
  <c r="DS20" i="1"/>
  <c r="DQ20" i="1"/>
  <c r="DO20" i="1"/>
  <c r="DM20" i="1"/>
  <c r="DK20" i="1"/>
  <c r="DI20" i="1"/>
  <c r="DG20" i="1"/>
  <c r="DE20" i="1"/>
  <c r="DC20" i="1"/>
  <c r="DA20" i="1"/>
  <c r="CY20" i="1"/>
  <c r="CW20" i="1"/>
  <c r="CU20" i="1"/>
  <c r="CS20" i="1"/>
  <c r="CQ20" i="1"/>
  <c r="CO20" i="1"/>
  <c r="CM20" i="1"/>
  <c r="CK20" i="1"/>
  <c r="CI20" i="1"/>
  <c r="CG20" i="1"/>
  <c r="CE20" i="1"/>
  <c r="CC20" i="1"/>
  <c r="CA20" i="1"/>
  <c r="BY20" i="1"/>
  <c r="BW20" i="1"/>
  <c r="BU20" i="1"/>
  <c r="BS20" i="1"/>
  <c r="BQ20" i="1"/>
  <c r="BO20" i="1"/>
  <c r="BM20" i="1"/>
  <c r="BK20" i="1"/>
  <c r="BI20" i="1"/>
  <c r="BG20" i="1"/>
  <c r="BE20" i="1"/>
  <c r="BC20" i="1"/>
  <c r="BA20" i="1"/>
  <c r="AY20" i="1"/>
  <c r="AW20" i="1"/>
  <c r="AU20" i="1"/>
  <c r="AS20" i="1"/>
  <c r="AQ20" i="1"/>
  <c r="AO20" i="1"/>
  <c r="AM20" i="1"/>
  <c r="AK20" i="1"/>
  <c r="AI20" i="1"/>
  <c r="AG20" i="1"/>
  <c r="AE20" i="1"/>
  <c r="AC20" i="1"/>
  <c r="AA20" i="1"/>
  <c r="Y20" i="1"/>
  <c r="W20" i="1"/>
  <c r="U20" i="1"/>
  <c r="S20" i="1"/>
  <c r="Q20" i="1"/>
  <c r="O20" i="1"/>
  <c r="M20" i="1"/>
  <c r="K20" i="1"/>
  <c r="I20" i="1"/>
  <c r="DZ20" i="1" s="1"/>
  <c r="G20" i="1"/>
  <c r="E20" i="1"/>
  <c r="ED20" i="1" s="1"/>
  <c r="C20" i="1"/>
  <c r="EF20" i="1" s="1"/>
  <c r="EF19" i="1"/>
  <c r="EE19" i="1"/>
  <c r="EC19" i="1"/>
  <c r="EA19" i="1"/>
  <c r="DW19" i="1"/>
  <c r="DU19" i="1"/>
  <c r="DV19" i="1" s="1"/>
  <c r="DT19" i="1"/>
  <c r="DS19" i="1"/>
  <c r="DQ19" i="1"/>
  <c r="DO19" i="1"/>
  <c r="DM19" i="1"/>
  <c r="DK19" i="1"/>
  <c r="DI19" i="1"/>
  <c r="DG19" i="1"/>
  <c r="DE19" i="1"/>
  <c r="DC19" i="1"/>
  <c r="DA19" i="1"/>
  <c r="CY19" i="1"/>
  <c r="CW19" i="1"/>
  <c r="CU19" i="1"/>
  <c r="CS19" i="1"/>
  <c r="CQ19" i="1"/>
  <c r="CO19" i="1"/>
  <c r="CM19" i="1"/>
  <c r="CK19" i="1"/>
  <c r="CI19" i="1"/>
  <c r="CG19" i="1"/>
  <c r="CE19" i="1"/>
  <c r="CC19" i="1"/>
  <c r="CA19" i="1"/>
  <c r="BY19" i="1"/>
  <c r="BW19" i="1"/>
  <c r="BU19" i="1"/>
  <c r="BS19" i="1"/>
  <c r="BQ19" i="1"/>
  <c r="BO19" i="1"/>
  <c r="BM19" i="1"/>
  <c r="BK19" i="1"/>
  <c r="BI19" i="1"/>
  <c r="BG19" i="1"/>
  <c r="BE19" i="1"/>
  <c r="BC19" i="1"/>
  <c r="BA19" i="1"/>
  <c r="AY19" i="1"/>
  <c r="AW19" i="1"/>
  <c r="AU19" i="1"/>
  <c r="AS19" i="1"/>
  <c r="AQ19" i="1"/>
  <c r="AO19" i="1"/>
  <c r="AM19" i="1"/>
  <c r="AK19" i="1"/>
  <c r="AI19" i="1"/>
  <c r="AG19" i="1"/>
  <c r="AE19" i="1"/>
  <c r="AC19" i="1"/>
  <c r="AA19" i="1"/>
  <c r="Y19" i="1"/>
  <c r="W19" i="1"/>
  <c r="U19" i="1"/>
  <c r="S19" i="1"/>
  <c r="Q19" i="1"/>
  <c r="O19" i="1"/>
  <c r="ED19" i="1" s="1"/>
  <c r="M19" i="1"/>
  <c r="K19" i="1"/>
  <c r="I19" i="1"/>
  <c r="G19" i="1"/>
  <c r="E19" i="1"/>
  <c r="EB19" i="1" s="1"/>
  <c r="C19" i="1"/>
  <c r="EE18" i="1"/>
  <c r="EC18" i="1"/>
  <c r="EA18" i="1"/>
  <c r="DW18" i="1"/>
  <c r="DU18" i="1"/>
  <c r="DV18" i="1" s="1"/>
  <c r="DT18" i="1"/>
  <c r="DS18" i="1"/>
  <c r="DQ18" i="1"/>
  <c r="DO18" i="1"/>
  <c r="DM18" i="1"/>
  <c r="DK18" i="1"/>
  <c r="DI18" i="1"/>
  <c r="DG18" i="1"/>
  <c r="DE18" i="1"/>
  <c r="DC18" i="1"/>
  <c r="DA18" i="1"/>
  <c r="CY18" i="1"/>
  <c r="CW18" i="1"/>
  <c r="CU18" i="1"/>
  <c r="CS18" i="1"/>
  <c r="CQ18" i="1"/>
  <c r="CO18" i="1"/>
  <c r="CM18" i="1"/>
  <c r="CK18" i="1"/>
  <c r="CI18" i="1"/>
  <c r="CG18" i="1"/>
  <c r="CE18" i="1"/>
  <c r="CC18" i="1"/>
  <c r="CA18" i="1"/>
  <c r="BY18" i="1"/>
  <c r="BW18" i="1"/>
  <c r="BU18" i="1"/>
  <c r="BS18" i="1"/>
  <c r="BQ18" i="1"/>
  <c r="BO18" i="1"/>
  <c r="BM18" i="1"/>
  <c r="BK18" i="1"/>
  <c r="BI18" i="1"/>
  <c r="BG18" i="1"/>
  <c r="BE18" i="1"/>
  <c r="BC18" i="1"/>
  <c r="BA18" i="1"/>
  <c r="AY18" i="1"/>
  <c r="AW18" i="1"/>
  <c r="AU18" i="1"/>
  <c r="AS18" i="1"/>
  <c r="AQ18" i="1"/>
  <c r="AO18" i="1"/>
  <c r="AM18" i="1"/>
  <c r="AK18" i="1"/>
  <c r="AI18" i="1"/>
  <c r="AG18" i="1"/>
  <c r="AE18" i="1"/>
  <c r="AC18" i="1"/>
  <c r="AA18" i="1"/>
  <c r="Y18" i="1"/>
  <c r="W18" i="1"/>
  <c r="U18" i="1"/>
  <c r="S18" i="1"/>
  <c r="Q18" i="1"/>
  <c r="O18" i="1"/>
  <c r="M18" i="1"/>
  <c r="K18" i="1"/>
  <c r="I18" i="1"/>
  <c r="G18" i="1"/>
  <c r="E18" i="1"/>
  <c r="C18" i="1"/>
  <c r="EF18" i="1" s="1"/>
  <c r="ED17" i="1"/>
  <c r="DZ17" i="1"/>
  <c r="DX17" i="1"/>
  <c r="DS17" i="1"/>
  <c r="DP17" i="1"/>
  <c r="DN17" i="1"/>
  <c r="DL17" i="1"/>
  <c r="DJ17" i="1"/>
  <c r="DH17" i="1"/>
  <c r="DF17" i="1"/>
  <c r="DD17" i="1"/>
  <c r="DB17" i="1"/>
  <c r="CZ17" i="1"/>
  <c r="CX17" i="1"/>
  <c r="CV17" i="1"/>
  <c r="CT17" i="1"/>
  <c r="CR17" i="1"/>
  <c r="CP17" i="1"/>
  <c r="CN17" i="1"/>
  <c r="CL17" i="1"/>
  <c r="CJ17" i="1"/>
  <c r="CH17" i="1"/>
  <c r="CF17" i="1"/>
  <c r="CD17" i="1"/>
  <c r="CB17" i="1"/>
  <c r="BZ17" i="1"/>
  <c r="BX17" i="1"/>
  <c r="BV17" i="1"/>
  <c r="BT17" i="1"/>
  <c r="BR17" i="1"/>
  <c r="BP17" i="1"/>
  <c r="BN17" i="1"/>
  <c r="BL17" i="1"/>
  <c r="BJ17" i="1"/>
  <c r="BH17" i="1"/>
  <c r="BF17" i="1"/>
  <c r="BD17" i="1"/>
  <c r="BB17" i="1"/>
  <c r="AZ17" i="1"/>
  <c r="AX17" i="1"/>
  <c r="AV17" i="1"/>
  <c r="AT17" i="1"/>
  <c r="AR17" i="1"/>
  <c r="AP17" i="1"/>
  <c r="AN17" i="1"/>
  <c r="AL17" i="1"/>
  <c r="AJ17" i="1"/>
  <c r="AH17" i="1"/>
  <c r="AF17" i="1"/>
  <c r="AD17" i="1"/>
  <c r="AB17" i="1"/>
  <c r="Z17" i="1"/>
  <c r="X17" i="1"/>
  <c r="V17" i="1"/>
  <c r="T17" i="1"/>
  <c r="R17" i="1"/>
  <c r="P17" i="1"/>
  <c r="N17" i="1"/>
  <c r="L17" i="1"/>
  <c r="J17" i="1"/>
  <c r="H17" i="1"/>
  <c r="F17" i="1"/>
  <c r="DU17" i="1" s="1"/>
  <c r="DV17" i="1" s="1"/>
  <c r="D17" i="1"/>
  <c r="B17" i="1"/>
  <c r="EE17" i="1" s="1"/>
  <c r="EF16" i="1"/>
  <c r="EE16" i="1"/>
  <c r="EC16" i="1"/>
  <c r="EA16" i="1"/>
  <c r="DW16" i="1"/>
  <c r="DV16" i="1"/>
  <c r="DU16" i="1"/>
  <c r="DT16" i="1"/>
  <c r="DS16" i="1"/>
  <c r="DQ16" i="1"/>
  <c r="DO16" i="1"/>
  <c r="DM16" i="1"/>
  <c r="DK16" i="1"/>
  <c r="DI16" i="1"/>
  <c r="DG16" i="1"/>
  <c r="DE16" i="1"/>
  <c r="DC16" i="1"/>
  <c r="DA16" i="1"/>
  <c r="CY16" i="1"/>
  <c r="CW16" i="1"/>
  <c r="CU16" i="1"/>
  <c r="CS16" i="1"/>
  <c r="CQ16" i="1"/>
  <c r="CO16" i="1"/>
  <c r="CM16" i="1"/>
  <c r="CK16" i="1"/>
  <c r="CI16" i="1"/>
  <c r="CG16" i="1"/>
  <c r="CE16" i="1"/>
  <c r="CC16" i="1"/>
  <c r="CA16" i="1"/>
  <c r="BY16" i="1"/>
  <c r="BW16" i="1"/>
  <c r="BU16" i="1"/>
  <c r="BS16" i="1"/>
  <c r="BQ16" i="1"/>
  <c r="BO16" i="1"/>
  <c r="BM16" i="1"/>
  <c r="BK16" i="1"/>
  <c r="BI16" i="1"/>
  <c r="BG16" i="1"/>
  <c r="BE16" i="1"/>
  <c r="BC16" i="1"/>
  <c r="BA16" i="1"/>
  <c r="AY16" i="1"/>
  <c r="AW16" i="1"/>
  <c r="AU16" i="1"/>
  <c r="AS16" i="1"/>
  <c r="AQ16" i="1"/>
  <c r="AO16" i="1"/>
  <c r="AM16" i="1"/>
  <c r="AK16" i="1"/>
  <c r="AI16" i="1"/>
  <c r="AG16" i="1"/>
  <c r="AE16" i="1"/>
  <c r="AC16" i="1"/>
  <c r="AA16" i="1"/>
  <c r="Y16" i="1"/>
  <c r="W16" i="1"/>
  <c r="U16" i="1"/>
  <c r="S16" i="1"/>
  <c r="Q16" i="1"/>
  <c r="O16" i="1"/>
  <c r="M16" i="1"/>
  <c r="K16" i="1"/>
  <c r="I16" i="1"/>
  <c r="G16" i="1"/>
  <c r="E16" i="1"/>
  <c r="DX16" i="1" s="1"/>
  <c r="DY16" i="1" s="1"/>
  <c r="C16" i="1"/>
  <c r="EE15" i="1"/>
  <c r="EC15" i="1"/>
  <c r="EA15" i="1"/>
  <c r="DW15" i="1"/>
  <c r="DU15" i="1"/>
  <c r="DV15" i="1" s="1"/>
  <c r="DT15" i="1"/>
  <c r="DS15" i="1"/>
  <c r="DQ15" i="1"/>
  <c r="DO15" i="1"/>
  <c r="DM15" i="1"/>
  <c r="DK15" i="1"/>
  <c r="DI15" i="1"/>
  <c r="DG15" i="1"/>
  <c r="DE15" i="1"/>
  <c r="DC15" i="1"/>
  <c r="DA15" i="1"/>
  <c r="CY15" i="1"/>
  <c r="CW15" i="1"/>
  <c r="CU15" i="1"/>
  <c r="CS15" i="1"/>
  <c r="CQ15" i="1"/>
  <c r="CO15" i="1"/>
  <c r="CM15" i="1"/>
  <c r="CK15" i="1"/>
  <c r="CI15" i="1"/>
  <c r="CG15" i="1"/>
  <c r="CE15" i="1"/>
  <c r="CC15" i="1"/>
  <c r="CA15" i="1"/>
  <c r="BY15" i="1"/>
  <c r="BW15" i="1"/>
  <c r="BU15" i="1"/>
  <c r="BS15" i="1"/>
  <c r="BQ15" i="1"/>
  <c r="BO15" i="1"/>
  <c r="BM15" i="1"/>
  <c r="BK15" i="1"/>
  <c r="BI15" i="1"/>
  <c r="BG15" i="1"/>
  <c r="BE15" i="1"/>
  <c r="BC15" i="1"/>
  <c r="BA15" i="1"/>
  <c r="AY15" i="1"/>
  <c r="AW15" i="1"/>
  <c r="AU15" i="1"/>
  <c r="AS15" i="1"/>
  <c r="AQ15" i="1"/>
  <c r="AO15" i="1"/>
  <c r="AM15" i="1"/>
  <c r="AK15" i="1"/>
  <c r="AI15" i="1"/>
  <c r="AG15" i="1"/>
  <c r="AE15" i="1"/>
  <c r="AC15" i="1"/>
  <c r="AA15" i="1"/>
  <c r="Y15" i="1"/>
  <c r="W15" i="1"/>
  <c r="U15" i="1"/>
  <c r="S15" i="1"/>
  <c r="Q15" i="1"/>
  <c r="O15" i="1"/>
  <c r="M15" i="1"/>
  <c r="K15" i="1"/>
  <c r="I15" i="1"/>
  <c r="G15" i="1"/>
  <c r="E15" i="1"/>
  <c r="C15" i="1"/>
  <c r="EF15" i="1" s="1"/>
  <c r="EE14" i="1"/>
  <c r="EC14" i="1"/>
  <c r="EB14" i="1"/>
  <c r="EA14" i="1"/>
  <c r="DW14" i="1"/>
  <c r="DU14" i="1"/>
  <c r="DV14" i="1" s="1"/>
  <c r="DT14" i="1"/>
  <c r="DS14" i="1"/>
  <c r="DQ14" i="1"/>
  <c r="DO14" i="1"/>
  <c r="DM14" i="1"/>
  <c r="DK14" i="1"/>
  <c r="DI14" i="1"/>
  <c r="DG14" i="1"/>
  <c r="DE14" i="1"/>
  <c r="DC14" i="1"/>
  <c r="DA14" i="1"/>
  <c r="CY14" i="1"/>
  <c r="CW14" i="1"/>
  <c r="CU14" i="1"/>
  <c r="CS14" i="1"/>
  <c r="CQ14" i="1"/>
  <c r="CO14" i="1"/>
  <c r="CM14" i="1"/>
  <c r="CK14" i="1"/>
  <c r="CI14" i="1"/>
  <c r="CG14" i="1"/>
  <c r="CE14" i="1"/>
  <c r="CC14" i="1"/>
  <c r="CA14" i="1"/>
  <c r="BY14" i="1"/>
  <c r="BW14" i="1"/>
  <c r="BU14" i="1"/>
  <c r="BS14" i="1"/>
  <c r="BQ14" i="1"/>
  <c r="BO14" i="1"/>
  <c r="BM14" i="1"/>
  <c r="BK14" i="1"/>
  <c r="BI14" i="1"/>
  <c r="BG14" i="1"/>
  <c r="BE14" i="1"/>
  <c r="BC14" i="1"/>
  <c r="BA14" i="1"/>
  <c r="AY14" i="1"/>
  <c r="AW14" i="1"/>
  <c r="AU14" i="1"/>
  <c r="AS14" i="1"/>
  <c r="AQ14" i="1"/>
  <c r="AO14" i="1"/>
  <c r="AM14" i="1"/>
  <c r="AK14" i="1"/>
  <c r="AI14" i="1"/>
  <c r="AG14" i="1"/>
  <c r="AE14" i="1"/>
  <c r="AC14" i="1"/>
  <c r="AA14" i="1"/>
  <c r="Y14" i="1"/>
  <c r="W14" i="1"/>
  <c r="U14" i="1"/>
  <c r="S14" i="1"/>
  <c r="Q14" i="1"/>
  <c r="O14" i="1"/>
  <c r="M14" i="1"/>
  <c r="K14" i="1"/>
  <c r="I14" i="1"/>
  <c r="G14" i="1"/>
  <c r="E14" i="1"/>
  <c r="C14" i="1"/>
  <c r="DZ14" i="1" s="1"/>
  <c r="EC13" i="1"/>
  <c r="DZ13" i="1"/>
  <c r="DX13" i="1"/>
  <c r="DW13" i="1"/>
  <c r="DU13" i="1"/>
  <c r="DS13" i="1"/>
  <c r="EE12" i="1"/>
  <c r="EC12" i="1"/>
  <c r="EA12" i="1"/>
  <c r="DW12" i="1"/>
  <c r="DU12" i="1"/>
  <c r="DV12" i="1" s="1"/>
  <c r="DT12" i="1"/>
  <c r="DS12" i="1"/>
  <c r="DQ12" i="1"/>
  <c r="DO12" i="1"/>
  <c r="DM12" i="1"/>
  <c r="DK12" i="1"/>
  <c r="DI12" i="1"/>
  <c r="DG12" i="1"/>
  <c r="DE12" i="1"/>
  <c r="DC12" i="1"/>
  <c r="DA12" i="1"/>
  <c r="CY12" i="1"/>
  <c r="CW12" i="1"/>
  <c r="CU12" i="1"/>
  <c r="CS12" i="1"/>
  <c r="CQ12" i="1"/>
  <c r="CO12" i="1"/>
  <c r="CM12" i="1"/>
  <c r="CK12" i="1"/>
  <c r="CI12" i="1"/>
  <c r="CG12" i="1"/>
  <c r="CE12" i="1"/>
  <c r="CC12" i="1"/>
  <c r="CA12" i="1"/>
  <c r="BY12" i="1"/>
  <c r="BW12" i="1"/>
  <c r="BU12" i="1"/>
  <c r="BS12" i="1"/>
  <c r="BQ12" i="1"/>
  <c r="BO12" i="1"/>
  <c r="BM12" i="1"/>
  <c r="BK12" i="1"/>
  <c r="BI12" i="1"/>
  <c r="BG12" i="1"/>
  <c r="BE12" i="1"/>
  <c r="BC12" i="1"/>
  <c r="BA12" i="1"/>
  <c r="AY12" i="1"/>
  <c r="AW12" i="1"/>
  <c r="AU12" i="1"/>
  <c r="AS12" i="1"/>
  <c r="AQ12" i="1"/>
  <c r="AO12" i="1"/>
  <c r="AM12" i="1"/>
  <c r="AK12" i="1"/>
  <c r="AI12" i="1"/>
  <c r="AG12" i="1"/>
  <c r="AE12" i="1"/>
  <c r="AC12" i="1"/>
  <c r="AA12" i="1"/>
  <c r="Y12" i="1"/>
  <c r="W12" i="1"/>
  <c r="U12" i="1"/>
  <c r="S12" i="1"/>
  <c r="Q12" i="1"/>
  <c r="O12" i="1"/>
  <c r="M12" i="1"/>
  <c r="EB12" i="1" s="1"/>
  <c r="K12" i="1"/>
  <c r="I12" i="1"/>
  <c r="G12" i="1"/>
  <c r="E12" i="1"/>
  <c r="C12" i="1"/>
  <c r="DZ12" i="1" s="1"/>
  <c r="EE11" i="1"/>
  <c r="EC11" i="1"/>
  <c r="EA11" i="1"/>
  <c r="DW11" i="1"/>
  <c r="DV11" i="1"/>
  <c r="DU11" i="1"/>
  <c r="DT11" i="1"/>
  <c r="DS11" i="1"/>
  <c r="DQ11" i="1"/>
  <c r="DO11" i="1"/>
  <c r="DM11" i="1"/>
  <c r="DK11" i="1"/>
  <c r="DI11" i="1"/>
  <c r="DG11" i="1"/>
  <c r="DE11" i="1"/>
  <c r="DC11" i="1"/>
  <c r="DA11" i="1"/>
  <c r="CY11" i="1"/>
  <c r="CW11" i="1"/>
  <c r="CU11" i="1"/>
  <c r="CS11" i="1"/>
  <c r="CQ11" i="1"/>
  <c r="CO11" i="1"/>
  <c r="CM11" i="1"/>
  <c r="CK11" i="1"/>
  <c r="CI11" i="1"/>
  <c r="CG11" i="1"/>
  <c r="CE11" i="1"/>
  <c r="CC11" i="1"/>
  <c r="CA11" i="1"/>
  <c r="BY11" i="1"/>
  <c r="BW11" i="1"/>
  <c r="BU11" i="1"/>
  <c r="BS11" i="1"/>
  <c r="BQ11" i="1"/>
  <c r="BO11" i="1"/>
  <c r="BM11" i="1"/>
  <c r="BK11" i="1"/>
  <c r="BI11" i="1"/>
  <c r="BG11" i="1"/>
  <c r="BE11" i="1"/>
  <c r="BC11" i="1"/>
  <c r="BA11" i="1"/>
  <c r="AY11" i="1"/>
  <c r="AW11" i="1"/>
  <c r="AU11" i="1"/>
  <c r="AS11" i="1"/>
  <c r="AQ11" i="1"/>
  <c r="AO11" i="1"/>
  <c r="AM11" i="1"/>
  <c r="AK11" i="1"/>
  <c r="AI11" i="1"/>
  <c r="AG11" i="1"/>
  <c r="AE11" i="1"/>
  <c r="AC11" i="1"/>
  <c r="AA11" i="1"/>
  <c r="Y11" i="1"/>
  <c r="W11" i="1"/>
  <c r="U11" i="1"/>
  <c r="S11" i="1"/>
  <c r="Q11" i="1"/>
  <c r="O11" i="1"/>
  <c r="M11" i="1"/>
  <c r="K11" i="1"/>
  <c r="I11" i="1"/>
  <c r="G11" i="1"/>
  <c r="E11" i="1"/>
  <c r="C11" i="1"/>
  <c r="EF11" i="1" s="1"/>
  <c r="EF10" i="1"/>
  <c r="EE10" i="1"/>
  <c r="EC10" i="1"/>
  <c r="EA10" i="1"/>
  <c r="DW10" i="1"/>
  <c r="DU10" i="1"/>
  <c r="DV10" i="1" s="1"/>
  <c r="DT10" i="1"/>
  <c r="DS10" i="1"/>
  <c r="DQ10" i="1"/>
  <c r="DO10" i="1"/>
  <c r="DM10" i="1"/>
  <c r="DK10" i="1"/>
  <c r="DI10" i="1"/>
  <c r="DG10" i="1"/>
  <c r="DE10" i="1"/>
  <c r="DC10" i="1"/>
  <c r="DA10" i="1"/>
  <c r="CY10" i="1"/>
  <c r="CW10" i="1"/>
  <c r="CU10" i="1"/>
  <c r="CS10" i="1"/>
  <c r="CQ10" i="1"/>
  <c r="CO10" i="1"/>
  <c r="CM10" i="1"/>
  <c r="CK10" i="1"/>
  <c r="CI10" i="1"/>
  <c r="CG10" i="1"/>
  <c r="CE10" i="1"/>
  <c r="CC10" i="1"/>
  <c r="CA10" i="1"/>
  <c r="BY10" i="1"/>
  <c r="BW10" i="1"/>
  <c r="BU10" i="1"/>
  <c r="BS10" i="1"/>
  <c r="BQ10" i="1"/>
  <c r="BO10" i="1"/>
  <c r="BM10" i="1"/>
  <c r="BK10" i="1"/>
  <c r="BI10" i="1"/>
  <c r="BG10" i="1"/>
  <c r="BE10" i="1"/>
  <c r="BC10" i="1"/>
  <c r="BA10" i="1"/>
  <c r="AY10" i="1"/>
  <c r="AW10" i="1"/>
  <c r="AU10" i="1"/>
  <c r="AS10" i="1"/>
  <c r="AQ10" i="1"/>
  <c r="AO10" i="1"/>
  <c r="AM10" i="1"/>
  <c r="AK10" i="1"/>
  <c r="AI10" i="1"/>
  <c r="AG10" i="1"/>
  <c r="AE10" i="1"/>
  <c r="AC10" i="1"/>
  <c r="AA10" i="1"/>
  <c r="Y10" i="1"/>
  <c r="W10" i="1"/>
  <c r="U10" i="1"/>
  <c r="S10" i="1"/>
  <c r="Q10" i="1"/>
  <c r="O10" i="1"/>
  <c r="M10" i="1"/>
  <c r="K10" i="1"/>
  <c r="I10" i="1"/>
  <c r="G10" i="1"/>
  <c r="E10" i="1"/>
  <c r="C10" i="1"/>
  <c r="ED10" i="1" s="1"/>
  <c r="DZ9" i="1"/>
  <c r="DX9" i="1"/>
  <c r="DW9" i="1"/>
  <c r="DU9" i="1"/>
  <c r="DS9" i="1"/>
  <c r="EF8" i="1"/>
  <c r="EE8" i="1"/>
  <c r="EC8" i="1"/>
  <c r="EA8" i="1"/>
  <c r="DW8" i="1"/>
  <c r="DV8" i="1"/>
  <c r="DU8" i="1"/>
  <c r="DT8" i="1"/>
  <c r="DS8" i="1"/>
  <c r="DQ8" i="1"/>
  <c r="DO8" i="1"/>
  <c r="DM8" i="1"/>
  <c r="DK8" i="1"/>
  <c r="DI8" i="1"/>
  <c r="DG8" i="1"/>
  <c r="DE8" i="1"/>
  <c r="DC8" i="1"/>
  <c r="DA8" i="1"/>
  <c r="CY8" i="1"/>
  <c r="CW8" i="1"/>
  <c r="CU8" i="1"/>
  <c r="CS8" i="1"/>
  <c r="CQ8" i="1"/>
  <c r="CO8" i="1"/>
  <c r="CM8" i="1"/>
  <c r="CK8" i="1"/>
  <c r="CI8" i="1"/>
  <c r="CG8" i="1"/>
  <c r="CE8" i="1"/>
  <c r="CC8" i="1"/>
  <c r="CA8" i="1"/>
  <c r="BY8" i="1"/>
  <c r="BW8" i="1"/>
  <c r="BU8" i="1"/>
  <c r="BS8" i="1"/>
  <c r="BQ8" i="1"/>
  <c r="BO8" i="1"/>
  <c r="BM8" i="1"/>
  <c r="BK8" i="1"/>
  <c r="BI8" i="1"/>
  <c r="BG8" i="1"/>
  <c r="BE8" i="1"/>
  <c r="BC8" i="1"/>
  <c r="BA8" i="1"/>
  <c r="AY8" i="1"/>
  <c r="AW8" i="1"/>
  <c r="AU8" i="1"/>
  <c r="AS8" i="1"/>
  <c r="AQ8" i="1"/>
  <c r="AO8" i="1"/>
  <c r="AM8" i="1"/>
  <c r="AK8" i="1"/>
  <c r="AI8" i="1"/>
  <c r="AG8" i="1"/>
  <c r="AE8" i="1"/>
  <c r="AC8" i="1"/>
  <c r="AA8" i="1"/>
  <c r="Y8" i="1"/>
  <c r="W8" i="1"/>
  <c r="U8" i="1"/>
  <c r="S8" i="1"/>
  <c r="Q8" i="1"/>
  <c r="O8" i="1"/>
  <c r="M8" i="1"/>
  <c r="K8" i="1"/>
  <c r="I8" i="1"/>
  <c r="DZ8" i="1" s="1"/>
  <c r="G8" i="1"/>
  <c r="E8" i="1"/>
  <c r="C8" i="1"/>
  <c r="ED8" i="1" s="1"/>
  <c r="EE7" i="1"/>
  <c r="EC7" i="1"/>
  <c r="EA7" i="1"/>
  <c r="DW7" i="1"/>
  <c r="DU7" i="1"/>
  <c r="DV7" i="1" s="1"/>
  <c r="DT7" i="1"/>
  <c r="DS7" i="1"/>
  <c r="DQ7" i="1"/>
  <c r="DO7" i="1"/>
  <c r="DM7" i="1"/>
  <c r="DK7" i="1"/>
  <c r="DI7" i="1"/>
  <c r="DG7" i="1"/>
  <c r="DE7" i="1"/>
  <c r="DC7" i="1"/>
  <c r="DA7" i="1"/>
  <c r="CY7" i="1"/>
  <c r="CW7" i="1"/>
  <c r="CU7" i="1"/>
  <c r="CS7" i="1"/>
  <c r="CQ7" i="1"/>
  <c r="CO7" i="1"/>
  <c r="CM7" i="1"/>
  <c r="CK7" i="1"/>
  <c r="CI7" i="1"/>
  <c r="CG7" i="1"/>
  <c r="CE7" i="1"/>
  <c r="CC7" i="1"/>
  <c r="CA7" i="1"/>
  <c r="BY7" i="1"/>
  <c r="BW7" i="1"/>
  <c r="BU7" i="1"/>
  <c r="BS7" i="1"/>
  <c r="BQ7" i="1"/>
  <c r="BO7" i="1"/>
  <c r="BM7" i="1"/>
  <c r="BK7" i="1"/>
  <c r="BI7" i="1"/>
  <c r="BG7" i="1"/>
  <c r="BE7" i="1"/>
  <c r="BC7" i="1"/>
  <c r="BA7" i="1"/>
  <c r="AY7" i="1"/>
  <c r="AW7" i="1"/>
  <c r="AU7" i="1"/>
  <c r="AS7" i="1"/>
  <c r="AQ7" i="1"/>
  <c r="AO7" i="1"/>
  <c r="AM7" i="1"/>
  <c r="AK7" i="1"/>
  <c r="AI7" i="1"/>
  <c r="AG7" i="1"/>
  <c r="AE7" i="1"/>
  <c r="AC7" i="1"/>
  <c r="AA7" i="1"/>
  <c r="Y7" i="1"/>
  <c r="W7" i="1"/>
  <c r="U7" i="1"/>
  <c r="S7" i="1"/>
  <c r="Q7" i="1"/>
  <c r="O7" i="1"/>
  <c r="M7" i="1"/>
  <c r="K7" i="1"/>
  <c r="I7" i="1"/>
  <c r="G7" i="1"/>
  <c r="DZ7" i="1" s="1"/>
  <c r="E7" i="1"/>
  <c r="C7" i="1"/>
  <c r="DX7" i="1" s="1"/>
  <c r="DY7" i="1" s="1"/>
  <c r="EE6" i="1"/>
  <c r="EC6" i="1"/>
  <c r="EA6" i="1"/>
  <c r="DW6" i="1"/>
  <c r="DU6" i="1"/>
  <c r="DV6" i="1" s="1"/>
  <c r="DT6" i="1"/>
  <c r="DS6" i="1"/>
  <c r="DQ6" i="1"/>
  <c r="DO6" i="1"/>
  <c r="DM6" i="1"/>
  <c r="DK6" i="1"/>
  <c r="DI6" i="1"/>
  <c r="DG6" i="1"/>
  <c r="DE6" i="1"/>
  <c r="DC6" i="1"/>
  <c r="DA6" i="1"/>
  <c r="CY6" i="1"/>
  <c r="CW6" i="1"/>
  <c r="CU6" i="1"/>
  <c r="CS6" i="1"/>
  <c r="CQ6" i="1"/>
  <c r="CO6" i="1"/>
  <c r="CM6" i="1"/>
  <c r="CK6" i="1"/>
  <c r="CI6" i="1"/>
  <c r="CG6" i="1"/>
  <c r="CE6" i="1"/>
  <c r="CC6" i="1"/>
  <c r="CA6" i="1"/>
  <c r="BY6" i="1"/>
  <c r="BW6" i="1"/>
  <c r="BU6" i="1"/>
  <c r="BS6" i="1"/>
  <c r="BQ6" i="1"/>
  <c r="BO6" i="1"/>
  <c r="BM6" i="1"/>
  <c r="BK6" i="1"/>
  <c r="BI6" i="1"/>
  <c r="BG6" i="1"/>
  <c r="BE6" i="1"/>
  <c r="BC6" i="1"/>
  <c r="BA6" i="1"/>
  <c r="AY6" i="1"/>
  <c r="AW6" i="1"/>
  <c r="AU6" i="1"/>
  <c r="AS6" i="1"/>
  <c r="AQ6" i="1"/>
  <c r="AO6" i="1"/>
  <c r="AM6" i="1"/>
  <c r="AK6" i="1"/>
  <c r="AI6" i="1"/>
  <c r="AG6" i="1"/>
  <c r="AE6" i="1"/>
  <c r="AC6" i="1"/>
  <c r="AA6" i="1"/>
  <c r="Y6" i="1"/>
  <c r="W6" i="1"/>
  <c r="U6" i="1"/>
  <c r="S6" i="1"/>
  <c r="Q6" i="1"/>
  <c r="ED6" i="1" s="1"/>
  <c r="O6" i="1"/>
  <c r="M6" i="1"/>
  <c r="K6" i="1"/>
  <c r="I6" i="1"/>
  <c r="G6" i="1"/>
  <c r="E6" i="1"/>
  <c r="DZ6" i="1" s="1"/>
  <c r="C6" i="1"/>
  <c r="EF6" i="1" s="1"/>
  <c r="EE5" i="1"/>
  <c r="EC5" i="1"/>
  <c r="EA5" i="1"/>
  <c r="DZ5" i="1"/>
  <c r="DX5" i="1"/>
  <c r="DW5" i="1"/>
  <c r="DU5" i="1"/>
  <c r="DV5" i="1" s="1"/>
  <c r="DT5" i="1"/>
  <c r="DS5" i="1"/>
  <c r="DZ4" i="1"/>
  <c r="DX4" i="1"/>
  <c r="DW4" i="1"/>
  <c r="DU4" i="1"/>
  <c r="DS4" i="1"/>
  <c r="EE3" i="1"/>
  <c r="EC3" i="1"/>
  <c r="EB3" i="1"/>
  <c r="EA3" i="1"/>
  <c r="DW3" i="1"/>
  <c r="DU3" i="1"/>
  <c r="DV3" i="1" s="1"/>
  <c r="DT3" i="1"/>
  <c r="DS3" i="1"/>
  <c r="DQ3" i="1"/>
  <c r="DO3" i="1"/>
  <c r="DM3" i="1"/>
  <c r="DK3" i="1"/>
  <c r="DI3" i="1"/>
  <c r="DG3" i="1"/>
  <c r="DE3" i="1"/>
  <c r="DC3" i="1"/>
  <c r="DA3" i="1"/>
  <c r="CY3" i="1"/>
  <c r="CW3" i="1"/>
  <c r="CU3" i="1"/>
  <c r="CS3" i="1"/>
  <c r="CQ3" i="1"/>
  <c r="CO3" i="1"/>
  <c r="CM3" i="1"/>
  <c r="CK3" i="1"/>
  <c r="CI3" i="1"/>
  <c r="CG3" i="1"/>
  <c r="CE3" i="1"/>
  <c r="CC3" i="1"/>
  <c r="CA3" i="1"/>
  <c r="BY3" i="1"/>
  <c r="BW3" i="1"/>
  <c r="BU3" i="1"/>
  <c r="BS3" i="1"/>
  <c r="BQ3" i="1"/>
  <c r="BO3" i="1"/>
  <c r="BM3" i="1"/>
  <c r="BK3" i="1"/>
  <c r="BI3" i="1"/>
  <c r="BG3" i="1"/>
  <c r="BE3" i="1"/>
  <c r="BC3" i="1"/>
  <c r="BA3" i="1"/>
  <c r="AY3" i="1"/>
  <c r="AW3" i="1"/>
  <c r="AU3" i="1"/>
  <c r="AS3" i="1"/>
  <c r="AQ3" i="1"/>
  <c r="AO3" i="1"/>
  <c r="AM3" i="1"/>
  <c r="AK3" i="1"/>
  <c r="AI3" i="1"/>
  <c r="AG3" i="1"/>
  <c r="AE3" i="1"/>
  <c r="AC3" i="1"/>
  <c r="AA3" i="1"/>
  <c r="Y3" i="1"/>
  <c r="W3" i="1"/>
  <c r="U3" i="1"/>
  <c r="S3" i="1"/>
  <c r="Q3" i="1"/>
  <c r="O3" i="1"/>
  <c r="M3" i="1"/>
  <c r="K3" i="1"/>
  <c r="I3" i="1"/>
  <c r="G3" i="1"/>
  <c r="E3" i="1"/>
  <c r="C3" i="1"/>
  <c r="DZ3" i="1" s="1"/>
  <c r="ED3" i="1" l="1"/>
  <c r="DX11" i="1"/>
  <c r="DY11" i="1" s="1"/>
  <c r="ED12" i="1"/>
  <c r="ED14" i="1"/>
  <c r="DZ16" i="1"/>
  <c r="EC21" i="1"/>
  <c r="EF23" i="1"/>
  <c r="EB25" i="1"/>
  <c r="DX33" i="1"/>
  <c r="DY33" i="1" s="1"/>
  <c r="ED34" i="1"/>
  <c r="DT35" i="1"/>
  <c r="EB36" i="1"/>
  <c r="DX38" i="1"/>
  <c r="DY38" i="1" s="1"/>
  <c r="DX42" i="1"/>
  <c r="DY42" i="1" s="1"/>
  <c r="ED43" i="1"/>
  <c r="DT44" i="1"/>
  <c r="DZ36" i="1"/>
  <c r="EB7" i="1"/>
  <c r="DZ18" i="1"/>
  <c r="EB27" i="1"/>
  <c r="DX29" i="1"/>
  <c r="DY29" i="1" s="1"/>
  <c r="DU35" i="1"/>
  <c r="DV35" i="1" s="1"/>
  <c r="ED45" i="1"/>
  <c r="DZ47" i="1"/>
  <c r="EF3" i="1"/>
  <c r="DZ11" i="1"/>
  <c r="EF12" i="1"/>
  <c r="EF14" i="1"/>
  <c r="EB16" i="1"/>
  <c r="DX24" i="1"/>
  <c r="DY24" i="1" s="1"/>
  <c r="ED25" i="1"/>
  <c r="DT26" i="1"/>
  <c r="DZ33" i="1"/>
  <c r="EF34" i="1"/>
  <c r="DZ38" i="1"/>
  <c r="DZ42" i="1"/>
  <c r="DX18" i="1"/>
  <c r="DY18" i="1" s="1"/>
  <c r="DX6" i="1"/>
  <c r="DY6" i="1" s="1"/>
  <c r="ED7" i="1"/>
  <c r="EB18" i="1"/>
  <c r="DX20" i="1"/>
  <c r="DY20" i="1" s="1"/>
  <c r="DU26" i="1"/>
  <c r="DV26" i="1" s="1"/>
  <c r="ED27" i="1"/>
  <c r="DZ29" i="1"/>
  <c r="DW35" i="1"/>
  <c r="DW44" i="1"/>
  <c r="EF45" i="1"/>
  <c r="EB47" i="1"/>
  <c r="EB11" i="1"/>
  <c r="DX15" i="1"/>
  <c r="DY15" i="1" s="1"/>
  <c r="ED16" i="1"/>
  <c r="DT17" i="1"/>
  <c r="DZ24" i="1"/>
  <c r="EB33" i="1"/>
  <c r="EB38" i="1"/>
  <c r="EB42" i="1"/>
  <c r="EF7" i="1"/>
  <c r="ED18" i="1"/>
  <c r="DW26" i="1"/>
  <c r="EB29" i="1"/>
  <c r="DX46" i="1"/>
  <c r="DY46" i="1" s="1"/>
  <c r="ED47" i="1"/>
  <c r="DT48" i="1"/>
  <c r="DX10" i="1"/>
  <c r="DY10" i="1" s="1"/>
  <c r="ED11" i="1"/>
  <c r="DZ15" i="1"/>
  <c r="EB24" i="1"/>
  <c r="DX32" i="1"/>
  <c r="DY32" i="1" s="1"/>
  <c r="ED33" i="1"/>
  <c r="EA35" i="1"/>
  <c r="DX37" i="1"/>
  <c r="DY37" i="1" s="1"/>
  <c r="ED38" i="1"/>
  <c r="DT39" i="1"/>
  <c r="DX41" i="1"/>
  <c r="DY41" i="1" s="1"/>
  <c r="ED42" i="1"/>
  <c r="EA44" i="1"/>
  <c r="EB6" i="1"/>
  <c r="DX8" i="1"/>
  <c r="DY8" i="1" s="1"/>
  <c r="DW17" i="1"/>
  <c r="EB20" i="1"/>
  <c r="DX28" i="1"/>
  <c r="DY28" i="1" s="1"/>
  <c r="ED29" i="1"/>
  <c r="DT30" i="1"/>
  <c r="DU39" i="1"/>
  <c r="DV39" i="1" s="1"/>
  <c r="DZ46" i="1"/>
  <c r="EF47" i="1"/>
  <c r="DZ10" i="1"/>
  <c r="EB15" i="1"/>
  <c r="DX23" i="1"/>
  <c r="DY23" i="1" s="1"/>
  <c r="ED24" i="1"/>
  <c r="EA26" i="1"/>
  <c r="DU30" i="1"/>
  <c r="DV30" i="1" s="1"/>
  <c r="DZ32" i="1"/>
  <c r="EC35" i="1"/>
  <c r="DZ37" i="1"/>
  <c r="DZ41" i="1"/>
  <c r="EC44" i="1"/>
  <c r="DW48" i="1"/>
  <c r="DX19" i="1"/>
  <c r="DY19" i="1" s="1"/>
  <c r="DT21" i="1"/>
  <c r="DW39" i="1"/>
  <c r="EB46" i="1"/>
  <c r="DX3" i="1"/>
  <c r="DY3" i="1" s="1"/>
  <c r="EB10" i="1"/>
  <c r="DX12" i="1"/>
  <c r="DY12" i="1" s="1"/>
  <c r="DX14" i="1"/>
  <c r="DY14" i="1" s="1"/>
  <c r="ED15" i="1"/>
  <c r="EA17" i="1"/>
  <c r="DU21" i="1"/>
  <c r="DV21" i="1" s="1"/>
  <c r="DZ23" i="1"/>
  <c r="EC26" i="1"/>
  <c r="EB32" i="1"/>
  <c r="DX34" i="1"/>
  <c r="DY34" i="1" s="1"/>
  <c r="EB37" i="1"/>
  <c r="EB41" i="1"/>
  <c r="EB8" i="1"/>
  <c r="EC17" i="1"/>
  <c r="DZ19" i="1"/>
  <c r="EB28" i="1"/>
  <c r="DX45" i="1"/>
  <c r="DY45" i="1" s="1"/>
  <c r="ED46" i="1"/>
  <c r="EA48" i="1"/>
  <c r="EA39" i="1"/>
  <c r="EC48" i="1"/>
</calcChain>
</file>

<file path=xl/sharedStrings.xml><?xml version="1.0" encoding="utf-8"?>
<sst xmlns="http://schemas.openxmlformats.org/spreadsheetml/2006/main" count="755" uniqueCount="49">
  <si>
    <t>SPECIMEN</t>
  </si>
  <si>
    <t>1 (HOL)</t>
  </si>
  <si>
    <t>CHARACTER</t>
  </si>
  <si>
    <t>N</t>
  </si>
  <si>
    <t>RANGE</t>
  </si>
  <si>
    <t>MEAN</t>
  </si>
  <si>
    <t>SD</t>
  </si>
  <si>
    <t>Holotype</t>
  </si>
  <si>
    <t>µm</t>
  </si>
  <si>
    <t>pt</t>
  </si>
  <si>
    <t>Body length</t>
  </si>
  <si>
    <t>Buccopharyngeal tube</t>
  </si>
  <si>
    <t xml:space="preserve">     Buccal tube length</t>
  </si>
  <si>
    <t>–</t>
  </si>
  <si>
    <t xml:space="preserve">     Stylet support insertion point</t>
  </si>
  <si>
    <t xml:space="preserve">     Buccal tube external width</t>
  </si>
  <si>
    <t xml:space="preserve">     Buccal tube internal width</t>
  </si>
  <si>
    <t>Placoid lengths</t>
  </si>
  <si>
    <t xml:space="preserve">     Macroplacoid 1</t>
  </si>
  <si>
    <t xml:space="preserve">     Macroplacoid 2</t>
  </si>
  <si>
    <t xml:space="preserve">     Macroplacoid row</t>
  </si>
  <si>
    <t>Claw I heights</t>
  </si>
  <si>
    <t xml:space="preserve">     External base</t>
  </si>
  <si>
    <t xml:space="preserve">     External primary branch</t>
  </si>
  <si>
    <t xml:space="preserve">     External secondary branch</t>
  </si>
  <si>
    <t xml:space="preserve">     Internal base</t>
  </si>
  <si>
    <t xml:space="preserve">     Internal primary branch</t>
  </si>
  <si>
    <t xml:space="preserve">     Internal secondary branch</t>
  </si>
  <si>
    <t>Claw II heights</t>
  </si>
  <si>
    <t>Claw III heights</t>
  </si>
  <si>
    <t>Claw IV heights</t>
  </si>
  <si>
    <t xml:space="preserve">     Anterior base</t>
  </si>
  <si>
    <t xml:space="preserve">     Anterior primary branch</t>
  </si>
  <si>
    <t xml:space="preserve">     Anterior secondary branch</t>
  </si>
  <si>
    <t xml:space="preserve">     Posterior base</t>
  </si>
  <si>
    <t xml:space="preserve">     Posterior primary branch</t>
  </si>
  <si>
    <t xml:space="preserve">     Posterior secondary branch</t>
  </si>
  <si>
    <r>
      <t xml:space="preserve">     External base/primary branch (</t>
    </r>
    <r>
      <rPr>
        <i/>
        <sz val="10"/>
        <rFont val="Arial"/>
        <family val="2"/>
      </rPr>
      <t>cct</t>
    </r>
    <r>
      <rPr>
        <sz val="10"/>
        <rFont val="Arial"/>
        <family val="2"/>
      </rPr>
      <t>)</t>
    </r>
  </si>
  <si>
    <r>
      <t xml:space="preserve">     Internal base/primary branch (</t>
    </r>
    <r>
      <rPr>
        <i/>
        <sz val="10"/>
        <rFont val="Arial"/>
        <family val="2"/>
      </rPr>
      <t>cct</t>
    </r>
    <r>
      <rPr>
        <sz val="10"/>
        <rFont val="Arial"/>
        <family val="2"/>
      </rPr>
      <t>)</t>
    </r>
  </si>
  <si>
    <r>
      <t xml:space="preserve">     Anterior base/primary branch (</t>
    </r>
    <r>
      <rPr>
        <i/>
        <sz val="10"/>
        <rFont val="Arial"/>
        <family val="2"/>
      </rPr>
      <t>cct</t>
    </r>
    <r>
      <rPr>
        <sz val="10"/>
        <rFont val="Arial"/>
        <family val="2"/>
      </rPr>
      <t>)</t>
    </r>
  </si>
  <si>
    <r>
      <t xml:space="preserve">     Posterior base/primary branch (</t>
    </r>
    <r>
      <rPr>
        <i/>
        <sz val="10"/>
        <rFont val="Arial"/>
        <family val="2"/>
      </rPr>
      <t>cct</t>
    </r>
    <r>
      <rPr>
        <sz val="10"/>
        <rFont val="Arial"/>
        <family val="2"/>
      </rPr>
      <t>)</t>
    </r>
  </si>
  <si>
    <t>Diameter of egg without processes</t>
  </si>
  <si>
    <t>Diameter of egg with processes</t>
  </si>
  <si>
    <t>Process height</t>
  </si>
  <si>
    <t>Process base width</t>
  </si>
  <si>
    <t>Process base/height ratio</t>
  </si>
  <si>
    <t>Terminal disc width</t>
  </si>
  <si>
    <t>Distance between processes</t>
  </si>
  <si>
    <t>Number of processes on the egg circumference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</si>
</sst>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.0"/>
    <numFmt numFmtId="178" formatCode="#,##0.0"/>
    <numFmt numFmtId="179" formatCode="0.0%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indexed="12"/>
      <name val="Arial"/>
      <family val="2"/>
    </font>
    <font>
      <i/>
      <sz val="10"/>
      <color indexed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rgb="FF0000CC"/>
      <name val="Arial"/>
      <family val="2"/>
    </font>
    <font>
      <b/>
      <sz val="10"/>
      <name val="맑은 고딕"/>
      <family val="2"/>
      <charset val="238"/>
      <scheme val="minor"/>
    </font>
    <font>
      <sz val="10"/>
      <name val="맑은 고딕"/>
      <family val="2"/>
      <charset val="238"/>
      <scheme val="minor"/>
    </font>
    <font>
      <i/>
      <sz val="10"/>
      <color rgb="FF008000"/>
      <name val="맑은 고딕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indexed="5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150">
    <xf numFmtId="0" fontId="0" fillId="0" borderId="0" xfId="0">
      <alignment vertical="center"/>
    </xf>
    <xf numFmtId="0" fontId="3" fillId="0" borderId="1" xfId="0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centerContinuous"/>
    </xf>
    <xf numFmtId="1" fontId="3" fillId="0" borderId="1" xfId="0" applyNumberFormat="1" applyFont="1" applyFill="1" applyBorder="1" applyAlignment="1">
      <alignment horizontal="centerContinuous"/>
    </xf>
    <xf numFmtId="0" fontId="3" fillId="0" borderId="1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Continuous" vertical="center"/>
    </xf>
    <xf numFmtId="176" fontId="3" fillId="0" borderId="6" xfId="0" applyNumberFormat="1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176" fontId="3" fillId="0" borderId="7" xfId="0" applyNumberFormat="1" applyFont="1" applyFill="1" applyBorder="1" applyAlignment="1">
      <alignment horizontal="centerContinuous" vertical="center"/>
    </xf>
    <xf numFmtId="176" fontId="3" fillId="0" borderId="4" xfId="0" applyNumberFormat="1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centerContinuous" vertical="center"/>
    </xf>
    <xf numFmtId="176" fontId="3" fillId="0" borderId="10" xfId="0" applyNumberFormat="1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176" fontId="7" fillId="0" borderId="10" xfId="0" applyNumberFormat="1" applyFont="1" applyFill="1" applyBorder="1" applyAlignment="1">
      <alignment horizontal="centerContinuous" vertical="center"/>
    </xf>
    <xf numFmtId="0" fontId="7" fillId="0" borderId="10" xfId="0" applyFont="1" applyFill="1" applyBorder="1" applyAlignment="1">
      <alignment horizontal="centerContinuous" vertical="center"/>
    </xf>
    <xf numFmtId="176" fontId="7" fillId="0" borderId="9" xfId="0" applyNumberFormat="1" applyFont="1" applyFill="1" applyBorder="1" applyAlignment="1">
      <alignment horizontal="centerContinuous" vertical="center"/>
    </xf>
    <xf numFmtId="176" fontId="3" fillId="0" borderId="10" xfId="0" applyNumberFormat="1" applyFont="1" applyFill="1" applyBorder="1" applyAlignment="1">
      <alignment horizontal="center" vertical="center"/>
    </xf>
    <xf numFmtId="176" fontId="7" fillId="0" borderId="9" xfId="0" applyNumberFormat="1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1" fontId="4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left"/>
    </xf>
    <xf numFmtId="1" fontId="4" fillId="0" borderId="5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right" vertical="center"/>
    </xf>
    <xf numFmtId="1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8" fillId="0" borderId="0" xfId="0" applyNumberFormat="1" applyFont="1" applyFill="1" applyBorder="1" applyAlignment="1">
      <alignment horizontal="right" vertical="center"/>
    </xf>
    <xf numFmtId="1" fontId="8" fillId="0" borderId="0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left" vertical="center"/>
    </xf>
    <xf numFmtId="176" fontId="4" fillId="0" borderId="12" xfId="0" applyNumberFormat="1" applyFont="1" applyFill="1" applyBorder="1" applyAlignment="1">
      <alignment horizontal="center" vertical="center"/>
    </xf>
    <xf numFmtId="176" fontId="8" fillId="0" borderId="5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177" fontId="9" fillId="3" borderId="13" xfId="0" applyNumberFormat="1" applyFont="1" applyFill="1" applyBorder="1" applyAlignment="1">
      <alignment horizontal="center"/>
    </xf>
    <xf numFmtId="177" fontId="5" fillId="4" borderId="13" xfId="0" applyNumberFormat="1" applyFont="1" applyFill="1" applyBorder="1" applyAlignment="1">
      <alignment horizontal="center"/>
    </xf>
    <xf numFmtId="177" fontId="6" fillId="4" borderId="13" xfId="0" applyNumberFormat="1" applyFont="1" applyFill="1" applyBorder="1" applyAlignment="1">
      <alignment horizontal="center"/>
    </xf>
    <xf numFmtId="177" fontId="6" fillId="4" borderId="3" xfId="0" applyNumberFormat="1" applyFont="1" applyFill="1" applyBorder="1" applyAlignment="1">
      <alignment horizontal="center"/>
    </xf>
    <xf numFmtId="177" fontId="4" fillId="3" borderId="2" xfId="0" applyNumberFormat="1" applyFont="1" applyFill="1" applyBorder="1" applyAlignment="1">
      <alignment horizontal="center"/>
    </xf>
    <xf numFmtId="177" fontId="6" fillId="4" borderId="1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/>
    </xf>
    <xf numFmtId="177" fontId="5" fillId="0" borderId="1" xfId="0" applyNumberFormat="1" applyFont="1" applyFill="1" applyBorder="1" applyAlignment="1">
      <alignment horizontal="center"/>
    </xf>
    <xf numFmtId="177" fontId="6" fillId="0" borderId="1" xfId="0" applyNumberFormat="1" applyFont="1" applyFill="1" applyBorder="1" applyAlignment="1">
      <alignment horizontal="center"/>
    </xf>
    <xf numFmtId="177" fontId="4" fillId="0" borderId="0" xfId="0" applyNumberFormat="1" applyFont="1" applyFill="1" applyBorder="1" applyAlignment="1">
      <alignment horizontal="center" vertical="center"/>
    </xf>
    <xf numFmtId="177" fontId="8" fillId="0" borderId="0" xfId="0" applyNumberFormat="1" applyFont="1" applyFill="1" applyBorder="1" applyAlignment="1">
      <alignment horizontal="center" vertical="center"/>
    </xf>
    <xf numFmtId="177" fontId="3" fillId="4" borderId="2" xfId="0" applyNumberFormat="1" applyFont="1" applyFill="1" applyBorder="1" applyAlignment="1">
      <alignment horizontal="center"/>
    </xf>
    <xf numFmtId="177" fontId="4" fillId="4" borderId="2" xfId="0" applyNumberFormat="1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/>
    </xf>
    <xf numFmtId="177" fontId="8" fillId="0" borderId="1" xfId="0" applyNumberFormat="1" applyFont="1" applyFill="1" applyBorder="1" applyAlignment="1">
      <alignment horizontal="center"/>
    </xf>
    <xf numFmtId="178" fontId="4" fillId="0" borderId="0" xfId="1" applyNumberFormat="1" applyFont="1" applyFill="1" applyBorder="1" applyAlignment="1">
      <alignment horizontal="center" vertical="center"/>
    </xf>
    <xf numFmtId="178" fontId="4" fillId="0" borderId="0" xfId="1" applyNumberFormat="1" applyFont="1" applyFill="1" applyBorder="1" applyAlignment="1">
      <alignment horizontal="center"/>
    </xf>
    <xf numFmtId="178" fontId="8" fillId="0" borderId="0" xfId="1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/>
    </xf>
    <xf numFmtId="178" fontId="8" fillId="0" borderId="0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left"/>
    </xf>
    <xf numFmtId="1" fontId="4" fillId="0" borderId="15" xfId="0" applyNumberFormat="1" applyFont="1" applyFill="1" applyBorder="1" applyAlignment="1">
      <alignment horizontal="center" vertical="center"/>
    </xf>
    <xf numFmtId="176" fontId="4" fillId="0" borderId="18" xfId="0" applyNumberFormat="1" applyFont="1" applyFill="1" applyBorder="1" applyAlignment="1">
      <alignment horizontal="right" vertical="center"/>
    </xf>
    <xf numFmtId="178" fontId="4" fillId="0" borderId="16" xfId="0" applyNumberFormat="1" applyFont="1" applyFill="1" applyBorder="1" applyAlignment="1">
      <alignment horizontal="center" vertical="center"/>
    </xf>
    <xf numFmtId="176" fontId="4" fillId="0" borderId="16" xfId="0" applyNumberFormat="1" applyFont="1" applyFill="1" applyBorder="1" applyAlignment="1">
      <alignment horizontal="left" vertical="center"/>
    </xf>
    <xf numFmtId="176" fontId="8" fillId="0" borderId="16" xfId="0" applyNumberFormat="1" applyFont="1" applyFill="1" applyBorder="1" applyAlignment="1">
      <alignment horizontal="right" vertical="center"/>
    </xf>
    <xf numFmtId="178" fontId="4" fillId="0" borderId="16" xfId="0" applyNumberFormat="1" applyFont="1" applyFill="1" applyBorder="1" applyAlignment="1">
      <alignment horizontal="center"/>
    </xf>
    <xf numFmtId="176" fontId="8" fillId="0" borderId="19" xfId="0" applyNumberFormat="1" applyFont="1" applyFill="1" applyBorder="1" applyAlignment="1">
      <alignment horizontal="left" vertical="center"/>
    </xf>
    <xf numFmtId="176" fontId="4" fillId="0" borderId="18" xfId="0" applyNumberFormat="1" applyFont="1" applyFill="1" applyBorder="1" applyAlignment="1">
      <alignment horizontal="center" vertical="center"/>
    </xf>
    <xf numFmtId="176" fontId="8" fillId="0" borderId="19" xfId="0" applyNumberFormat="1" applyFont="1" applyFill="1" applyBorder="1" applyAlignment="1">
      <alignment horizontal="center" vertical="center"/>
    </xf>
    <xf numFmtId="176" fontId="4" fillId="0" borderId="16" xfId="0" applyNumberFormat="1" applyFont="1" applyFill="1" applyBorder="1" applyAlignment="1">
      <alignment horizontal="center" vertical="center"/>
    </xf>
    <xf numFmtId="176" fontId="8" fillId="0" borderId="14" xfId="0" applyNumberFormat="1" applyFont="1" applyFill="1" applyBorder="1" applyAlignment="1">
      <alignment horizontal="center" vertical="center"/>
    </xf>
    <xf numFmtId="178" fontId="4" fillId="0" borderId="17" xfId="1" applyNumberFormat="1" applyFont="1" applyFill="1" applyBorder="1" applyAlignment="1">
      <alignment horizontal="center" vertical="center"/>
    </xf>
    <xf numFmtId="178" fontId="8" fillId="0" borderId="16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10" fillId="0" borderId="20" xfId="0" applyFont="1" applyFill="1" applyBorder="1" applyAlignment="1">
      <alignment horizontal="left" vertical="center" wrapText="1"/>
    </xf>
    <xf numFmtId="0" fontId="11" fillId="0" borderId="21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left"/>
    </xf>
    <xf numFmtId="177" fontId="11" fillId="0" borderId="21" xfId="0" applyNumberFormat="1" applyFont="1" applyFill="1" applyBorder="1" applyAlignment="1">
      <alignment horizontal="center" vertical="center" wrapText="1"/>
    </xf>
    <xf numFmtId="177" fontId="11" fillId="0" borderId="22" xfId="0" applyNumberFormat="1" applyFont="1" applyFill="1" applyBorder="1" applyAlignment="1">
      <alignment horizontal="center" vertical="center" wrapText="1"/>
    </xf>
    <xf numFmtId="177" fontId="11" fillId="0" borderId="24" xfId="0" applyNumberFormat="1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left"/>
    </xf>
    <xf numFmtId="177" fontId="11" fillId="0" borderId="26" xfId="0" applyNumberFormat="1" applyFont="1" applyFill="1" applyBorder="1" applyAlignment="1">
      <alignment horizontal="center" vertical="center" wrapText="1"/>
    </xf>
    <xf numFmtId="177" fontId="11" fillId="0" borderId="27" xfId="0" applyNumberFormat="1" applyFont="1" applyFill="1" applyBorder="1" applyAlignment="1">
      <alignment horizontal="center" vertical="center" wrapText="1"/>
    </xf>
    <xf numFmtId="177" fontId="11" fillId="0" borderId="28" xfId="0" applyNumberFormat="1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left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left" vertical="center" wrapText="1"/>
    </xf>
    <xf numFmtId="177" fontId="11" fillId="0" borderId="31" xfId="0" applyNumberFormat="1" applyFont="1" applyFill="1" applyBorder="1" applyAlignment="1">
      <alignment horizontal="center" vertical="center" wrapText="1"/>
    </xf>
    <xf numFmtId="177" fontId="11" fillId="0" borderId="32" xfId="0" applyNumberFormat="1" applyFont="1" applyFill="1" applyBorder="1" applyAlignment="1">
      <alignment horizontal="center" vertical="center" wrapText="1"/>
    </xf>
    <xf numFmtId="177" fontId="11" fillId="0" borderId="33" xfId="0" applyNumberFormat="1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left" vertical="center" wrapText="1"/>
    </xf>
    <xf numFmtId="9" fontId="12" fillId="0" borderId="34" xfId="1" applyFont="1" applyFill="1" applyBorder="1" applyAlignment="1">
      <alignment horizontal="center"/>
    </xf>
    <xf numFmtId="9" fontId="12" fillId="0" borderId="27" xfId="1" applyFont="1" applyFill="1" applyBorder="1" applyAlignment="1">
      <alignment horizontal="center"/>
    </xf>
    <xf numFmtId="9" fontId="12" fillId="0" borderId="35" xfId="1" applyFont="1" applyFill="1" applyBorder="1" applyAlignment="1">
      <alignment horizontal="center"/>
    </xf>
    <xf numFmtId="9" fontId="12" fillId="0" borderId="1" xfId="1" applyFont="1" applyFill="1" applyBorder="1" applyAlignment="1">
      <alignment horizontal="center"/>
    </xf>
    <xf numFmtId="9" fontId="12" fillId="0" borderId="36" xfId="1" applyFont="1" applyFill="1" applyBorder="1" applyAlignment="1">
      <alignment horizontal="center"/>
    </xf>
    <xf numFmtId="9" fontId="12" fillId="0" borderId="32" xfId="1" applyFont="1" applyFill="1" applyBorder="1" applyAlignment="1">
      <alignment horizontal="center"/>
    </xf>
    <xf numFmtId="0" fontId="11" fillId="0" borderId="37" xfId="0" applyFont="1" applyFill="1" applyBorder="1" applyAlignment="1">
      <alignment horizontal="left"/>
    </xf>
    <xf numFmtId="1" fontId="11" fillId="0" borderId="19" xfId="0" applyNumberFormat="1" applyFont="1" applyFill="1" applyBorder="1" applyAlignment="1">
      <alignment horizontal="center" vertical="center" wrapText="1"/>
    </xf>
    <xf numFmtId="1" fontId="11" fillId="0" borderId="38" xfId="0" applyNumberFormat="1" applyFont="1" applyFill="1" applyBorder="1" applyAlignment="1">
      <alignment horizontal="center" vertical="center" wrapText="1"/>
    </xf>
    <xf numFmtId="1" fontId="11" fillId="0" borderId="18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1" fillId="0" borderId="39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177" fontId="11" fillId="0" borderId="39" xfId="0" applyNumberFormat="1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left"/>
    </xf>
    <xf numFmtId="0" fontId="11" fillId="0" borderId="41" xfId="0" applyFont="1" applyFill="1" applyBorder="1" applyAlignment="1">
      <alignment horizontal="center" vertical="center"/>
    </xf>
    <xf numFmtId="177" fontId="11" fillId="0" borderId="41" xfId="0" applyNumberFormat="1" applyFont="1" applyFill="1" applyBorder="1" applyAlignment="1">
      <alignment horizontal="right" vertical="center"/>
    </xf>
    <xf numFmtId="177" fontId="11" fillId="0" borderId="41" xfId="0" applyNumberFormat="1" applyFont="1" applyFill="1" applyBorder="1" applyAlignment="1">
      <alignment horizontal="center" vertical="center"/>
    </xf>
    <xf numFmtId="177" fontId="11" fillId="0" borderId="41" xfId="0" applyNumberFormat="1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left" vertical="center"/>
    </xf>
    <xf numFmtId="177" fontId="11" fillId="0" borderId="42" xfId="0" applyNumberFormat="1" applyFont="1" applyFill="1" applyBorder="1" applyAlignment="1">
      <alignment horizontal="center" vertical="center" wrapText="1"/>
    </xf>
    <xf numFmtId="177" fontId="11" fillId="0" borderId="43" xfId="0" applyNumberFormat="1" applyFont="1" applyFill="1" applyBorder="1" applyAlignment="1">
      <alignment horizontal="center" vertical="center" wrapText="1"/>
    </xf>
    <xf numFmtId="177" fontId="11" fillId="0" borderId="44" xfId="0" applyNumberFormat="1" applyFont="1" applyFill="1" applyBorder="1" applyAlignment="1">
      <alignment horizontal="center" vertical="center" wrapText="1"/>
    </xf>
    <xf numFmtId="179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left" vertical="center"/>
    </xf>
    <xf numFmtId="179" fontId="11" fillId="0" borderId="0" xfId="1" applyNumberFormat="1" applyFont="1" applyFill="1" applyBorder="1" applyAlignment="1">
      <alignment horizontal="center" vertical="center"/>
    </xf>
    <xf numFmtId="177" fontId="11" fillId="0" borderId="43" xfId="0" applyNumberFormat="1" applyFont="1" applyFill="1" applyBorder="1" applyAlignment="1">
      <alignment horizontal="center"/>
    </xf>
    <xf numFmtId="177" fontId="11" fillId="0" borderId="0" xfId="0" applyNumberFormat="1" applyFont="1" applyFill="1" applyBorder="1" applyAlignment="1">
      <alignment horizontal="center"/>
    </xf>
    <xf numFmtId="177" fontId="11" fillId="0" borderId="44" xfId="0" applyNumberFormat="1" applyFont="1" applyFill="1" applyBorder="1" applyAlignment="1">
      <alignment horizontal="center"/>
    </xf>
    <xf numFmtId="0" fontId="11" fillId="0" borderId="16" xfId="0" applyFont="1" applyFill="1" applyBorder="1" applyAlignment="1">
      <alignment horizontal="left"/>
    </xf>
    <xf numFmtId="0" fontId="11" fillId="0" borderId="16" xfId="0" applyFont="1" applyFill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right" vertical="center"/>
    </xf>
    <xf numFmtId="177" fontId="11" fillId="0" borderId="16" xfId="0" applyNumberFormat="1" applyFont="1" applyFill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left" vertical="center"/>
    </xf>
    <xf numFmtId="177" fontId="11" fillId="0" borderId="42" xfId="0" applyNumberFormat="1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" fontId="11" fillId="0" borderId="45" xfId="0" applyNumberFormat="1" applyFont="1" applyFill="1" applyBorder="1" applyAlignment="1">
      <alignment horizontal="center" vertical="center" wrapText="1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08F2-AD83-479B-8A47-EF341DF2493A}">
  <dimension ref="A1:EF48"/>
  <sheetViews>
    <sheetView topLeftCell="DK1" workbookViewId="0">
      <selection activeCell="DS25" sqref="DS25"/>
    </sheetView>
  </sheetViews>
  <sheetFormatPr defaultRowHeight="16.5" x14ac:dyDescent="0.3"/>
  <cols>
    <col min="1" max="1" width="30.125" bestFit="1" customWidth="1"/>
    <col min="123" max="123" width="30.125" bestFit="1" customWidth="1"/>
  </cols>
  <sheetData>
    <row r="1" spans="1:136" x14ac:dyDescent="0.2">
      <c r="A1" s="1" t="s">
        <v>0</v>
      </c>
      <c r="B1" s="2" t="s">
        <v>1</v>
      </c>
      <c r="C1" s="2"/>
      <c r="D1" s="3">
        <v>2</v>
      </c>
      <c r="E1" s="3"/>
      <c r="F1" s="3">
        <v>3</v>
      </c>
      <c r="G1" s="3"/>
      <c r="H1" s="3">
        <v>4</v>
      </c>
      <c r="I1" s="3"/>
      <c r="J1" s="3">
        <v>5</v>
      </c>
      <c r="K1" s="3"/>
      <c r="L1" s="3">
        <v>6</v>
      </c>
      <c r="M1" s="3"/>
      <c r="N1" s="3">
        <v>7</v>
      </c>
      <c r="O1" s="3"/>
      <c r="P1" s="3">
        <v>8</v>
      </c>
      <c r="Q1" s="3"/>
      <c r="R1" s="3">
        <v>9</v>
      </c>
      <c r="S1" s="3"/>
      <c r="T1" s="3">
        <v>10</v>
      </c>
      <c r="U1" s="3"/>
      <c r="V1" s="3">
        <v>11</v>
      </c>
      <c r="W1" s="3"/>
      <c r="X1" s="4">
        <v>12</v>
      </c>
      <c r="Y1" s="4"/>
      <c r="Z1" s="4">
        <v>13</v>
      </c>
      <c r="AA1" s="4"/>
      <c r="AB1" s="4">
        <v>14</v>
      </c>
      <c r="AC1" s="4"/>
      <c r="AD1" s="4">
        <v>15</v>
      </c>
      <c r="AE1" s="4"/>
      <c r="AF1" s="4">
        <v>16</v>
      </c>
      <c r="AG1" s="4"/>
      <c r="AH1" s="4">
        <v>17</v>
      </c>
      <c r="AI1" s="4"/>
      <c r="AJ1" s="4">
        <v>18</v>
      </c>
      <c r="AK1" s="4"/>
      <c r="AL1" s="4">
        <v>19</v>
      </c>
      <c r="AM1" s="4"/>
      <c r="AN1" s="4">
        <v>20</v>
      </c>
      <c r="AO1" s="4"/>
      <c r="AP1" s="4">
        <v>21</v>
      </c>
      <c r="AQ1" s="4"/>
      <c r="AR1" s="4">
        <v>22</v>
      </c>
      <c r="AS1" s="4"/>
      <c r="AT1" s="4">
        <v>23</v>
      </c>
      <c r="AU1" s="4"/>
      <c r="AV1" s="4">
        <v>24</v>
      </c>
      <c r="AW1" s="4"/>
      <c r="AX1" s="4">
        <v>25</v>
      </c>
      <c r="AY1" s="4"/>
      <c r="AZ1" s="4">
        <v>26</v>
      </c>
      <c r="BA1" s="4"/>
      <c r="BB1" s="4">
        <v>27</v>
      </c>
      <c r="BC1" s="4"/>
      <c r="BD1" s="4">
        <v>28</v>
      </c>
      <c r="BE1" s="4"/>
      <c r="BF1" s="4">
        <v>29</v>
      </c>
      <c r="BG1" s="4"/>
      <c r="BH1" s="82">
        <v>30</v>
      </c>
      <c r="BI1" s="83"/>
      <c r="BJ1" s="4">
        <v>31</v>
      </c>
      <c r="BK1" s="4"/>
      <c r="BL1" s="82">
        <v>32</v>
      </c>
      <c r="BM1" s="83"/>
      <c r="BN1" s="4">
        <v>33</v>
      </c>
      <c r="BO1" s="4"/>
      <c r="BP1" s="82">
        <v>34</v>
      </c>
      <c r="BQ1" s="83"/>
      <c r="BR1" s="4">
        <v>35</v>
      </c>
      <c r="BS1" s="4"/>
      <c r="BT1" s="82">
        <v>36</v>
      </c>
      <c r="BU1" s="83"/>
      <c r="BV1" s="4">
        <v>37</v>
      </c>
      <c r="BW1" s="4"/>
      <c r="BX1" s="82">
        <v>38</v>
      </c>
      <c r="BY1" s="83"/>
      <c r="BZ1" s="4">
        <v>39</v>
      </c>
      <c r="CA1" s="4"/>
      <c r="CB1" s="82">
        <v>40</v>
      </c>
      <c r="CC1" s="83"/>
      <c r="CD1" s="4">
        <v>41</v>
      </c>
      <c r="CE1" s="4"/>
      <c r="CF1" s="82">
        <v>42</v>
      </c>
      <c r="CG1" s="83"/>
      <c r="CH1" s="4">
        <v>43</v>
      </c>
      <c r="CI1" s="4"/>
      <c r="CJ1" s="82">
        <v>44</v>
      </c>
      <c r="CK1" s="83"/>
      <c r="CL1" s="4">
        <v>45</v>
      </c>
      <c r="CM1" s="4"/>
      <c r="CN1" s="82">
        <v>46</v>
      </c>
      <c r="CO1" s="83"/>
      <c r="CP1" s="4">
        <v>47</v>
      </c>
      <c r="CQ1" s="4"/>
      <c r="CR1" s="82">
        <v>48</v>
      </c>
      <c r="CS1" s="83"/>
      <c r="CT1" s="4">
        <v>49</v>
      </c>
      <c r="CU1" s="4"/>
      <c r="CV1" s="82">
        <v>50</v>
      </c>
      <c r="CW1" s="83"/>
      <c r="CX1" s="4">
        <v>51</v>
      </c>
      <c r="CY1" s="4"/>
      <c r="CZ1" s="82">
        <v>52</v>
      </c>
      <c r="DA1" s="83"/>
      <c r="DB1" s="4">
        <v>53</v>
      </c>
      <c r="DC1" s="4"/>
      <c r="DD1" s="82">
        <v>54</v>
      </c>
      <c r="DE1" s="83"/>
      <c r="DF1" s="4">
        <v>55</v>
      </c>
      <c r="DG1" s="4"/>
      <c r="DH1" s="82">
        <v>56</v>
      </c>
      <c r="DI1" s="83"/>
      <c r="DJ1" s="4">
        <v>57</v>
      </c>
      <c r="DK1" s="4"/>
      <c r="DL1" s="82">
        <v>58</v>
      </c>
      <c r="DM1" s="83"/>
      <c r="DN1" s="4">
        <v>59</v>
      </c>
      <c r="DO1" s="4"/>
      <c r="DP1" s="82">
        <v>60</v>
      </c>
      <c r="DQ1" s="83"/>
      <c r="DR1" s="5"/>
      <c r="DS1" s="6" t="s">
        <v>2</v>
      </c>
      <c r="DT1" s="7" t="s">
        <v>3</v>
      </c>
      <c r="DU1" s="8" t="s">
        <v>4</v>
      </c>
      <c r="DV1" s="9"/>
      <c r="DW1" s="8"/>
      <c r="DX1" s="8"/>
      <c r="DY1" s="9"/>
      <c r="DZ1" s="10"/>
      <c r="EA1" s="8" t="s">
        <v>5</v>
      </c>
      <c r="EB1" s="10"/>
      <c r="EC1" s="8" t="s">
        <v>6</v>
      </c>
      <c r="ED1" s="11"/>
      <c r="EE1" s="9" t="s">
        <v>7</v>
      </c>
      <c r="EF1" s="9"/>
    </row>
    <row r="2" spans="1:136" x14ac:dyDescent="0.2">
      <c r="A2" s="12" t="s">
        <v>2</v>
      </c>
      <c r="B2" s="13" t="s">
        <v>8</v>
      </c>
      <c r="C2" s="14" t="s">
        <v>9</v>
      </c>
      <c r="D2" s="15" t="s">
        <v>8</v>
      </c>
      <c r="E2" s="16" t="s">
        <v>9</v>
      </c>
      <c r="F2" s="15" t="s">
        <v>8</v>
      </c>
      <c r="G2" s="16" t="s">
        <v>9</v>
      </c>
      <c r="H2" s="15" t="s">
        <v>8</v>
      </c>
      <c r="I2" s="16" t="s">
        <v>9</v>
      </c>
      <c r="J2" s="15" t="s">
        <v>8</v>
      </c>
      <c r="K2" s="16" t="s">
        <v>9</v>
      </c>
      <c r="L2" s="15" t="s">
        <v>8</v>
      </c>
      <c r="M2" s="16" t="s">
        <v>9</v>
      </c>
      <c r="N2" s="15" t="s">
        <v>8</v>
      </c>
      <c r="O2" s="16" t="s">
        <v>9</v>
      </c>
      <c r="P2" s="15" t="s">
        <v>8</v>
      </c>
      <c r="Q2" s="16" t="s">
        <v>9</v>
      </c>
      <c r="R2" s="15" t="s">
        <v>8</v>
      </c>
      <c r="S2" s="16" t="s">
        <v>9</v>
      </c>
      <c r="T2" s="15" t="s">
        <v>8</v>
      </c>
      <c r="U2" s="16" t="s">
        <v>9</v>
      </c>
      <c r="V2" s="15" t="s">
        <v>8</v>
      </c>
      <c r="W2" s="16" t="s">
        <v>9</v>
      </c>
      <c r="X2" s="15" t="s">
        <v>8</v>
      </c>
      <c r="Y2" s="16" t="s">
        <v>9</v>
      </c>
      <c r="Z2" s="15" t="s">
        <v>8</v>
      </c>
      <c r="AA2" s="16" t="s">
        <v>9</v>
      </c>
      <c r="AB2" s="15" t="s">
        <v>8</v>
      </c>
      <c r="AC2" s="16" t="s">
        <v>9</v>
      </c>
      <c r="AD2" s="15" t="s">
        <v>8</v>
      </c>
      <c r="AE2" s="16" t="s">
        <v>9</v>
      </c>
      <c r="AF2" s="15" t="s">
        <v>8</v>
      </c>
      <c r="AG2" s="16" t="s">
        <v>9</v>
      </c>
      <c r="AH2" s="15" t="s">
        <v>8</v>
      </c>
      <c r="AI2" s="16" t="s">
        <v>9</v>
      </c>
      <c r="AJ2" s="15" t="s">
        <v>8</v>
      </c>
      <c r="AK2" s="16" t="s">
        <v>9</v>
      </c>
      <c r="AL2" s="15" t="s">
        <v>8</v>
      </c>
      <c r="AM2" s="16" t="s">
        <v>9</v>
      </c>
      <c r="AN2" s="15" t="s">
        <v>8</v>
      </c>
      <c r="AO2" s="16" t="s">
        <v>9</v>
      </c>
      <c r="AP2" s="15" t="s">
        <v>8</v>
      </c>
      <c r="AQ2" s="16" t="s">
        <v>9</v>
      </c>
      <c r="AR2" s="15" t="s">
        <v>8</v>
      </c>
      <c r="AS2" s="16" t="s">
        <v>9</v>
      </c>
      <c r="AT2" s="15" t="s">
        <v>8</v>
      </c>
      <c r="AU2" s="16" t="s">
        <v>9</v>
      </c>
      <c r="AV2" s="15" t="s">
        <v>8</v>
      </c>
      <c r="AW2" s="16" t="s">
        <v>9</v>
      </c>
      <c r="AX2" s="15" t="s">
        <v>8</v>
      </c>
      <c r="AY2" s="16" t="s">
        <v>9</v>
      </c>
      <c r="AZ2" s="15" t="s">
        <v>8</v>
      </c>
      <c r="BA2" s="16" t="s">
        <v>9</v>
      </c>
      <c r="BB2" s="15" t="s">
        <v>8</v>
      </c>
      <c r="BC2" s="16" t="s">
        <v>9</v>
      </c>
      <c r="BD2" s="15" t="s">
        <v>8</v>
      </c>
      <c r="BE2" s="16" t="s">
        <v>9</v>
      </c>
      <c r="BF2" s="15" t="s">
        <v>8</v>
      </c>
      <c r="BG2" s="16" t="s">
        <v>9</v>
      </c>
      <c r="BH2" s="15" t="s">
        <v>8</v>
      </c>
      <c r="BI2" s="16" t="s">
        <v>9</v>
      </c>
      <c r="BJ2" s="15" t="s">
        <v>8</v>
      </c>
      <c r="BK2" s="16" t="s">
        <v>9</v>
      </c>
      <c r="BL2" s="15" t="s">
        <v>8</v>
      </c>
      <c r="BM2" s="16" t="s">
        <v>9</v>
      </c>
      <c r="BN2" s="15" t="s">
        <v>8</v>
      </c>
      <c r="BO2" s="16" t="s">
        <v>9</v>
      </c>
      <c r="BP2" s="15" t="s">
        <v>8</v>
      </c>
      <c r="BQ2" s="16" t="s">
        <v>9</v>
      </c>
      <c r="BR2" s="15" t="s">
        <v>8</v>
      </c>
      <c r="BS2" s="16" t="s">
        <v>9</v>
      </c>
      <c r="BT2" s="15" t="s">
        <v>8</v>
      </c>
      <c r="BU2" s="16" t="s">
        <v>9</v>
      </c>
      <c r="BV2" s="15" t="s">
        <v>8</v>
      </c>
      <c r="BW2" s="16" t="s">
        <v>9</v>
      </c>
      <c r="BX2" s="15" t="s">
        <v>8</v>
      </c>
      <c r="BY2" s="16" t="s">
        <v>9</v>
      </c>
      <c r="BZ2" s="15" t="s">
        <v>8</v>
      </c>
      <c r="CA2" s="16" t="s">
        <v>9</v>
      </c>
      <c r="CB2" s="15" t="s">
        <v>8</v>
      </c>
      <c r="CC2" s="16" t="s">
        <v>9</v>
      </c>
      <c r="CD2" s="15" t="s">
        <v>8</v>
      </c>
      <c r="CE2" s="16" t="s">
        <v>9</v>
      </c>
      <c r="CF2" s="15" t="s">
        <v>8</v>
      </c>
      <c r="CG2" s="16" t="s">
        <v>9</v>
      </c>
      <c r="CH2" s="15" t="s">
        <v>8</v>
      </c>
      <c r="CI2" s="16" t="s">
        <v>9</v>
      </c>
      <c r="CJ2" s="15" t="s">
        <v>8</v>
      </c>
      <c r="CK2" s="16" t="s">
        <v>9</v>
      </c>
      <c r="CL2" s="15" t="s">
        <v>8</v>
      </c>
      <c r="CM2" s="16" t="s">
        <v>9</v>
      </c>
      <c r="CN2" s="15" t="s">
        <v>8</v>
      </c>
      <c r="CO2" s="16" t="s">
        <v>9</v>
      </c>
      <c r="CP2" s="15" t="s">
        <v>8</v>
      </c>
      <c r="CQ2" s="16" t="s">
        <v>9</v>
      </c>
      <c r="CR2" s="15" t="s">
        <v>8</v>
      </c>
      <c r="CS2" s="16" t="s">
        <v>9</v>
      </c>
      <c r="CT2" s="15" t="s">
        <v>8</v>
      </c>
      <c r="CU2" s="16" t="s">
        <v>9</v>
      </c>
      <c r="CV2" s="15" t="s">
        <v>8</v>
      </c>
      <c r="CW2" s="16" t="s">
        <v>9</v>
      </c>
      <c r="CX2" s="15" t="s">
        <v>8</v>
      </c>
      <c r="CY2" s="16" t="s">
        <v>9</v>
      </c>
      <c r="CZ2" s="15" t="s">
        <v>8</v>
      </c>
      <c r="DA2" s="16" t="s">
        <v>9</v>
      </c>
      <c r="DB2" s="15" t="s">
        <v>8</v>
      </c>
      <c r="DC2" s="16" t="s">
        <v>9</v>
      </c>
      <c r="DD2" s="15" t="s">
        <v>8</v>
      </c>
      <c r="DE2" s="16" t="s">
        <v>9</v>
      </c>
      <c r="DF2" s="15" t="s">
        <v>8</v>
      </c>
      <c r="DG2" s="16" t="s">
        <v>9</v>
      </c>
      <c r="DH2" s="15" t="s">
        <v>8</v>
      </c>
      <c r="DI2" s="16" t="s">
        <v>9</v>
      </c>
      <c r="DJ2" s="15" t="s">
        <v>8</v>
      </c>
      <c r="DK2" s="16" t="s">
        <v>9</v>
      </c>
      <c r="DL2" s="15" t="s">
        <v>8</v>
      </c>
      <c r="DM2" s="16" t="s">
        <v>9</v>
      </c>
      <c r="DN2" s="15" t="s">
        <v>8</v>
      </c>
      <c r="DO2" s="16" t="s">
        <v>9</v>
      </c>
      <c r="DP2" s="15" t="s">
        <v>8</v>
      </c>
      <c r="DQ2" s="16" t="s">
        <v>9</v>
      </c>
      <c r="DR2" s="5"/>
      <c r="DS2" s="17"/>
      <c r="DT2" s="18"/>
      <c r="DU2" s="19" t="s">
        <v>8</v>
      </c>
      <c r="DV2" s="20"/>
      <c r="DW2" s="19"/>
      <c r="DX2" s="21" t="s">
        <v>9</v>
      </c>
      <c r="DY2" s="22"/>
      <c r="DZ2" s="23"/>
      <c r="EA2" s="24" t="s">
        <v>8</v>
      </c>
      <c r="EB2" s="25" t="s">
        <v>9</v>
      </c>
      <c r="EC2" s="24" t="s">
        <v>8</v>
      </c>
      <c r="ED2" s="26" t="s">
        <v>9</v>
      </c>
      <c r="EE2" s="27" t="s">
        <v>8</v>
      </c>
      <c r="EF2" s="28" t="s">
        <v>9</v>
      </c>
    </row>
    <row r="3" spans="1:136" x14ac:dyDescent="0.2">
      <c r="A3" s="29" t="s">
        <v>10</v>
      </c>
      <c r="B3" s="30">
        <v>290.95</v>
      </c>
      <c r="C3" s="31">
        <f>IF(AND((B3&gt;0),(B$5&gt;0)),(B3/B$5*100),"")</f>
        <v>979.29989902389764</v>
      </c>
      <c r="D3" s="30">
        <v>189.61</v>
      </c>
      <c r="E3" s="32">
        <f>IF(AND((D3&gt;0),(D$5&gt;0)),(D3/D$5*100),"")</f>
        <v>615.21739130434787</v>
      </c>
      <c r="F3" s="30">
        <v>278.45999999999998</v>
      </c>
      <c r="G3" s="32">
        <f>IF(AND((F3&gt;0),(F$5&gt;0)),(F3/F$5*100),"")</f>
        <v>809.24149956408019</v>
      </c>
      <c r="H3" s="30">
        <v>334.61</v>
      </c>
      <c r="I3" s="32">
        <f>IF(AND((H3&gt;0),(H$5&gt;0)),(H3/H$5*100),"")</f>
        <v>989.97041420118353</v>
      </c>
      <c r="J3" s="30">
        <v>298.79000000000002</v>
      </c>
      <c r="K3" s="32">
        <f>IF(AND((J3&gt;0),(J$5&gt;0)),(J3/J$5*100),"")</f>
        <v>840.95130875316636</v>
      </c>
      <c r="L3" s="30">
        <v>257.62</v>
      </c>
      <c r="M3" s="32">
        <f>IF(AND((L3&gt;0),(L$5&gt;0)),(L3/L$5*100),"")</f>
        <v>710.28398125172316</v>
      </c>
      <c r="N3" s="30">
        <v>272.67</v>
      </c>
      <c r="O3" s="32">
        <f>IF(AND((N3&gt;0),(N$5&gt;0)),(N3/N$5*100),"")</f>
        <v>867.2709923664122</v>
      </c>
      <c r="P3" s="30">
        <v>333.59</v>
      </c>
      <c r="Q3" s="32">
        <f>IF(AND((P3&gt;0),(P$5&gt;0)),(P3/P$5*100),"")</f>
        <v>890.04802561366068</v>
      </c>
      <c r="R3" s="30">
        <v>239.78</v>
      </c>
      <c r="S3" s="32">
        <f>IF(AND((R3&gt;0),(R$5&gt;0)),(R3/R$5*100),"")</f>
        <v>764.11727214786492</v>
      </c>
      <c r="T3" s="30">
        <v>249.72</v>
      </c>
      <c r="U3" s="32">
        <f>IF(AND((T3&gt;0),(T$5&gt;0)),(T3/T$5*100),"")</f>
        <v>746.77033492822977</v>
      </c>
      <c r="V3" s="30">
        <v>287.5</v>
      </c>
      <c r="W3" s="32">
        <f>IF(AND((V3&gt;0),(V$5&gt;0)),(V3/V$5*100),"")</f>
        <v>896.75608234560184</v>
      </c>
      <c r="X3" s="30">
        <v>265.58</v>
      </c>
      <c r="Y3" s="32">
        <f>IF(AND((X3&gt;0),(X$5&gt;0)),(X3/X$5*100),"")</f>
        <v>813.16595223515003</v>
      </c>
      <c r="Z3" s="30">
        <v>331.41</v>
      </c>
      <c r="AA3" s="32">
        <f>IF(AND((Z3&gt;0),(Z$5&gt;0)),(Z3/Z$5*100),"")</f>
        <v>1055.1098376313278</v>
      </c>
      <c r="AB3" s="30">
        <v>290.12</v>
      </c>
      <c r="AC3" s="32">
        <f>IF(AND((AB3&gt;0),(AB$5&gt;0)),(AB3/AB$5*100),"")</f>
        <v>988.82072256305401</v>
      </c>
      <c r="AD3" s="30">
        <v>281.94</v>
      </c>
      <c r="AE3" s="32">
        <f>IF(AND((AD3&gt;0),(AD$5&gt;0)),(AD3/AD$5*100),"")</f>
        <v>913.31389698736632</v>
      </c>
      <c r="AF3" s="30">
        <v>234.72</v>
      </c>
      <c r="AG3" s="32">
        <f>IF(AND((AF3&gt;0),(AF$5&gt;0)),(AF3/AF$5*100),"")</f>
        <v>783.70617696160275</v>
      </c>
      <c r="AH3" s="30">
        <v>283.35000000000002</v>
      </c>
      <c r="AI3" s="32">
        <f>IF(AND((AH3&gt;0),(AH$5&gt;0)),(AH3/AH$5*100),"")</f>
        <v>841.80035650623904</v>
      </c>
      <c r="AJ3" s="30">
        <v>281.02999999999997</v>
      </c>
      <c r="AK3" s="32">
        <f>IF(AND((AJ3&gt;0),(AJ$5&gt;0)),(AJ3/AJ$5*100),"")</f>
        <v>953.93754243041394</v>
      </c>
      <c r="AL3" s="30">
        <v>290.89</v>
      </c>
      <c r="AM3" s="32">
        <f>IF(AND((AL3&gt;0),(AL$5&gt;0)),(AL3/AL$5*100),"")</f>
        <v>911.02411525211392</v>
      </c>
      <c r="AN3" s="30">
        <v>368.32</v>
      </c>
      <c r="AO3" s="32">
        <f>IF(AND((AN3&gt;0),(AN$5&gt;0)),(AN3/AN$5*100),"")</f>
        <v>1078.8517867603985</v>
      </c>
      <c r="AP3" s="30">
        <v>336.53</v>
      </c>
      <c r="AQ3" s="32">
        <f>IF(AND((AP3&gt;0),(AP$5&gt;0)),(AP3/AP$5*100),"")</f>
        <v>1024.1326841144248</v>
      </c>
      <c r="AR3" s="30">
        <v>338.68</v>
      </c>
      <c r="AS3" s="32">
        <f>IF(AND((AR3&gt;0),(AR$5&gt;0)),(AR3/AR$5*100),"")</f>
        <v>995.23949456362038</v>
      </c>
      <c r="AT3" s="30">
        <v>269.27</v>
      </c>
      <c r="AU3" s="32">
        <f>IF(AND((AT3&gt;0),(AT$5&gt;0)),(AT3/AT$5*100),"")</f>
        <v>937.89620341344482</v>
      </c>
      <c r="AV3" s="30">
        <v>278.52999999999997</v>
      </c>
      <c r="AW3" s="32">
        <f>IF(AND((AV3&gt;0),(AV$5&gt;0)),(AV3/AV$5*100),"")</f>
        <v>921.67438782263389</v>
      </c>
      <c r="AX3" s="30">
        <v>367.51</v>
      </c>
      <c r="AY3" s="32">
        <f>IF(AND((AX3&gt;0),(AX$5&gt;0)),(AX3/AX$5*100),"")</f>
        <v>1077.1101992966003</v>
      </c>
      <c r="AZ3" s="30">
        <v>244.79</v>
      </c>
      <c r="BA3" s="32">
        <f>IF(AND((AZ3&gt;0),(AZ$5&gt;0)),(AZ3/AZ$5*100),"")</f>
        <v>810.56291390728484</v>
      </c>
      <c r="BB3" s="30">
        <v>334.34</v>
      </c>
      <c r="BC3" s="32">
        <f>IF(AND((BB3&gt;0),(BB$5&gt;0)),(BB3/BB$5*100),"")</f>
        <v>995.35576064304826</v>
      </c>
      <c r="BD3" s="30">
        <v>313.74</v>
      </c>
      <c r="BE3" s="32">
        <f>IF(AND((BD3&gt;0),(BD$5&gt;0)),(BD3/BD$5*100),"")</f>
        <v>937.65690376569034</v>
      </c>
      <c r="BF3" s="30">
        <v>243.58</v>
      </c>
      <c r="BG3" s="32">
        <f>IF(AND((BF3&gt;0),(BF$5&gt;0)),(BF3/BF$5*100),"")</f>
        <v>844.00554400554404</v>
      </c>
      <c r="BH3" s="30">
        <v>307.27</v>
      </c>
      <c r="BI3" s="32">
        <f>IF(AND((BH3&gt;0),(BH$5&gt;0)),(BH3/BH$5*100),"")</f>
        <v>1080.0351493848857</v>
      </c>
      <c r="BJ3" s="30">
        <v>347.26</v>
      </c>
      <c r="BK3" s="32">
        <f>IF(AND((BJ3&gt;0),(BJ$5&gt;0)),(BJ3/BJ$5*100),"")</f>
        <v>986.25390514058506</v>
      </c>
      <c r="BL3" s="30">
        <v>272.36</v>
      </c>
      <c r="BM3" s="32">
        <f>IF(AND((BL3&gt;0),(BL$5&gt;0)),(BL3/BL$5*100),"")</f>
        <v>850.06242197253437</v>
      </c>
      <c r="BN3" s="30">
        <v>338.21</v>
      </c>
      <c r="BO3" s="32">
        <f>IF(AND((BN3&gt;0),(BN$5&gt;0)),(BN3/BN$5*100),"")</f>
        <v>1057.2366364488903</v>
      </c>
      <c r="BP3" s="30">
        <v>365.5</v>
      </c>
      <c r="BQ3" s="32">
        <f>IF(AND((BP3&gt;0),(BP$5&gt;0)),(BP3/BP$5*100),"")</f>
        <v>1164.0127388535034</v>
      </c>
      <c r="BR3" s="30">
        <v>369.21</v>
      </c>
      <c r="BS3" s="32">
        <f>IF(AND((BR3&gt;0),(BR$5&gt;0)),(BR3/BR$5*100),"")</f>
        <v>1101.1333134506413</v>
      </c>
      <c r="BT3" s="30">
        <v>316.24</v>
      </c>
      <c r="BU3" s="32">
        <f>IF(AND((BT3&gt;0),(BT$5&gt;0)),(BT3/BT$5*100),"")</f>
        <v>960.04857316332743</v>
      </c>
      <c r="BV3" s="30">
        <v>319.83</v>
      </c>
      <c r="BW3" s="32">
        <f>IF(AND((BV3&gt;0),(BV$5&gt;0)),(BV3/BV$5*100),"")</f>
        <v>1005.4385413392016</v>
      </c>
      <c r="BX3" s="30">
        <v>166.91</v>
      </c>
      <c r="BY3" s="32">
        <f>IF(AND((BX3&gt;0),(BX$5&gt;0)),(BX3/BX$5*100),"")</f>
        <v>681.82189542483661</v>
      </c>
      <c r="BZ3" s="30">
        <v>193.48</v>
      </c>
      <c r="CA3" s="32">
        <f>IF(AND((BZ3&gt;0),(BZ$5&gt;0)),(BZ3/BZ$5*100),"")</f>
        <v>653.86955052382564</v>
      </c>
      <c r="CB3" s="30">
        <v>201.05</v>
      </c>
      <c r="CC3" s="32">
        <f>IF(AND((CB3&gt;0),(CB$5&gt;0)),(CB3/CB$5*100),"")</f>
        <v>688.52739726027403</v>
      </c>
      <c r="CD3" s="30">
        <v>172.36</v>
      </c>
      <c r="CE3" s="32">
        <f>IF(AND((CD3&gt;0),(CD$5&gt;0)),(CD3/CD$5*100),"")</f>
        <v>520.88244182532492</v>
      </c>
      <c r="CF3" s="30">
        <v>251.8</v>
      </c>
      <c r="CG3" s="32">
        <f>IF(AND((CF3&gt;0),(CF$5&gt;0)),(CF3/CF$5*100),"")</f>
        <v>856.17137028221691</v>
      </c>
      <c r="CH3" s="30">
        <v>208.15</v>
      </c>
      <c r="CI3" s="32">
        <f>IF(AND((CH3&gt;0),(CH$5&gt;0)),(CH3/CH$5*100),"")</f>
        <v>702.49746878164024</v>
      </c>
      <c r="CJ3" s="30"/>
      <c r="CK3" s="32" t="str">
        <f>IF(AND((CJ3&gt;0),(CJ$5&gt;0)),(CJ3/CJ$5*100),"")</f>
        <v/>
      </c>
      <c r="CL3" s="30"/>
      <c r="CM3" s="32" t="str">
        <f>IF(AND((CL3&gt;0),(CL$5&gt;0)),(CL3/CL$5*100),"")</f>
        <v/>
      </c>
      <c r="CN3" s="30"/>
      <c r="CO3" s="32" t="str">
        <f>IF(AND((CN3&gt;0),(CN$5&gt;0)),(CN3/CN$5*100),"")</f>
        <v/>
      </c>
      <c r="CP3" s="30">
        <v>187.79</v>
      </c>
      <c r="CQ3" s="32">
        <f>IF(AND((CP3&gt;0),(CP$5&gt;0)),(CP3/CP$5*100),"")</f>
        <v>773.75360527400085</v>
      </c>
      <c r="CR3" s="30">
        <v>370.3</v>
      </c>
      <c r="CS3" s="32">
        <f>IF(AND((CR3&gt;0),(CR$5&gt;0)),(CR3/CR$5*100),"")</f>
        <v>1017.3076923076924</v>
      </c>
      <c r="CT3" s="30">
        <v>347.33</v>
      </c>
      <c r="CU3" s="32">
        <f>IF(AND((CT3&gt;0),(CT$5&gt;0)),(CT3/CT$5*100),"")</f>
        <v>1076.6584004959702</v>
      </c>
      <c r="CV3" s="30">
        <v>351.89</v>
      </c>
      <c r="CW3" s="32">
        <f>IF(AND((CV3&gt;0),(CV$5&gt;0)),(CV3/CV$5*100),"")</f>
        <v>1061.1881785283474</v>
      </c>
      <c r="CX3" s="30">
        <v>247.69</v>
      </c>
      <c r="CY3" s="32">
        <f>IF(AND((CX3&gt;0),(CX$5&gt;0)),(CX3/CX$5*100),"")</f>
        <v>727.85777255362905</v>
      </c>
      <c r="CZ3" s="30">
        <v>308.05</v>
      </c>
      <c r="DA3" s="32">
        <f>IF(AND((CZ3&gt;0),(CZ$5&gt;0)),(CZ3/CZ$5*100),"")</f>
        <v>969.93073047858934</v>
      </c>
      <c r="DB3" s="30">
        <v>301.75</v>
      </c>
      <c r="DC3" s="32">
        <f>IF(AND((DB3&gt;0),(DB$5&gt;0)),(DB3/DB$5*100),"")</f>
        <v>994.23393739703454</v>
      </c>
      <c r="DD3" s="30">
        <v>346.03</v>
      </c>
      <c r="DE3" s="32">
        <f>IF(AND((DD3&gt;0),(DD$5&gt;0)),(DD3/DD$5*100),"")</f>
        <v>1119.8381877022653</v>
      </c>
      <c r="DF3" s="30">
        <v>304.95999999999998</v>
      </c>
      <c r="DG3" s="32">
        <f>IF(AND((DF3&gt;0),(DF$5&gt;0)),(DF3/DF$5*100),"")</f>
        <v>983.424701709126</v>
      </c>
      <c r="DH3" s="30">
        <v>299.75</v>
      </c>
      <c r="DI3" s="32">
        <f>IF(AND((DH3&gt;0),(DH$5&gt;0)),(DH3/DH$5*100),"")</f>
        <v>991.89278623428197</v>
      </c>
      <c r="DJ3" s="30">
        <v>340.48</v>
      </c>
      <c r="DK3" s="32">
        <f>IF(AND((DJ3&gt;0),(DJ$5&gt;0)),(DJ3/DJ$5*100),"")</f>
        <v>1082.6073131955486</v>
      </c>
      <c r="DL3" s="30">
        <v>316.19</v>
      </c>
      <c r="DM3" s="32">
        <f>IF(AND((DL3&gt;0),(DL$5&gt;0)),(DL3/DL$5*100),"")</f>
        <v>1035.3307138179437</v>
      </c>
      <c r="DN3" s="32"/>
      <c r="DO3" s="32" t="str">
        <f>IF(AND((DN3&gt;0),(DN$5&gt;0)),(DN3/DN$5*100),"")</f>
        <v/>
      </c>
      <c r="DP3" s="32"/>
      <c r="DQ3" s="32" t="str">
        <f>IF(AND((DP3&gt;0),(DP$5&gt;0)),(DP3/DP$5*100),"")</f>
        <v/>
      </c>
      <c r="DR3" s="5"/>
      <c r="DS3" s="33" t="str">
        <f t="shared" ref="DS3:DS48" si="0">A3</f>
        <v>Body length</v>
      </c>
      <c r="DT3" s="34">
        <f>COUNT(#REF!,#REF!,#REF!,#REF!,#REF!,#REF!,B3,D3,F3,H3,J3,L3,N3,P3,R3,T3,V3,X3,Z3,AB3,AD3,AF3,AH3,AJ3,AL3,AN3,AP3,AR3,AT3,AV3,AX3,AZ3,BB3,BD3,BF3,BH3,BJ3,BL3,BN3,BP3,BR3,BT3,BV3,BX3,BZ3,CB3,CD3,CF3,CH3,CJ3,CL3,CN3,CP3,CR3,CT3,CV3,CX3,CZ3,DB3,DD3,DF3,DH3,DJ3,DL3,DN3,DP3)</f>
        <v>55</v>
      </c>
      <c r="DU3" s="35">
        <f>IF(SUM(B3,D3,F3,H3,J3,L3,N3,P3,R3,T3,V3,X3,Z3,AB3,AD3,AF3,AH3,AJ3,AL3,AN3,AP3,AR3,AT3,AV3,AX3,AZ3,BB3,BD3,BF3,BH3,BJ3,BL3,BN3,BP3,BR3,BT3,BV3,BX3,BZ3,CB3,CD3,CF3,CH3,CJ3,CL3,CN3,CP3,CR3,CT3,CV3,CX3,CZ3,DB3,DD3,DF3,DH3,DJ3,DL3,DN3,DP3)&gt;0,MIN(B3,D3,F3,H3,J3,L3,N3,P3,R3,T3,V3,X3,Z3,AB3,AD3,AF3,AH3,AJ3,AL3,AN3,AP3,AR3,AT3,AV3,AX3,AZ3,BB3,BD3,BF3,BH3,BJ3,BL3,BN3,BP3,BR3,BT3,BV3,BX3,BZ3,CB3,CD3,CF3,CH3,CJ3,CL3,CN3,CP3,CR3,CT3,CV3,CX3,CZ3,DB3,DD3,DF3,DH3,DJ3,DL3,DN3,DP3),"")</f>
        <v>166.91</v>
      </c>
      <c r="DV3" s="36" t="str">
        <f>IF(COUNT(DU3)&gt;0,"–","?")</f>
        <v>–</v>
      </c>
      <c r="DW3" s="37">
        <f>IF(SUM(B3,D3,F3,H3,J3,L3,N3,P3,R3,T3,V3,X3,Z3,AB3,AD3,AF3,AH3,AJ3,AL3,AN3,AP3,AR3,AT3,AV3,AX3,AZ3,BB3,BD3,BF3,BH3,BJ3,BL3,BN3,BP3,BR3,BT3,BV3,BX3,BZ3,CB3,CD3,CF3,CH3,CJ3,CL3,CN3,CP3,CR3,CT3,CV3,CX3,CZ3,DB3,DD3,DF3,DH3,DJ3,DL3,DN3,DP3)&gt;0,MAX(B3,D3,F3,H3,J3,L3,N3,P3,R3,T3,V3,X3,Z3,AB3,AD3,AF3,AH3,AJ3,AL3,AN3,AP3,AR3,AT3,AV3,AX3,AZ3,BB3,BD3,BF3,BH3,BJ3,BL3,BN3,BP3,BR3,BT3,BV3,BX3,BZ3,CB3,CD3,CF3,CH3,CJ3,CL3,CN3,CP3,CR3,CT3,CV3,CX3,CZ3,DB3,DD3,DF3,DH3,DJ3,DL3,DN3,DP3),"")</f>
        <v>370.3</v>
      </c>
      <c r="DX3" s="38">
        <f>IF(SUM(C3,E3,G3,I3,K3,M3,O3,Q3,S3,U3,W3,Y3,AA3,AC3,AE3,AG3,AI3,AK3,AM3,AO3,AQ3,AS3,AU3,AW3,AY3,BA3,BC3,BE3,BG3,BI3,BK3,BM3,BO3,BQ3,BS3,BU3,BW3,BY3,CA3,CC3,CE3,CG3,CI3,CK3,CM3,CO3,CQ3,CS3,CU3,CW3,CY3,DA3,DC3,DE3,DG3,DI3,DK3,DM3,DO3,DQ3)&gt;0,MIN(C3,E3,G3,I3,K3,M3,O3,Q3,S3,U3,W3,Y3,AA3,AC3,AE3,AG3,AI3,AK3,AM3,AO3,AQ3,AS3,AU3,AW3,AY3,BA3,BC3,BE3,BG3,BI3,BK3,BM3,BO3,BQ3,BS3,BU3,BW3,BY3,CA3,CC3,CE3,CG3,CI3,CK3,CM3,CO3,CQ3,CS3,CU3,CW3,CY3,DA3,DC3,DE3,DG3,DI3,DK3,DM3,DO3,DQ3),"")</f>
        <v>520.88244182532492</v>
      </c>
      <c r="DY3" s="39" t="str">
        <f>IF(COUNT(DX3)&gt;0,"–","?")</f>
        <v>–</v>
      </c>
      <c r="DZ3" s="40">
        <f>IF(SUM(C3,E3,G3,I3,K3,M3,O3,Q3,S3,U3,W3,Y3,AA3,AC3,AE3,AG3,AI3,AK3,AM3,AO3,AQ3,AS3,AU3,AW3,AY3,BA3,BC3,BE3,BG3,BI3,BK3,BM3,BO3,BQ3,BS3,BU3,BW3,BY3,CA3,CC3,CE3,CG3,CI3,CK3,CM3,CO3,CQ3,CS3,CU3,CW3,CY3,DA3,DC3,DE3,DG3,DI3,DK3,DM3,DO3,DQ3)&gt;0,MAX(C3,E3,G3,I3,K3,M3,O3,Q3,S3,U3,W3,Y3,AA3,AC3,AE3,AG3,AI3,AK3,AM3,AO3,AQ3,AS3,AU3,AW3,AY3,BA3,BC3,BE3,BG3,BI3,BK3,BM3,BO3,BQ3,BS3,BU3,BW3,BY3,CA3,CC3,CE3,CG3,CI3,CK3,CM3,CO3,CQ3,CS3,CU3,CW3,CY3,DA3,DC3,DE3,DG3,DI3,DK3,DM3,DO3,DQ3),"")</f>
        <v>1164.0127388535034</v>
      </c>
      <c r="EA3" s="41">
        <f>IF(SUM(B3,D3,F3,H3,J3,L3,N3,P3,R3,T3,V3,X3,Z3,AB3,AD3,AF3,AH3,AJ3,AL3,AN3,AP3,AR3,AT3,AV3,AX3,AZ3,BB3,BD3,BF3,BH3,BJ3,BL3,BN3,BP3,BR3,BT3,BV3,BX3,BZ3,CB3,CD3,CF3,CH3,CJ3,CL3,CN3,CP3,CR3,CT3,CV3,CX3,CZ3,DB3,DD3,DF3,DH3,DJ3,DL3,DN3,DP3)&gt;0,AVERAGE(B3,D3,F3,H3,J3,L3,N3,P3,R3,T3,V3,X3,Z3,AB3,AD3,AF3,AH3,AJ3,AL3,AN3,AP3,AR3,AT3,AV3,AX3,AZ3,BB3,BD3,BF3,BH3,BJ3,BL3,BN3,BP3,BR3,BT3,BV3,BX3,BZ3,CB3,CD3,CF3,CH3,CJ3,CL3,CN3,CP3,CR3,CT3,CV3,CX3,CZ3,DB3,DD3,DF3,DH3,DJ3,DL3,DN3,DP3),"?")</f>
        <v>289.80854545454537</v>
      </c>
      <c r="EB3" s="42">
        <f>IF(SUM(C3,E3,G3,I3,K3,M3,O3,Q3,S3,U3,W3,Y3,AA3,AC3,AE3,AG3,AI3,AK3,AM3,AO3,AQ3,AS3,AU3,AW3,AY3,BA3,BC3,BE3,BG3,BI3,BK3,BM3,BO3,BQ3,BS3,BU3,BW3,BY3,CA3,CC3,CE3,CG3,CI3,CK3,CM3,CO3,CQ3,CS3,CU3,CW3,CY3,DA3,DC3,DE3,DG3,DI3,DK3,DM3,DO3,DQ3)&gt;0,AVERAGE(C3,E3,G3,I3,K3,M3,O3,Q3,S3,U3,W3,Y3,AA3,AC3,AE3,AG3,AI3,AK3,AM3,AO3,AQ3,AS3,AU3,AW3,AY3,BA3,BC3,BE3,BG3,BI3,BK3,BM3,BO3,BQ3,BS3,BU3,BW3,BY3,CA3,CC3,CE3,CG3,CI3,CK3,CM3,CO3,CQ3,CS3,CU3,CW3,CY3,DA3,DC3,DE3,DG3,DI3,DK3,DM3,DO3,DQ3),"?")</f>
        <v>911.55103825284118</v>
      </c>
      <c r="EC3" s="43">
        <f>IF(COUNT(B3,D3,F3,H3,J3,L3,N3,P3,R3,T3,V3,X3,Z3,AB3,AD3,AF3,AH3,AJ3,AL3,AN3,AP3,AR3,AT3,AV3,AX3,AZ3,BB3,BD3,BF3,BH3,BJ3,BL3,BN3,BP3,BR3,BT3,BV3,BX3,BZ3,CB3,CD3,CF3,CH3,CJ3,CL3,CN3,CP3,CR3,CT3,CV3,CX3,CZ3,DB3,DD3,DF3,DH3,DJ3,DL3,DN3,DP3)&gt;1,STDEV(B3,D3,F3,H3,J3,L3,N3,P3,R3,T3,V3,X3,Z3,AB3,AD3,AF3,AH3,AJ3,AL3,AN3,AP3,AR3,AT3,AV3,AX3,AZ3,BB3,BD3,BF3,BH3,BJ3,BL3,BN3,BP3,BR3,BT3,BV3,BX3,BZ3,CB3,CD3,CF3,CH3,CJ3,CL3,CN3,CP3,CR3,CT3,CV3,CX3,CZ3,DB3,DD3,DF3,DH3,DJ3,DL3,DN3,DP3),"?")</f>
        <v>53.80034074717215</v>
      </c>
      <c r="ED3" s="44">
        <f>IF(COUNT(C3,E3,G3,I3,K3,M3,O3,Q3,S3,U3,W3,Y3,AA3,AC3,AE3,AG3,AI3,AK3,AM3,AO3,AQ3,AS3,AU3,AW3,AY3,BA3,BC3,BE3,BG3,BI3,BK3,BM3,BO3,BQ3,BS3,BU3,BW3,BY3,CA3,CC3,CE3,CG3,CI3,CK3,CM3,CO3,CQ3,CS3,CU3,CW3,CY3,DA3,DC3,DE3,DG3,DI3,DK3,DM3,DO3,DQ3)&gt;1,STDEV(C3,E3,G3,I3,K3,M3,O3,Q3,S3,U3,W3,Y3,AA3,AC3,AE3,AG3,AI3,AK3,AM3,AO3,AQ3,AS3,AU3,AW3,AY3,BA3,BC3,BE3,BG3,BI3,BK3,BM3,BO3,BQ3,BS3,BU3,BW3,BY3,CA3,CC3,CE3,CG3,CI3,CK3,CM3,CO3,CQ3,CS3,CU3,CW3,CY3,DA3,DC3,DE3,DG3,DI3,DK3,DM3,DO3,DQ3),"?")</f>
        <v>144.34887019462889</v>
      </c>
      <c r="EE3" s="36">
        <f>IF(COUNT(B3)&gt;0,B3,"?")</f>
        <v>290.95</v>
      </c>
      <c r="EF3" s="39">
        <f>IF(COUNT(C3)&gt;0,C3,"?")</f>
        <v>979.29989902389764</v>
      </c>
    </row>
    <row r="4" spans="1:136" x14ac:dyDescent="0.2">
      <c r="A4" s="45" t="s">
        <v>11</v>
      </c>
      <c r="B4" s="46"/>
      <c r="C4" s="47"/>
      <c r="D4" s="48"/>
      <c r="E4" s="48"/>
      <c r="F4" s="46"/>
      <c r="G4" s="48"/>
      <c r="H4" s="46"/>
      <c r="I4" s="48"/>
      <c r="J4" s="46"/>
      <c r="K4" s="48"/>
      <c r="L4" s="46"/>
      <c r="M4" s="48"/>
      <c r="N4" s="46"/>
      <c r="O4" s="48"/>
      <c r="P4" s="46"/>
      <c r="Q4" s="48"/>
      <c r="R4" s="46"/>
      <c r="S4" s="48"/>
      <c r="T4" s="46"/>
      <c r="U4" s="48"/>
      <c r="V4" s="46"/>
      <c r="W4" s="48"/>
      <c r="X4" s="46"/>
      <c r="Y4" s="48"/>
      <c r="Z4" s="46"/>
      <c r="AA4" s="48"/>
      <c r="AB4" s="46"/>
      <c r="AC4" s="48"/>
      <c r="AD4" s="46"/>
      <c r="AE4" s="49"/>
      <c r="AF4" s="46"/>
      <c r="AG4" s="48"/>
      <c r="AH4" s="50"/>
      <c r="AI4" s="48"/>
      <c r="AJ4" s="46"/>
      <c r="AK4" s="48"/>
      <c r="AL4" s="46"/>
      <c r="AM4" s="48"/>
      <c r="AN4" s="46"/>
      <c r="AO4" s="48"/>
      <c r="AP4" s="46"/>
      <c r="AQ4" s="48"/>
      <c r="AR4" s="46"/>
      <c r="AS4" s="48"/>
      <c r="AT4" s="46"/>
      <c r="AU4" s="48"/>
      <c r="AV4" s="46"/>
      <c r="AW4" s="48"/>
      <c r="AX4" s="46"/>
      <c r="AY4" s="48"/>
      <c r="AZ4" s="46"/>
      <c r="BA4" s="48"/>
      <c r="BB4" s="46"/>
      <c r="BC4" s="48"/>
      <c r="BD4" s="46"/>
      <c r="BE4" s="48"/>
      <c r="BF4" s="46"/>
      <c r="BG4" s="48"/>
      <c r="BH4" s="46"/>
      <c r="BI4" s="49"/>
      <c r="BJ4" s="46"/>
      <c r="BK4" s="48"/>
      <c r="BL4" s="46"/>
      <c r="BM4" s="48"/>
      <c r="BN4" s="46"/>
      <c r="BO4" s="48"/>
      <c r="BP4" s="46"/>
      <c r="BQ4" s="48"/>
      <c r="BR4" s="46"/>
      <c r="BS4" s="48"/>
      <c r="BT4" s="46"/>
      <c r="BU4" s="48"/>
      <c r="BV4" s="46"/>
      <c r="BW4" s="48"/>
      <c r="BX4" s="46"/>
      <c r="BY4" s="48"/>
      <c r="BZ4" s="46"/>
      <c r="CA4" s="48"/>
      <c r="CB4" s="46"/>
      <c r="CC4" s="48"/>
      <c r="CD4" s="46"/>
      <c r="CE4" s="48"/>
      <c r="CF4" s="46"/>
      <c r="CG4" s="48"/>
      <c r="CH4" s="46"/>
      <c r="CI4" s="48"/>
      <c r="CJ4" s="50"/>
      <c r="CK4" s="48"/>
      <c r="CL4" s="46"/>
      <c r="CM4" s="48"/>
      <c r="CN4" s="46"/>
      <c r="CO4" s="48"/>
      <c r="CP4" s="46"/>
      <c r="CQ4" s="48"/>
      <c r="CR4" s="46"/>
      <c r="CS4" s="48"/>
      <c r="CT4" s="46"/>
      <c r="CU4" s="48"/>
      <c r="CV4" s="46"/>
      <c r="CW4" s="48"/>
      <c r="CX4" s="46"/>
      <c r="CY4" s="48"/>
      <c r="CZ4" s="46"/>
      <c r="DA4" s="48"/>
      <c r="DB4" s="46"/>
      <c r="DC4" s="48"/>
      <c r="DD4" s="46"/>
      <c r="DE4" s="48"/>
      <c r="DF4" s="46"/>
      <c r="DG4" s="48"/>
      <c r="DH4" s="46"/>
      <c r="DI4" s="48"/>
      <c r="DJ4" s="46"/>
      <c r="DK4" s="48"/>
      <c r="DL4" s="46"/>
      <c r="DM4" s="48"/>
      <c r="DN4" s="51"/>
      <c r="DO4" s="48"/>
      <c r="DP4" s="51"/>
      <c r="DQ4" s="48"/>
      <c r="DR4" s="5"/>
      <c r="DS4" s="33" t="str">
        <f t="shared" si="0"/>
        <v>Buccopharyngeal tube</v>
      </c>
      <c r="DT4" s="52"/>
      <c r="DU4" s="35" t="str">
        <f t="shared" ref="DU4:DU48" si="1">IF(SUM(B4,D4,F4,H4,J4,L4,N4,P4,R4,T4,V4,X4,Z4,AB4,AD4,AF4,AH4,AJ4,AL4,AN4,AP4,AR4,AT4,AV4,AX4,AZ4,BB4,BD4,BF4,BH4,BJ4,BL4,BN4,BP4,BR4,BT4,BV4,BX4,BZ4,CB4,CD4,CF4,CH4,CJ4,CL4,CN4,CP4,CR4,CT4,CV4,CX4,CZ4,DB4,DD4,DF4,DH4,DJ4,DL4,DN4,DP4)&gt;0,MIN(B4,D4,F4,H4,J4,L4,N4,P4,R4,T4,V4,X4,Z4,AB4,AD4,AF4,AH4,AJ4,AL4,AN4,AP4,AR4,AT4,AV4,AX4,AZ4,BB4,BD4,BF4,BH4,BJ4,BL4,BN4,BP4,BR4,BT4,BV4,BX4,BZ4,CB4,CD4,CF4,CH4,CJ4,CL4,CN4,CP4,CR4,CT4,CV4,CX4,CZ4,DB4,DD4,DF4,DH4,DJ4,DL4,DN4,DP4),"")</f>
        <v/>
      </c>
      <c r="DV4" s="36"/>
      <c r="DW4" s="37" t="str">
        <f t="shared" ref="DW4:DW48" si="2">IF(SUM(B4,D4,F4,H4,J4,L4,N4,P4,R4,T4,V4,X4,Z4,AB4,AD4,AF4,AH4,AJ4,AL4,AN4,AP4,AR4,AT4,AV4,AX4,AZ4,BB4,BD4,BF4,BH4,BJ4,BL4,BN4,BP4,BR4,BT4,BV4,BX4,BZ4,CB4,CD4,CF4,CH4,CJ4,CL4,CN4,CP4,CR4,CT4,CV4,CX4,CZ4,DB4,DD4,DF4,DH4,DJ4,DL4,DN4,DP4)&gt;0,MAX(B4,D4,F4,H4,J4,L4,N4,P4,R4,T4,V4,X4,Z4,AB4,AD4,AF4,AH4,AJ4,AL4,AN4,AP4,AR4,AT4,AV4,AX4,AZ4,BB4,BD4,BF4,BH4,BJ4,BL4,BN4,BP4,BR4,BT4,BV4,BX4,BZ4,CB4,CD4,CF4,CH4,CJ4,CL4,CN4,CP4,CR4,CT4,CV4,CX4,CZ4,DB4,DD4,DF4,DH4,DJ4,DL4,DN4,DP4),"")</f>
        <v/>
      </c>
      <c r="DX4" s="38" t="str">
        <f t="shared" ref="DX4:DX48" si="3">IF(SUM(C4,E4,G4,I4,K4,M4,O4,Q4,S4,U4,W4,Y4,AA4,AC4,AE4,AG4,AI4,AK4,AM4,AO4,AQ4,AS4,AU4,AW4,AY4,BA4,BC4,BE4,BG4,BI4,BK4,BM4,BO4,BQ4,BS4,BU4,BW4,BY4,CA4,CC4,CE4,CG4,CI4,CK4,CM4,CO4,CQ4,CS4,CU4,CW4,CY4,DA4,DC4,DE4,DG4,DI4,DK4,DM4,DO4,DQ4)&gt;0,MIN(C4,E4,G4,I4,K4,M4,O4,Q4,S4,U4,W4,Y4,AA4,AC4,AE4,AG4,AI4,AK4,AM4,AO4,AQ4,AS4,AU4,AW4,AY4,BA4,BC4,BE4,BG4,BI4,BK4,BM4,BO4,BQ4,BS4,BU4,BW4,BY4,CA4,CC4,CE4,CG4,CI4,CK4,CM4,CO4,CQ4,CS4,CU4,CW4,CY4,DA4,DC4,DE4,DG4,DI4,DK4,DM4,DO4,DQ4),"")</f>
        <v/>
      </c>
      <c r="DY4" s="39"/>
      <c r="DZ4" s="40" t="str">
        <f t="shared" ref="DZ4:DZ48" si="4">IF(SUM(C4,E4,G4,I4,K4,M4,O4,Q4,S4,U4,W4,Y4,AA4,AC4,AE4,AG4,AI4,AK4,AM4,AO4,AQ4,AS4,AU4,AW4,AY4,BA4,BC4,BE4,BG4,BI4,BK4,BM4,BO4,BQ4,BS4,BU4,BW4,BY4,CA4,CC4,CE4,CG4,CI4,CK4,CM4,CO4,CQ4,CS4,CU4,CW4,CY4,DA4,DC4,DE4,DG4,DI4,DK4,DM4,DO4,DQ4)&gt;0,MAX(C4,E4,G4,I4,K4,M4,O4,Q4,S4,U4,W4,Y4,AA4,AC4,AE4,AG4,AI4,AK4,AM4,AO4,AQ4,AS4,AU4,AW4,AY4,BA4,BC4,BE4,BG4,BI4,BK4,BM4,BO4,BQ4,BS4,BU4,BW4,BY4,CA4,CC4,CE4,CG4,CI4,CK4,CM4,CO4,CQ4,CS4,CU4,CW4,CY4,DA4,DC4,DE4,DG4,DI4,DK4,DM4,DO4,DQ4),"")</f>
        <v/>
      </c>
      <c r="EA4" s="41"/>
      <c r="EB4" s="42"/>
      <c r="EC4" s="43"/>
      <c r="ED4" s="44"/>
      <c r="EE4" s="36"/>
      <c r="EF4" s="39"/>
    </row>
    <row r="5" spans="1:136" x14ac:dyDescent="0.2">
      <c r="A5" s="29" t="s">
        <v>12</v>
      </c>
      <c r="B5" s="53">
        <v>29.71</v>
      </c>
      <c r="C5" s="54" t="s">
        <v>13</v>
      </c>
      <c r="D5" s="53">
        <v>30.82</v>
      </c>
      <c r="E5" s="55" t="s">
        <v>13</v>
      </c>
      <c r="F5" s="53">
        <v>34.409999999999997</v>
      </c>
      <c r="G5" s="55" t="s">
        <v>13</v>
      </c>
      <c r="H5" s="53">
        <v>33.799999999999997</v>
      </c>
      <c r="I5" s="55" t="s">
        <v>13</v>
      </c>
      <c r="J5" s="53">
        <v>35.53</v>
      </c>
      <c r="K5" s="55" t="s">
        <v>13</v>
      </c>
      <c r="L5" s="53">
        <v>36.270000000000003</v>
      </c>
      <c r="M5" s="55" t="s">
        <v>13</v>
      </c>
      <c r="N5" s="53">
        <v>31.44</v>
      </c>
      <c r="O5" s="55" t="s">
        <v>13</v>
      </c>
      <c r="P5" s="53">
        <v>37.479999999999997</v>
      </c>
      <c r="Q5" s="55" t="s">
        <v>13</v>
      </c>
      <c r="R5" s="53">
        <v>31.38</v>
      </c>
      <c r="S5" s="55" t="s">
        <v>13</v>
      </c>
      <c r="T5" s="53">
        <v>33.44</v>
      </c>
      <c r="U5" s="55" t="s">
        <v>13</v>
      </c>
      <c r="V5" s="53">
        <v>32.06</v>
      </c>
      <c r="W5" s="55" t="s">
        <v>13</v>
      </c>
      <c r="X5" s="53">
        <v>32.659999999999997</v>
      </c>
      <c r="Y5" s="55" t="s">
        <v>13</v>
      </c>
      <c r="Z5" s="53">
        <v>31.41</v>
      </c>
      <c r="AA5" s="55" t="s">
        <v>13</v>
      </c>
      <c r="AB5" s="53">
        <v>29.34</v>
      </c>
      <c r="AC5" s="55" t="s">
        <v>13</v>
      </c>
      <c r="AD5" s="53">
        <v>30.87</v>
      </c>
      <c r="AE5" s="55" t="s">
        <v>13</v>
      </c>
      <c r="AF5" s="53">
        <v>29.95</v>
      </c>
      <c r="AG5" s="55" t="s">
        <v>13</v>
      </c>
      <c r="AH5" s="53">
        <v>33.659999999999997</v>
      </c>
      <c r="AI5" s="55" t="s">
        <v>13</v>
      </c>
      <c r="AJ5" s="53">
        <v>29.46</v>
      </c>
      <c r="AK5" s="55" t="s">
        <v>13</v>
      </c>
      <c r="AL5" s="53">
        <v>31.93</v>
      </c>
      <c r="AM5" s="55" t="s">
        <v>13</v>
      </c>
      <c r="AN5" s="53">
        <v>34.14</v>
      </c>
      <c r="AO5" s="55" t="s">
        <v>13</v>
      </c>
      <c r="AP5" s="53">
        <v>32.86</v>
      </c>
      <c r="AQ5" s="55" t="s">
        <v>13</v>
      </c>
      <c r="AR5" s="53">
        <v>34.03</v>
      </c>
      <c r="AS5" s="55" t="s">
        <v>13</v>
      </c>
      <c r="AT5" s="53">
        <v>28.71</v>
      </c>
      <c r="AU5" s="55" t="s">
        <v>13</v>
      </c>
      <c r="AV5" s="53">
        <v>30.22</v>
      </c>
      <c r="AW5" s="55" t="s">
        <v>13</v>
      </c>
      <c r="AX5" s="53">
        <v>34.119999999999997</v>
      </c>
      <c r="AY5" s="55" t="s">
        <v>13</v>
      </c>
      <c r="AZ5" s="53">
        <v>30.2</v>
      </c>
      <c r="BA5" s="55" t="s">
        <v>13</v>
      </c>
      <c r="BB5" s="53">
        <v>33.590000000000003</v>
      </c>
      <c r="BC5" s="55" t="s">
        <v>13</v>
      </c>
      <c r="BD5" s="53">
        <v>33.46</v>
      </c>
      <c r="BE5" s="55" t="s">
        <v>13</v>
      </c>
      <c r="BF5" s="53">
        <v>28.86</v>
      </c>
      <c r="BG5" s="55" t="s">
        <v>13</v>
      </c>
      <c r="BH5" s="53">
        <v>28.45</v>
      </c>
      <c r="BI5" s="55" t="s">
        <v>13</v>
      </c>
      <c r="BJ5" s="53">
        <v>35.21</v>
      </c>
      <c r="BK5" s="55" t="s">
        <v>13</v>
      </c>
      <c r="BL5" s="53">
        <v>32.04</v>
      </c>
      <c r="BM5" s="55" t="s">
        <v>13</v>
      </c>
      <c r="BN5" s="53">
        <v>31.99</v>
      </c>
      <c r="BO5" s="55" t="s">
        <v>13</v>
      </c>
      <c r="BP5" s="53">
        <v>31.4</v>
      </c>
      <c r="BQ5" s="55" t="s">
        <v>13</v>
      </c>
      <c r="BR5" s="53">
        <v>33.53</v>
      </c>
      <c r="BS5" s="55" t="s">
        <v>13</v>
      </c>
      <c r="BT5" s="53">
        <v>32.94</v>
      </c>
      <c r="BU5" s="55" t="s">
        <v>13</v>
      </c>
      <c r="BV5" s="53">
        <v>31.81</v>
      </c>
      <c r="BW5" s="55" t="s">
        <v>13</v>
      </c>
      <c r="BX5" s="53">
        <v>24.48</v>
      </c>
      <c r="BY5" s="55" t="s">
        <v>13</v>
      </c>
      <c r="BZ5" s="53">
        <v>29.59</v>
      </c>
      <c r="CA5" s="55" t="s">
        <v>13</v>
      </c>
      <c r="CB5" s="53">
        <v>29.2</v>
      </c>
      <c r="CC5" s="55" t="s">
        <v>13</v>
      </c>
      <c r="CD5" s="53">
        <v>33.090000000000003</v>
      </c>
      <c r="CE5" s="55" t="s">
        <v>13</v>
      </c>
      <c r="CF5" s="53">
        <v>29.41</v>
      </c>
      <c r="CG5" s="55" t="s">
        <v>13</v>
      </c>
      <c r="CH5" s="53">
        <v>29.63</v>
      </c>
      <c r="CI5" s="55" t="s">
        <v>13</v>
      </c>
      <c r="CJ5" s="53">
        <v>27.76</v>
      </c>
      <c r="CK5" s="55" t="s">
        <v>13</v>
      </c>
      <c r="CL5" s="53">
        <v>31.28</v>
      </c>
      <c r="CM5" s="55" t="s">
        <v>13</v>
      </c>
      <c r="CN5" s="53">
        <v>31.16</v>
      </c>
      <c r="CO5" s="55" t="s">
        <v>13</v>
      </c>
      <c r="CP5" s="53">
        <v>24.27</v>
      </c>
      <c r="CQ5" s="55" t="s">
        <v>13</v>
      </c>
      <c r="CR5" s="53">
        <v>36.4</v>
      </c>
      <c r="CS5" s="55" t="s">
        <v>13</v>
      </c>
      <c r="CT5" s="53">
        <v>32.26</v>
      </c>
      <c r="CU5" s="55" t="s">
        <v>13</v>
      </c>
      <c r="CV5" s="53">
        <v>33.159999999999997</v>
      </c>
      <c r="CW5" s="55" t="s">
        <v>13</v>
      </c>
      <c r="CX5" s="53">
        <v>34.03</v>
      </c>
      <c r="CY5" s="55" t="s">
        <v>13</v>
      </c>
      <c r="CZ5" s="53">
        <v>31.76</v>
      </c>
      <c r="DA5" s="55" t="s">
        <v>13</v>
      </c>
      <c r="DB5" s="53">
        <v>30.35</v>
      </c>
      <c r="DC5" s="55" t="s">
        <v>13</v>
      </c>
      <c r="DD5" s="53">
        <v>30.9</v>
      </c>
      <c r="DE5" s="55" t="s">
        <v>13</v>
      </c>
      <c r="DF5" s="53">
        <v>31.01</v>
      </c>
      <c r="DG5" s="55" t="s">
        <v>13</v>
      </c>
      <c r="DH5" s="53">
        <v>30.22</v>
      </c>
      <c r="DI5" s="55" t="s">
        <v>13</v>
      </c>
      <c r="DJ5" s="53">
        <v>31.45</v>
      </c>
      <c r="DK5" s="55" t="s">
        <v>13</v>
      </c>
      <c r="DL5" s="53">
        <v>30.54</v>
      </c>
      <c r="DM5" s="55" t="s">
        <v>13</v>
      </c>
      <c r="DN5" s="55"/>
      <c r="DO5" s="55" t="s">
        <v>13</v>
      </c>
      <c r="DP5" s="55"/>
      <c r="DQ5" s="55" t="s">
        <v>13</v>
      </c>
      <c r="DR5" s="5"/>
      <c r="DS5" s="33" t="str">
        <f t="shared" si="0"/>
        <v xml:space="preserve">     Buccal tube length</v>
      </c>
      <c r="DT5" s="34">
        <f>COUNT(#REF!,#REF!,#REF!,#REF!,#REF!,#REF!,B5,D5,F5,H5,J5,L5,N5,P5,R5,T5,V5,X5,Z5,AB5,AD5,AF5,AH5,AJ5,AL5,AN5,AP5,AR5,AT5,AV5,AX5,AZ5,BB5,BD5,BF5,BH5,BJ5,BL5,BN5,BP5,BR5,BT5,BV5,BX5,BZ5,CB5,CD5,CF5,CH5,CJ5,CL5,CN5,CP5,CR5,CT5,CV5,CX5,CZ5,DB5,DD5,DF5,DP5,DH5,DJ5,DL5,DN5,DP5)</f>
        <v>58</v>
      </c>
      <c r="DU5" s="35">
        <f t="shared" si="1"/>
        <v>24.27</v>
      </c>
      <c r="DV5" s="56" t="str">
        <f t="shared" ref="DV5:DV47" si="5">IF(COUNT(DU5)&gt;0,"–","?")</f>
        <v>–</v>
      </c>
      <c r="DW5" s="37">
        <f t="shared" si="2"/>
        <v>37.479999999999997</v>
      </c>
      <c r="DX5" s="38" t="str">
        <f t="shared" si="3"/>
        <v/>
      </c>
      <c r="DY5" s="5" t="s">
        <v>13</v>
      </c>
      <c r="DZ5" s="40" t="str">
        <f t="shared" si="4"/>
        <v/>
      </c>
      <c r="EA5" s="41">
        <f t="shared" ref="EA5:EB48" si="6">IF(SUM(B5,D5,F5,H5,J5,L5,N5,P5,R5,T5,V5,X5,Z5,AB5,AD5,AF5,AH5,AJ5,AL5,AN5,AP5,AR5,AT5,AV5,AX5,AZ5,BB5,BD5,BF5,BH5,BJ5,BL5,BN5,BP5,BR5,BT5,BV5,BX5,BZ5,CB5,CD5,CF5,CH5,CJ5,CL5,CN5,CP5,CR5,CT5,CV5,CX5,CZ5,DB5,DD5,DF5,DH5,DJ5,DL5,DN5,DP5)&gt;0,AVERAGE(B5,D5,F5,H5,J5,L5,N5,P5,R5,T5,V5,X5,Z5,AB5,AD5,AF5,AH5,AJ5,AL5,AN5,AP5,AR5,AT5,AV5,AX5,AZ5,BB5,BD5,BF5,BH5,BJ5,BL5,BN5,BP5,BR5,BT5,BV5,BX5,BZ5,CB5,CD5,CF5,CH5,CJ5,CL5,CN5,CP5,CR5,CT5,CV5,CX5,CZ5,DB5,DD5,DF5,DH5,DJ5,DL5,DN5,DP5),"?")</f>
        <v>31.640172413793113</v>
      </c>
      <c r="EB5" s="42"/>
      <c r="EC5" s="43">
        <f t="shared" ref="EC5:ED48" si="7">IF(COUNT(B5,D5,F5,H5,J5,L5,N5,P5,R5,T5,V5,X5,Z5,AB5,AD5,AF5,AH5,AJ5,AL5,AN5,AP5,AR5,AT5,AV5,AX5,AZ5,BB5,BD5,BF5,BH5,BJ5,BL5,BN5,BP5,BR5,BT5,BV5,BX5,BZ5,CB5,CD5,CF5,CH5,CJ5,CL5,CN5,CP5,CR5,CT5,CV5,CX5,CZ5,DB5,DD5,DF5,DH5,DJ5,DL5,DN5,DP5)&gt;1,STDEV(B5,D5,F5,H5,J5,L5,N5,P5,R5,T5,V5,X5,Z5,AB5,AD5,AF5,AH5,AJ5,AL5,AN5,AP5,AR5,AT5,AV5,AX5,AZ5,BB5,BD5,BF5,BH5,BJ5,BL5,BN5,BP5,BR5,BT5,BV5,BX5,BZ5,CB5,CD5,CF5,CH5,CJ5,CL5,CN5,CP5,CR5,CT5,CV5,CX5,CZ5,DB5,DD5,DF5,DH5,DJ5,DL5,DN5,DP5),"?")</f>
        <v>2.5290359382123277</v>
      </c>
      <c r="ED5" s="44"/>
      <c r="EE5" s="56">
        <f>IF(COUNT(B5)&gt;0,B5,"?")</f>
        <v>29.71</v>
      </c>
      <c r="EF5" s="57" t="s">
        <v>13</v>
      </c>
    </row>
    <row r="6" spans="1:136" x14ac:dyDescent="0.2">
      <c r="A6" s="29" t="s">
        <v>14</v>
      </c>
      <c r="B6" s="53">
        <v>15.3</v>
      </c>
      <c r="C6" s="54">
        <f>IF(AND((B6&gt;0),(B$5&gt;0)),(B6/B$5*100),"")</f>
        <v>51.497812184449678</v>
      </c>
      <c r="D6" s="53">
        <v>18.82</v>
      </c>
      <c r="E6" s="55">
        <f>IF(AND((D6&gt;0),(D$5&gt;0)),(D6/D$5*100),"")</f>
        <v>61.06424399740429</v>
      </c>
      <c r="F6" s="53">
        <v>19.579999999999998</v>
      </c>
      <c r="G6" s="55">
        <f>IF(AND((F6&gt;0),(F$5&gt;0)),(F6/F$5*100),"")</f>
        <v>56.902063353676255</v>
      </c>
      <c r="H6" s="53">
        <v>19.5</v>
      </c>
      <c r="I6" s="55">
        <f>IF(AND((H6&gt;0),(H$5&gt;0)),(H6/H$5*100),"")</f>
        <v>57.692307692307701</v>
      </c>
      <c r="J6" s="53">
        <v>19.95</v>
      </c>
      <c r="K6" s="55">
        <f>IF(AND((J6&gt;0),(J$5&gt;0)),(J6/J$5*100),"")</f>
        <v>56.149732620320847</v>
      </c>
      <c r="L6" s="53">
        <v>19.96</v>
      </c>
      <c r="M6" s="55">
        <f>IF(AND((L6&gt;0),(L$5&gt;0)),(L6/L$5*100),"")</f>
        <v>55.031706644609869</v>
      </c>
      <c r="N6" s="53">
        <v>16.45</v>
      </c>
      <c r="O6" s="55">
        <f>IF(AND((N6&gt;0),(N$5&gt;0)),(N6/N$5*100),"")</f>
        <v>52.32188295165394</v>
      </c>
      <c r="P6" s="53">
        <v>20.49</v>
      </c>
      <c r="Q6" s="55">
        <f>IF(AND((P6&gt;0),(P$5&gt;0)),(P6/P$5*100),"")</f>
        <v>54.669156883671292</v>
      </c>
      <c r="R6" s="53">
        <v>18.510000000000002</v>
      </c>
      <c r="S6" s="55">
        <f>IF(AND((R6&gt;0),(R$5&gt;0)),(R6/R$5*100),"")</f>
        <v>58.986615678776303</v>
      </c>
      <c r="T6" s="53">
        <v>17.059999999999999</v>
      </c>
      <c r="U6" s="55">
        <f>IF(AND((T6&gt;0),(T$5&gt;0)),(T6/T$5*100),"")</f>
        <v>51.016746411483247</v>
      </c>
      <c r="V6" s="53">
        <v>18.59</v>
      </c>
      <c r="W6" s="55">
        <f>IF(AND((V6&gt;0),(V$5&gt;0)),(V6/V$5*100),"")</f>
        <v>57.985028072364308</v>
      </c>
      <c r="X6" s="53">
        <v>19.43</v>
      </c>
      <c r="Y6" s="55">
        <f>IF(AND((X6&gt;0),(X$5&gt;0)),(X6/X$5*100),"")</f>
        <v>59.491733006736069</v>
      </c>
      <c r="Z6" s="53">
        <v>18.27</v>
      </c>
      <c r="AA6" s="55">
        <f>IF(AND((Z6&gt;0),(Z$5&gt;0)),(Z6/Z$5*100),"")</f>
        <v>58.166189111747848</v>
      </c>
      <c r="AB6" s="53">
        <v>17.989999999999998</v>
      </c>
      <c r="AC6" s="55">
        <f>IF(AND((AB6&gt;0),(AB$5&gt;0)),(AB6/AB$5*100),"")</f>
        <v>61.315610088616225</v>
      </c>
      <c r="AD6" s="53">
        <v>17.22</v>
      </c>
      <c r="AE6" s="55">
        <f>IF(AND((AD6&gt;0),(AD$5&gt;0)),(AD6/AD$5*100),"")</f>
        <v>55.782312925170061</v>
      </c>
      <c r="AF6" s="53">
        <v>17.649999999999999</v>
      </c>
      <c r="AG6" s="55">
        <f>IF(AND((AF6&gt;0),(AF$5&gt;0)),(AF6/AF$5*100),"")</f>
        <v>58.931552587646074</v>
      </c>
      <c r="AH6" s="53">
        <v>20.23</v>
      </c>
      <c r="AI6" s="55">
        <f>IF(AND((AH6&gt;0),(AH$5&gt;0)),(AH6/AH$5*100),"")</f>
        <v>60.101010101010111</v>
      </c>
      <c r="AJ6" s="53">
        <v>16.940000000000001</v>
      </c>
      <c r="AK6" s="55">
        <f>IF(AND((AJ6&gt;0),(AJ$5&gt;0)),(AJ6/AJ$5*100),"")</f>
        <v>57.501697216564843</v>
      </c>
      <c r="AL6" s="53">
        <v>19.03</v>
      </c>
      <c r="AM6" s="55">
        <f>IF(AND((AL6&gt;0),(AL$5&gt;0)),(AL6/AL$5*100),"")</f>
        <v>59.599123081741311</v>
      </c>
      <c r="AN6" s="53">
        <v>19.420000000000002</v>
      </c>
      <c r="AO6" s="55">
        <f>IF(AND((AN6&gt;0),(AN$5&gt;0)),(AN6/AN$5*100),"")</f>
        <v>56.883421206795546</v>
      </c>
      <c r="AP6" s="53">
        <v>20.46</v>
      </c>
      <c r="AQ6" s="55">
        <f>IF(AND((AP6&gt;0),(AP$5&gt;0)),(AP6/AP$5*100),"")</f>
        <v>62.264150943396231</v>
      </c>
      <c r="AR6" s="53">
        <v>20.62</v>
      </c>
      <c r="AS6" s="55">
        <f>IF(AND((AR6&gt;0),(AR$5&gt;0)),(AR6/AR$5*100),"")</f>
        <v>60.59359388774611</v>
      </c>
      <c r="AT6" s="53">
        <v>17.440000000000001</v>
      </c>
      <c r="AU6" s="55">
        <f>IF(AND((AT6&gt;0),(AT$5&gt;0)),(AT6/AT$5*100),"")</f>
        <v>60.745384883315921</v>
      </c>
      <c r="AV6" s="53">
        <v>17.850000000000001</v>
      </c>
      <c r="AW6" s="55">
        <f>IF(AND((AV6&gt;0),(AV$5&gt;0)),(AV6/AV$5*100),"")</f>
        <v>59.066843150231641</v>
      </c>
      <c r="AX6" s="53">
        <v>18.72</v>
      </c>
      <c r="AY6" s="55">
        <f>IF(AND((AX6&gt;0),(AX$5&gt;0)),(AX6/AX$5*100),"")</f>
        <v>54.865181711606091</v>
      </c>
      <c r="AZ6" s="53">
        <v>17.920000000000002</v>
      </c>
      <c r="BA6" s="55">
        <f>IF(AND((AZ6&gt;0),(AZ$5&gt;0)),(AZ6/AZ$5*100),"")</f>
        <v>59.337748344370866</v>
      </c>
      <c r="BB6" s="53">
        <v>20.66</v>
      </c>
      <c r="BC6" s="55">
        <f>IF(AND((BB6&gt;0),(BB$5&gt;0)),(BB6/BB$5*100),"")</f>
        <v>61.506400714498355</v>
      </c>
      <c r="BD6" s="53">
        <v>21.05</v>
      </c>
      <c r="BE6" s="55">
        <f>IF(AND((BD6&gt;0),(BD$5&gt;0)),(BD6/BD$5*100),"")</f>
        <v>62.910938433950989</v>
      </c>
      <c r="BF6" s="53">
        <v>16.98</v>
      </c>
      <c r="BG6" s="55">
        <f>IF(AND((BF6&gt;0),(BF$5&gt;0)),(BF6/BF$5*100),"")</f>
        <v>58.835758835758831</v>
      </c>
      <c r="BH6" s="53">
        <v>17.32</v>
      </c>
      <c r="BI6" s="55">
        <f>IF(AND((BH6&gt;0),(BH$5&gt;0)),(BH6/BH$5*100),"")</f>
        <v>60.878734622144115</v>
      </c>
      <c r="BJ6" s="53">
        <v>21.43</v>
      </c>
      <c r="BK6" s="55">
        <f>IF(AND((BJ6&gt;0),(BJ$5&gt;0)),(BJ6/BJ$5*100),"")</f>
        <v>60.863391082078955</v>
      </c>
      <c r="BL6" s="53">
        <v>19.02</v>
      </c>
      <c r="BM6" s="55">
        <f>IF(AND((BL6&gt;0),(BL$5&gt;0)),(BL6/BL$5*100),"")</f>
        <v>59.363295880149813</v>
      </c>
      <c r="BN6" s="53">
        <v>17.809999999999999</v>
      </c>
      <c r="BO6" s="55">
        <f>IF(AND((BN6&gt;0),(BN$5&gt;0)),(BN6/BN$5*100),"")</f>
        <v>55.673648015004687</v>
      </c>
      <c r="BP6" s="53">
        <v>18.87</v>
      </c>
      <c r="BQ6" s="55">
        <f>IF(AND((BP6&gt;0),(BP$5&gt;0)),(BP6/BP$5*100),"")</f>
        <v>60.095541401273891</v>
      </c>
      <c r="BR6" s="53">
        <v>20.260000000000002</v>
      </c>
      <c r="BS6" s="55">
        <f>IF(AND((BR6&gt;0),(BR$5&gt;0)),(BR6/BR$5*100),"")</f>
        <v>60.423501342081721</v>
      </c>
      <c r="BT6" s="53">
        <v>18.63</v>
      </c>
      <c r="BU6" s="55">
        <f>IF(AND((BT6&gt;0),(BT$5&gt;0)),(BT6/BT$5*100),"")</f>
        <v>56.557377049180324</v>
      </c>
      <c r="BV6" s="53">
        <v>19.88</v>
      </c>
      <c r="BW6" s="55">
        <f>IF(AND((BV6&gt;0),(BV$5&gt;0)),(BV6/BV$5*100),"")</f>
        <v>62.496070418107507</v>
      </c>
      <c r="BX6" s="53">
        <v>14.07</v>
      </c>
      <c r="BY6" s="55">
        <f>IF(AND((BX6&gt;0),(BX$5&gt;0)),(BX6/BX$5*100),"")</f>
        <v>57.475490196078425</v>
      </c>
      <c r="BZ6" s="53">
        <v>18.04</v>
      </c>
      <c r="CA6" s="55">
        <f>IF(AND((BZ6&gt;0),(BZ$5&gt;0)),(BZ6/BZ$5*100),"")</f>
        <v>60.966542750929364</v>
      </c>
      <c r="CB6" s="53">
        <v>16.7</v>
      </c>
      <c r="CC6" s="55">
        <f>IF(AND((CB6&gt;0),(CB$5&gt;0)),(CB6/CB$5*100),"")</f>
        <v>57.191780821917803</v>
      </c>
      <c r="CD6" s="53">
        <v>20</v>
      </c>
      <c r="CE6" s="55">
        <f>IF(AND((CD6&gt;0),(CD$5&gt;0)),(CD6/CD$5*100),"")</f>
        <v>60.44122091266243</v>
      </c>
      <c r="CF6" s="53">
        <v>17.440000000000001</v>
      </c>
      <c r="CG6" s="55">
        <f>IF(AND((CF6&gt;0),(CF$5&gt;0)),(CF6/CF$5*100),"")</f>
        <v>59.299557973478414</v>
      </c>
      <c r="CH6" s="53">
        <v>16.649999999999999</v>
      </c>
      <c r="CI6" s="55">
        <f>IF(AND((CH6&gt;0),(CH$5&gt;0)),(CH6/CH$5*100),"")</f>
        <v>56.193047586905166</v>
      </c>
      <c r="CJ6" s="53">
        <v>16.28</v>
      </c>
      <c r="CK6" s="55">
        <f>IF(AND((CJ6&gt;0),(CJ$5&gt;0)),(CJ6/CJ$5*100),"")</f>
        <v>58.645533141210372</v>
      </c>
      <c r="CL6" s="53">
        <v>18.87</v>
      </c>
      <c r="CM6" s="55">
        <f>IF(AND((CL6&gt;0),(CL$5&gt;0)),(CL6/CL$5*100),"")</f>
        <v>60.326086956521742</v>
      </c>
      <c r="CN6" s="53"/>
      <c r="CO6" s="55" t="str">
        <f>IF(AND((CN6&gt;0),(CN$5&gt;0)),(CN6/CN$5*100),"")</f>
        <v/>
      </c>
      <c r="CP6" s="53">
        <v>14.51</v>
      </c>
      <c r="CQ6" s="55">
        <f>IF(AND((CP6&gt;0),(CP$5&gt;0)),(CP6/CP$5*100),"")</f>
        <v>59.785743716522454</v>
      </c>
      <c r="CR6" s="53">
        <v>21.56</v>
      </c>
      <c r="CS6" s="55">
        <f>IF(AND((CR6&gt;0),(CR$5&gt;0)),(CR6/CR$5*100),"")</f>
        <v>59.230769230769234</v>
      </c>
      <c r="CT6" s="53">
        <v>20.399999999999999</v>
      </c>
      <c r="CU6" s="55">
        <f>IF(AND((CT6&gt;0),(CT$5&gt;0)),(CT6/CT$5*100),"")</f>
        <v>63.236205827650338</v>
      </c>
      <c r="CV6" s="53">
        <v>17.09</v>
      </c>
      <c r="CW6" s="55">
        <f>IF(AND((CV6&gt;0),(CV$5&gt;0)),(CV6/CV$5*100),"")</f>
        <v>51.537997587454768</v>
      </c>
      <c r="CX6" s="53">
        <v>19.97</v>
      </c>
      <c r="CY6" s="55">
        <f>IF(AND((CX6&gt;0),(CX$5&gt;0)),(CX6/CX$5*100),"")</f>
        <v>58.683514545988821</v>
      </c>
      <c r="CZ6" s="53">
        <v>17.649999999999999</v>
      </c>
      <c r="DA6" s="55">
        <f>IF(AND((CZ6&gt;0),(CZ$5&gt;0)),(CZ6/CZ$5*100),"")</f>
        <v>55.573047858942061</v>
      </c>
      <c r="DB6" s="53">
        <v>17.260000000000002</v>
      </c>
      <c r="DC6" s="55">
        <f>IF(AND((DB6&gt;0),(DB$5&gt;0)),(DB6/DB$5*100),"")</f>
        <v>56.869851729818791</v>
      </c>
      <c r="DD6" s="53">
        <v>18.54</v>
      </c>
      <c r="DE6" s="55">
        <f>IF(AND((DD6&gt;0),(DD$5&gt;0)),(DD6/DD$5*100),"")</f>
        <v>60</v>
      </c>
      <c r="DF6" s="53">
        <v>18.88</v>
      </c>
      <c r="DG6" s="55">
        <f>IF(AND((DF6&gt;0),(DF$5&gt;0)),(DF6/DF$5*100),"")</f>
        <v>60.883585940019344</v>
      </c>
      <c r="DH6" s="53">
        <v>17.38</v>
      </c>
      <c r="DI6" s="55">
        <f>IF(AND((DH6&gt;0),(DH$5&gt;0)),(DH6/DH$5*100),"")</f>
        <v>57.511581733951026</v>
      </c>
      <c r="DJ6" s="53">
        <v>17.68</v>
      </c>
      <c r="DK6" s="55">
        <f>IF(AND((DJ6&gt;0),(DJ$5&gt;0)),(DJ6/DJ$5*100),"")</f>
        <v>56.216216216216218</v>
      </c>
      <c r="DL6" s="53">
        <v>19.14</v>
      </c>
      <c r="DM6" s="55">
        <f>IF(AND((DL6&gt;0),(DL$5&gt;0)),(DL6/DL$5*100),"")</f>
        <v>62.671905697445972</v>
      </c>
      <c r="DN6" s="55"/>
      <c r="DO6" s="55" t="str">
        <f>IF(AND((DN6&gt;0),(DN$5&gt;0)),(DN6/DN$5*100),"")</f>
        <v/>
      </c>
      <c r="DP6" s="55"/>
      <c r="DQ6" s="55" t="str">
        <f>IF(AND((DP6&gt;0),(DP$5&gt;0)),(DP6/DP$5*100),"")</f>
        <v/>
      </c>
      <c r="DR6" s="5"/>
      <c r="DS6" s="33" t="str">
        <f t="shared" si="0"/>
        <v xml:space="preserve">     Stylet support insertion point</v>
      </c>
      <c r="DT6" s="34">
        <f>COUNT(#REF!,#REF!,#REF!,#REF!,#REF!,#REF!,B6,D6,F6,H6,J6,L6,N6,P6,R6,T6,V6,X6,Z6,AB6,AD6,AF6,AH6,AJ6,AL6,AN6,AP6,AR6,AT6,AV6,AX6,AZ6,BB6,BD6,BF6,BH6,BJ6,BL6,BN6,BP6,BR6,BT6,BV6,BX6,BZ6,CB6,CD6,CF6,CH6,CJ6,CL6,CN6,CP6,CR6,CT6,CV6,CX6,CZ6,DB6,DD6,DF6,DP6,DH6,DJ6,DL6,DN6,DP6)</f>
        <v>57</v>
      </c>
      <c r="DU6" s="35">
        <f t="shared" si="1"/>
        <v>14.07</v>
      </c>
      <c r="DV6" s="56" t="str">
        <f t="shared" si="5"/>
        <v>–</v>
      </c>
      <c r="DW6" s="37">
        <f t="shared" si="2"/>
        <v>21.56</v>
      </c>
      <c r="DX6" s="38">
        <f t="shared" si="3"/>
        <v>51.016746411483247</v>
      </c>
      <c r="DY6" s="57" t="str">
        <f t="shared" ref="DY6:DY47" si="8">IF(COUNT(DX6)&gt;0,"–","?")</f>
        <v>–</v>
      </c>
      <c r="DZ6" s="40">
        <f t="shared" si="4"/>
        <v>63.236205827650338</v>
      </c>
      <c r="EA6" s="41">
        <f t="shared" si="6"/>
        <v>18.481052631578947</v>
      </c>
      <c r="EB6" s="42">
        <f t="shared" si="6"/>
        <v>58.426441876423226</v>
      </c>
      <c r="EC6" s="43">
        <f t="shared" si="7"/>
        <v>1.6333988273913105</v>
      </c>
      <c r="ED6" s="44">
        <f t="shared" si="7"/>
        <v>2.8647647182638032</v>
      </c>
      <c r="EE6" s="56">
        <f>IF(COUNT(B6)&gt;0,B6,"?")</f>
        <v>15.3</v>
      </c>
      <c r="EF6" s="57">
        <f t="shared" ref="EF6:EF47" si="9">IF(COUNT(C6)&gt;0,C6,"?")</f>
        <v>51.497812184449678</v>
      </c>
    </row>
    <row r="7" spans="1:136" x14ac:dyDescent="0.2">
      <c r="A7" s="29" t="s">
        <v>15</v>
      </c>
      <c r="B7" s="53">
        <v>2.46</v>
      </c>
      <c r="C7" s="54">
        <f>IF(AND((B7&gt;0),(B$5&gt;0)),(B7/B$5*100),"")</f>
        <v>8.280040390440929</v>
      </c>
      <c r="D7" s="53">
        <v>1.83</v>
      </c>
      <c r="E7" s="55">
        <f>IF(AND((D7&gt;0),(D$5&gt;0)),(D7/D$5*100),"")</f>
        <v>5.9377027903958473</v>
      </c>
      <c r="F7" s="53">
        <v>2.42</v>
      </c>
      <c r="G7" s="55">
        <f>IF(AND((F7&gt;0),(F$5&gt;0)),(F7/F$5*100),"")</f>
        <v>7.0328392909038069</v>
      </c>
      <c r="H7" s="53">
        <v>2.71</v>
      </c>
      <c r="I7" s="55">
        <f>IF(AND((H7&gt;0),(H$5&gt;0)),(H7/H$5*100),"")</f>
        <v>8.0177514792899416</v>
      </c>
      <c r="J7" s="53">
        <v>3.12</v>
      </c>
      <c r="K7" s="55">
        <f>IF(AND((J7&gt;0),(J$5&gt;0)),(J7/J$5*100),"")</f>
        <v>8.7813115676892757</v>
      </c>
      <c r="L7" s="53">
        <v>2.54</v>
      </c>
      <c r="M7" s="55">
        <f>IF(AND((L7&gt;0),(L$5&gt;0)),(L7/L$5*100),"")</f>
        <v>7.0030328094844219</v>
      </c>
      <c r="N7" s="53">
        <v>2.36</v>
      </c>
      <c r="O7" s="55">
        <f>IF(AND((N7&gt;0),(N$5&gt;0)),(N7/N$5*100),"")</f>
        <v>7.5063613231552155</v>
      </c>
      <c r="P7" s="53">
        <v>2.56</v>
      </c>
      <c r="Q7" s="55">
        <f>IF(AND((P7&gt;0),(P$5&gt;0)),(P7/P$5*100),"")</f>
        <v>6.8303094983991466</v>
      </c>
      <c r="R7" s="53">
        <v>2.76</v>
      </c>
      <c r="S7" s="55">
        <f>IF(AND((R7&gt;0),(R$5&gt;0)),(R7/R$5*100),"")</f>
        <v>8.7954110898661568</v>
      </c>
      <c r="T7" s="53">
        <v>2.2200000000000002</v>
      </c>
      <c r="U7" s="55">
        <f>IF(AND((T7&gt;0),(T$5&gt;0)),(T7/T$5*100),"")</f>
        <v>6.6387559808612453</v>
      </c>
      <c r="V7" s="53">
        <v>2.77</v>
      </c>
      <c r="W7" s="55">
        <f>IF(AND((V7&gt;0),(V$5&gt;0)),(V7/V$5*100),"")</f>
        <v>8.6400499064254532</v>
      </c>
      <c r="X7" s="53">
        <v>3.71</v>
      </c>
      <c r="Y7" s="55">
        <f>IF(AND((X7&gt;0),(X$5&gt;0)),(X7/X$5*100),"")</f>
        <v>11.359461114513167</v>
      </c>
      <c r="Z7" s="53">
        <v>2.68</v>
      </c>
      <c r="AA7" s="55">
        <f>IF(AND((Z7&gt;0),(Z$5&gt;0)),(Z7/Z$5*100),"")</f>
        <v>8.5323145495065269</v>
      </c>
      <c r="AB7" s="53">
        <v>2.25</v>
      </c>
      <c r="AC7" s="55">
        <f>IF(AND((AB7&gt;0),(AB$5&gt;0)),(AB7/AB$5*100),"")</f>
        <v>7.6687116564417179</v>
      </c>
      <c r="AD7" s="53">
        <v>2.56</v>
      </c>
      <c r="AE7" s="55">
        <f>IF(AND((AD7&gt;0),(AD$5&gt;0)),(AD7/AD$5*100),"")</f>
        <v>8.2928409459021708</v>
      </c>
      <c r="AF7" s="53">
        <v>2.56</v>
      </c>
      <c r="AG7" s="55">
        <f>IF(AND((AF7&gt;0),(AF$5&gt;0)),(AF7/AF$5*100),"")</f>
        <v>8.5475792988313852</v>
      </c>
      <c r="AH7" s="53">
        <v>2.71</v>
      </c>
      <c r="AI7" s="55">
        <f>IF(AND((AH7&gt;0),(AH$5&gt;0)),(AH7/AH$5*100),"")</f>
        <v>8.0510992275698161</v>
      </c>
      <c r="AJ7" s="53">
        <v>3.64</v>
      </c>
      <c r="AK7" s="55">
        <f>IF(AND((AJ7&gt;0),(AJ$5&gt;0)),(AJ7/AJ$5*100),"")</f>
        <v>12.355736591989137</v>
      </c>
      <c r="AL7" s="53">
        <v>3.17</v>
      </c>
      <c r="AM7" s="55">
        <f>IF(AND((AL7&gt;0),(AL$5&gt;0)),(AL7/AL$5*100),"")</f>
        <v>9.9279674287503905</v>
      </c>
      <c r="AN7" s="53">
        <v>2.87</v>
      </c>
      <c r="AO7" s="55">
        <f>IF(AND((AN7&gt;0),(AN$5&gt;0)),(AN7/AN$5*100),"")</f>
        <v>8.4065612185120102</v>
      </c>
      <c r="AP7" s="53">
        <v>3.41</v>
      </c>
      <c r="AQ7" s="55">
        <f>IF(AND((AP7&gt;0),(AP$5&gt;0)),(AP7/AP$5*100),"")</f>
        <v>10.377358490566039</v>
      </c>
      <c r="AR7" s="53">
        <v>2.59</v>
      </c>
      <c r="AS7" s="55">
        <f>IF(AND((AR7&gt;0),(AR$5&gt;0)),(AR7/AR$5*100),"")</f>
        <v>7.6109315310020564</v>
      </c>
      <c r="AT7" s="53">
        <v>2.42</v>
      </c>
      <c r="AU7" s="55">
        <f>IF(AND((AT7&gt;0),(AT$5&gt;0)),(AT7/AT$5*100),"")</f>
        <v>8.4291187739463584</v>
      </c>
      <c r="AV7" s="53">
        <v>2.63</v>
      </c>
      <c r="AW7" s="55">
        <f>IF(AND((AV7&gt;0),(AV$5&gt;0)),(AV7/AV$5*100),"")</f>
        <v>8.702845797485109</v>
      </c>
      <c r="AX7" s="53">
        <v>2.57</v>
      </c>
      <c r="AY7" s="55">
        <f>IF(AND((AX7&gt;0),(AX$5&gt;0)),(AX7/AX$5*100),"")</f>
        <v>7.5322391559202808</v>
      </c>
      <c r="AZ7" s="53">
        <v>2.44</v>
      </c>
      <c r="BA7" s="55">
        <f>IF(AND((AZ7&gt;0),(AZ$5&gt;0)),(AZ7/AZ$5*100),"")</f>
        <v>8.0794701986754962</v>
      </c>
      <c r="BB7" s="53">
        <v>3.32</v>
      </c>
      <c r="BC7" s="55">
        <f>IF(AND((BB7&gt;0),(BB$5&gt;0)),(BB7/BB$5*100),"")</f>
        <v>9.8838940160762121</v>
      </c>
      <c r="BD7" s="53">
        <v>2.84</v>
      </c>
      <c r="BE7" s="55">
        <f>IF(AND((BD7&gt;0),(BD$5&gt;0)),(BD7/BD$5*100),"")</f>
        <v>8.4877465630603695</v>
      </c>
      <c r="BF7" s="53">
        <v>2.19</v>
      </c>
      <c r="BG7" s="55">
        <f>IF(AND((BF7&gt;0),(BF$5&gt;0)),(BF7/BF$5*100),"")</f>
        <v>7.5883575883575887</v>
      </c>
      <c r="BH7" s="53">
        <v>2.85</v>
      </c>
      <c r="BI7" s="55">
        <f>IF(AND((BH7&gt;0),(BH$5&gt;0)),(BH7/BH$5*100),"")</f>
        <v>10.017574692442881</v>
      </c>
      <c r="BJ7" s="53">
        <v>3.08</v>
      </c>
      <c r="BK7" s="55">
        <f>IF(AND((BJ7&gt;0),(BJ$5&gt;0)),(BJ7/BJ$5*100),"")</f>
        <v>8.7475149105367791</v>
      </c>
      <c r="BL7" s="53">
        <v>2.89</v>
      </c>
      <c r="BM7" s="55">
        <f>IF(AND((BL7&gt;0),(BL$5&gt;0)),(BL7/BL$5*100),"")</f>
        <v>9.0199750312109881</v>
      </c>
      <c r="BN7" s="53">
        <v>2.96</v>
      </c>
      <c r="BO7" s="55">
        <f>IF(AND((BN7&gt;0),(BN$5&gt;0)),(BN7/BN$5*100),"")</f>
        <v>9.2528915286026887</v>
      </c>
      <c r="BP7" s="53">
        <v>2.5</v>
      </c>
      <c r="BQ7" s="55">
        <f>IF(AND((BP7&gt;0),(BP$5&gt;0)),(BP7/BP$5*100),"")</f>
        <v>7.9617834394904472</v>
      </c>
      <c r="BR7" s="53">
        <v>2.92</v>
      </c>
      <c r="BS7" s="55">
        <f>IF(AND((BR7&gt;0),(BR$5&gt;0)),(BR7/BR$5*100),"")</f>
        <v>8.7086191470325076</v>
      </c>
      <c r="BT7" s="53">
        <v>3.22</v>
      </c>
      <c r="BU7" s="55">
        <f>IF(AND((BT7&gt;0),(BT$5&gt;0)),(BT7/BT$5*100),"")</f>
        <v>9.7753491196114162</v>
      </c>
      <c r="BV7" s="53">
        <v>2.85</v>
      </c>
      <c r="BW7" s="55">
        <f>IF(AND((BV7&gt;0),(BV$5&gt;0)),(BV7/BV$5*100),"")</f>
        <v>8.9594467148695394</v>
      </c>
      <c r="BX7" s="53">
        <v>1.79</v>
      </c>
      <c r="BY7" s="55">
        <f>IF(AND((BX7&gt;0),(BX$5&gt;0)),(BX7/BX$5*100),"")</f>
        <v>7.3120915032679745</v>
      </c>
      <c r="BZ7" s="53">
        <v>2.71</v>
      </c>
      <c r="CA7" s="55">
        <f>IF(AND((BZ7&gt;0),(BZ$5&gt;0)),(BZ7/BZ$5*100),"")</f>
        <v>9.1584994930719841</v>
      </c>
      <c r="CB7" s="53">
        <v>2.61</v>
      </c>
      <c r="CC7" s="55">
        <f>IF(AND((CB7&gt;0),(CB$5&gt;0)),(CB7/CB$5*100),"")</f>
        <v>8.9383561643835616</v>
      </c>
      <c r="CD7" s="53">
        <v>2.15</v>
      </c>
      <c r="CE7" s="55">
        <f>IF(AND((CD7&gt;0),(CD$5&gt;0)),(CD7/CD$5*100),"")</f>
        <v>6.4974312481112113</v>
      </c>
      <c r="CF7" s="53">
        <v>2.25</v>
      </c>
      <c r="CG7" s="55">
        <f>IF(AND((CF7&gt;0),(CF$5&gt;0)),(CF7/CF$5*100),"")</f>
        <v>7.6504590275416522</v>
      </c>
      <c r="CH7" s="53">
        <v>2.11</v>
      </c>
      <c r="CI7" s="55">
        <f>IF(AND((CH7&gt;0),(CH$5&gt;0)),(CH7/CH$5*100),"")</f>
        <v>7.1211609854876814</v>
      </c>
      <c r="CJ7" s="53">
        <v>2.1</v>
      </c>
      <c r="CK7" s="55">
        <f>IF(AND((CJ7&gt;0),(CJ$5&gt;0)),(CJ7/CJ$5*100),"")</f>
        <v>7.5648414985590771</v>
      </c>
      <c r="CL7" s="53">
        <v>2.17</v>
      </c>
      <c r="CM7" s="55">
        <f>IF(AND((CL7&gt;0),(CL$5&gt;0)),(CL7/CL$5*100),"")</f>
        <v>6.9373401534526851</v>
      </c>
      <c r="CN7" s="53">
        <v>2.16</v>
      </c>
      <c r="CO7" s="55">
        <f>IF(AND((CN7&gt;0),(CN$5&gt;0)),(CN7/CN$5*100),"")</f>
        <v>6.9319640564826699</v>
      </c>
      <c r="CP7" s="53">
        <v>2.37</v>
      </c>
      <c r="CQ7" s="55">
        <f>IF(AND((CP7&gt;0),(CP$5&gt;0)),(CP7/CP$5*100),"")</f>
        <v>9.7651421508034613</v>
      </c>
      <c r="CR7" s="53">
        <v>2.57</v>
      </c>
      <c r="CS7" s="55">
        <f>IF(AND((CR7&gt;0),(CR$5&gt;0)),(CR7/CR$5*100),"")</f>
        <v>7.0604395604395602</v>
      </c>
      <c r="CT7" s="53">
        <v>3.53</v>
      </c>
      <c r="CU7" s="55">
        <f>IF(AND((CT7&gt;0),(CT$5&gt;0)),(CT7/CT$5*100),"")</f>
        <v>10.942343459392436</v>
      </c>
      <c r="CV7" s="53">
        <v>2.46</v>
      </c>
      <c r="CW7" s="55">
        <f>IF(AND((CV7&gt;0),(CV$5&gt;0)),(CV7/CV$5*100),"")</f>
        <v>7.4185765983112191</v>
      </c>
      <c r="CX7" s="53">
        <v>2.77</v>
      </c>
      <c r="CY7" s="55">
        <f>IF(AND((CX7&gt;0),(CX$5&gt;0)),(CX7/CX$5*100),"")</f>
        <v>8.1398765794886856</v>
      </c>
      <c r="CZ7" s="53">
        <v>3.03</v>
      </c>
      <c r="DA7" s="55">
        <f>IF(AND((CZ7&gt;0),(CZ$5&gt;0)),(CZ7/CZ$5*100),"")</f>
        <v>9.5403022670025184</v>
      </c>
      <c r="DB7" s="53">
        <v>2.5099999999999998</v>
      </c>
      <c r="DC7" s="55">
        <f>IF(AND((DB7&gt;0),(DB$5&gt;0)),(DB7/DB$5*100),"")</f>
        <v>8.2701812191103787</v>
      </c>
      <c r="DD7" s="53">
        <v>2.63</v>
      </c>
      <c r="DE7" s="55">
        <f>IF(AND((DD7&gt;0),(DD$5&gt;0)),(DD7/DD$5*100),"")</f>
        <v>8.5113268608414234</v>
      </c>
      <c r="DF7" s="53">
        <v>2.71</v>
      </c>
      <c r="DG7" s="55">
        <f>IF(AND((DF7&gt;0),(DF$5&gt;0)),(DF7/DF$5*100),"")</f>
        <v>8.7391164140599802</v>
      </c>
      <c r="DH7" s="53">
        <v>2.36</v>
      </c>
      <c r="DI7" s="55">
        <f>IF(AND((DH7&gt;0),(DH$5&gt;0)),(DH7/DH$5*100),"")</f>
        <v>7.809397749834547</v>
      </c>
      <c r="DJ7" s="53">
        <v>2.9</v>
      </c>
      <c r="DK7" s="55">
        <f>IF(AND((DJ7&gt;0),(DJ$5&gt;0)),(DJ7/DJ$5*100),"")</f>
        <v>9.2209856915739277</v>
      </c>
      <c r="DL7" s="53">
        <v>2.61</v>
      </c>
      <c r="DM7" s="55">
        <f>IF(AND((DL7&gt;0),(DL$5&gt;0)),(DL7/DL$5*100),"")</f>
        <v>8.5461689587426317</v>
      </c>
      <c r="DN7" s="55"/>
      <c r="DO7" s="55" t="str">
        <f>IF(AND((DN7&gt;0),(DN$5&gt;0)),(DN7/DN$5*100),"")</f>
        <v/>
      </c>
      <c r="DP7" s="55"/>
      <c r="DQ7" s="55" t="str">
        <f>IF(AND((DP7&gt;0),(DP$5&gt;0)),(DP7/DP$5*100),"")</f>
        <v/>
      </c>
      <c r="DR7" s="5"/>
      <c r="DS7" s="33" t="str">
        <f t="shared" si="0"/>
        <v xml:space="preserve">     Buccal tube external width</v>
      </c>
      <c r="DT7" s="34">
        <f>COUNT(#REF!,#REF!,#REF!,#REF!,#REF!,#REF!,B7,D7,F7,H7,J7,L7,N7,P7,R7,T7,V7,X7,Z7,AB7,AD7,AF7,AH7,AJ7,AL7,AN7,AP7,AR7,AT7,AV7,AX7,AZ7,BB7,BD7,BF7,BH7,BJ7,BL7,BN7,BP7,BR7,BT7,BV7,BX7,BZ7,CB7,CD7,CF7,CH7,CJ7,CL7,CN7,CP7,CR7,CT7,CV7,CX7,CZ7,DB7,DD7,DF7,DP7,DH7,DJ7,DL7,DN7,DP7)</f>
        <v>58</v>
      </c>
      <c r="DU7" s="35">
        <f t="shared" si="1"/>
        <v>1.79</v>
      </c>
      <c r="DV7" s="56" t="str">
        <f t="shared" si="5"/>
        <v>–</v>
      </c>
      <c r="DW7" s="37">
        <f t="shared" si="2"/>
        <v>3.71</v>
      </c>
      <c r="DX7" s="38">
        <f t="shared" si="3"/>
        <v>5.9377027903958473</v>
      </c>
      <c r="DY7" s="57" t="str">
        <f t="shared" si="8"/>
        <v>–</v>
      </c>
      <c r="DZ7" s="40">
        <f t="shared" si="4"/>
        <v>12.355736591989137</v>
      </c>
      <c r="EA7" s="41">
        <f t="shared" si="6"/>
        <v>2.6565517241379313</v>
      </c>
      <c r="EB7" s="42">
        <f t="shared" si="6"/>
        <v>8.4106371809960994</v>
      </c>
      <c r="EC7" s="43">
        <f t="shared" si="7"/>
        <v>0.40970914683098419</v>
      </c>
      <c r="ED7" s="44">
        <f t="shared" si="7"/>
        <v>1.224019201507861</v>
      </c>
      <c r="EE7" s="56">
        <f>IF(COUNT(B7)&gt;0,B7,"?")</f>
        <v>2.46</v>
      </c>
      <c r="EF7" s="57">
        <f t="shared" si="9"/>
        <v>8.280040390440929</v>
      </c>
    </row>
    <row r="8" spans="1:136" x14ac:dyDescent="0.2">
      <c r="A8" s="29" t="s">
        <v>16</v>
      </c>
      <c r="B8" s="53">
        <v>1.1000000000000001</v>
      </c>
      <c r="C8" s="54">
        <f>IF(AND((B8&gt;0),(B$5&gt;0)),(B8/B$5*100),"")</f>
        <v>3.7024570851565128</v>
      </c>
      <c r="D8" s="53">
        <v>0.97</v>
      </c>
      <c r="E8" s="55">
        <f>IF(AND((D8&gt;0),(D$5&gt;0)),(D8/D$5*100),"")</f>
        <v>3.1473069435431538</v>
      </c>
      <c r="F8" s="53">
        <v>1.6</v>
      </c>
      <c r="G8" s="55">
        <f>IF(AND((F8&gt;0),(F$5&gt;0)),(F8/F$5*100),"")</f>
        <v>4.6498111014240058</v>
      </c>
      <c r="H8" s="53">
        <v>1.46</v>
      </c>
      <c r="I8" s="55">
        <f>IF(AND((H8&gt;0),(H$5&gt;0)),(H8/H$5*100),"")</f>
        <v>4.3195266272189352</v>
      </c>
      <c r="J8" s="53">
        <v>1.79</v>
      </c>
      <c r="K8" s="55">
        <f>IF(AND((J8&gt;0),(J$5&gt;0)),(J8/J$5*100),"")</f>
        <v>5.0379960596678863</v>
      </c>
      <c r="L8" s="53">
        <v>1.07</v>
      </c>
      <c r="M8" s="55">
        <f>IF(AND((L8&gt;0),(L$5&gt;0)),(L8/L$5*100),"")</f>
        <v>2.9500964984835951</v>
      </c>
      <c r="N8" s="53">
        <v>1.01</v>
      </c>
      <c r="O8" s="55">
        <f>IF(AND((N8&gt;0),(N$5&gt;0)),(N8/N$5*100),"")</f>
        <v>3.2124681933842236</v>
      </c>
      <c r="P8" s="53">
        <v>1.37</v>
      </c>
      <c r="Q8" s="55">
        <f>IF(AND((P8&gt;0),(P$5&gt;0)),(P8/P$5*100),"")</f>
        <v>3.6552828175026688</v>
      </c>
      <c r="R8" s="53">
        <v>1.62</v>
      </c>
      <c r="S8" s="55">
        <f>IF(AND((R8&gt;0),(R$5&gt;0)),(R8/R$5*100),"")</f>
        <v>5.1625239005736141</v>
      </c>
      <c r="T8" s="53">
        <v>1.1100000000000001</v>
      </c>
      <c r="U8" s="55">
        <f>IF(AND((T8&gt;0),(T$5&gt;0)),(T8/T$5*100),"")</f>
        <v>3.3193779904306226</v>
      </c>
      <c r="V8" s="53">
        <v>1.84</v>
      </c>
      <c r="W8" s="55">
        <f>IF(AND((V8&gt;0),(V$5&gt;0)),(V8/V$5*100),"")</f>
        <v>5.7392389270118525</v>
      </c>
      <c r="X8" s="53">
        <v>1.97</v>
      </c>
      <c r="Y8" s="55">
        <f>IF(AND((X8&gt;0),(X$5&gt;0)),(X8/X$5*100),"")</f>
        <v>6.0318432333129213</v>
      </c>
      <c r="Z8" s="53">
        <v>1.1100000000000001</v>
      </c>
      <c r="AA8" s="55">
        <f>IF(AND((Z8&gt;0),(Z$5&gt;0)),(Z8/Z$5*100),"")</f>
        <v>3.5339063992359123</v>
      </c>
      <c r="AB8" s="53">
        <v>1.23</v>
      </c>
      <c r="AC8" s="55">
        <f>IF(AND((AB8&gt;0),(AB$5&gt;0)),(AB8/AB$5*100),"")</f>
        <v>4.1922290388548058</v>
      </c>
      <c r="AD8" s="53">
        <v>1.3</v>
      </c>
      <c r="AE8" s="55">
        <f>IF(AND((AD8&gt;0),(AD$5&gt;0)),(AD8/AD$5*100),"")</f>
        <v>4.2112082928409462</v>
      </c>
      <c r="AF8" s="53">
        <v>1.23</v>
      </c>
      <c r="AG8" s="55">
        <f>IF(AND((AF8&gt;0),(AF$5&gt;0)),(AF8/AF$5*100),"")</f>
        <v>4.1068447412353919</v>
      </c>
      <c r="AH8" s="53">
        <v>1.28</v>
      </c>
      <c r="AI8" s="55">
        <f>IF(AND((AH8&gt;0),(AH$5&gt;0)),(AH8/AH$5*100),"")</f>
        <v>3.8027332144979207</v>
      </c>
      <c r="AJ8" s="53">
        <v>2.0699999999999998</v>
      </c>
      <c r="AK8" s="55">
        <f>IF(AND((AJ8&gt;0),(AJ$5&gt;0)),(AJ8/AJ$5*100),"")</f>
        <v>7.0264765784114047</v>
      </c>
      <c r="AL8" s="53">
        <v>1.66</v>
      </c>
      <c r="AM8" s="55">
        <f>IF(AND((AL8&gt;0),(AL$5&gt;0)),(AL8/AL$5*100),"")</f>
        <v>5.1988725336673971</v>
      </c>
      <c r="AN8" s="53">
        <v>1.54</v>
      </c>
      <c r="AO8" s="55">
        <f>IF(AND((AN8&gt;0),(AN$5&gt;0)),(AN8/AN$5*100),"")</f>
        <v>4.5108377270064439</v>
      </c>
      <c r="AP8" s="53">
        <v>1.97</v>
      </c>
      <c r="AQ8" s="55">
        <f>IF(AND((AP8&gt;0),(AP$5&gt;0)),(AP8/AP$5*100),"")</f>
        <v>5.9951308581862452</v>
      </c>
      <c r="AR8" s="53">
        <v>1.33</v>
      </c>
      <c r="AS8" s="55">
        <f>IF(AND((AR8&gt;0),(AR$5&gt;0)),(AR8/AR$5*100),"")</f>
        <v>3.908316191595651</v>
      </c>
      <c r="AT8" s="53">
        <v>1.39</v>
      </c>
      <c r="AU8" s="55">
        <f>IF(AND((AT8&gt;0),(AT$5&gt;0)),(AT8/AT$5*100),"")</f>
        <v>4.8415186346220818</v>
      </c>
      <c r="AV8" s="53">
        <v>1.3</v>
      </c>
      <c r="AW8" s="55">
        <f>IF(AND((AV8&gt;0),(AV$5&gt;0)),(AV8/AV$5*100),"")</f>
        <v>4.301786896095301</v>
      </c>
      <c r="AX8" s="53">
        <v>1.33</v>
      </c>
      <c r="AY8" s="55">
        <f>IF(AND((AX8&gt;0),(AX$5&gt;0)),(AX8/AX$5*100),"")</f>
        <v>3.898007033997656</v>
      </c>
      <c r="AZ8" s="53">
        <v>1.2</v>
      </c>
      <c r="BA8" s="55">
        <f>IF(AND((AZ8&gt;0),(AZ$5&gt;0)),(AZ8/AZ$5*100),"")</f>
        <v>3.9735099337748347</v>
      </c>
      <c r="BB8" s="53">
        <v>2.08</v>
      </c>
      <c r="BC8" s="55">
        <f>IF(AND((BB8&gt;0),(BB$5&gt;0)),(BB8/BB$5*100),"")</f>
        <v>6.1923191426019644</v>
      </c>
      <c r="BD8" s="53">
        <v>1.51</v>
      </c>
      <c r="BE8" s="55">
        <f>IF(AND((BD8&gt;0),(BD$5&gt;0)),(BD8/BD$5*100),"")</f>
        <v>4.5128511655708312</v>
      </c>
      <c r="BF8" s="53">
        <v>1.05</v>
      </c>
      <c r="BG8" s="55">
        <f>IF(AND((BF8&gt;0),(BF$5&gt;0)),(BF8/BF$5*100),"")</f>
        <v>3.6382536382536386</v>
      </c>
      <c r="BH8" s="53">
        <v>1.25</v>
      </c>
      <c r="BI8" s="55">
        <f>IF(AND((BH8&gt;0),(BH$5&gt;0)),(BH8/BH$5*100),"")</f>
        <v>4.3936731107205622</v>
      </c>
      <c r="BJ8" s="53">
        <v>1.88</v>
      </c>
      <c r="BK8" s="55">
        <f>IF(AND((BJ8&gt;0),(BJ$5&gt;0)),(BJ8/BJ$5*100),"")</f>
        <v>5.3393922181198521</v>
      </c>
      <c r="BL8" s="53">
        <v>1.28</v>
      </c>
      <c r="BM8" s="55">
        <f>IF(AND((BL8&gt;0),(BL$5&gt;0)),(BL8/BL$5*100),"")</f>
        <v>3.9950062421972534</v>
      </c>
      <c r="BN8" s="53">
        <v>1.37</v>
      </c>
      <c r="BO8" s="55">
        <f>IF(AND((BN8&gt;0),(BN$5&gt;0)),(BN8/BN$5*100),"")</f>
        <v>4.2825883088465151</v>
      </c>
      <c r="BP8" s="53">
        <v>0.94</v>
      </c>
      <c r="BQ8" s="55">
        <f>IF(AND((BP8&gt;0),(BP$5&gt;0)),(BP8/BP$5*100),"")</f>
        <v>2.9936305732484079</v>
      </c>
      <c r="BR8" s="53">
        <v>1.43</v>
      </c>
      <c r="BS8" s="55">
        <f>IF(AND((BR8&gt;0),(BR$5&gt;0)),(BR8/BR$5*100),"")</f>
        <v>4.2648374589919467</v>
      </c>
      <c r="BT8" s="53">
        <v>1.28</v>
      </c>
      <c r="BU8" s="55">
        <f>IF(AND((BT8&gt;0),(BT$5&gt;0)),(BT8/BT$5*100),"")</f>
        <v>3.8858530661809354</v>
      </c>
      <c r="BV8" s="53">
        <v>1.75</v>
      </c>
      <c r="BW8" s="55">
        <f>IF(AND((BV8&gt;0),(BV$5&gt;0)),(BV8/BV$5*100),"")</f>
        <v>5.5014146494812959</v>
      </c>
      <c r="BX8" s="53">
        <v>0.92</v>
      </c>
      <c r="BY8" s="55">
        <f>IF(AND((BX8&gt;0),(BX$5&gt;0)),(BX8/BX$5*100),"")</f>
        <v>3.7581699346405228</v>
      </c>
      <c r="BZ8" s="53">
        <v>1.55</v>
      </c>
      <c r="CA8" s="55">
        <f>IF(AND((BZ8&gt;0),(BZ$5&gt;0)),(BZ8/BZ$5*100),"")</f>
        <v>5.238256167624197</v>
      </c>
      <c r="CB8" s="53">
        <v>1.52</v>
      </c>
      <c r="CC8" s="55">
        <f>IF(AND((CB8&gt;0),(CB$5&gt;0)),(CB8/CB$5*100),"")</f>
        <v>5.2054794520547949</v>
      </c>
      <c r="CD8" s="53">
        <v>0.97</v>
      </c>
      <c r="CE8" s="55">
        <f>IF(AND((CD8&gt;0),(CD$5&gt;0)),(CD8/CD$5*100),"")</f>
        <v>2.9313992142641276</v>
      </c>
      <c r="CF8" s="53">
        <v>1.06</v>
      </c>
      <c r="CG8" s="55">
        <f>IF(AND((CF8&gt;0),(CF$5&gt;0)),(CF8/CF$5*100),"")</f>
        <v>3.6042162529751787</v>
      </c>
      <c r="CH8" s="53">
        <v>0.94</v>
      </c>
      <c r="CI8" s="55">
        <f>IF(AND((CH8&gt;0),(CH$5&gt;0)),(CH8/CH$5*100),"")</f>
        <v>3.1724603442456969</v>
      </c>
      <c r="CJ8" s="53">
        <v>0.87</v>
      </c>
      <c r="CK8" s="55">
        <f>IF(AND((CJ8&gt;0),(CJ$5&gt;0)),(CJ8/CJ$5*100),"")</f>
        <v>3.1340057636887604</v>
      </c>
      <c r="CL8" s="53">
        <v>1.25</v>
      </c>
      <c r="CM8" s="55">
        <f>IF(AND((CL8&gt;0),(CL$5&gt;0)),(CL8/CL$5*100),"")</f>
        <v>3.99616368286445</v>
      </c>
      <c r="CN8" s="53">
        <v>1.1299999999999999</v>
      </c>
      <c r="CO8" s="55">
        <f>IF(AND((CN8&gt;0),(CN$5&gt;0)),(CN8/CN$5*100),"")</f>
        <v>3.6264441591784338</v>
      </c>
      <c r="CP8" s="53">
        <v>1.33</v>
      </c>
      <c r="CQ8" s="55">
        <f>IF(AND((CP8&gt;0),(CP$5&gt;0)),(CP8/CP$5*100),"")</f>
        <v>5.4800164812525756</v>
      </c>
      <c r="CR8" s="53">
        <v>1.28</v>
      </c>
      <c r="CS8" s="55">
        <f>IF(AND((CR8&gt;0),(CR$5&gt;0)),(CR8/CR$5*100),"")</f>
        <v>3.5164835164835164</v>
      </c>
      <c r="CT8" s="53">
        <v>1.91</v>
      </c>
      <c r="CU8" s="55">
        <f>IF(AND((CT8&gt;0),(CT$5&gt;0)),(CT8/CT$5*100),"")</f>
        <v>5.9206447613143212</v>
      </c>
      <c r="CV8" s="53">
        <v>1.1000000000000001</v>
      </c>
      <c r="CW8" s="55">
        <f>IF(AND((CV8&gt;0),(CV$5&gt;0)),(CV8/CV$5*100),"")</f>
        <v>3.3172496984318465</v>
      </c>
      <c r="CX8" s="53">
        <v>1.23</v>
      </c>
      <c r="CY8" s="55">
        <f>IF(AND((CX8&gt;0),(CX$5&gt;0)),(CX8/CX$5*100),"")</f>
        <v>3.6144578313253009</v>
      </c>
      <c r="CZ8" s="53">
        <v>1.34</v>
      </c>
      <c r="DA8" s="55">
        <f>IF(AND((CZ8&gt;0),(CZ$5&gt;0)),(CZ8/CZ$5*100),"")</f>
        <v>4.2191435768261965</v>
      </c>
      <c r="DB8" s="53">
        <v>1.17</v>
      </c>
      <c r="DC8" s="55">
        <f>IF(AND((DB8&gt;0),(DB$5&gt;0)),(DB8/DB$5*100),"")</f>
        <v>3.8550247116968697</v>
      </c>
      <c r="DD8" s="53">
        <v>1.49</v>
      </c>
      <c r="DE8" s="55">
        <f>IF(AND((DD8&gt;0),(DD$5&gt;0)),(DD8/DD$5*100),"")</f>
        <v>4.8220064724919096</v>
      </c>
      <c r="DF8" s="53">
        <v>1.33</v>
      </c>
      <c r="DG8" s="55">
        <f>IF(AND((DF8&gt;0),(DF$5&gt;0)),(DF8/DF$5*100),"")</f>
        <v>4.288939051918736</v>
      </c>
      <c r="DH8" s="53">
        <v>1.03</v>
      </c>
      <c r="DI8" s="55">
        <f>IF(AND((DH8&gt;0),(DH$5&gt;0)),(DH8/DH$5*100),"")</f>
        <v>3.408338848444739</v>
      </c>
      <c r="DJ8" s="53">
        <v>1.17</v>
      </c>
      <c r="DK8" s="55">
        <f>IF(AND((DJ8&gt;0),(DJ$5&gt;0)),(DJ8/DJ$5*100),"")</f>
        <v>3.7201907790143083</v>
      </c>
      <c r="DL8" s="53">
        <v>1.67</v>
      </c>
      <c r="DM8" s="55">
        <f>IF(AND((DL8&gt;0),(DL$5&gt;0)),(DL8/DL$5*100),"")</f>
        <v>5.4682383759004587</v>
      </c>
      <c r="DN8" s="55"/>
      <c r="DO8" s="55" t="str">
        <f>IF(AND((DN8&gt;0),(DN$5&gt;0)),(DN8/DN$5*100),"")</f>
        <v/>
      </c>
      <c r="DP8" s="55"/>
      <c r="DQ8" s="55" t="str">
        <f>IF(AND((DP8&gt;0),(DP$5&gt;0)),(DP8/DP$5*100),"")</f>
        <v/>
      </c>
      <c r="DR8" s="5"/>
      <c r="DS8" s="33" t="str">
        <f t="shared" si="0"/>
        <v xml:space="preserve">     Buccal tube internal width</v>
      </c>
      <c r="DT8" s="34">
        <f>COUNT(#REF!,#REF!,#REF!,#REF!,#REF!,#REF!,B8,D8,F8,H8,J8,L8,N8,P8,R8,T8,V8,X8,Z8,AB8,AD8,AF8,AH8,AJ8,AL8,AN8,AP8,AR8,AT8,AV8,AX8,AZ8,BB8,BD8,BF8,BH8,BJ8,BL8,BN8,BP8,BR8,BT8,BV8,BX8,BZ8,CB8,CD8,CF8,CH8,CJ8,CL8,CN8,CP8,CR8,CT8,CV8,CX8,CZ8,DB8,DD8,DF8,DP8,DH8,DJ8,DL8,DN8,DP8)</f>
        <v>58</v>
      </c>
      <c r="DU8" s="35">
        <f t="shared" si="1"/>
        <v>0.87</v>
      </c>
      <c r="DV8" s="56" t="str">
        <f t="shared" si="5"/>
        <v>–</v>
      </c>
      <c r="DW8" s="37">
        <f t="shared" si="2"/>
        <v>2.08</v>
      </c>
      <c r="DX8" s="38">
        <f t="shared" si="3"/>
        <v>2.9313992142641276</v>
      </c>
      <c r="DY8" s="57" t="str">
        <f t="shared" si="8"/>
        <v>–</v>
      </c>
      <c r="DZ8" s="40">
        <f t="shared" si="4"/>
        <v>7.0264765784114047</v>
      </c>
      <c r="EA8" s="41">
        <f t="shared" si="6"/>
        <v>1.3608620689655171</v>
      </c>
      <c r="EB8" s="42">
        <f t="shared" si="6"/>
        <v>4.3056285534927952</v>
      </c>
      <c r="EC8" s="43">
        <f t="shared" si="7"/>
        <v>0.31014023134285446</v>
      </c>
      <c r="ED8" s="44">
        <f t="shared" si="7"/>
        <v>0.94081428705749925</v>
      </c>
      <c r="EE8" s="56">
        <f>IF(COUNT(B8)&gt;0,B8,"?")</f>
        <v>1.1000000000000001</v>
      </c>
      <c r="EF8" s="57">
        <f t="shared" si="9"/>
        <v>3.7024570851565128</v>
      </c>
    </row>
    <row r="9" spans="1:136" x14ac:dyDescent="0.2">
      <c r="A9" s="45" t="s">
        <v>17</v>
      </c>
      <c r="B9" s="46"/>
      <c r="C9" s="47"/>
      <c r="D9" s="48"/>
      <c r="E9" s="48"/>
      <c r="F9" s="46"/>
      <c r="G9" s="48"/>
      <c r="H9" s="46"/>
      <c r="I9" s="48"/>
      <c r="J9" s="46"/>
      <c r="K9" s="48"/>
      <c r="L9" s="46"/>
      <c r="M9" s="48"/>
      <c r="N9" s="46"/>
      <c r="O9" s="48"/>
      <c r="P9" s="46"/>
      <c r="Q9" s="48"/>
      <c r="R9" s="46"/>
      <c r="S9" s="48"/>
      <c r="T9" s="46"/>
      <c r="U9" s="48"/>
      <c r="V9" s="46"/>
      <c r="W9" s="48"/>
      <c r="X9" s="46"/>
      <c r="Y9" s="48"/>
      <c r="Z9" s="46"/>
      <c r="AA9" s="48"/>
      <c r="AB9" s="46"/>
      <c r="AC9" s="48"/>
      <c r="AD9" s="46"/>
      <c r="AE9" s="49"/>
      <c r="AF9" s="46"/>
      <c r="AG9" s="48"/>
      <c r="AH9" s="50"/>
      <c r="AI9" s="48"/>
      <c r="AJ9" s="46"/>
      <c r="AK9" s="48"/>
      <c r="AL9" s="46"/>
      <c r="AM9" s="48"/>
      <c r="AN9" s="46"/>
      <c r="AO9" s="48"/>
      <c r="AP9" s="46"/>
      <c r="AQ9" s="48"/>
      <c r="AR9" s="46"/>
      <c r="AS9" s="48"/>
      <c r="AT9" s="46"/>
      <c r="AU9" s="48"/>
      <c r="AV9" s="46"/>
      <c r="AW9" s="48"/>
      <c r="AX9" s="46"/>
      <c r="AY9" s="48"/>
      <c r="AZ9" s="46"/>
      <c r="BA9" s="48"/>
      <c r="BB9" s="46"/>
      <c r="BC9" s="48"/>
      <c r="BD9" s="46"/>
      <c r="BE9" s="48"/>
      <c r="BF9" s="46"/>
      <c r="BG9" s="48"/>
      <c r="BH9" s="46"/>
      <c r="BI9" s="49"/>
      <c r="BJ9" s="46"/>
      <c r="BK9" s="48"/>
      <c r="BL9" s="46"/>
      <c r="BM9" s="48"/>
      <c r="BN9" s="46"/>
      <c r="BO9" s="48"/>
      <c r="BP9" s="46"/>
      <c r="BQ9" s="48"/>
      <c r="BR9" s="46"/>
      <c r="BS9" s="48"/>
      <c r="BT9" s="46"/>
      <c r="BU9" s="48"/>
      <c r="BV9" s="46"/>
      <c r="BW9" s="48"/>
      <c r="BX9" s="46"/>
      <c r="BY9" s="48"/>
      <c r="BZ9" s="46"/>
      <c r="CA9" s="48"/>
      <c r="CB9" s="46"/>
      <c r="CC9" s="48"/>
      <c r="CD9" s="46"/>
      <c r="CE9" s="48"/>
      <c r="CF9" s="46"/>
      <c r="CG9" s="48"/>
      <c r="CH9" s="46"/>
      <c r="CI9" s="48"/>
      <c r="CJ9" s="50"/>
      <c r="CK9" s="48"/>
      <c r="CL9" s="46"/>
      <c r="CM9" s="48"/>
      <c r="CN9" s="46"/>
      <c r="CO9" s="48"/>
      <c r="CP9" s="46"/>
      <c r="CQ9" s="48"/>
      <c r="CR9" s="46"/>
      <c r="CS9" s="48"/>
      <c r="CT9" s="46"/>
      <c r="CU9" s="48"/>
      <c r="CV9" s="46"/>
      <c r="CW9" s="48"/>
      <c r="CX9" s="46"/>
      <c r="CY9" s="48"/>
      <c r="CZ9" s="46"/>
      <c r="DA9" s="48"/>
      <c r="DB9" s="46"/>
      <c r="DC9" s="48"/>
      <c r="DD9" s="46"/>
      <c r="DE9" s="48"/>
      <c r="DF9" s="46"/>
      <c r="DG9" s="48"/>
      <c r="DH9" s="46"/>
      <c r="DI9" s="48"/>
      <c r="DJ9" s="46"/>
      <c r="DK9" s="48"/>
      <c r="DL9" s="46"/>
      <c r="DM9" s="48"/>
      <c r="DN9" s="51"/>
      <c r="DO9" s="48"/>
      <c r="DP9" s="51"/>
      <c r="DQ9" s="48"/>
      <c r="DR9" s="5"/>
      <c r="DS9" s="33" t="str">
        <f t="shared" si="0"/>
        <v>Placoid lengths</v>
      </c>
      <c r="DT9" s="52"/>
      <c r="DU9" s="35" t="str">
        <f t="shared" si="1"/>
        <v/>
      </c>
      <c r="DV9" s="56"/>
      <c r="DW9" s="37" t="str">
        <f t="shared" si="2"/>
        <v/>
      </c>
      <c r="DX9" s="38" t="str">
        <f t="shared" si="3"/>
        <v/>
      </c>
      <c r="DY9" s="57"/>
      <c r="DZ9" s="40" t="str">
        <f t="shared" si="4"/>
        <v/>
      </c>
      <c r="EA9" s="41"/>
      <c r="EB9" s="42"/>
      <c r="EC9" s="43"/>
      <c r="ED9" s="44"/>
      <c r="EE9" s="56"/>
      <c r="EF9" s="57"/>
    </row>
    <row r="10" spans="1:136" x14ac:dyDescent="0.2">
      <c r="A10" s="29" t="s">
        <v>18</v>
      </c>
      <c r="B10" s="53">
        <v>3.03</v>
      </c>
      <c r="C10" s="54">
        <f t="shared" ref="C10:C12" si="10">IF(AND((B10&gt;0),(B$5&gt;0)),(B10/B$5*100),"")</f>
        <v>10.198586334567485</v>
      </c>
      <c r="D10" s="53">
        <v>3.08</v>
      </c>
      <c r="E10" s="55">
        <f t="shared" ref="E10:E12" si="11">IF(AND((D10&gt;0),(D$5&gt;0)),(D10/D$5*100),"")</f>
        <v>9.9935107073329004</v>
      </c>
      <c r="F10" s="53">
        <v>4.3099999999999996</v>
      </c>
      <c r="G10" s="55">
        <f t="shared" ref="G10:G12" si="12">IF(AND((F10&gt;0),(F$5&gt;0)),(F10/F$5*100),"")</f>
        <v>12.525428654460914</v>
      </c>
      <c r="H10" s="53">
        <v>3.53</v>
      </c>
      <c r="I10" s="55">
        <f t="shared" ref="I10:I12" si="13">IF(AND((H10&gt;0),(H$5&gt;0)),(H10/H$5*100),"")</f>
        <v>10.44378698224852</v>
      </c>
      <c r="J10" s="53">
        <v>4.93</v>
      </c>
      <c r="K10" s="55">
        <f t="shared" ref="K10:K12" si="14">IF(AND((J10&gt;0),(J$5&gt;0)),(J10/J$5*100),"")</f>
        <v>13.8755980861244</v>
      </c>
      <c r="L10" s="53">
        <v>3.49</v>
      </c>
      <c r="M10" s="55">
        <f t="shared" ref="M10:M12" si="15">IF(AND((L10&gt;0),(L$5&gt;0)),(L10/L$5*100),"")</f>
        <v>9.622277364212847</v>
      </c>
      <c r="N10" s="53">
        <v>3.58</v>
      </c>
      <c r="O10" s="55">
        <f t="shared" ref="O10:O12" si="16">IF(AND((N10&gt;0),(N$5&gt;0)),(N10/N$5*100),"")</f>
        <v>11.386768447837149</v>
      </c>
      <c r="P10" s="53">
        <v>4.3499999999999996</v>
      </c>
      <c r="Q10" s="55">
        <f t="shared" ref="Q10:Q12" si="17">IF(AND((P10&gt;0),(P$5&gt;0)),(P10/P$5*100),"")</f>
        <v>11.606189967982925</v>
      </c>
      <c r="R10" s="53">
        <v>3.71</v>
      </c>
      <c r="S10" s="55">
        <f t="shared" ref="S10:S12" si="18">IF(AND((R10&gt;0),(R$5&gt;0)),(R10/R$5*100),"")</f>
        <v>11.822817080943276</v>
      </c>
      <c r="T10" s="53">
        <v>3.07</v>
      </c>
      <c r="U10" s="55">
        <f t="shared" ref="U10:U12" si="19">IF(AND((T10&gt;0),(T$5&gt;0)),(T10/T$5*100),"")</f>
        <v>9.1806220095693778</v>
      </c>
      <c r="V10" s="53">
        <v>4.3099999999999996</v>
      </c>
      <c r="W10" s="55">
        <f t="shared" ref="W10:W12" si="20">IF(AND((V10&gt;0),(V$5&gt;0)),(V10/V$5*100),"")</f>
        <v>13.44354335620711</v>
      </c>
      <c r="X10" s="53"/>
      <c r="Y10" s="55" t="str">
        <f t="shared" ref="Y10:Y12" si="21">IF(AND((X10&gt;0),(X$5&gt;0)),(X10/X$5*100),"")</f>
        <v/>
      </c>
      <c r="Z10" s="53">
        <v>3.56</v>
      </c>
      <c r="AA10" s="55">
        <f t="shared" ref="AA10:AA12" si="22">IF(AND((Z10&gt;0),(Z$5&gt;0)),(Z10/Z$5*100),"")</f>
        <v>11.333970073225087</v>
      </c>
      <c r="AB10" s="53">
        <v>3.6</v>
      </c>
      <c r="AC10" s="55">
        <f t="shared" ref="AC10:AC12" si="23">IF(AND((AB10&gt;0),(AB$5&gt;0)),(AB10/AB$5*100),"")</f>
        <v>12.269938650306749</v>
      </c>
      <c r="AD10" s="53">
        <v>3.2</v>
      </c>
      <c r="AE10" s="55">
        <f t="shared" ref="AE10:AE12" si="24">IF(AND((AD10&gt;0),(AD$5&gt;0)),(AD10/AD$5*100),"")</f>
        <v>10.366051182377714</v>
      </c>
      <c r="AF10" s="53">
        <v>3.7</v>
      </c>
      <c r="AG10" s="55">
        <f t="shared" ref="AG10:AG12" si="25">IF(AND((AF10&gt;0),(AF$5&gt;0)),(AF10/AF$5*100),"")</f>
        <v>12.353923205342237</v>
      </c>
      <c r="AH10" s="53">
        <v>3.99</v>
      </c>
      <c r="AI10" s="55">
        <f t="shared" ref="AI10:AI12" si="26">IF(AND((AH10&gt;0),(AH$5&gt;0)),(AH10/AH$5*100),"")</f>
        <v>11.853832442067738</v>
      </c>
      <c r="AJ10" s="53">
        <v>4.0999999999999996</v>
      </c>
      <c r="AK10" s="55">
        <f t="shared" ref="AK10:AK12" si="27">IF(AND((AJ10&gt;0),(AJ$5&gt;0)),(AJ10/AJ$5*100),"")</f>
        <v>13.917175831636113</v>
      </c>
      <c r="AL10" s="53">
        <v>3.3</v>
      </c>
      <c r="AM10" s="55">
        <f t="shared" ref="AM10:AM12" si="28">IF(AND((AL10&gt;0),(AL$5&gt;0)),(AL10/AL$5*100),"")</f>
        <v>10.335108048856874</v>
      </c>
      <c r="AN10" s="53">
        <v>3.48</v>
      </c>
      <c r="AO10" s="55">
        <f t="shared" ref="AO10:AO12" si="29">IF(AND((AN10&gt;0),(AN$5&gt;0)),(AN10/AN$5*100),"")</f>
        <v>10.193321616871705</v>
      </c>
      <c r="AP10" s="53">
        <v>4.84</v>
      </c>
      <c r="AQ10" s="55">
        <f t="shared" ref="AQ10:AQ12" si="30">IF(AND((AP10&gt;0),(AP$5&gt;0)),(AP10/AP$5*100),"")</f>
        <v>14.729153986609861</v>
      </c>
      <c r="AR10" s="53">
        <v>3.41</v>
      </c>
      <c r="AS10" s="55">
        <f t="shared" ref="AS10:AS12" si="31">IF(AND((AR10&gt;0),(AR$5&gt;0)),(AR10/AR$5*100),"")</f>
        <v>10.020570085218925</v>
      </c>
      <c r="AT10" s="53">
        <v>3.77</v>
      </c>
      <c r="AU10" s="55">
        <f t="shared" ref="AU10:AU12" si="32">IF(AND((AT10&gt;0),(AT$5&gt;0)),(AT10/AT$5*100),"")</f>
        <v>13.13131313131313</v>
      </c>
      <c r="AV10" s="53">
        <v>3.56</v>
      </c>
      <c r="AW10" s="55">
        <f t="shared" ref="AW10:AW12" si="33">IF(AND((AV10&gt;0),(AV$5&gt;0)),(AV10/AV$5*100),"")</f>
        <v>11.780277961614825</v>
      </c>
      <c r="AX10" s="53">
        <v>3.64</v>
      </c>
      <c r="AY10" s="55">
        <f t="shared" ref="AY10:AY12" si="34">IF(AND((AX10&gt;0),(AX$5&gt;0)),(AX10/AX$5*100),"")</f>
        <v>10.668229777256743</v>
      </c>
      <c r="AZ10" s="53">
        <v>3.38</v>
      </c>
      <c r="BA10" s="55">
        <f t="shared" ref="BA10:BA12" si="35">IF(AND((AZ10&gt;0),(AZ$5&gt;0)),(AZ10/AZ$5*100),"")</f>
        <v>11.19205298013245</v>
      </c>
      <c r="BB10" s="53">
        <v>4.2</v>
      </c>
      <c r="BC10" s="55">
        <f t="shared" ref="BC10:BC12" si="36">IF(AND((BB10&gt;0),(BB$5&gt;0)),(BB10/BB$5*100),"")</f>
        <v>12.503721345638583</v>
      </c>
      <c r="BD10" s="53">
        <v>4.51</v>
      </c>
      <c r="BE10" s="55">
        <f t="shared" ref="BE10:BE12" si="37">IF(AND((BD10&gt;0),(BD$5&gt;0)),(BD10/BD$5*100),"")</f>
        <v>13.478780633592349</v>
      </c>
      <c r="BF10" s="53">
        <v>3.21</v>
      </c>
      <c r="BG10" s="55">
        <f t="shared" ref="BG10:BG12" si="38">IF(AND((BF10&gt;0),(BF$5&gt;0)),(BF10/BF$5*100),"")</f>
        <v>11.122661122661123</v>
      </c>
      <c r="BH10" s="53">
        <v>4.13</v>
      </c>
      <c r="BI10" s="55">
        <f t="shared" ref="BI10:BI12" si="39">IF(AND((BH10&gt;0),(BH$5&gt;0)),(BH10/BH$5*100),"")</f>
        <v>14.516695957820739</v>
      </c>
      <c r="BJ10" s="53">
        <v>4.6399999999999997</v>
      </c>
      <c r="BK10" s="55">
        <f t="shared" ref="BK10:BK12" si="40">IF(AND((BJ10&gt;0),(BJ$5&gt;0)),(BJ10/BJ$5*100),"")</f>
        <v>13.178074410678784</v>
      </c>
      <c r="BL10" s="53">
        <v>3.73</v>
      </c>
      <c r="BM10" s="55">
        <f t="shared" ref="BM10:BM12" si="41">IF(AND((BL10&gt;0),(BL$5&gt;0)),(BL10/BL$5*100),"")</f>
        <v>11.641697877652934</v>
      </c>
      <c r="BN10" s="53">
        <v>3.83</v>
      </c>
      <c r="BO10" s="55">
        <f t="shared" ref="BO10:BO12" si="42">IF(AND((BN10&gt;0),(BN$5&gt;0)),(BN10/BN$5*100),"")</f>
        <v>11.972491403563614</v>
      </c>
      <c r="BP10" s="53">
        <v>4.41</v>
      </c>
      <c r="BQ10" s="55">
        <f t="shared" ref="BQ10:BQ12" si="43">IF(AND((BP10&gt;0),(BP$5&gt;0)),(BP10/BP$5*100),"")</f>
        <v>14.044585987261149</v>
      </c>
      <c r="BR10" s="53">
        <v>4.21</v>
      </c>
      <c r="BS10" s="55">
        <f t="shared" ref="BS10:BS12" si="44">IF(AND((BR10&gt;0),(BR$5&gt;0)),(BR10/BR$5*100),"")</f>
        <v>12.555920071577692</v>
      </c>
      <c r="BT10" s="53">
        <v>3.84</v>
      </c>
      <c r="BU10" s="55">
        <f t="shared" ref="BU10:BU12" si="45">IF(AND((BT10&gt;0),(BT$5&gt;0)),(BT10/BT$5*100),"")</f>
        <v>11.657559198542804</v>
      </c>
      <c r="BV10" s="53">
        <v>4.3499999999999996</v>
      </c>
      <c r="BW10" s="55">
        <f t="shared" ref="BW10:BW12" si="46">IF(AND((BV10&gt;0),(BV$5&gt;0)),(BV10/BV$5*100),"")</f>
        <v>13.674944985853504</v>
      </c>
      <c r="BX10" s="53">
        <v>3.07</v>
      </c>
      <c r="BY10" s="55">
        <f t="shared" ref="BY10:BY12" si="47">IF(AND((BX10&gt;0),(BX$5&gt;0)),(BX10/BX$5*100),"")</f>
        <v>12.540849673202615</v>
      </c>
      <c r="BZ10" s="53">
        <v>3.86</v>
      </c>
      <c r="CA10" s="55">
        <f t="shared" ref="CA10:CA12" si="48">IF(AND((BZ10&gt;0),(BZ$5&gt;0)),(BZ10/BZ$5*100),"")</f>
        <v>13.044947617438323</v>
      </c>
      <c r="CB10" s="53">
        <v>3.38</v>
      </c>
      <c r="CC10" s="55">
        <f t="shared" ref="CC10:CC12" si="49">IF(AND((CB10&gt;0),(CB$5&gt;0)),(CB10/CB$5*100),"")</f>
        <v>11.575342465753424</v>
      </c>
      <c r="CD10" s="53">
        <v>3.64</v>
      </c>
      <c r="CE10" s="55">
        <f t="shared" ref="CE10:CE12" si="50">IF(AND((CD10&gt;0),(CD$5&gt;0)),(CD10/CD$5*100),"")</f>
        <v>11.000302206104562</v>
      </c>
      <c r="CF10" s="53">
        <v>3.9</v>
      </c>
      <c r="CG10" s="55">
        <f t="shared" ref="CG10:CG12" si="51">IF(AND((CF10&gt;0),(CF$5&gt;0)),(CF10/CF$5*100),"")</f>
        <v>13.260795647738863</v>
      </c>
      <c r="CH10" s="53">
        <v>3.5</v>
      </c>
      <c r="CI10" s="55">
        <f t="shared" ref="CI10:CI12" si="52">IF(AND((CH10&gt;0),(CH$5&gt;0)),(CH10/CH$5*100),"")</f>
        <v>11.812352345595681</v>
      </c>
      <c r="CJ10" s="53">
        <v>3.71</v>
      </c>
      <c r="CK10" s="55">
        <f t="shared" ref="CK10:CK12" si="53">IF(AND((CJ10&gt;0),(CJ$5&gt;0)),(CJ10/CJ$5*100),"")</f>
        <v>13.364553314121036</v>
      </c>
      <c r="CL10" s="53">
        <v>3.08</v>
      </c>
      <c r="CM10" s="55">
        <f t="shared" ref="CM10:CM12" si="54">IF(AND((CL10&gt;0),(CL$5&gt;0)),(CL10/CL$5*100),"")</f>
        <v>9.8465473145780056</v>
      </c>
      <c r="CN10" s="53">
        <v>3.24</v>
      </c>
      <c r="CO10" s="55">
        <f t="shared" ref="CO10:CO12" si="55">IF(AND((CN10&gt;0),(CN$5&gt;0)),(CN10/CN$5*100),"")</f>
        <v>10.397946084724005</v>
      </c>
      <c r="CP10" s="53">
        <v>2.8</v>
      </c>
      <c r="CQ10" s="55">
        <f t="shared" ref="CQ10:CQ12" si="56">IF(AND((CP10&gt;0),(CP$5&gt;0)),(CP10/CP$5*100),"")</f>
        <v>11.536876802637</v>
      </c>
      <c r="CR10" s="53">
        <v>3.56</v>
      </c>
      <c r="CS10" s="55">
        <f t="shared" ref="CS10:CS12" si="57">IF(AND((CR10&gt;0),(CR$5&gt;0)),(CR10/CR$5*100),"")</f>
        <v>9.780219780219781</v>
      </c>
      <c r="CT10" s="53">
        <v>4.1500000000000004</v>
      </c>
      <c r="CU10" s="55">
        <f t="shared" ref="CU10:CU12" si="58">IF(AND((CT10&gt;0),(CT$5&gt;0)),(CT10/CT$5*100),"")</f>
        <v>12.864228146311223</v>
      </c>
      <c r="CV10" s="53">
        <v>3.26</v>
      </c>
      <c r="CW10" s="55">
        <f t="shared" ref="CW10:CW12" si="59">IF(AND((CV10&gt;0),(CV$5&gt;0)),(CV10/CV$5*100),"")</f>
        <v>9.8311218335343789</v>
      </c>
      <c r="CX10" s="53">
        <v>3.38</v>
      </c>
      <c r="CY10" s="55">
        <f t="shared" ref="CY10:CY12" si="60">IF(AND((CX10&gt;0),(CX$5&gt;0)),(CX10/CX$5*100),"")</f>
        <v>9.9324125771378178</v>
      </c>
      <c r="CZ10" s="53">
        <v>2.96</v>
      </c>
      <c r="DA10" s="55">
        <f t="shared" ref="DA10:DA12" si="61">IF(AND((CZ10&gt;0),(CZ$5&gt;0)),(CZ10/CZ$5*100),"")</f>
        <v>9.3198992443324933</v>
      </c>
      <c r="DB10" s="53">
        <v>4.26</v>
      </c>
      <c r="DC10" s="55">
        <f t="shared" ref="DC10:DC12" si="62">IF(AND((DB10&gt;0),(DB$5&gt;0)),(DB10/DB$5*100),"")</f>
        <v>14.036243822075781</v>
      </c>
      <c r="DD10" s="53">
        <v>4.25</v>
      </c>
      <c r="DE10" s="55">
        <f t="shared" ref="DE10:DE12" si="63">IF(AND((DD10&gt;0),(DD$5&gt;0)),(DD10/DD$5*100),"")</f>
        <v>13.754045307443366</v>
      </c>
      <c r="DF10" s="53">
        <v>3.63</v>
      </c>
      <c r="DG10" s="55">
        <f t="shared" ref="DG10:DG12" si="64">IF(AND((DF10&gt;0),(DF$5&gt;0)),(DF10/DF$5*100),"")</f>
        <v>11.705901322154142</v>
      </c>
      <c r="DH10" s="53">
        <v>3.89</v>
      </c>
      <c r="DI10" s="55">
        <f t="shared" ref="DI10:DI12" si="65">IF(AND((DH10&gt;0),(DH$5&gt;0)),(DH10/DH$5*100),"")</f>
        <v>12.872270019854401</v>
      </c>
      <c r="DJ10" s="53">
        <v>3.34</v>
      </c>
      <c r="DK10" s="55">
        <f t="shared" ref="DK10:DK12" si="66">IF(AND((DJ10&gt;0),(DJ$5&gt;0)),(DJ10/DJ$5*100),"")</f>
        <v>10.620031796502385</v>
      </c>
      <c r="DL10" s="53">
        <v>4.08</v>
      </c>
      <c r="DM10" s="55">
        <f t="shared" ref="DM10:DM12" si="67">IF(AND((DL10&gt;0),(DL$5&gt;0)),(DL10/DL$5*100),"")</f>
        <v>13.359528487229863</v>
      </c>
      <c r="DN10" s="55"/>
      <c r="DO10" s="55" t="str">
        <f t="shared" ref="DO10:DO12" si="68">IF(AND((DN10&gt;0),(DN$5&gt;0)),(DN10/DN$5*100),"")</f>
        <v/>
      </c>
      <c r="DP10" s="55"/>
      <c r="DQ10" s="55" t="str">
        <f t="shared" ref="DQ10:DQ12" si="69">IF(AND((DP10&gt;0),(DP$5&gt;0)),(DP10/DP$5*100),"")</f>
        <v/>
      </c>
      <c r="DR10" s="5"/>
      <c r="DS10" s="33" t="str">
        <f t="shared" si="0"/>
        <v xml:space="preserve">     Macroplacoid 1</v>
      </c>
      <c r="DT10" s="34">
        <f>COUNT(#REF!,#REF!,#REF!,#REF!,#REF!,#REF!,B10,D10,F10,H10,J10,L10,N10,P10,R10,T10,V10,X10,Z10,AB10,AD10,AF10,AH10,AJ10,AL10,AN10,AP10,AR10,AT10,AV10,AX10,AZ10,BB10,BD10,BF10,BH10,BJ10,BL10,BN10,BP10,BR10,BT10,BV10,BX10,BZ10,CB10,CD10,CF10,CH10,CJ10,CL10,CN10,CP10,CR10,CT10,CV10,CX10,CZ10,DB10,DD10,DF10,DP10,DH10,DJ10,DL10,DN10,DP10)</f>
        <v>57</v>
      </c>
      <c r="DU10" s="35">
        <f t="shared" si="1"/>
        <v>2.8</v>
      </c>
      <c r="DV10" s="56" t="str">
        <f t="shared" si="5"/>
        <v>–</v>
      </c>
      <c r="DW10" s="37">
        <f t="shared" si="2"/>
        <v>4.93</v>
      </c>
      <c r="DX10" s="38">
        <f t="shared" si="3"/>
        <v>9.1806220095693778</v>
      </c>
      <c r="DY10" s="57" t="str">
        <f t="shared" si="8"/>
        <v>–</v>
      </c>
      <c r="DZ10" s="40">
        <f t="shared" si="4"/>
        <v>14.729153986609861</v>
      </c>
      <c r="EA10" s="41">
        <f t="shared" si="6"/>
        <v>3.7354385964912287</v>
      </c>
      <c r="EB10" s="42">
        <f t="shared" si="6"/>
        <v>11.8429402941728</v>
      </c>
      <c r="EC10" s="43">
        <f t="shared" si="7"/>
        <v>0.49320768653289848</v>
      </c>
      <c r="ED10" s="44">
        <f t="shared" si="7"/>
        <v>1.4765825503641283</v>
      </c>
      <c r="EE10" s="56">
        <f>IF(COUNT(B10)&gt;0,B10,"?")</f>
        <v>3.03</v>
      </c>
      <c r="EF10" s="57">
        <f t="shared" si="9"/>
        <v>10.198586334567485</v>
      </c>
    </row>
    <row r="11" spans="1:136" x14ac:dyDescent="0.2">
      <c r="A11" s="29" t="s">
        <v>19</v>
      </c>
      <c r="B11" s="53">
        <v>2.99</v>
      </c>
      <c r="C11" s="54">
        <f t="shared" si="10"/>
        <v>10.063951531470886</v>
      </c>
      <c r="D11" s="53">
        <v>2.38</v>
      </c>
      <c r="E11" s="55">
        <f t="shared" si="11"/>
        <v>7.7222582738481496</v>
      </c>
      <c r="F11" s="53">
        <v>3.58</v>
      </c>
      <c r="G11" s="55">
        <f t="shared" si="12"/>
        <v>10.403952339436213</v>
      </c>
      <c r="H11" s="53">
        <v>3.05</v>
      </c>
      <c r="I11" s="55">
        <f t="shared" si="13"/>
        <v>9.0236686390532554</v>
      </c>
      <c r="J11" s="53">
        <v>4.0599999999999996</v>
      </c>
      <c r="K11" s="55">
        <f t="shared" si="14"/>
        <v>11.426963129749506</v>
      </c>
      <c r="L11" s="53">
        <v>2.57</v>
      </c>
      <c r="M11" s="55">
        <f t="shared" si="15"/>
        <v>7.0857457954232137</v>
      </c>
      <c r="N11" s="53">
        <v>2.66</v>
      </c>
      <c r="O11" s="55">
        <f t="shared" si="16"/>
        <v>8.4605597964376589</v>
      </c>
      <c r="P11" s="53">
        <v>3.39</v>
      </c>
      <c r="Q11" s="55">
        <f t="shared" si="17"/>
        <v>9.0448239060832449</v>
      </c>
      <c r="R11" s="53">
        <v>3.64</v>
      </c>
      <c r="S11" s="55">
        <f t="shared" si="18"/>
        <v>11.599745060548122</v>
      </c>
      <c r="T11" s="53">
        <v>2.79</v>
      </c>
      <c r="U11" s="55">
        <f t="shared" si="19"/>
        <v>8.3433014354066994</v>
      </c>
      <c r="V11" s="53">
        <v>3.58</v>
      </c>
      <c r="W11" s="55">
        <f t="shared" si="20"/>
        <v>11.166562694946974</v>
      </c>
      <c r="X11" s="53"/>
      <c r="Y11" s="55" t="str">
        <f t="shared" si="21"/>
        <v/>
      </c>
      <c r="Z11" s="53">
        <v>3.18</v>
      </c>
      <c r="AA11" s="55">
        <f t="shared" si="22"/>
        <v>10.124164278892072</v>
      </c>
      <c r="AB11" s="53">
        <v>2.89</v>
      </c>
      <c r="AC11" s="55">
        <f t="shared" si="23"/>
        <v>9.8500340831629174</v>
      </c>
      <c r="AD11" s="53">
        <v>2.61</v>
      </c>
      <c r="AE11" s="55">
        <f t="shared" si="24"/>
        <v>8.4548104956268215</v>
      </c>
      <c r="AF11" s="53">
        <v>3.1</v>
      </c>
      <c r="AG11" s="55">
        <f t="shared" si="25"/>
        <v>10.350584307178631</v>
      </c>
      <c r="AH11" s="53">
        <v>4.32</v>
      </c>
      <c r="AI11" s="55">
        <f t="shared" si="26"/>
        <v>12.834224598930483</v>
      </c>
      <c r="AJ11" s="53">
        <v>3.77</v>
      </c>
      <c r="AK11" s="55">
        <f t="shared" si="27"/>
        <v>12.797012898845891</v>
      </c>
      <c r="AL11" s="53">
        <v>3.38</v>
      </c>
      <c r="AM11" s="55">
        <f t="shared" si="28"/>
        <v>10.585656122768556</v>
      </c>
      <c r="AN11" s="53">
        <v>3.61</v>
      </c>
      <c r="AO11" s="55">
        <f t="shared" si="29"/>
        <v>10.574106619800821</v>
      </c>
      <c r="AP11" s="53">
        <v>3.96</v>
      </c>
      <c r="AQ11" s="55">
        <f t="shared" si="30"/>
        <v>12.051125989044431</v>
      </c>
      <c r="AR11" s="53">
        <v>3.07</v>
      </c>
      <c r="AS11" s="55">
        <f t="shared" si="31"/>
        <v>9.0214516602997339</v>
      </c>
      <c r="AT11" s="53">
        <v>3.66</v>
      </c>
      <c r="AU11" s="55">
        <f t="shared" si="32"/>
        <v>12.748171368861025</v>
      </c>
      <c r="AV11" s="53">
        <v>2.83</v>
      </c>
      <c r="AW11" s="55">
        <f t="shared" si="33"/>
        <v>9.3646591661151568</v>
      </c>
      <c r="AX11" s="53">
        <v>3.37</v>
      </c>
      <c r="AY11" s="55">
        <f t="shared" si="34"/>
        <v>9.8769050410316535</v>
      </c>
      <c r="AZ11" s="53">
        <v>2.98</v>
      </c>
      <c r="BA11" s="55">
        <f t="shared" si="35"/>
        <v>9.8675496688741724</v>
      </c>
      <c r="BB11" s="53">
        <v>4.2699999999999996</v>
      </c>
      <c r="BC11" s="55">
        <f t="shared" si="36"/>
        <v>12.712116701399223</v>
      </c>
      <c r="BD11" s="53">
        <v>4</v>
      </c>
      <c r="BE11" s="55">
        <f t="shared" si="37"/>
        <v>11.954572624028691</v>
      </c>
      <c r="BF11" s="53">
        <v>2.37</v>
      </c>
      <c r="BG11" s="55">
        <f t="shared" si="38"/>
        <v>8.2120582120582117</v>
      </c>
      <c r="BH11" s="53">
        <v>3.86</v>
      </c>
      <c r="BI11" s="55">
        <f t="shared" si="39"/>
        <v>13.567662565905097</v>
      </c>
      <c r="BJ11" s="53">
        <v>3.48</v>
      </c>
      <c r="BK11" s="55">
        <f t="shared" si="40"/>
        <v>9.8835558080090884</v>
      </c>
      <c r="BL11" s="53">
        <v>3.44</v>
      </c>
      <c r="BM11" s="55">
        <f t="shared" si="41"/>
        <v>10.736579275905118</v>
      </c>
      <c r="BN11" s="53">
        <v>3.51</v>
      </c>
      <c r="BO11" s="55">
        <f t="shared" si="42"/>
        <v>10.972178805876837</v>
      </c>
      <c r="BP11" s="53">
        <v>3.35</v>
      </c>
      <c r="BQ11" s="55">
        <f t="shared" si="43"/>
        <v>10.668789808917198</v>
      </c>
      <c r="BR11" s="53">
        <v>4.1500000000000004</v>
      </c>
      <c r="BS11" s="55">
        <f t="shared" si="44"/>
        <v>12.376975842529079</v>
      </c>
      <c r="BT11" s="53">
        <v>3.71</v>
      </c>
      <c r="BU11" s="55">
        <f t="shared" si="45"/>
        <v>11.262902246508805</v>
      </c>
      <c r="BV11" s="53">
        <v>3.92</v>
      </c>
      <c r="BW11" s="55">
        <f t="shared" si="46"/>
        <v>12.323168814838102</v>
      </c>
      <c r="BX11" s="53">
        <v>3.31</v>
      </c>
      <c r="BY11" s="55">
        <f t="shared" si="47"/>
        <v>13.521241830065359</v>
      </c>
      <c r="BZ11" s="53">
        <v>3.55</v>
      </c>
      <c r="CA11" s="55">
        <f t="shared" si="48"/>
        <v>11.997296383913483</v>
      </c>
      <c r="CB11" s="53">
        <v>2.9</v>
      </c>
      <c r="CC11" s="55">
        <f t="shared" si="49"/>
        <v>9.9315068493150687</v>
      </c>
      <c r="CD11" s="53">
        <v>3.24</v>
      </c>
      <c r="CE11" s="55">
        <f t="shared" si="50"/>
        <v>9.7914777878513153</v>
      </c>
      <c r="CF11" s="53">
        <v>3.48</v>
      </c>
      <c r="CG11" s="55">
        <f t="shared" si="51"/>
        <v>11.832709962597756</v>
      </c>
      <c r="CH11" s="53">
        <v>3.14</v>
      </c>
      <c r="CI11" s="55">
        <f t="shared" si="52"/>
        <v>10.597367532905839</v>
      </c>
      <c r="CJ11" s="53">
        <v>3.18</v>
      </c>
      <c r="CK11" s="55">
        <f t="shared" si="53"/>
        <v>11.455331412103746</v>
      </c>
      <c r="CL11" s="53">
        <v>3.3</v>
      </c>
      <c r="CM11" s="55">
        <f t="shared" si="54"/>
        <v>10.549872122762146</v>
      </c>
      <c r="CN11" s="53">
        <v>3.42</v>
      </c>
      <c r="CO11" s="55">
        <f t="shared" si="55"/>
        <v>10.975609756097562</v>
      </c>
      <c r="CP11" s="53">
        <v>2.48</v>
      </c>
      <c r="CQ11" s="55">
        <f t="shared" si="56"/>
        <v>10.218376596621344</v>
      </c>
      <c r="CR11" s="53">
        <v>3.47</v>
      </c>
      <c r="CS11" s="55">
        <f t="shared" si="57"/>
        <v>9.5329670329670346</v>
      </c>
      <c r="CT11" s="53">
        <v>3.59</v>
      </c>
      <c r="CU11" s="55">
        <f t="shared" si="58"/>
        <v>11.128332300061997</v>
      </c>
      <c r="CV11" s="53">
        <v>3.03</v>
      </c>
      <c r="CW11" s="55">
        <f t="shared" si="59"/>
        <v>9.1375150784077199</v>
      </c>
      <c r="CX11" s="53">
        <v>2.37</v>
      </c>
      <c r="CY11" s="55">
        <f t="shared" si="60"/>
        <v>6.9644431384072876</v>
      </c>
      <c r="CZ11" s="53">
        <v>2.69</v>
      </c>
      <c r="DA11" s="55">
        <f t="shared" si="61"/>
        <v>8.4697732997481108</v>
      </c>
      <c r="DB11" s="53">
        <v>3.85</v>
      </c>
      <c r="DC11" s="55">
        <f t="shared" si="62"/>
        <v>12.685337726523887</v>
      </c>
      <c r="DD11" s="53">
        <v>4.26</v>
      </c>
      <c r="DE11" s="55">
        <f t="shared" si="63"/>
        <v>13.78640776699029</v>
      </c>
      <c r="DF11" s="53">
        <v>3.79</v>
      </c>
      <c r="DG11" s="55">
        <f t="shared" si="64"/>
        <v>12.221863914866171</v>
      </c>
      <c r="DH11" s="53">
        <v>3.14</v>
      </c>
      <c r="DI11" s="55">
        <f t="shared" si="65"/>
        <v>10.390469887491728</v>
      </c>
      <c r="DJ11" s="53">
        <v>3.3</v>
      </c>
      <c r="DK11" s="55">
        <f t="shared" si="66"/>
        <v>10.492845786963434</v>
      </c>
      <c r="DL11" s="53">
        <v>3.78</v>
      </c>
      <c r="DM11" s="55">
        <f t="shared" si="67"/>
        <v>12.37721021611002</v>
      </c>
      <c r="DN11" s="55"/>
      <c r="DO11" s="55" t="str">
        <f t="shared" si="68"/>
        <v/>
      </c>
      <c r="DP11" s="55"/>
      <c r="DQ11" s="55" t="str">
        <f t="shared" si="69"/>
        <v/>
      </c>
      <c r="DR11" s="5"/>
      <c r="DS11" s="33" t="str">
        <f t="shared" si="0"/>
        <v xml:space="preserve">     Macroplacoid 2</v>
      </c>
      <c r="DT11" s="34">
        <f>COUNT(#REF!,#REF!,#REF!,#REF!,#REF!,#REF!,B11,D11,F11,H11,J11,L11,N11,P11,R11,T11,V11,X11,Z11,AB11,AD11,AF11,AH11,AJ11,AL11,AN11,AP11,AR11,AT11,AV11,AX11,AZ11,BB11,BD11,BF11,BH11,BJ11,BL11,BN11,BP11,BR11,BT11,BV11,BX11,BZ11,CB11,CD11,CF11,CH11,CJ11,CL11,CN11,CP11,CR11,CT11,CV11,CX11,CZ11,DB11,DD11,DF11,DP11,DH11,DJ11,DL11,DN11,DP11)</f>
        <v>57</v>
      </c>
      <c r="DU11" s="35">
        <f t="shared" si="1"/>
        <v>2.37</v>
      </c>
      <c r="DV11" s="56" t="str">
        <f t="shared" si="5"/>
        <v>–</v>
      </c>
      <c r="DW11" s="37">
        <f t="shared" si="2"/>
        <v>4.32</v>
      </c>
      <c r="DX11" s="38">
        <f t="shared" si="3"/>
        <v>6.9644431384072876</v>
      </c>
      <c r="DY11" s="57" t="str">
        <f t="shared" si="8"/>
        <v>–</v>
      </c>
      <c r="DZ11" s="40">
        <f t="shared" si="4"/>
        <v>13.78640776699029</v>
      </c>
      <c r="EA11" s="41">
        <f t="shared" si="6"/>
        <v>3.3464912280701751</v>
      </c>
      <c r="EB11" s="42">
        <f t="shared" si="6"/>
        <v>10.62404396474707</v>
      </c>
      <c r="EC11" s="43">
        <f t="shared" si="7"/>
        <v>0.50111836079794914</v>
      </c>
      <c r="ED11" s="44">
        <f t="shared" si="7"/>
        <v>1.627901785050518</v>
      </c>
      <c r="EE11" s="56">
        <f>IF(COUNT(B11)&gt;0,B11,"?")</f>
        <v>2.99</v>
      </c>
      <c r="EF11" s="57">
        <f t="shared" si="9"/>
        <v>10.063951531470886</v>
      </c>
    </row>
    <row r="12" spans="1:136" x14ac:dyDescent="0.2">
      <c r="A12" s="29" t="s">
        <v>20</v>
      </c>
      <c r="B12" s="53">
        <v>7.38</v>
      </c>
      <c r="C12" s="54">
        <f t="shared" si="10"/>
        <v>24.840121171322785</v>
      </c>
      <c r="D12" s="53">
        <v>6.68</v>
      </c>
      <c r="E12" s="55">
        <f t="shared" si="11"/>
        <v>21.674237508111617</v>
      </c>
      <c r="F12" s="53">
        <v>8.82</v>
      </c>
      <c r="G12" s="55">
        <f t="shared" si="12"/>
        <v>25.632083696599828</v>
      </c>
      <c r="H12" s="53">
        <v>8.15</v>
      </c>
      <c r="I12" s="55">
        <f t="shared" si="13"/>
        <v>24.112426035502963</v>
      </c>
      <c r="J12" s="53">
        <v>9.52</v>
      </c>
      <c r="K12" s="55">
        <f t="shared" si="14"/>
        <v>26.794258373205736</v>
      </c>
      <c r="L12" s="53">
        <v>7.78</v>
      </c>
      <c r="M12" s="55">
        <f t="shared" si="15"/>
        <v>21.450234353460161</v>
      </c>
      <c r="N12" s="53">
        <v>7.34</v>
      </c>
      <c r="O12" s="55">
        <f t="shared" si="16"/>
        <v>23.346055979643765</v>
      </c>
      <c r="P12" s="53">
        <v>8.73</v>
      </c>
      <c r="Q12" s="55">
        <f t="shared" si="17"/>
        <v>23.292422625400217</v>
      </c>
      <c r="R12" s="53">
        <v>8.1199999999999992</v>
      </c>
      <c r="S12" s="55">
        <f t="shared" si="18"/>
        <v>25.876354365838111</v>
      </c>
      <c r="T12" s="53">
        <v>6.77</v>
      </c>
      <c r="U12" s="55">
        <f t="shared" si="19"/>
        <v>20.245215311004785</v>
      </c>
      <c r="V12" s="53">
        <v>9.02</v>
      </c>
      <c r="W12" s="55">
        <f t="shared" si="20"/>
        <v>28.134747348721145</v>
      </c>
      <c r="X12" s="53"/>
      <c r="Y12" s="55" t="str">
        <f t="shared" si="21"/>
        <v/>
      </c>
      <c r="Z12" s="53">
        <v>8.0399999999999991</v>
      </c>
      <c r="AA12" s="55">
        <f t="shared" si="22"/>
        <v>25.596943648519577</v>
      </c>
      <c r="AB12" s="53">
        <v>7.92</v>
      </c>
      <c r="AC12" s="55">
        <f t="shared" si="23"/>
        <v>26.993865030674847</v>
      </c>
      <c r="AD12" s="53">
        <v>6.81</v>
      </c>
      <c r="AE12" s="55">
        <f t="shared" si="24"/>
        <v>22.060252672497569</v>
      </c>
      <c r="AF12" s="53">
        <v>7.28</v>
      </c>
      <c r="AG12" s="55">
        <f t="shared" si="25"/>
        <v>24.307178631051755</v>
      </c>
      <c r="AH12" s="53">
        <v>8.99</v>
      </c>
      <c r="AI12" s="55">
        <f t="shared" si="26"/>
        <v>26.708259061200241</v>
      </c>
      <c r="AJ12" s="53">
        <v>9.83</v>
      </c>
      <c r="AK12" s="55">
        <f t="shared" si="27"/>
        <v>33.367277664630009</v>
      </c>
      <c r="AL12" s="53">
        <v>7.49</v>
      </c>
      <c r="AM12" s="55">
        <f t="shared" si="28"/>
        <v>23.457563419981209</v>
      </c>
      <c r="AN12" s="53">
        <v>8</v>
      </c>
      <c r="AO12" s="55">
        <f t="shared" si="29"/>
        <v>23.432923257176334</v>
      </c>
      <c r="AP12" s="53">
        <v>10.09</v>
      </c>
      <c r="AQ12" s="55">
        <f t="shared" si="30"/>
        <v>30.706025562994522</v>
      </c>
      <c r="AR12" s="53">
        <v>7.7</v>
      </c>
      <c r="AS12" s="55">
        <f t="shared" si="31"/>
        <v>22.627093740816925</v>
      </c>
      <c r="AT12" s="53">
        <v>8.0399999999999991</v>
      </c>
      <c r="AU12" s="55">
        <f t="shared" si="32"/>
        <v>28.004179728317659</v>
      </c>
      <c r="AV12" s="53">
        <v>7.53</v>
      </c>
      <c r="AW12" s="55">
        <f t="shared" si="33"/>
        <v>24.917273328921247</v>
      </c>
      <c r="AX12" s="53">
        <v>9.2100000000000009</v>
      </c>
      <c r="AY12" s="55">
        <f t="shared" si="34"/>
        <v>26.992966002344669</v>
      </c>
      <c r="AZ12" s="53">
        <v>7.74</v>
      </c>
      <c r="BA12" s="55">
        <f t="shared" si="35"/>
        <v>25.629139072847686</v>
      </c>
      <c r="BB12" s="53">
        <v>9.66</v>
      </c>
      <c r="BC12" s="55">
        <f t="shared" si="36"/>
        <v>28.758559094968739</v>
      </c>
      <c r="BD12" s="53">
        <v>9.75</v>
      </c>
      <c r="BE12" s="55">
        <f t="shared" si="37"/>
        <v>29.139270771069935</v>
      </c>
      <c r="BF12" s="53">
        <v>6.61</v>
      </c>
      <c r="BG12" s="55">
        <f t="shared" si="38"/>
        <v>22.903672903672906</v>
      </c>
      <c r="BH12" s="53">
        <v>9.02</v>
      </c>
      <c r="BI12" s="55">
        <f t="shared" si="39"/>
        <v>31.704745166959576</v>
      </c>
      <c r="BJ12" s="53">
        <v>8.39</v>
      </c>
      <c r="BK12" s="55">
        <f t="shared" si="40"/>
        <v>23.828457824481681</v>
      </c>
      <c r="BL12" s="53">
        <v>9</v>
      </c>
      <c r="BM12" s="55">
        <f t="shared" si="41"/>
        <v>28.08988764044944</v>
      </c>
      <c r="BN12" s="53">
        <v>8.36</v>
      </c>
      <c r="BO12" s="55">
        <f t="shared" si="42"/>
        <v>26.133166614567049</v>
      </c>
      <c r="BP12" s="53">
        <v>8.8800000000000008</v>
      </c>
      <c r="BQ12" s="55">
        <f t="shared" si="43"/>
        <v>28.28025477707007</v>
      </c>
      <c r="BR12" s="53">
        <v>8.94</v>
      </c>
      <c r="BS12" s="55">
        <f t="shared" si="44"/>
        <v>26.662690128243362</v>
      </c>
      <c r="BT12" s="53">
        <v>8.48</v>
      </c>
      <c r="BU12" s="55">
        <f t="shared" si="45"/>
        <v>25.743776563448701</v>
      </c>
      <c r="BV12" s="53">
        <v>8.8000000000000007</v>
      </c>
      <c r="BW12" s="55">
        <f t="shared" si="46"/>
        <v>27.664256523105944</v>
      </c>
      <c r="BX12" s="53">
        <v>7.45</v>
      </c>
      <c r="BY12" s="55">
        <f t="shared" si="47"/>
        <v>30.433006535947715</v>
      </c>
      <c r="BZ12" s="53">
        <v>8.11</v>
      </c>
      <c r="CA12" s="55">
        <f t="shared" si="48"/>
        <v>27.407908077053055</v>
      </c>
      <c r="CB12" s="53">
        <v>7.47</v>
      </c>
      <c r="CC12" s="55">
        <f t="shared" si="49"/>
        <v>25.582191780821915</v>
      </c>
      <c r="CD12" s="53">
        <v>7.44</v>
      </c>
      <c r="CE12" s="55">
        <f t="shared" si="50"/>
        <v>22.484134179510427</v>
      </c>
      <c r="CF12" s="53">
        <v>7.78</v>
      </c>
      <c r="CG12" s="55">
        <f t="shared" si="51"/>
        <v>26.453587215232915</v>
      </c>
      <c r="CH12" s="53">
        <v>7.21</v>
      </c>
      <c r="CI12" s="55">
        <f t="shared" si="52"/>
        <v>24.333445831927104</v>
      </c>
      <c r="CJ12" s="53">
        <v>8.02</v>
      </c>
      <c r="CK12" s="55">
        <f t="shared" si="53"/>
        <v>28.890489913544666</v>
      </c>
      <c r="CL12" s="53">
        <v>7.39</v>
      </c>
      <c r="CM12" s="55">
        <f t="shared" si="54"/>
        <v>23.625319693094625</v>
      </c>
      <c r="CN12" s="53">
        <v>7.32</v>
      </c>
      <c r="CO12" s="55">
        <f t="shared" si="55"/>
        <v>23.491655969191271</v>
      </c>
      <c r="CP12" s="53">
        <v>6.71</v>
      </c>
      <c r="CQ12" s="55">
        <f t="shared" si="56"/>
        <v>27.647301194890812</v>
      </c>
      <c r="CR12" s="53">
        <v>8.3699999999999992</v>
      </c>
      <c r="CS12" s="55">
        <f t="shared" si="57"/>
        <v>22.994505494505493</v>
      </c>
      <c r="CT12" s="53">
        <v>9.01</v>
      </c>
      <c r="CU12" s="55">
        <f t="shared" si="58"/>
        <v>27.929324240545565</v>
      </c>
      <c r="CV12" s="53">
        <v>8</v>
      </c>
      <c r="CW12" s="55">
        <f t="shared" si="59"/>
        <v>24.125452352231608</v>
      </c>
      <c r="CX12" s="53">
        <v>7.53</v>
      </c>
      <c r="CY12" s="55">
        <f t="shared" si="60"/>
        <v>22.12753452835733</v>
      </c>
      <c r="CZ12" s="53">
        <v>7.93</v>
      </c>
      <c r="DA12" s="55">
        <f t="shared" si="61"/>
        <v>24.96851385390428</v>
      </c>
      <c r="DB12" s="53">
        <v>8.73</v>
      </c>
      <c r="DC12" s="55">
        <f t="shared" si="62"/>
        <v>28.764415156507411</v>
      </c>
      <c r="DD12" s="53">
        <v>9.2200000000000006</v>
      </c>
      <c r="DE12" s="55">
        <f t="shared" si="63"/>
        <v>29.838187702265373</v>
      </c>
      <c r="DF12" s="53">
        <v>8.43</v>
      </c>
      <c r="DG12" s="55">
        <f t="shared" si="64"/>
        <v>27.184779103514995</v>
      </c>
      <c r="DH12" s="53">
        <v>8.33</v>
      </c>
      <c r="DI12" s="55">
        <f t="shared" si="65"/>
        <v>27.564526803441431</v>
      </c>
      <c r="DJ12" s="53">
        <v>8.34</v>
      </c>
      <c r="DK12" s="55">
        <f t="shared" si="66"/>
        <v>26.518282988871221</v>
      </c>
      <c r="DL12" s="53">
        <v>8.99</v>
      </c>
      <c r="DM12" s="55">
        <f t="shared" si="67"/>
        <v>29.436804191224624</v>
      </c>
      <c r="DN12" s="55"/>
      <c r="DO12" s="55" t="str">
        <f t="shared" si="68"/>
        <v/>
      </c>
      <c r="DP12" s="55"/>
      <c r="DQ12" s="55" t="str">
        <f t="shared" si="69"/>
        <v/>
      </c>
      <c r="DR12" s="5"/>
      <c r="DS12" s="33" t="str">
        <f t="shared" si="0"/>
        <v xml:space="preserve">     Macroplacoid row</v>
      </c>
      <c r="DT12" s="34">
        <f>COUNT(#REF!,#REF!,#REF!,#REF!,#REF!,#REF!,B12,D12,F12,H12,J12,L12,N12,P12,R12,T12,V12,X12,Z12,AB12,AD12,AF12,AH12,AJ12,AL12,AN12,AP12,AR12,AT12,AV12,AX12,AZ12,BB12,BD12,BF12,BH12,BJ12,BL12,BN12,BP12,BR12,BT12,BV12,BX12,BZ12,CB12,CD12,CF12,CH12,CJ12,CL12,CN12,CP12,CR12,CT12,CV12,CX12,CZ12,DB12,DD12,DF12,DP12,DH12,DJ12,DL12,DN12,DP12)</f>
        <v>57</v>
      </c>
      <c r="DU12" s="35">
        <f t="shared" si="1"/>
        <v>6.61</v>
      </c>
      <c r="DV12" s="56" t="str">
        <f t="shared" si="5"/>
        <v>–</v>
      </c>
      <c r="DW12" s="37">
        <f t="shared" si="2"/>
        <v>10.09</v>
      </c>
      <c r="DX12" s="38">
        <f t="shared" si="3"/>
        <v>20.245215311004785</v>
      </c>
      <c r="DY12" s="57" t="str">
        <f t="shared" si="8"/>
        <v>–</v>
      </c>
      <c r="DZ12" s="40">
        <f t="shared" si="4"/>
        <v>33.367277664630009</v>
      </c>
      <c r="EA12" s="41">
        <f t="shared" si="6"/>
        <v>8.1868421052631568</v>
      </c>
      <c r="EB12" s="42">
        <f t="shared" si="6"/>
        <v>25.980863200094852</v>
      </c>
      <c r="EC12" s="43">
        <f t="shared" si="7"/>
        <v>0.85508595619459349</v>
      </c>
      <c r="ED12" s="44">
        <f t="shared" si="7"/>
        <v>2.7784048415125788</v>
      </c>
      <c r="EE12" s="56">
        <f>IF(COUNT(B12)&gt;0,B12,"?")</f>
        <v>7.38</v>
      </c>
      <c r="EF12" s="57">
        <f t="shared" si="9"/>
        <v>24.840121171322785</v>
      </c>
    </row>
    <row r="13" spans="1:136" x14ac:dyDescent="0.2">
      <c r="A13" s="45" t="s">
        <v>21</v>
      </c>
      <c r="B13" s="58"/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9"/>
      <c r="AF13" s="59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9"/>
      <c r="BJ13" s="51"/>
      <c r="BK13" s="48"/>
      <c r="BL13" s="51"/>
      <c r="BM13" s="48"/>
      <c r="BN13" s="51"/>
      <c r="BO13" s="48"/>
      <c r="BP13" s="51"/>
      <c r="BQ13" s="48"/>
      <c r="BR13" s="51"/>
      <c r="BS13" s="48"/>
      <c r="BT13" s="51"/>
      <c r="BU13" s="48"/>
      <c r="BV13" s="51"/>
      <c r="BW13" s="48"/>
      <c r="BX13" s="51"/>
      <c r="BY13" s="48"/>
      <c r="BZ13" s="51"/>
      <c r="CA13" s="48"/>
      <c r="CB13" s="51"/>
      <c r="CC13" s="48"/>
      <c r="CD13" s="51"/>
      <c r="CE13" s="48"/>
      <c r="CF13" s="51"/>
      <c r="CG13" s="48"/>
      <c r="CH13" s="51"/>
      <c r="CI13" s="48"/>
      <c r="CJ13" s="51"/>
      <c r="CK13" s="48"/>
      <c r="CL13" s="51"/>
      <c r="CM13" s="48"/>
      <c r="CN13" s="51"/>
      <c r="CO13" s="48"/>
      <c r="CP13" s="51"/>
      <c r="CQ13" s="48"/>
      <c r="CR13" s="51"/>
      <c r="CS13" s="48"/>
      <c r="CT13" s="51"/>
      <c r="CU13" s="48"/>
      <c r="CV13" s="51"/>
      <c r="CW13" s="48"/>
      <c r="CX13" s="51"/>
      <c r="CY13" s="48"/>
      <c r="CZ13" s="51"/>
      <c r="DA13" s="48"/>
      <c r="DB13" s="51"/>
      <c r="DC13" s="48"/>
      <c r="DD13" s="51"/>
      <c r="DE13" s="48"/>
      <c r="DF13" s="51"/>
      <c r="DG13" s="48"/>
      <c r="DH13" s="51"/>
      <c r="DI13" s="48"/>
      <c r="DJ13" s="51"/>
      <c r="DK13" s="48"/>
      <c r="DL13" s="51"/>
      <c r="DM13" s="48"/>
      <c r="DN13" s="51"/>
      <c r="DO13" s="48"/>
      <c r="DP13" s="51"/>
      <c r="DQ13" s="48"/>
      <c r="DR13" s="5"/>
      <c r="DS13" s="33" t="str">
        <f t="shared" si="0"/>
        <v>Claw I heights</v>
      </c>
      <c r="DT13" s="52"/>
      <c r="DU13" s="35" t="str">
        <f t="shared" si="1"/>
        <v/>
      </c>
      <c r="DV13" s="56"/>
      <c r="DW13" s="37" t="str">
        <f t="shared" si="2"/>
        <v/>
      </c>
      <c r="DX13" s="38" t="str">
        <f t="shared" si="3"/>
        <v/>
      </c>
      <c r="DY13" s="57"/>
      <c r="DZ13" s="40" t="str">
        <f t="shared" si="4"/>
        <v/>
      </c>
      <c r="EA13" s="41"/>
      <c r="EB13" s="42"/>
      <c r="EC13" s="43" t="str">
        <f t="shared" si="7"/>
        <v>?</v>
      </c>
      <c r="ED13" s="44"/>
      <c r="EE13" s="56"/>
      <c r="EF13" s="57"/>
    </row>
    <row r="14" spans="1:136" x14ac:dyDescent="0.2">
      <c r="A14" s="29" t="s">
        <v>22</v>
      </c>
      <c r="B14" s="53">
        <v>6.06</v>
      </c>
      <c r="C14" s="54">
        <f t="shared" ref="C14:C20" si="70">IF(AND((B14&gt;0),(B$5&gt;0)),(B14/B$5*100),"")</f>
        <v>20.397172669134971</v>
      </c>
      <c r="D14" s="53">
        <v>6.52</v>
      </c>
      <c r="E14" s="55">
        <f t="shared" ref="E14:E20" si="71">IF(AND((D14&gt;0),(D$5&gt;0)),(D14/D$5*100),"")</f>
        <v>21.155094094743671</v>
      </c>
      <c r="F14" s="53">
        <v>8.84</v>
      </c>
      <c r="G14" s="55">
        <f t="shared" ref="G14:G20" si="72">IF(AND((F14&gt;0),(F$5&gt;0)),(F14/F$5*100),"")</f>
        <v>25.690206335367627</v>
      </c>
      <c r="H14" s="53">
        <v>10.39</v>
      </c>
      <c r="I14" s="55">
        <f t="shared" ref="I14:I20" si="73">IF(AND((H14&gt;0),(H$5&gt;0)),(H14/H$5*100),"")</f>
        <v>30.739644970414204</v>
      </c>
      <c r="J14" s="53">
        <v>6.99</v>
      </c>
      <c r="K14" s="55">
        <f t="shared" ref="K14:K20" si="74">IF(AND((J14&gt;0),(J$5&gt;0)),(J14/J$5*100),"")</f>
        <v>19.673515339150015</v>
      </c>
      <c r="L14" s="53">
        <v>9.73</v>
      </c>
      <c r="M14" s="55">
        <f t="shared" ref="M14:M20" si="75">IF(AND((L14&gt;0),(L$5&gt;0)),(L14/L$5*100),"")</f>
        <v>26.826578439481665</v>
      </c>
      <c r="N14" s="53">
        <v>7.59</v>
      </c>
      <c r="O14" s="55">
        <f t="shared" ref="O14:O20" si="76">IF(AND((N14&gt;0),(N$5&gt;0)),(N14/N$5*100),"")</f>
        <v>24.141221374045799</v>
      </c>
      <c r="P14" s="53">
        <v>11.09</v>
      </c>
      <c r="Q14" s="55">
        <f t="shared" ref="Q14:Q20" si="77">IF(AND((P14&gt;0),(P$5&gt;0)),(P14/P$5*100),"")</f>
        <v>29.589114194236927</v>
      </c>
      <c r="R14" s="53">
        <v>7.69</v>
      </c>
      <c r="S14" s="55">
        <f t="shared" ref="S14:S20" si="78">IF(AND((R14&gt;0),(R$5&gt;0)),(R14/R$5*100),"")</f>
        <v>24.506054811982157</v>
      </c>
      <c r="T14" s="53">
        <v>7.71</v>
      </c>
      <c r="U14" s="55">
        <f t="shared" ref="U14:U20" si="79">IF(AND((T14&gt;0),(T$5&gt;0)),(T14/T$5*100),"")</f>
        <v>23.056220095693782</v>
      </c>
      <c r="V14" s="53">
        <v>7.73</v>
      </c>
      <c r="W14" s="55">
        <f t="shared" ref="W14:W20" si="80">IF(AND((V14&gt;0),(V$5&gt;0)),(V14/V$5*100),"")</f>
        <v>24.111041796631316</v>
      </c>
      <c r="X14" s="53">
        <v>7.31</v>
      </c>
      <c r="Y14" s="55">
        <f t="shared" ref="Y14:Y20" si="81">IF(AND((X14&gt;0),(X$5&gt;0)),(X14/X$5*100),"")</f>
        <v>22.382118799755052</v>
      </c>
      <c r="Z14" s="53">
        <v>10.15</v>
      </c>
      <c r="AA14" s="55">
        <f t="shared" ref="AA14:AA20" si="82">IF(AND((Z14&gt;0),(Z$5&gt;0)),(Z14/Z$5*100),"")</f>
        <v>32.314549506526582</v>
      </c>
      <c r="AB14" s="53">
        <v>8.76</v>
      </c>
      <c r="AC14" s="55">
        <f t="shared" ref="AC14:AC20" si="83">IF(AND((AB14&gt;0),(AB$5&gt;0)),(AB14/AB$5*100),"")</f>
        <v>29.856850715746418</v>
      </c>
      <c r="AD14" s="53">
        <v>7.67</v>
      </c>
      <c r="AE14" s="55">
        <f t="shared" ref="AE14:AE20" si="84">IF(AND((AD14&gt;0),(AD$5&gt;0)),(AD14/AD$5*100),"")</f>
        <v>24.84612892776158</v>
      </c>
      <c r="AF14" s="53">
        <v>7.48</v>
      </c>
      <c r="AG14" s="55">
        <f t="shared" ref="AG14:AG20" si="85">IF(AND((AF14&gt;0),(AF$5&gt;0)),(AF14/AF$5*100),"")</f>
        <v>24.974958263772955</v>
      </c>
      <c r="AH14" s="53">
        <v>9.4</v>
      </c>
      <c r="AI14" s="55">
        <f t="shared" ref="AI14:AI20" si="86">IF(AND((AH14&gt;0),(AH$5&gt;0)),(AH14/AH$5*100),"")</f>
        <v>27.926322043969105</v>
      </c>
      <c r="AJ14" s="53">
        <v>5.99</v>
      </c>
      <c r="AK14" s="55">
        <f t="shared" ref="AK14:AK20" si="87">IF(AND((AJ14&gt;0),(AJ$5&gt;0)),(AJ14/AJ$5*100),"")</f>
        <v>20.332654446707398</v>
      </c>
      <c r="AL14" s="53">
        <v>8.36</v>
      </c>
      <c r="AM14" s="55">
        <f t="shared" ref="AM14:AM20" si="88">IF(AND((AL14&gt;0),(AL$5&gt;0)),(AL14/AL$5*100),"")</f>
        <v>26.182273723770749</v>
      </c>
      <c r="AN14" s="53">
        <v>10.18</v>
      </c>
      <c r="AO14" s="55">
        <f t="shared" ref="AO14:AO20" si="89">IF(AND((AN14&gt;0),(AN$5&gt;0)),(AN14/AN$5*100),"")</f>
        <v>29.818394844756885</v>
      </c>
      <c r="AP14" s="53">
        <v>7.19</v>
      </c>
      <c r="AQ14" s="55">
        <f t="shared" ref="AQ14:AQ20" si="90">IF(AND((AP14&gt;0),(AP$5&gt;0)),(AP14/AP$5*100),"")</f>
        <v>21.880706025562997</v>
      </c>
      <c r="AR14" s="53">
        <v>9.7100000000000009</v>
      </c>
      <c r="AS14" s="55">
        <f t="shared" ref="AS14:AS20" si="91">IF(AND((AR14&gt;0),(AR$5&gt;0)),(AR14/AR$5*100),"")</f>
        <v>28.533646782250955</v>
      </c>
      <c r="AT14" s="53">
        <v>7.63</v>
      </c>
      <c r="AU14" s="55">
        <f t="shared" ref="AU14:AU20" si="92">IF(AND((AT14&gt;0),(AT$5&gt;0)),(AT14/AT$5*100),"")</f>
        <v>26.576105886450712</v>
      </c>
      <c r="AV14" s="53">
        <v>9.43</v>
      </c>
      <c r="AW14" s="55">
        <f t="shared" ref="AW14:AW20" si="93">IF(AND((AV14&gt;0),(AV$5&gt;0)),(AV14/AV$5*100),"")</f>
        <v>31.204500330906686</v>
      </c>
      <c r="AX14" s="53">
        <v>9.8800000000000008</v>
      </c>
      <c r="AY14" s="55">
        <f t="shared" ref="AY14:AY20" si="94">IF(AND((AX14&gt;0),(AX$5&gt;0)),(AX14/AX$5*100),"")</f>
        <v>28.956623681125443</v>
      </c>
      <c r="AZ14" s="53">
        <v>8.5299999999999994</v>
      </c>
      <c r="BA14" s="55">
        <f t="shared" ref="BA14:BA20" si="95">IF(AND((AZ14&gt;0),(AZ$5&gt;0)),(AZ14/AZ$5*100),"")</f>
        <v>28.245033112582778</v>
      </c>
      <c r="BB14" s="53">
        <v>8.56</v>
      </c>
      <c r="BC14" s="55">
        <f t="shared" ref="BC14:BC20" si="96">IF(AND((BB14&gt;0),(BB$5&gt;0)),(BB14/BB$5*100),"")</f>
        <v>25.483774933015781</v>
      </c>
      <c r="BD14" s="53">
        <v>7.24</v>
      </c>
      <c r="BE14" s="55">
        <f t="shared" ref="BE14:BE20" si="97">IF(AND((BD14&gt;0),(BD$5&gt;0)),(BD14/BD$5*100),"")</f>
        <v>21.63777644949193</v>
      </c>
      <c r="BF14" s="53">
        <v>7.29</v>
      </c>
      <c r="BG14" s="55">
        <f t="shared" ref="BG14:BG20" si="98">IF(AND((BF14&gt;0),(BF$5&gt;0)),(BF14/BF$5*100),"")</f>
        <v>25.259875259875258</v>
      </c>
      <c r="BH14" s="53">
        <v>6.84</v>
      </c>
      <c r="BI14" s="55">
        <f t="shared" ref="BI14:BI20" si="99">IF(AND((BH14&gt;0),(BH$5&gt;0)),(BH14/BH$5*100),"")</f>
        <v>24.042179261862916</v>
      </c>
      <c r="BJ14" s="53">
        <v>7.27</v>
      </c>
      <c r="BK14" s="55">
        <f t="shared" ref="BK14:BK20" si="100">IF(AND((BJ14&gt;0),(BJ$5&gt;0)),(BJ14/BJ$5*100),"")</f>
        <v>20.647543311559215</v>
      </c>
      <c r="BL14" s="53">
        <v>7.31</v>
      </c>
      <c r="BM14" s="55">
        <f t="shared" ref="BM14:BM20" si="101">IF(AND((BL14&gt;0),(BL$5&gt;0)),(BL14/BL$5*100),"")</f>
        <v>22.815230961298376</v>
      </c>
      <c r="BN14" s="53">
        <v>9.6999999999999993</v>
      </c>
      <c r="BO14" s="55">
        <f t="shared" ref="BO14:BO20" si="102">IF(AND((BN14&gt;0),(BN$5&gt;0)),(BN14/BN$5*100),"")</f>
        <v>30.321975617380431</v>
      </c>
      <c r="BP14" s="53">
        <v>11.17</v>
      </c>
      <c r="BQ14" s="55">
        <f t="shared" ref="BQ14:BQ20" si="103">IF(AND((BP14&gt;0),(BP$5&gt;0)),(BP14/BP$5*100),"")</f>
        <v>35.573248407643312</v>
      </c>
      <c r="BR14" s="53">
        <v>11.35</v>
      </c>
      <c r="BS14" s="55">
        <f t="shared" ref="BS14:BS20" si="104">IF(AND((BR14&gt;0),(BR$5&gt;0)),(BR14/BR$5*100),"")</f>
        <v>33.850283328362657</v>
      </c>
      <c r="BT14" s="53">
        <v>7.46</v>
      </c>
      <c r="BU14" s="55">
        <f t="shared" ref="BU14:BU20" si="105">IF(AND((BT14&gt;0),(BT$5&gt;0)),(BT14/BT$5*100),"")</f>
        <v>22.647237401335762</v>
      </c>
      <c r="BV14" s="53">
        <v>7.61</v>
      </c>
      <c r="BW14" s="55">
        <f t="shared" ref="BW14:BW20" si="106">IF(AND((BV14&gt;0),(BV$5&gt;0)),(BV14/BV$5*100),"")</f>
        <v>23.923294561458665</v>
      </c>
      <c r="BX14" s="53">
        <v>5.73</v>
      </c>
      <c r="BY14" s="55">
        <f t="shared" ref="BY14:BY20" si="107">IF(AND((BX14&gt;0),(BX$5&gt;0)),(BX14/BX$5*100),"")</f>
        <v>23.406862745098039</v>
      </c>
      <c r="BZ14" s="53">
        <v>8.67</v>
      </c>
      <c r="CA14" s="55">
        <f t="shared" ref="CA14:CA20" si="108">IF(AND((BZ14&gt;0),(BZ$5&gt;0)),(BZ14/BZ$5*100),"")</f>
        <v>29.300439337614058</v>
      </c>
      <c r="CB14" s="53">
        <v>8.39</v>
      </c>
      <c r="CC14" s="55">
        <f t="shared" ref="CC14:CC20" si="109">IF(AND((CB14&gt;0),(CB$5&gt;0)),(CB14/CB$5*100),"")</f>
        <v>28.732876712328771</v>
      </c>
      <c r="CD14" s="53">
        <v>9.1</v>
      </c>
      <c r="CE14" s="55">
        <f t="shared" ref="CE14:CE20" si="110">IF(AND((CD14&gt;0),(CD$5&gt;0)),(CD14/CD$5*100),"")</f>
        <v>27.500755515261403</v>
      </c>
      <c r="CF14" s="53">
        <v>6.79</v>
      </c>
      <c r="CG14" s="55">
        <f t="shared" ref="CG14:CG20" si="111">IF(AND((CF14&gt;0),(CF$5&gt;0)),(CF14/CF$5*100),"")</f>
        <v>23.087385243114586</v>
      </c>
      <c r="CH14" s="53">
        <v>9.06</v>
      </c>
      <c r="CI14" s="55">
        <f t="shared" ref="CI14:CI20" si="112">IF(AND((CH14&gt;0),(CH$5&gt;0)),(CH14/CH$5*100),"")</f>
        <v>30.577117786027681</v>
      </c>
      <c r="CJ14" s="53">
        <v>7.19</v>
      </c>
      <c r="CK14" s="55">
        <f t="shared" ref="CK14:CK20" si="113">IF(AND((CJ14&gt;0),(CJ$5&gt;0)),(CJ14/CJ$5*100),"")</f>
        <v>25.900576368876081</v>
      </c>
      <c r="CL14" s="53">
        <v>8.39</v>
      </c>
      <c r="CM14" s="55">
        <f t="shared" ref="CM14:CM20" si="114">IF(AND((CL14&gt;0),(CL$5&gt;0)),(CL14/CL$5*100),"")</f>
        <v>26.822250639386191</v>
      </c>
      <c r="CN14" s="53">
        <v>7.98</v>
      </c>
      <c r="CO14" s="55">
        <f t="shared" ref="CO14:CO20" si="115">IF(AND((CN14&gt;0),(CN$5&gt;0)),(CN14/CN$5*100),"")</f>
        <v>25.609756097560975</v>
      </c>
      <c r="CP14" s="53">
        <v>6.77</v>
      </c>
      <c r="CQ14" s="55">
        <f t="shared" ref="CQ14:CQ20" si="116">IF(AND((CP14&gt;0),(CP$5&gt;0)),(CP14/CP$5*100),"")</f>
        <v>27.894519983518745</v>
      </c>
      <c r="CR14" s="53">
        <v>8.57</v>
      </c>
      <c r="CS14" s="55">
        <f t="shared" ref="CS14:CS20" si="117">IF(AND((CR14&gt;0),(CR$5&gt;0)),(CR14/CR$5*100),"")</f>
        <v>23.543956043956047</v>
      </c>
      <c r="CT14" s="53">
        <v>6.86</v>
      </c>
      <c r="CU14" s="55">
        <f t="shared" ref="CU14:CU20" si="118">IF(AND((CT14&gt;0),(CT$5&gt;0)),(CT14/CT$5*100),"")</f>
        <v>21.264724116553012</v>
      </c>
      <c r="CV14" s="53">
        <v>9.69</v>
      </c>
      <c r="CW14" s="55">
        <f t="shared" ref="CW14:CW20" si="119">IF(AND((CV14&gt;0),(CV$5&gt;0)),(CV14/CV$5*100),"")</f>
        <v>29.221954161640536</v>
      </c>
      <c r="CX14" s="53">
        <v>6.76</v>
      </c>
      <c r="CY14" s="55">
        <f t="shared" ref="CY14:CY20" si="120">IF(AND((CX14&gt;0),(CX$5&gt;0)),(CX14/CX$5*100),"")</f>
        <v>19.864825154275636</v>
      </c>
      <c r="CZ14" s="53">
        <v>8.01</v>
      </c>
      <c r="DA14" s="55">
        <f t="shared" ref="DA14:DA20" si="121">IF(AND((CZ14&gt;0),(CZ$5&gt;0)),(CZ14/CZ$5*100),"")</f>
        <v>25.220403022670023</v>
      </c>
      <c r="DB14" s="53">
        <v>8.39</v>
      </c>
      <c r="DC14" s="55">
        <f t="shared" ref="DC14:DC20" si="122">IF(AND((DB14&gt;0),(DB$5&gt;0)),(DB14/DB$5*100),"")</f>
        <v>27.644151565074139</v>
      </c>
      <c r="DD14" s="53">
        <v>8.65</v>
      </c>
      <c r="DE14" s="55">
        <f t="shared" ref="DE14:DE20" si="123">IF(AND((DD14&gt;0),(DD$5&gt;0)),(DD14/DD$5*100),"")</f>
        <v>27.993527508090615</v>
      </c>
      <c r="DF14" s="53">
        <v>10.36</v>
      </c>
      <c r="DG14" s="55">
        <f t="shared" ref="DG14:DG20" si="124">IF(AND((DF14&gt;0),(DF$5&gt;0)),(DF14/DF$5*100),"")</f>
        <v>33.408577878103834</v>
      </c>
      <c r="DH14" s="53">
        <v>10.69</v>
      </c>
      <c r="DI14" s="55">
        <f t="shared" ref="DI14:DI20" si="125">IF(AND((DH14&gt;0),(DH$5&gt;0)),(DH14/DH$5*100),"")</f>
        <v>35.373924553275977</v>
      </c>
      <c r="DJ14" s="53">
        <v>10.039999999999999</v>
      </c>
      <c r="DK14" s="55">
        <f t="shared" ref="DK14:DK20" si="126">IF(AND((DJ14&gt;0),(DJ$5&gt;0)),(DJ14/DJ$5*100),"")</f>
        <v>31.923688394276628</v>
      </c>
      <c r="DL14" s="53">
        <v>7.89</v>
      </c>
      <c r="DM14" s="55">
        <f t="shared" ref="DM14:DM20" si="127">IF(AND((DL14&gt;0),(DL$5&gt;0)),(DL14/DL$5*100),"")</f>
        <v>25.834970530451866</v>
      </c>
      <c r="DN14" s="55"/>
      <c r="DO14" s="55" t="str">
        <f t="shared" ref="DO14:DO20" si="128">IF(AND((DN14&gt;0),(DN$5&gt;0)),(DN14/DN$5*100),"")</f>
        <v/>
      </c>
      <c r="DP14" s="55"/>
      <c r="DQ14" s="55" t="str">
        <f t="shared" ref="DQ14:DQ20" si="129">IF(AND((DP14&gt;0),(DP$5&gt;0)),(DP14/DP$5*100),"")</f>
        <v/>
      </c>
      <c r="DR14" s="5"/>
      <c r="DS14" s="33" t="str">
        <f t="shared" si="0"/>
        <v xml:space="preserve">     External base</v>
      </c>
      <c r="DT14" s="34">
        <f t="shared" ref="DT14:DT21" si="130">COUNT(#REF!,#REF!,#REF!,#REF!,#REF!,#REF!,B14,D14,F14,H14,J14,L14,N14,P14,R14,T14,V14,X14,Z14,AB14,AD14,AF14,AH14,AJ14,AL14,AN14,AP14,AR14,AT14,AV14,AX14,AZ14,BB14,BD14,BF14,BH14,BJ14,BL14,BN14,BP14,BR14,BT14,BV14,BX14,BZ14,CB14,CD14,CF14,CH14,CJ14,CL14,CN14,CP14,CR14,CT14,CV14,CX14,CZ14,DB14,DD14,DF14,DP14,DH14,DJ14,DL14,DN14,DP14)</f>
        <v>58</v>
      </c>
      <c r="DU14" s="35">
        <f t="shared" si="1"/>
        <v>5.73</v>
      </c>
      <c r="DV14" s="56" t="str">
        <f t="shared" si="5"/>
        <v>–</v>
      </c>
      <c r="DW14" s="37">
        <f t="shared" si="2"/>
        <v>11.35</v>
      </c>
      <c r="DX14" s="38">
        <f t="shared" si="3"/>
        <v>19.673515339150015</v>
      </c>
      <c r="DY14" s="57" t="str">
        <f t="shared" si="8"/>
        <v>–</v>
      </c>
      <c r="DZ14" s="40">
        <f t="shared" si="4"/>
        <v>35.573248407643312</v>
      </c>
      <c r="EA14" s="41">
        <f t="shared" si="6"/>
        <v>8.341206896551725</v>
      </c>
      <c r="EB14" s="42">
        <f t="shared" si="6"/>
        <v>26.383558518327025</v>
      </c>
      <c r="EC14" s="43">
        <f t="shared" si="7"/>
        <v>1.3886558913254905</v>
      </c>
      <c r="ED14" s="44">
        <f t="shared" si="7"/>
        <v>3.9702054027249947</v>
      </c>
      <c r="EE14" s="56">
        <f t="shared" ref="EE14:EE21" si="131">IF(COUNT(B14)&gt;0,B14,"?")</f>
        <v>6.06</v>
      </c>
      <c r="EF14" s="57">
        <f t="shared" si="9"/>
        <v>20.397172669134971</v>
      </c>
    </row>
    <row r="15" spans="1:136" x14ac:dyDescent="0.2">
      <c r="A15" s="29" t="s">
        <v>23</v>
      </c>
      <c r="B15" s="53">
        <v>13.17</v>
      </c>
      <c r="C15" s="54">
        <f t="shared" si="70"/>
        <v>44.328508919555702</v>
      </c>
      <c r="D15" s="53">
        <v>12.4</v>
      </c>
      <c r="E15" s="55">
        <f t="shared" si="71"/>
        <v>40.23361453601558</v>
      </c>
      <c r="F15" s="53">
        <v>13.12</v>
      </c>
      <c r="G15" s="55">
        <f t="shared" si="72"/>
        <v>38.128451031676839</v>
      </c>
      <c r="H15" s="53">
        <v>15.69</v>
      </c>
      <c r="I15" s="55">
        <f t="shared" si="73"/>
        <v>46.42011834319527</v>
      </c>
      <c r="J15" s="53">
        <v>10.99</v>
      </c>
      <c r="K15" s="55">
        <f t="shared" si="74"/>
        <v>30.931607092597808</v>
      </c>
      <c r="L15" s="53">
        <v>16.86</v>
      </c>
      <c r="M15" s="55">
        <f t="shared" si="75"/>
        <v>46.484698097601317</v>
      </c>
      <c r="N15" s="53">
        <v>12.92</v>
      </c>
      <c r="O15" s="55">
        <f t="shared" si="76"/>
        <v>41.094147582697197</v>
      </c>
      <c r="P15" s="53">
        <v>13.24</v>
      </c>
      <c r="Q15" s="55">
        <f t="shared" si="77"/>
        <v>35.325506937033083</v>
      </c>
      <c r="R15" s="53">
        <v>13.48</v>
      </c>
      <c r="S15" s="55">
        <f t="shared" si="78"/>
        <v>42.957297641810072</v>
      </c>
      <c r="T15" s="53">
        <v>9.94</v>
      </c>
      <c r="U15" s="55">
        <f t="shared" si="79"/>
        <v>29.724880382775119</v>
      </c>
      <c r="V15" s="53">
        <v>13.87</v>
      </c>
      <c r="W15" s="55">
        <f t="shared" si="80"/>
        <v>43.262632563942603</v>
      </c>
      <c r="X15" s="53">
        <v>12.74</v>
      </c>
      <c r="Y15" s="55">
        <f t="shared" si="81"/>
        <v>39.007960808328235</v>
      </c>
      <c r="Z15" s="53">
        <v>13.5</v>
      </c>
      <c r="AA15" s="55">
        <f t="shared" si="82"/>
        <v>42.97994269340974</v>
      </c>
      <c r="AB15" s="53">
        <v>11.81</v>
      </c>
      <c r="AC15" s="55">
        <f t="shared" si="83"/>
        <v>40.252215405589645</v>
      </c>
      <c r="AD15" s="53">
        <v>10.54</v>
      </c>
      <c r="AE15" s="55">
        <f t="shared" si="84"/>
        <v>34.143181081956584</v>
      </c>
      <c r="AF15" s="53">
        <v>12.83</v>
      </c>
      <c r="AG15" s="55">
        <f t="shared" si="85"/>
        <v>42.83806343906511</v>
      </c>
      <c r="AH15" s="53">
        <v>14.28</v>
      </c>
      <c r="AI15" s="55">
        <f t="shared" si="86"/>
        <v>42.424242424242422</v>
      </c>
      <c r="AJ15" s="53">
        <v>13.29</v>
      </c>
      <c r="AK15" s="55">
        <f t="shared" si="87"/>
        <v>45.112016293279019</v>
      </c>
      <c r="AL15" s="53">
        <v>13.14</v>
      </c>
      <c r="AM15" s="55">
        <f t="shared" si="88"/>
        <v>41.152521139993738</v>
      </c>
      <c r="AN15" s="53">
        <v>13.85</v>
      </c>
      <c r="AO15" s="55">
        <f t="shared" si="89"/>
        <v>40.568248388986525</v>
      </c>
      <c r="AP15" s="53">
        <v>11.96</v>
      </c>
      <c r="AQ15" s="55">
        <f t="shared" si="90"/>
        <v>36.396835057821065</v>
      </c>
      <c r="AR15" s="53">
        <v>14.55</v>
      </c>
      <c r="AS15" s="55">
        <f t="shared" si="91"/>
        <v>42.756391419335884</v>
      </c>
      <c r="AT15" s="53">
        <v>10.46</v>
      </c>
      <c r="AU15" s="55">
        <f t="shared" si="92"/>
        <v>36.433298502264023</v>
      </c>
      <c r="AV15" s="53">
        <v>13.12</v>
      </c>
      <c r="AW15" s="55">
        <f t="shared" si="93"/>
        <v>43.414956982131038</v>
      </c>
      <c r="AX15" s="53">
        <v>16.04</v>
      </c>
      <c r="AY15" s="55">
        <f t="shared" si="94"/>
        <v>47.010550996483005</v>
      </c>
      <c r="AZ15" s="53">
        <v>11.21</v>
      </c>
      <c r="BA15" s="55">
        <f t="shared" si="95"/>
        <v>37.119205298013249</v>
      </c>
      <c r="BB15" s="53">
        <v>12.63</v>
      </c>
      <c r="BC15" s="55">
        <f t="shared" si="96"/>
        <v>37.60047633224174</v>
      </c>
      <c r="BD15" s="53">
        <v>13.06</v>
      </c>
      <c r="BE15" s="55">
        <f t="shared" si="97"/>
        <v>39.031679617453676</v>
      </c>
      <c r="BF15" s="53">
        <v>12.72</v>
      </c>
      <c r="BG15" s="55">
        <f t="shared" si="98"/>
        <v>44.07484407484408</v>
      </c>
      <c r="BH15" s="53">
        <v>12.61</v>
      </c>
      <c r="BI15" s="55">
        <f t="shared" si="99"/>
        <v>44.323374340949037</v>
      </c>
      <c r="BJ15" s="53">
        <v>12.19</v>
      </c>
      <c r="BK15" s="55">
        <f t="shared" si="100"/>
        <v>34.620846350468618</v>
      </c>
      <c r="BL15" s="53">
        <v>10.91</v>
      </c>
      <c r="BM15" s="55">
        <f t="shared" si="101"/>
        <v>34.051186017478152</v>
      </c>
      <c r="BN15" s="53">
        <v>14.74</v>
      </c>
      <c r="BO15" s="55">
        <f t="shared" si="102"/>
        <v>46.076899030947175</v>
      </c>
      <c r="BP15" s="53">
        <v>14.44</v>
      </c>
      <c r="BQ15" s="55">
        <f t="shared" si="103"/>
        <v>45.987261146496813</v>
      </c>
      <c r="BR15" s="53">
        <v>13.95</v>
      </c>
      <c r="BS15" s="55">
        <f t="shared" si="104"/>
        <v>41.604533253802565</v>
      </c>
      <c r="BT15" s="53">
        <v>12.15</v>
      </c>
      <c r="BU15" s="55">
        <f t="shared" si="105"/>
        <v>36.885245901639344</v>
      </c>
      <c r="BV15" s="53">
        <v>14.04</v>
      </c>
      <c r="BW15" s="55">
        <f t="shared" si="106"/>
        <v>44.137063816409935</v>
      </c>
      <c r="BX15" s="53">
        <v>7.72</v>
      </c>
      <c r="BY15" s="55">
        <f t="shared" si="107"/>
        <v>31.535947712418299</v>
      </c>
      <c r="BZ15" s="53">
        <v>11.48</v>
      </c>
      <c r="CA15" s="55">
        <f t="shared" si="108"/>
        <v>38.796890841500506</v>
      </c>
      <c r="CB15" s="53">
        <v>13.92</v>
      </c>
      <c r="CC15" s="55">
        <f t="shared" si="109"/>
        <v>47.671232876712324</v>
      </c>
      <c r="CD15" s="53">
        <v>9.85</v>
      </c>
      <c r="CE15" s="55">
        <f t="shared" si="110"/>
        <v>29.767301299486242</v>
      </c>
      <c r="CF15" s="53">
        <v>11.34</v>
      </c>
      <c r="CG15" s="55">
        <f t="shared" si="111"/>
        <v>38.558313498809923</v>
      </c>
      <c r="CH15" s="53">
        <v>12.47</v>
      </c>
      <c r="CI15" s="55">
        <f t="shared" si="112"/>
        <v>42.085723928450896</v>
      </c>
      <c r="CJ15" s="53">
        <v>11.09</v>
      </c>
      <c r="CK15" s="55">
        <f t="shared" si="113"/>
        <v>39.949567723342938</v>
      </c>
      <c r="CL15" s="53"/>
      <c r="CM15" s="55" t="str">
        <f t="shared" si="114"/>
        <v/>
      </c>
      <c r="CN15" s="53">
        <v>13.68</v>
      </c>
      <c r="CO15" s="55">
        <f t="shared" si="115"/>
        <v>43.902439024390247</v>
      </c>
      <c r="CP15" s="53">
        <v>12.38</v>
      </c>
      <c r="CQ15" s="55">
        <f t="shared" si="116"/>
        <v>51.009476720230737</v>
      </c>
      <c r="CR15" s="53">
        <v>15.39</v>
      </c>
      <c r="CS15" s="55">
        <f t="shared" si="117"/>
        <v>42.280219780219788</v>
      </c>
      <c r="CT15" s="53">
        <v>13.13</v>
      </c>
      <c r="CU15" s="55">
        <f t="shared" si="118"/>
        <v>40.70055796652202</v>
      </c>
      <c r="CV15" s="53">
        <v>14.72</v>
      </c>
      <c r="CW15" s="55">
        <f t="shared" si="119"/>
        <v>44.390832328106164</v>
      </c>
      <c r="CX15" s="53">
        <v>14.39</v>
      </c>
      <c r="CY15" s="55">
        <f t="shared" si="120"/>
        <v>42.286218042903322</v>
      </c>
      <c r="CZ15" s="53">
        <v>13.48</v>
      </c>
      <c r="DA15" s="55">
        <f t="shared" si="121"/>
        <v>42.443324937027704</v>
      </c>
      <c r="DB15" s="53">
        <v>15.67</v>
      </c>
      <c r="DC15" s="55">
        <f t="shared" si="122"/>
        <v>51.630971993410213</v>
      </c>
      <c r="DD15" s="53">
        <v>9.06</v>
      </c>
      <c r="DE15" s="55">
        <f t="shared" si="123"/>
        <v>29.320388349514566</v>
      </c>
      <c r="DF15" s="53">
        <v>12.58</v>
      </c>
      <c r="DG15" s="55">
        <f t="shared" si="124"/>
        <v>40.567558851983229</v>
      </c>
      <c r="DH15" s="53">
        <v>12.91</v>
      </c>
      <c r="DI15" s="55">
        <f t="shared" si="125"/>
        <v>42.72005294506949</v>
      </c>
      <c r="DJ15" s="53">
        <v>14.17</v>
      </c>
      <c r="DK15" s="55">
        <f t="shared" si="126"/>
        <v>45.055643879173289</v>
      </c>
      <c r="DL15" s="53">
        <v>10.86</v>
      </c>
      <c r="DM15" s="55">
        <f t="shared" si="127"/>
        <v>35.559921414538309</v>
      </c>
      <c r="DN15" s="55"/>
      <c r="DO15" s="55" t="str">
        <f t="shared" si="128"/>
        <v/>
      </c>
      <c r="DP15" s="55"/>
      <c r="DQ15" s="55" t="str">
        <f t="shared" si="129"/>
        <v/>
      </c>
      <c r="DR15" s="5"/>
      <c r="DS15" s="33" t="str">
        <f t="shared" si="0"/>
        <v xml:space="preserve">     External primary branch</v>
      </c>
      <c r="DT15" s="34">
        <f t="shared" si="130"/>
        <v>57</v>
      </c>
      <c r="DU15" s="35">
        <f t="shared" si="1"/>
        <v>7.72</v>
      </c>
      <c r="DV15" s="56" t="str">
        <f t="shared" si="5"/>
        <v>–</v>
      </c>
      <c r="DW15" s="37">
        <f t="shared" si="2"/>
        <v>16.86</v>
      </c>
      <c r="DX15" s="38">
        <f t="shared" si="3"/>
        <v>29.320388349514566</v>
      </c>
      <c r="DY15" s="57" t="str">
        <f t="shared" si="8"/>
        <v>–</v>
      </c>
      <c r="DZ15" s="40">
        <f t="shared" si="4"/>
        <v>51.630971993410213</v>
      </c>
      <c r="EA15" s="41">
        <f t="shared" si="6"/>
        <v>12.854912280701754</v>
      </c>
      <c r="EB15" s="42">
        <f t="shared" si="6"/>
        <v>40.686440123795443</v>
      </c>
      <c r="EC15" s="43">
        <f t="shared" si="7"/>
        <v>1.7412855706622214</v>
      </c>
      <c r="ED15" s="44">
        <f t="shared" si="7"/>
        <v>5.0423243449038484</v>
      </c>
      <c r="EE15" s="56">
        <f t="shared" si="131"/>
        <v>13.17</v>
      </c>
      <c r="EF15" s="57">
        <f t="shared" si="9"/>
        <v>44.328508919555702</v>
      </c>
    </row>
    <row r="16" spans="1:136" x14ac:dyDescent="0.2">
      <c r="A16" s="29" t="s">
        <v>24</v>
      </c>
      <c r="B16" s="53"/>
      <c r="C16" s="54" t="str">
        <f>IF(AND((B16&gt;0),(B$5&gt;0)),(B16/B$5*100),"")</f>
        <v/>
      </c>
      <c r="D16" s="53">
        <v>7.75</v>
      </c>
      <c r="E16" s="55">
        <f t="shared" si="71"/>
        <v>25.146009085009734</v>
      </c>
      <c r="F16" s="53"/>
      <c r="G16" s="55" t="str">
        <f t="shared" si="72"/>
        <v/>
      </c>
      <c r="H16" s="53">
        <v>9.44</v>
      </c>
      <c r="I16" s="55">
        <f t="shared" si="73"/>
        <v>27.928994082840237</v>
      </c>
      <c r="J16" s="53">
        <v>7.15</v>
      </c>
      <c r="K16" s="55">
        <f t="shared" si="74"/>
        <v>20.123839009287924</v>
      </c>
      <c r="L16" s="53">
        <v>6.46</v>
      </c>
      <c r="M16" s="55">
        <f t="shared" si="75"/>
        <v>17.810862972153295</v>
      </c>
      <c r="N16" s="53">
        <v>6.42</v>
      </c>
      <c r="O16" s="55">
        <f t="shared" si="76"/>
        <v>20.419847328244273</v>
      </c>
      <c r="P16" s="53">
        <v>7.75</v>
      </c>
      <c r="Q16" s="55">
        <f t="shared" si="77"/>
        <v>20.677694770544292</v>
      </c>
      <c r="R16" s="53">
        <v>5.61</v>
      </c>
      <c r="S16" s="55">
        <f t="shared" si="78"/>
        <v>17.877629063097515</v>
      </c>
      <c r="T16" s="53"/>
      <c r="U16" s="55" t="str">
        <f t="shared" si="79"/>
        <v/>
      </c>
      <c r="V16" s="53">
        <v>6.6</v>
      </c>
      <c r="W16" s="55">
        <f t="shared" si="80"/>
        <v>20.586400499064254</v>
      </c>
      <c r="X16" s="53"/>
      <c r="Y16" s="55" t="str">
        <f t="shared" si="81"/>
        <v/>
      </c>
      <c r="Z16" s="53">
        <v>7.28</v>
      </c>
      <c r="AA16" s="55">
        <f t="shared" si="82"/>
        <v>23.177332059853551</v>
      </c>
      <c r="AB16" s="53">
        <v>6.61</v>
      </c>
      <c r="AC16" s="55">
        <f t="shared" si="83"/>
        <v>22.528970688479895</v>
      </c>
      <c r="AD16" s="53">
        <v>5.43</v>
      </c>
      <c r="AE16" s="55">
        <f t="shared" si="84"/>
        <v>17.589893100097182</v>
      </c>
      <c r="AF16" s="53"/>
      <c r="AG16" s="55" t="str">
        <f t="shared" si="85"/>
        <v/>
      </c>
      <c r="AH16" s="53">
        <v>7.04</v>
      </c>
      <c r="AI16" s="55">
        <f t="shared" si="86"/>
        <v>20.915032679738566</v>
      </c>
      <c r="AJ16" s="53">
        <v>6.56</v>
      </c>
      <c r="AK16" s="55">
        <f t="shared" si="87"/>
        <v>22.267481330617787</v>
      </c>
      <c r="AL16" s="53">
        <v>6.98</v>
      </c>
      <c r="AM16" s="55">
        <f t="shared" si="88"/>
        <v>21.86031944879424</v>
      </c>
      <c r="AN16" s="53">
        <v>8.08</v>
      </c>
      <c r="AO16" s="55">
        <f t="shared" si="89"/>
        <v>23.667252489748094</v>
      </c>
      <c r="AP16" s="53">
        <v>7.26</v>
      </c>
      <c r="AQ16" s="55">
        <f t="shared" si="90"/>
        <v>22.093730979914788</v>
      </c>
      <c r="AR16" s="53">
        <v>8.6300000000000008</v>
      </c>
      <c r="AS16" s="55">
        <f t="shared" si="91"/>
        <v>25.359976491331182</v>
      </c>
      <c r="AT16" s="53">
        <v>6.4</v>
      </c>
      <c r="AU16" s="55">
        <f t="shared" si="92"/>
        <v>22.291884360849878</v>
      </c>
      <c r="AV16" s="53">
        <v>7.28</v>
      </c>
      <c r="AW16" s="55">
        <f t="shared" si="93"/>
        <v>24.090006618133689</v>
      </c>
      <c r="AX16" s="53">
        <v>5.54</v>
      </c>
      <c r="AY16" s="55">
        <f t="shared" si="94"/>
        <v>16.236811254396251</v>
      </c>
      <c r="AZ16" s="53">
        <v>7.07</v>
      </c>
      <c r="BA16" s="55">
        <f t="shared" si="95"/>
        <v>23.410596026490069</v>
      </c>
      <c r="BB16" s="53">
        <v>9.06</v>
      </c>
      <c r="BC16" s="55">
        <f t="shared" si="96"/>
        <v>26.972313188448943</v>
      </c>
      <c r="BD16" s="53">
        <v>6.25</v>
      </c>
      <c r="BE16" s="55">
        <f t="shared" si="97"/>
        <v>18.679019725044828</v>
      </c>
      <c r="BF16" s="53"/>
      <c r="BG16" s="55" t="str">
        <f t="shared" si="98"/>
        <v/>
      </c>
      <c r="BH16" s="53">
        <v>5.07</v>
      </c>
      <c r="BI16" s="55">
        <f t="shared" si="99"/>
        <v>17.820738137082603</v>
      </c>
      <c r="BJ16" s="53">
        <v>8.56</v>
      </c>
      <c r="BK16" s="55">
        <f t="shared" si="100"/>
        <v>24.311275205907414</v>
      </c>
      <c r="BL16" s="53">
        <v>7.46</v>
      </c>
      <c r="BM16" s="55">
        <f t="shared" si="101"/>
        <v>23.283395755305868</v>
      </c>
      <c r="BN16" s="53">
        <v>8.73</v>
      </c>
      <c r="BO16" s="55">
        <f t="shared" si="102"/>
        <v>27.289778055642387</v>
      </c>
      <c r="BP16" s="53">
        <v>8.1</v>
      </c>
      <c r="BQ16" s="55">
        <f t="shared" si="103"/>
        <v>25.796178343949045</v>
      </c>
      <c r="BR16" s="53">
        <v>6.68</v>
      </c>
      <c r="BS16" s="55">
        <f t="shared" si="104"/>
        <v>19.922457500745601</v>
      </c>
      <c r="BT16" s="53">
        <v>8.2799999999999994</v>
      </c>
      <c r="BU16" s="55">
        <f t="shared" si="105"/>
        <v>25.136612021857925</v>
      </c>
      <c r="BV16" s="53">
        <v>8.94</v>
      </c>
      <c r="BW16" s="55">
        <f t="shared" si="106"/>
        <v>28.104369695064445</v>
      </c>
      <c r="BX16" s="53">
        <v>5.3</v>
      </c>
      <c r="BY16" s="55">
        <f t="shared" si="107"/>
        <v>21.65032679738562</v>
      </c>
      <c r="BZ16" s="53">
        <v>7.07</v>
      </c>
      <c r="CA16" s="55">
        <f t="shared" si="108"/>
        <v>23.89320716458263</v>
      </c>
      <c r="CB16" s="53">
        <v>7.12</v>
      </c>
      <c r="CC16" s="55">
        <f t="shared" si="109"/>
        <v>24.383561643835616</v>
      </c>
      <c r="CD16" s="53">
        <v>6.2</v>
      </c>
      <c r="CE16" s="55">
        <f t="shared" si="110"/>
        <v>18.736778482925352</v>
      </c>
      <c r="CF16" s="53">
        <v>6.82</v>
      </c>
      <c r="CG16" s="55">
        <f t="shared" si="111"/>
        <v>23.189391363481811</v>
      </c>
      <c r="CH16" s="53">
        <v>6.98</v>
      </c>
      <c r="CI16" s="55">
        <f t="shared" si="112"/>
        <v>23.557205534930816</v>
      </c>
      <c r="CJ16" s="53">
        <v>5.49</v>
      </c>
      <c r="CK16" s="55">
        <f t="shared" si="113"/>
        <v>19.776657060518733</v>
      </c>
      <c r="CL16" s="53">
        <v>7.12</v>
      </c>
      <c r="CM16" s="55">
        <f t="shared" si="114"/>
        <v>22.762148337595907</v>
      </c>
      <c r="CN16" s="53">
        <v>5.58</v>
      </c>
      <c r="CO16" s="55">
        <f t="shared" si="115"/>
        <v>17.907573812580232</v>
      </c>
      <c r="CP16" s="53">
        <v>7.42</v>
      </c>
      <c r="CQ16" s="55">
        <f t="shared" si="116"/>
        <v>30.57272352698805</v>
      </c>
      <c r="CR16" s="53">
        <v>6.55</v>
      </c>
      <c r="CS16" s="55">
        <f t="shared" si="117"/>
        <v>17.994505494505493</v>
      </c>
      <c r="CT16" s="53">
        <v>8.01</v>
      </c>
      <c r="CU16" s="55">
        <f t="shared" si="118"/>
        <v>24.829510229386237</v>
      </c>
      <c r="CV16" s="53">
        <v>9.4499999999999993</v>
      </c>
      <c r="CW16" s="55">
        <f t="shared" si="119"/>
        <v>28.498190591073584</v>
      </c>
      <c r="CX16" s="53">
        <v>7.5</v>
      </c>
      <c r="CY16" s="55">
        <f t="shared" si="120"/>
        <v>22.039377020276227</v>
      </c>
      <c r="CZ16" s="53">
        <v>4.72</v>
      </c>
      <c r="DA16" s="55">
        <f t="shared" si="121"/>
        <v>14.86146095717884</v>
      </c>
      <c r="DB16" s="53">
        <v>9.25</v>
      </c>
      <c r="DC16" s="55">
        <f t="shared" si="122"/>
        <v>30.477759472817134</v>
      </c>
      <c r="DD16" s="53">
        <v>7.88</v>
      </c>
      <c r="DE16" s="55">
        <f t="shared" si="123"/>
        <v>25.501618122977348</v>
      </c>
      <c r="DF16" s="53">
        <v>7.89</v>
      </c>
      <c r="DG16" s="55">
        <f t="shared" si="124"/>
        <v>25.443405353111899</v>
      </c>
      <c r="DH16" s="53">
        <v>8.35</v>
      </c>
      <c r="DI16" s="55">
        <f t="shared" si="125"/>
        <v>27.630708140304431</v>
      </c>
      <c r="DJ16" s="53">
        <v>9.93</v>
      </c>
      <c r="DK16" s="55">
        <f t="shared" si="126"/>
        <v>31.573926868044516</v>
      </c>
      <c r="DL16" s="53">
        <v>6.56</v>
      </c>
      <c r="DM16" s="55">
        <f t="shared" si="127"/>
        <v>21.480026195153894</v>
      </c>
      <c r="DN16" s="55"/>
      <c r="DO16" s="55" t="str">
        <f t="shared" si="128"/>
        <v/>
      </c>
      <c r="DP16" s="55"/>
      <c r="DQ16" s="55" t="str">
        <f t="shared" si="129"/>
        <v/>
      </c>
      <c r="DR16" s="5"/>
      <c r="DS16" s="33" t="str">
        <f t="shared" si="0"/>
        <v xml:space="preserve">     External secondary branch</v>
      </c>
      <c r="DT16" s="34">
        <f t="shared" si="130"/>
        <v>52</v>
      </c>
      <c r="DU16" s="35">
        <f t="shared" si="1"/>
        <v>4.72</v>
      </c>
      <c r="DV16" s="56" t="str">
        <f t="shared" si="5"/>
        <v>–</v>
      </c>
      <c r="DW16" s="37">
        <f t="shared" si="2"/>
        <v>9.93</v>
      </c>
      <c r="DX16" s="38">
        <f t="shared" si="3"/>
        <v>14.86146095717884</v>
      </c>
      <c r="DY16" s="57" t="str">
        <f t="shared" si="8"/>
        <v>–</v>
      </c>
      <c r="DZ16" s="40">
        <f t="shared" si="4"/>
        <v>31.573926868044516</v>
      </c>
      <c r="EA16" s="41">
        <f t="shared" si="6"/>
        <v>7.224230769230771</v>
      </c>
      <c r="EB16" s="42">
        <f t="shared" si="6"/>
        <v>22.88724546418058</v>
      </c>
      <c r="EC16" s="43">
        <f t="shared" si="7"/>
        <v>1.2160678292386409</v>
      </c>
      <c r="ED16" s="44">
        <f t="shared" si="7"/>
        <v>3.7964433827256077</v>
      </c>
      <c r="EE16" s="56" t="str">
        <f t="shared" si="131"/>
        <v>?</v>
      </c>
      <c r="EF16" s="57" t="str">
        <f t="shared" si="9"/>
        <v>?</v>
      </c>
    </row>
    <row r="17" spans="1:136" x14ac:dyDescent="0.2">
      <c r="A17" s="29" t="s">
        <v>37</v>
      </c>
      <c r="B17" s="60">
        <f>IF(AND((B14&gt;0),(B15&gt;0)),(B14/B15*100),"")</f>
        <v>46.013667425968109</v>
      </c>
      <c r="C17" s="54" t="s">
        <v>13</v>
      </c>
      <c r="D17" s="61">
        <f>IF(AND((D14&gt;0),(D15&gt;0)),(D14/D15*100),"")</f>
        <v>52.58064516129032</v>
      </c>
      <c r="E17" s="55" t="s">
        <v>13</v>
      </c>
      <c r="F17" s="61">
        <f>IF(AND((F14&gt;0),(F15&gt;0)),(F14/F15*100),"")</f>
        <v>67.378048780487802</v>
      </c>
      <c r="G17" s="55" t="s">
        <v>13</v>
      </c>
      <c r="H17" s="61">
        <f>IF(AND((H14&gt;0),(H15&gt;0)),(H14/H15*100),"")</f>
        <v>66.220522625876356</v>
      </c>
      <c r="I17" s="55" t="s">
        <v>13</v>
      </c>
      <c r="J17" s="61">
        <f>IF(AND((J14&gt;0),(J15&gt;0)),(J14/J15*100),"")</f>
        <v>63.603275705186533</v>
      </c>
      <c r="K17" s="55" t="s">
        <v>13</v>
      </c>
      <c r="L17" s="61">
        <f>IF(AND((L14&gt;0),(L15&gt;0)),(L14/L15*100),"")</f>
        <v>57.7105575326216</v>
      </c>
      <c r="M17" s="55" t="s">
        <v>13</v>
      </c>
      <c r="N17" s="61">
        <f>IF(AND((N14&gt;0),(N15&gt;0)),(N14/N15*100),"")</f>
        <v>58.746130030959755</v>
      </c>
      <c r="O17" s="55" t="s">
        <v>13</v>
      </c>
      <c r="P17" s="61">
        <f>IF(AND((P14&gt;0),(P15&gt;0)),(P14/P15*100),"")</f>
        <v>83.761329305135945</v>
      </c>
      <c r="Q17" s="55" t="s">
        <v>13</v>
      </c>
      <c r="R17" s="61">
        <f>IF(AND((R14&gt;0),(R15&gt;0)),(R14/R15*100),"")</f>
        <v>57.047477744807118</v>
      </c>
      <c r="S17" s="55" t="s">
        <v>13</v>
      </c>
      <c r="T17" s="61">
        <f>IF(AND((T14&gt;0),(T15&gt;0)),(T14/T15*100),"")</f>
        <v>77.565392354124754</v>
      </c>
      <c r="U17" s="55" t="s">
        <v>13</v>
      </c>
      <c r="V17" s="61">
        <f>IF(AND((V14&gt;0),(V15&gt;0)),(V14/V15*100),"")</f>
        <v>55.731795241528481</v>
      </c>
      <c r="W17" s="55" t="s">
        <v>13</v>
      </c>
      <c r="X17" s="61">
        <f>IF(AND((X14&gt;0),(X15&gt;0)),(X14/X15*100),"")</f>
        <v>57.378335949764512</v>
      </c>
      <c r="Y17" s="55" t="s">
        <v>13</v>
      </c>
      <c r="Z17" s="61">
        <f>IF(AND((Z14&gt;0),(Z15&gt;0)),(Z14/Z15*100),"")</f>
        <v>75.18518518518519</v>
      </c>
      <c r="AA17" s="55" t="s">
        <v>13</v>
      </c>
      <c r="AB17" s="61">
        <f>IF(AND((AB14&gt;0),(AB15&gt;0)),(AB14/AB15*100),"")</f>
        <v>74.174428450465697</v>
      </c>
      <c r="AC17" s="55" t="s">
        <v>13</v>
      </c>
      <c r="AD17" s="61">
        <f>IF(AND((AD14&gt;0),(AD15&gt;0)),(AD14/AD15*100),"")</f>
        <v>72.770398481973444</v>
      </c>
      <c r="AE17" s="55" t="s">
        <v>13</v>
      </c>
      <c r="AF17" s="61">
        <f>IF(AND((AF14&gt;0),(AF15&gt;0)),(AF14/AF15*100),"")</f>
        <v>58.300857365549497</v>
      </c>
      <c r="AG17" s="55" t="s">
        <v>13</v>
      </c>
      <c r="AH17" s="61">
        <f>IF(AND((AH14&gt;0),(AH15&gt;0)),(AH14/AH15*100),"")</f>
        <v>65.826330532212893</v>
      </c>
      <c r="AI17" s="55" t="s">
        <v>13</v>
      </c>
      <c r="AJ17" s="61">
        <f>IF(AND((AJ14&gt;0),(AJ15&gt;0)),(AJ14/AJ15*100),"")</f>
        <v>45.071482317531988</v>
      </c>
      <c r="AK17" s="55" t="s">
        <v>13</v>
      </c>
      <c r="AL17" s="61">
        <f>IF(AND((AL14&gt;0),(AL15&gt;0)),(AL14/AL15*100),"")</f>
        <v>63.62252663622526</v>
      </c>
      <c r="AM17" s="55" t="s">
        <v>13</v>
      </c>
      <c r="AN17" s="61">
        <f>IF(AND((AN14&gt;0),(AN15&gt;0)),(AN14/AN15*100),"")</f>
        <v>73.501805054151632</v>
      </c>
      <c r="AO17" s="55" t="s">
        <v>13</v>
      </c>
      <c r="AP17" s="61">
        <f>IF(AND((AP14&gt;0),(AP15&gt;0)),(AP14/AP15*100),"")</f>
        <v>60.11705685618729</v>
      </c>
      <c r="AQ17" s="55" t="s">
        <v>13</v>
      </c>
      <c r="AR17" s="61">
        <f>IF(AND((AR14&gt;0),(AR15&gt;0)),(AR14/AR15*100),"")</f>
        <v>66.735395189003441</v>
      </c>
      <c r="AS17" s="55" t="s">
        <v>13</v>
      </c>
      <c r="AT17" s="61">
        <f>IF(AND((AT14&gt;0),(AT15&gt;0)),(AT14/AT15*100),"")</f>
        <v>72.944550669216056</v>
      </c>
      <c r="AU17" s="55" t="s">
        <v>13</v>
      </c>
      <c r="AV17" s="61">
        <f>IF(AND((AV14&gt;0),(AV15&gt;0)),(AV14/AV15*100),"")</f>
        <v>71.875</v>
      </c>
      <c r="AW17" s="55" t="s">
        <v>13</v>
      </c>
      <c r="AX17" s="61">
        <f>IF(AND((AX14&gt;0),(AX15&gt;0)),(AX14/AX15*100),"")</f>
        <v>61.596009975062351</v>
      </c>
      <c r="AY17" s="55" t="s">
        <v>13</v>
      </c>
      <c r="AZ17" s="61">
        <f>IF(AND((AZ14&gt;0),(AZ15&gt;0)),(AZ14/AZ15*100),"")</f>
        <v>76.092774308652977</v>
      </c>
      <c r="BA17" s="55" t="s">
        <v>13</v>
      </c>
      <c r="BB17" s="61">
        <f>IF(AND((BB14&gt;0),(BB15&gt;0)),(BB14/BB15*100),"")</f>
        <v>67.775138558986541</v>
      </c>
      <c r="BC17" s="55" t="s">
        <v>13</v>
      </c>
      <c r="BD17" s="61">
        <f>IF(AND((BD14&gt;0),(BD15&gt;0)),(BD14/BD15*100),"")</f>
        <v>55.436447166921901</v>
      </c>
      <c r="BE17" s="55" t="s">
        <v>13</v>
      </c>
      <c r="BF17" s="61">
        <f>IF(AND((BF14&gt;0),(BF15&gt;0)),(BF14/BF15*100),"")</f>
        <v>57.311320754716974</v>
      </c>
      <c r="BG17" s="55" t="s">
        <v>13</v>
      </c>
      <c r="BH17" s="61">
        <f>IF(AND((BH14&gt;0),(BH15&gt;0)),(BH14/BH15*100),"")</f>
        <v>54.242664551942902</v>
      </c>
      <c r="BI17" s="55" t="s">
        <v>13</v>
      </c>
      <c r="BJ17" s="61">
        <f>IF(AND((BJ14&gt;0),(BJ15&gt;0)),(BJ14/BJ15*100),"")</f>
        <v>59.639048400328129</v>
      </c>
      <c r="BK17" s="55" t="s">
        <v>13</v>
      </c>
      <c r="BL17" s="61">
        <f>IF(AND((BL14&gt;0),(BL15&gt;0)),(BL14/BL15*100),"")</f>
        <v>67.002749770852418</v>
      </c>
      <c r="BM17" s="55" t="s">
        <v>13</v>
      </c>
      <c r="BN17" s="61">
        <f>IF(AND((BN14&gt;0),(BN15&gt;0)),(BN14/BN15*100),"")</f>
        <v>65.807327001356839</v>
      </c>
      <c r="BO17" s="55" t="s">
        <v>13</v>
      </c>
      <c r="BP17" s="61">
        <f>IF(AND((BP14&gt;0),(BP15&gt;0)),(BP14/BP15*100),"")</f>
        <v>77.35457063711911</v>
      </c>
      <c r="BQ17" s="55" t="s">
        <v>13</v>
      </c>
      <c r="BR17" s="61">
        <f>IF(AND((BR14&gt;0),(BR15&gt;0)),(BR14/BR15*100),"")</f>
        <v>81.362007168458788</v>
      </c>
      <c r="BS17" s="55" t="s">
        <v>13</v>
      </c>
      <c r="BT17" s="61">
        <f>IF(AND((BT14&gt;0),(BT15&gt;0)),(BT14/BT15*100),"")</f>
        <v>61.399176954732503</v>
      </c>
      <c r="BU17" s="55" t="s">
        <v>13</v>
      </c>
      <c r="BV17" s="61">
        <f>IF(AND((BV14&gt;0),(BV15&gt;0)),(BV14/BV15*100),"")</f>
        <v>54.202279202279215</v>
      </c>
      <c r="BW17" s="55" t="s">
        <v>13</v>
      </c>
      <c r="BX17" s="61">
        <f>IF(AND((BX14&gt;0),(BX15&gt;0)),(BX14/BX15*100),"")</f>
        <v>74.222797927461144</v>
      </c>
      <c r="BY17" s="55" t="s">
        <v>13</v>
      </c>
      <c r="BZ17" s="61">
        <f>IF(AND((BZ14&gt;0),(BZ15&gt;0)),(BZ14/BZ15*100),"")</f>
        <v>75.522648083623693</v>
      </c>
      <c r="CA17" s="55" t="s">
        <v>13</v>
      </c>
      <c r="CB17" s="61">
        <f>IF(AND((CB14&gt;0),(CB15&gt;0)),(CB14/CB15*100),"")</f>
        <v>60.272988505747129</v>
      </c>
      <c r="CC17" s="55" t="s">
        <v>13</v>
      </c>
      <c r="CD17" s="61">
        <f>IF(AND((CD14&gt;0),(CD15&gt;0)),(CD14/CD15*100),"")</f>
        <v>92.385786802030452</v>
      </c>
      <c r="CE17" s="55" t="s">
        <v>13</v>
      </c>
      <c r="CF17" s="61">
        <f>IF(AND((CF14&gt;0),(CF15&gt;0)),(CF14/CF15*100),"")</f>
        <v>59.876543209876544</v>
      </c>
      <c r="CG17" s="55" t="s">
        <v>13</v>
      </c>
      <c r="CH17" s="61">
        <f>IF(AND((CH14&gt;0),(CH15&gt;0)),(CH14/CH15*100),"")</f>
        <v>72.654370489174013</v>
      </c>
      <c r="CI17" s="55" t="s">
        <v>13</v>
      </c>
      <c r="CJ17" s="61">
        <f>IF(AND((CJ14&gt;0),(CJ15&gt;0)),(CJ14/CJ15*100),"")</f>
        <v>64.833183047790811</v>
      </c>
      <c r="CK17" s="55" t="s">
        <v>13</v>
      </c>
      <c r="CL17" s="61" t="str">
        <f>IF(AND((CL14&gt;0),(CL15&gt;0)),(CL14/CL15*100),"")</f>
        <v/>
      </c>
      <c r="CM17" s="55" t="s">
        <v>13</v>
      </c>
      <c r="CN17" s="61">
        <f>IF(AND((CN14&gt;0),(CN15&gt;0)),(CN14/CN15*100),"")</f>
        <v>58.333333333333336</v>
      </c>
      <c r="CO17" s="55" t="s">
        <v>13</v>
      </c>
      <c r="CP17" s="61">
        <f>IF(AND((CP14&gt;0),(CP15&gt;0)),(CP14/CP15*100),"")</f>
        <v>54.684975767366716</v>
      </c>
      <c r="CQ17" s="55" t="s">
        <v>13</v>
      </c>
      <c r="CR17" s="61">
        <f>IF(AND((CR14&gt;0),(CR15&gt;0)),(CR14/CR15*100),"")</f>
        <v>55.685510071474987</v>
      </c>
      <c r="CS17" s="55" t="s">
        <v>13</v>
      </c>
      <c r="CT17" s="61">
        <f>IF(AND((CT14&gt;0),(CT15&gt;0)),(CT14/CT15*100),"")</f>
        <v>52.246763137852248</v>
      </c>
      <c r="CU17" s="55" t="s">
        <v>13</v>
      </c>
      <c r="CV17" s="61">
        <f>IF(AND((CV14&gt;0),(CV15&gt;0)),(CV14/CV15*100),"")</f>
        <v>65.828804347826079</v>
      </c>
      <c r="CW17" s="55" t="s">
        <v>13</v>
      </c>
      <c r="CX17" s="61">
        <f>IF(AND((CX14&gt;0),(CX15&gt;0)),(CX14/CX15*100),"")</f>
        <v>46.977067407922164</v>
      </c>
      <c r="CY17" s="55" t="s">
        <v>13</v>
      </c>
      <c r="CZ17" s="61">
        <f>IF(AND((CZ14&gt;0),(CZ15&gt;0)),(CZ14/CZ15*100),"")</f>
        <v>59.421364985163208</v>
      </c>
      <c r="DA17" s="55" t="s">
        <v>13</v>
      </c>
      <c r="DB17" s="61">
        <f>IF(AND((DB14&gt;0),(DB15&gt;0)),(DB14/DB15*100),"")</f>
        <v>53.541799617102747</v>
      </c>
      <c r="DC17" s="55" t="s">
        <v>13</v>
      </c>
      <c r="DD17" s="61">
        <f>IF(AND((DD14&gt;0),(DD15&gt;0)),(DD14/DD15*100),"")</f>
        <v>95.474613686534212</v>
      </c>
      <c r="DE17" s="55" t="s">
        <v>13</v>
      </c>
      <c r="DF17" s="61">
        <f>IF(AND((DF14&gt;0),(DF15&gt;0)),(DF14/DF15*100),"")</f>
        <v>82.35294117647058</v>
      </c>
      <c r="DG17" s="55" t="s">
        <v>13</v>
      </c>
      <c r="DH17" s="61">
        <f>IF(AND((DH14&gt;0),(DH15&gt;0)),(DH14/DH15*100),"")</f>
        <v>82.804027885360171</v>
      </c>
      <c r="DI17" s="55" t="s">
        <v>13</v>
      </c>
      <c r="DJ17" s="61">
        <f>IF(AND((DJ14&gt;0),(DJ15&gt;0)),(DJ14/DJ15*100),"")</f>
        <v>70.853916725476353</v>
      </c>
      <c r="DK17" s="55" t="s">
        <v>13</v>
      </c>
      <c r="DL17" s="61">
        <f>IF(AND((DL14&gt;0),(DL15&gt;0)),(DL14/DL15*100),"")</f>
        <v>72.651933701657455</v>
      </c>
      <c r="DM17" s="55" t="s">
        <v>13</v>
      </c>
      <c r="DN17" s="61" t="str">
        <f>IF(AND((DN14&gt;0),(DN15&gt;0)),(DN14/DN15*100),"")</f>
        <v/>
      </c>
      <c r="DO17" s="55" t="s">
        <v>13</v>
      </c>
      <c r="DP17" s="61" t="str">
        <f>IF(AND((DP14&gt;0),(DP15&gt;0)),(DP14/DP15*100),"")</f>
        <v/>
      </c>
      <c r="DQ17" s="55" t="s">
        <v>13</v>
      </c>
      <c r="DR17" s="5"/>
      <c r="DS17" s="33" t="str">
        <f t="shared" si="0"/>
        <v xml:space="preserve">     External base/primary branch (cct)</v>
      </c>
      <c r="DT17" s="34">
        <f t="shared" si="130"/>
        <v>57</v>
      </c>
      <c r="DU17" s="35">
        <f t="shared" si="1"/>
        <v>45.071482317531988</v>
      </c>
      <c r="DV17" s="62" t="str">
        <f>IF(COUNT(DU17)&gt;0,"–","?")</f>
        <v>–</v>
      </c>
      <c r="DW17" s="37">
        <f t="shared" si="2"/>
        <v>95.474613686534212</v>
      </c>
      <c r="DX17" s="38" t="str">
        <f t="shared" si="3"/>
        <v/>
      </c>
      <c r="DY17" s="63" t="s">
        <v>13</v>
      </c>
      <c r="DZ17" s="40" t="str">
        <f t="shared" si="4"/>
        <v/>
      </c>
      <c r="EA17" s="41">
        <f t="shared" si="6"/>
        <v>65.503668051861553</v>
      </c>
      <c r="EB17" s="42"/>
      <c r="EC17" s="43">
        <f t="shared" si="7"/>
        <v>11.014479088777923</v>
      </c>
      <c r="ED17" s="44" t="str">
        <f t="shared" si="7"/>
        <v>?</v>
      </c>
      <c r="EE17" s="62">
        <f t="shared" si="131"/>
        <v>46.013667425968109</v>
      </c>
      <c r="EF17" s="64" t="s">
        <v>13</v>
      </c>
    </row>
    <row r="18" spans="1:136" x14ac:dyDescent="0.2">
      <c r="A18" s="29" t="s">
        <v>25</v>
      </c>
      <c r="B18" s="53">
        <v>4.55</v>
      </c>
      <c r="C18" s="54">
        <f t="shared" si="70"/>
        <v>15.314708852238301</v>
      </c>
      <c r="D18" s="53">
        <v>3.89</v>
      </c>
      <c r="E18" s="55">
        <f t="shared" si="71"/>
        <v>12.621674237508113</v>
      </c>
      <c r="F18" s="53">
        <v>7.66</v>
      </c>
      <c r="G18" s="55">
        <f t="shared" si="72"/>
        <v>22.260970648067424</v>
      </c>
      <c r="H18" s="53">
        <v>7.59</v>
      </c>
      <c r="I18" s="55">
        <f t="shared" si="73"/>
        <v>22.45562130177515</v>
      </c>
      <c r="J18" s="53">
        <v>5.29</v>
      </c>
      <c r="K18" s="55">
        <f t="shared" si="74"/>
        <v>14.888826343934703</v>
      </c>
      <c r="L18" s="53">
        <v>7.11</v>
      </c>
      <c r="M18" s="55">
        <f t="shared" si="75"/>
        <v>19.602977667493796</v>
      </c>
      <c r="N18" s="53">
        <v>5.39</v>
      </c>
      <c r="O18" s="55">
        <f t="shared" si="76"/>
        <v>17.143765903307887</v>
      </c>
      <c r="P18" s="53">
        <v>8.2100000000000009</v>
      </c>
      <c r="Q18" s="55">
        <f t="shared" si="77"/>
        <v>21.905016008537892</v>
      </c>
      <c r="R18" s="53">
        <v>6.54</v>
      </c>
      <c r="S18" s="55">
        <f t="shared" si="78"/>
        <v>20.841300191204589</v>
      </c>
      <c r="T18" s="53">
        <v>5.65</v>
      </c>
      <c r="U18" s="55">
        <f t="shared" si="79"/>
        <v>16.895933014354071</v>
      </c>
      <c r="V18" s="53">
        <v>7.5</v>
      </c>
      <c r="W18" s="55">
        <f t="shared" si="80"/>
        <v>23.393636930754834</v>
      </c>
      <c r="X18" s="53">
        <v>7.51</v>
      </c>
      <c r="Y18" s="55">
        <f t="shared" si="81"/>
        <v>22.994488671157381</v>
      </c>
      <c r="Z18" s="53">
        <v>7.01</v>
      </c>
      <c r="AA18" s="55">
        <f t="shared" si="82"/>
        <v>22.317733205985355</v>
      </c>
      <c r="AB18" s="53">
        <v>6.6</v>
      </c>
      <c r="AC18" s="55">
        <f t="shared" si="83"/>
        <v>22.494887525562373</v>
      </c>
      <c r="AD18" s="53">
        <v>6.65</v>
      </c>
      <c r="AE18" s="55">
        <f t="shared" si="84"/>
        <v>21.541950113378686</v>
      </c>
      <c r="AF18" s="53">
        <v>5.99</v>
      </c>
      <c r="AG18" s="55">
        <f t="shared" si="85"/>
        <v>20</v>
      </c>
      <c r="AH18" s="53">
        <v>8.1999999999999993</v>
      </c>
      <c r="AI18" s="55">
        <f t="shared" si="86"/>
        <v>24.361259655377303</v>
      </c>
      <c r="AJ18" s="53">
        <v>4.99</v>
      </c>
      <c r="AK18" s="55">
        <f t="shared" si="87"/>
        <v>16.938221317040057</v>
      </c>
      <c r="AL18" s="53">
        <v>6.59</v>
      </c>
      <c r="AM18" s="55">
        <f t="shared" si="88"/>
        <v>20.638897588474787</v>
      </c>
      <c r="AN18" s="53">
        <v>7.33</v>
      </c>
      <c r="AO18" s="55">
        <f t="shared" si="89"/>
        <v>21.470415934387816</v>
      </c>
      <c r="AP18" s="53">
        <v>5.73</v>
      </c>
      <c r="AQ18" s="55">
        <f t="shared" si="90"/>
        <v>17.43761412051126</v>
      </c>
      <c r="AR18" s="53">
        <v>7.5</v>
      </c>
      <c r="AS18" s="55">
        <f t="shared" si="91"/>
        <v>22.039377020276227</v>
      </c>
      <c r="AT18" s="53">
        <v>5.45</v>
      </c>
      <c r="AU18" s="55">
        <f t="shared" si="92"/>
        <v>18.982932776036225</v>
      </c>
      <c r="AV18" s="53">
        <v>6.38</v>
      </c>
      <c r="AW18" s="55">
        <f t="shared" si="93"/>
        <v>21.111846459298476</v>
      </c>
      <c r="AX18" s="53">
        <v>6.89</v>
      </c>
      <c r="AY18" s="55">
        <f t="shared" si="94"/>
        <v>20.19343493552169</v>
      </c>
      <c r="AZ18" s="53">
        <v>6.25</v>
      </c>
      <c r="BA18" s="55">
        <f t="shared" si="95"/>
        <v>20.695364238410598</v>
      </c>
      <c r="BB18" s="53">
        <v>6.39</v>
      </c>
      <c r="BC18" s="55">
        <f t="shared" si="96"/>
        <v>19.023518904435839</v>
      </c>
      <c r="BD18" s="53">
        <v>5.58</v>
      </c>
      <c r="BE18" s="55">
        <f t="shared" si="97"/>
        <v>16.676628810520025</v>
      </c>
      <c r="BF18" s="53">
        <v>5.71</v>
      </c>
      <c r="BG18" s="55">
        <f t="shared" si="98"/>
        <v>19.785169785169785</v>
      </c>
      <c r="BH18" s="53">
        <v>5.7</v>
      </c>
      <c r="BI18" s="55">
        <f t="shared" si="99"/>
        <v>20.035149384885763</v>
      </c>
      <c r="BJ18" s="53">
        <v>5.0999999999999996</v>
      </c>
      <c r="BK18" s="55">
        <f t="shared" si="100"/>
        <v>14.484521442771939</v>
      </c>
      <c r="BL18" s="53">
        <v>5.35</v>
      </c>
      <c r="BM18" s="55">
        <f t="shared" si="101"/>
        <v>16.697877652933833</v>
      </c>
      <c r="BN18" s="53">
        <v>7.4</v>
      </c>
      <c r="BO18" s="55">
        <f t="shared" si="102"/>
        <v>23.132228821506722</v>
      </c>
      <c r="BP18" s="53">
        <v>6.15</v>
      </c>
      <c r="BQ18" s="55">
        <f t="shared" si="103"/>
        <v>19.585987261146499</v>
      </c>
      <c r="BR18" s="53">
        <v>7.39</v>
      </c>
      <c r="BS18" s="55">
        <f t="shared" si="104"/>
        <v>22.039964211154189</v>
      </c>
      <c r="BT18" s="53">
        <v>4.92</v>
      </c>
      <c r="BU18" s="55">
        <f t="shared" si="105"/>
        <v>14.93624772313297</v>
      </c>
      <c r="BV18" s="53">
        <v>6.42</v>
      </c>
      <c r="BW18" s="55">
        <f t="shared" si="106"/>
        <v>20.182332599811382</v>
      </c>
      <c r="BX18" s="53">
        <v>3.92</v>
      </c>
      <c r="BY18" s="55">
        <f t="shared" si="107"/>
        <v>16.013071895424837</v>
      </c>
      <c r="BZ18" s="53">
        <v>5.92</v>
      </c>
      <c r="CA18" s="55">
        <f t="shared" si="108"/>
        <v>20.006759040216291</v>
      </c>
      <c r="CB18" s="53">
        <v>5.58</v>
      </c>
      <c r="CC18" s="55">
        <f t="shared" si="109"/>
        <v>19.109589041095891</v>
      </c>
      <c r="CD18" s="53">
        <v>5.61</v>
      </c>
      <c r="CE18" s="55">
        <f t="shared" si="110"/>
        <v>16.953762466001812</v>
      </c>
      <c r="CF18" s="53">
        <v>4.29</v>
      </c>
      <c r="CG18" s="55">
        <f t="shared" si="111"/>
        <v>14.586875212512751</v>
      </c>
      <c r="CH18" s="53">
        <v>6.35</v>
      </c>
      <c r="CI18" s="55">
        <f t="shared" si="112"/>
        <v>21.430982112723591</v>
      </c>
      <c r="CJ18" s="53">
        <v>5.8</v>
      </c>
      <c r="CK18" s="55">
        <f t="shared" si="113"/>
        <v>20.89337175792507</v>
      </c>
      <c r="CL18" s="53">
        <v>5.25</v>
      </c>
      <c r="CM18" s="55">
        <f t="shared" si="114"/>
        <v>16.783887468030688</v>
      </c>
      <c r="CN18" s="53">
        <v>4.92</v>
      </c>
      <c r="CO18" s="55">
        <f t="shared" si="115"/>
        <v>15.789473684210526</v>
      </c>
      <c r="CP18" s="53">
        <v>4.99</v>
      </c>
      <c r="CQ18" s="55">
        <f t="shared" si="116"/>
        <v>20.560362587556654</v>
      </c>
      <c r="CR18" s="53">
        <v>6.21</v>
      </c>
      <c r="CS18" s="55">
        <f t="shared" si="117"/>
        <v>17.060439560439562</v>
      </c>
      <c r="CT18" s="53">
        <v>5.58</v>
      </c>
      <c r="CU18" s="55">
        <f t="shared" si="118"/>
        <v>17.296962182269066</v>
      </c>
      <c r="CV18" s="53">
        <v>6.89</v>
      </c>
      <c r="CW18" s="55">
        <f t="shared" si="119"/>
        <v>20.778045838359471</v>
      </c>
      <c r="CX18" s="53">
        <v>6.5</v>
      </c>
      <c r="CY18" s="55">
        <f t="shared" si="120"/>
        <v>19.100793417572728</v>
      </c>
      <c r="CZ18" s="53">
        <v>6.33</v>
      </c>
      <c r="DA18" s="55">
        <f t="shared" si="121"/>
        <v>19.930730478589421</v>
      </c>
      <c r="DB18" s="53">
        <v>8.51</v>
      </c>
      <c r="DC18" s="55">
        <f t="shared" si="122"/>
        <v>28.039538714991764</v>
      </c>
      <c r="DD18" s="53">
        <v>8.92</v>
      </c>
      <c r="DE18" s="55">
        <f t="shared" si="123"/>
        <v>28.867313915857608</v>
      </c>
      <c r="DF18" s="53">
        <v>5.78</v>
      </c>
      <c r="DG18" s="55">
        <f t="shared" si="124"/>
        <v>18.639148661722025</v>
      </c>
      <c r="DH18" s="53">
        <v>7.38</v>
      </c>
      <c r="DI18" s="55">
        <f t="shared" si="125"/>
        <v>24.42091330244871</v>
      </c>
      <c r="DJ18" s="53">
        <v>8.84</v>
      </c>
      <c r="DK18" s="55">
        <f t="shared" si="126"/>
        <v>28.108108108108109</v>
      </c>
      <c r="DL18" s="53">
        <v>6.14</v>
      </c>
      <c r="DM18" s="55">
        <f t="shared" si="127"/>
        <v>20.104780615586115</v>
      </c>
      <c r="DN18" s="55"/>
      <c r="DO18" s="55" t="str">
        <f t="shared" si="128"/>
        <v/>
      </c>
      <c r="DP18" s="55"/>
      <c r="DQ18" s="55" t="str">
        <f t="shared" si="129"/>
        <v/>
      </c>
      <c r="DR18" s="5"/>
      <c r="DS18" s="33" t="str">
        <f t="shared" si="0"/>
        <v xml:space="preserve">     Internal base</v>
      </c>
      <c r="DT18" s="34">
        <f t="shared" si="130"/>
        <v>58</v>
      </c>
      <c r="DU18" s="35">
        <f t="shared" si="1"/>
        <v>3.89</v>
      </c>
      <c r="DV18" s="56" t="str">
        <f t="shared" si="5"/>
        <v>–</v>
      </c>
      <c r="DW18" s="37">
        <f t="shared" si="2"/>
        <v>8.92</v>
      </c>
      <c r="DX18" s="38">
        <f t="shared" si="3"/>
        <v>12.621674237508113</v>
      </c>
      <c r="DY18" s="57" t="str">
        <f t="shared" si="8"/>
        <v>–</v>
      </c>
      <c r="DZ18" s="40">
        <f t="shared" si="4"/>
        <v>28.867313915857608</v>
      </c>
      <c r="EA18" s="41">
        <f t="shared" si="6"/>
        <v>6.2805172413793082</v>
      </c>
      <c r="EB18" s="42">
        <f t="shared" si="6"/>
        <v>19.85512743654666</v>
      </c>
      <c r="EC18" s="43">
        <f t="shared" si="7"/>
        <v>1.1572842111216985</v>
      </c>
      <c r="ED18" s="44">
        <f t="shared" si="7"/>
        <v>3.353805597256188</v>
      </c>
      <c r="EE18" s="56">
        <f t="shared" si="131"/>
        <v>4.55</v>
      </c>
      <c r="EF18" s="57">
        <f t="shared" si="9"/>
        <v>15.314708852238301</v>
      </c>
    </row>
    <row r="19" spans="1:136" x14ac:dyDescent="0.2">
      <c r="A19" s="29" t="s">
        <v>26</v>
      </c>
      <c r="B19" s="53">
        <v>8.82</v>
      </c>
      <c r="C19" s="54">
        <f t="shared" si="70"/>
        <v>29.686974082800404</v>
      </c>
      <c r="D19" s="53">
        <v>6.65</v>
      </c>
      <c r="E19" s="55">
        <f t="shared" si="71"/>
        <v>21.576898118105127</v>
      </c>
      <c r="F19" s="53">
        <v>9.5500000000000007</v>
      </c>
      <c r="G19" s="55">
        <f t="shared" si="72"/>
        <v>27.753560011624533</v>
      </c>
      <c r="H19" s="53">
        <v>9.2100000000000009</v>
      </c>
      <c r="I19" s="55">
        <f t="shared" si="73"/>
        <v>27.248520710059175</v>
      </c>
      <c r="J19" s="53">
        <v>6.86</v>
      </c>
      <c r="K19" s="55">
        <f t="shared" si="74"/>
        <v>19.307627357162964</v>
      </c>
      <c r="L19" s="53">
        <v>9.51</v>
      </c>
      <c r="M19" s="55">
        <f t="shared" si="75"/>
        <v>26.220016542597186</v>
      </c>
      <c r="N19" s="53">
        <v>7.62</v>
      </c>
      <c r="O19" s="55">
        <f t="shared" si="76"/>
        <v>24.236641221374043</v>
      </c>
      <c r="P19" s="53">
        <v>8.11</v>
      </c>
      <c r="Q19" s="55">
        <f t="shared" si="77"/>
        <v>21.638207043756672</v>
      </c>
      <c r="R19" s="53">
        <v>8.25</v>
      </c>
      <c r="S19" s="55">
        <f t="shared" si="78"/>
        <v>26.290630975143404</v>
      </c>
      <c r="T19" s="53">
        <v>6.84</v>
      </c>
      <c r="U19" s="55">
        <f t="shared" si="79"/>
        <v>20.454545454545457</v>
      </c>
      <c r="V19" s="53">
        <v>10.97</v>
      </c>
      <c r="W19" s="55">
        <f t="shared" si="80"/>
        <v>34.217092950717401</v>
      </c>
      <c r="X19" s="53">
        <v>7.53</v>
      </c>
      <c r="Y19" s="55">
        <f t="shared" si="81"/>
        <v>23.055725658297614</v>
      </c>
      <c r="Z19" s="53">
        <v>9.41</v>
      </c>
      <c r="AA19" s="55">
        <f t="shared" si="82"/>
        <v>29.958611907035976</v>
      </c>
      <c r="AB19" s="53">
        <v>8.6</v>
      </c>
      <c r="AC19" s="55">
        <f t="shared" si="83"/>
        <v>29.311520109066119</v>
      </c>
      <c r="AD19" s="53">
        <v>6.96</v>
      </c>
      <c r="AE19" s="55">
        <f t="shared" si="84"/>
        <v>22.546161321671526</v>
      </c>
      <c r="AF19" s="53">
        <v>7.49</v>
      </c>
      <c r="AG19" s="55">
        <f t="shared" si="85"/>
        <v>25.00834724540902</v>
      </c>
      <c r="AH19" s="53">
        <v>7.62</v>
      </c>
      <c r="AI19" s="55">
        <f t="shared" si="86"/>
        <v>22.638146167557935</v>
      </c>
      <c r="AJ19" s="53">
        <v>8.4499999999999993</v>
      </c>
      <c r="AK19" s="55">
        <f t="shared" si="87"/>
        <v>28.682959945689067</v>
      </c>
      <c r="AL19" s="53">
        <v>9.9499999999999993</v>
      </c>
      <c r="AM19" s="55">
        <f t="shared" si="88"/>
        <v>31.161916692765423</v>
      </c>
      <c r="AN19" s="53">
        <v>9.84</v>
      </c>
      <c r="AO19" s="55">
        <f t="shared" si="89"/>
        <v>28.822495606326886</v>
      </c>
      <c r="AP19" s="53">
        <v>8.23</v>
      </c>
      <c r="AQ19" s="55">
        <f t="shared" si="90"/>
        <v>25.045648204503955</v>
      </c>
      <c r="AR19" s="53">
        <v>9.9700000000000006</v>
      </c>
      <c r="AS19" s="55">
        <f t="shared" si="91"/>
        <v>29.297678518953862</v>
      </c>
      <c r="AT19" s="53">
        <v>6.74</v>
      </c>
      <c r="AU19" s="55">
        <f t="shared" si="92"/>
        <v>23.476140717520028</v>
      </c>
      <c r="AV19" s="53">
        <v>9.02</v>
      </c>
      <c r="AW19" s="55">
        <f t="shared" si="93"/>
        <v>29.847782925215089</v>
      </c>
      <c r="AX19" s="53">
        <v>8.94</v>
      </c>
      <c r="AY19" s="55">
        <f t="shared" si="94"/>
        <v>26.20164126611958</v>
      </c>
      <c r="AZ19" s="53">
        <v>7.19</v>
      </c>
      <c r="BA19" s="55">
        <f t="shared" si="95"/>
        <v>23.807947019867552</v>
      </c>
      <c r="BB19" s="53">
        <v>9.7200000000000006</v>
      </c>
      <c r="BC19" s="55">
        <f t="shared" si="96"/>
        <v>28.93718368562072</v>
      </c>
      <c r="BD19" s="53">
        <v>8.6999999999999993</v>
      </c>
      <c r="BE19" s="55">
        <f t="shared" si="97"/>
        <v>26.001195457262398</v>
      </c>
      <c r="BF19" s="53">
        <v>8.5500000000000007</v>
      </c>
      <c r="BG19" s="55">
        <f t="shared" si="98"/>
        <v>29.625779625779629</v>
      </c>
      <c r="BH19" s="53">
        <v>8.6199999999999992</v>
      </c>
      <c r="BI19" s="55">
        <f t="shared" si="99"/>
        <v>30.298769771528995</v>
      </c>
      <c r="BJ19" s="53">
        <v>9.24</v>
      </c>
      <c r="BK19" s="55">
        <f t="shared" si="100"/>
        <v>26.242544731610341</v>
      </c>
      <c r="BL19" s="53">
        <v>8.5299999999999994</v>
      </c>
      <c r="BM19" s="55">
        <f t="shared" si="101"/>
        <v>26.622971285892632</v>
      </c>
      <c r="BN19" s="53">
        <v>9.3699999999999992</v>
      </c>
      <c r="BO19" s="55">
        <f t="shared" si="102"/>
        <v>29.290403251015938</v>
      </c>
      <c r="BP19" s="53">
        <v>9.2200000000000006</v>
      </c>
      <c r="BQ19" s="55">
        <f t="shared" si="103"/>
        <v>29.363057324840767</v>
      </c>
      <c r="BR19" s="53">
        <v>9.1</v>
      </c>
      <c r="BS19" s="55">
        <f t="shared" si="104"/>
        <v>27.139874739039666</v>
      </c>
      <c r="BT19" s="53">
        <v>9.31</v>
      </c>
      <c r="BU19" s="55">
        <f t="shared" si="105"/>
        <v>28.263509411050396</v>
      </c>
      <c r="BV19" s="53">
        <v>9.07</v>
      </c>
      <c r="BW19" s="55">
        <f t="shared" si="106"/>
        <v>28.513046211883058</v>
      </c>
      <c r="BX19" s="53">
        <v>5.19</v>
      </c>
      <c r="BY19" s="55">
        <f t="shared" si="107"/>
        <v>21.200980392156865</v>
      </c>
      <c r="BZ19" s="53">
        <v>7.61</v>
      </c>
      <c r="CA19" s="55">
        <f t="shared" si="108"/>
        <v>25.718148022980735</v>
      </c>
      <c r="CB19" s="53">
        <v>8.73</v>
      </c>
      <c r="CC19" s="55">
        <f t="shared" si="109"/>
        <v>29.897260273972602</v>
      </c>
      <c r="CD19" s="53">
        <v>7.03</v>
      </c>
      <c r="CE19" s="55">
        <f t="shared" si="110"/>
        <v>21.245089150800844</v>
      </c>
      <c r="CF19" s="53">
        <v>6.54</v>
      </c>
      <c r="CG19" s="55">
        <f t="shared" si="111"/>
        <v>22.237334240054405</v>
      </c>
      <c r="CH19" s="53">
        <v>9.24</v>
      </c>
      <c r="CI19" s="55">
        <f t="shared" si="112"/>
        <v>31.184610192372595</v>
      </c>
      <c r="CJ19" s="53">
        <v>6.57</v>
      </c>
      <c r="CK19" s="55">
        <f t="shared" si="113"/>
        <v>23.6671469740634</v>
      </c>
      <c r="CL19" s="53">
        <v>6.76</v>
      </c>
      <c r="CM19" s="55">
        <f t="shared" si="114"/>
        <v>21.611253196930942</v>
      </c>
      <c r="CN19" s="53">
        <v>7.54</v>
      </c>
      <c r="CO19" s="55">
        <f t="shared" si="115"/>
        <v>24.197689345314505</v>
      </c>
      <c r="CP19" s="53">
        <v>5.05</v>
      </c>
      <c r="CQ19" s="55">
        <f t="shared" si="116"/>
        <v>20.80758137618459</v>
      </c>
      <c r="CR19" s="53">
        <v>10.69</v>
      </c>
      <c r="CS19" s="55">
        <f t="shared" si="117"/>
        <v>29.368131868131869</v>
      </c>
      <c r="CT19" s="53">
        <v>8.68</v>
      </c>
      <c r="CU19" s="55">
        <f t="shared" si="118"/>
        <v>26.906385616862988</v>
      </c>
      <c r="CV19" s="53">
        <v>8.77</v>
      </c>
      <c r="CW19" s="55">
        <f t="shared" si="119"/>
        <v>26.447527141133897</v>
      </c>
      <c r="CX19" s="53">
        <v>8.27</v>
      </c>
      <c r="CY19" s="55">
        <f t="shared" si="120"/>
        <v>24.302086394357918</v>
      </c>
      <c r="CZ19" s="53">
        <v>9.89</v>
      </c>
      <c r="DA19" s="55">
        <f t="shared" si="121"/>
        <v>31.139798488664987</v>
      </c>
      <c r="DB19" s="53">
        <v>9.02</v>
      </c>
      <c r="DC19" s="55">
        <f t="shared" si="122"/>
        <v>29.719934102141675</v>
      </c>
      <c r="DD19" s="53">
        <v>9.5</v>
      </c>
      <c r="DE19" s="55">
        <f t="shared" si="123"/>
        <v>30.744336569579289</v>
      </c>
      <c r="DF19" s="53">
        <v>7.77</v>
      </c>
      <c r="DG19" s="55">
        <f t="shared" si="124"/>
        <v>25.056433408577877</v>
      </c>
      <c r="DH19" s="53">
        <v>6.31</v>
      </c>
      <c r="DI19" s="55">
        <f t="shared" si="125"/>
        <v>20.880211780277961</v>
      </c>
      <c r="DJ19" s="53">
        <v>7.4</v>
      </c>
      <c r="DK19" s="55">
        <f t="shared" si="126"/>
        <v>23.529411764705884</v>
      </c>
      <c r="DL19" s="53">
        <v>6.89</v>
      </c>
      <c r="DM19" s="55">
        <f t="shared" si="127"/>
        <v>22.560576293385722</v>
      </c>
      <c r="DN19" s="55"/>
      <c r="DO19" s="55" t="str">
        <f t="shared" si="128"/>
        <v/>
      </c>
      <c r="DP19" s="55"/>
      <c r="DQ19" s="55" t="str">
        <f t="shared" si="129"/>
        <v/>
      </c>
      <c r="DR19" s="5"/>
      <c r="DS19" s="33" t="str">
        <f t="shared" si="0"/>
        <v xml:space="preserve">     Internal primary branch</v>
      </c>
      <c r="DT19" s="34">
        <f t="shared" si="130"/>
        <v>58</v>
      </c>
      <c r="DU19" s="35">
        <f t="shared" si="1"/>
        <v>5.05</v>
      </c>
      <c r="DV19" s="56" t="str">
        <f t="shared" si="5"/>
        <v>–</v>
      </c>
      <c r="DW19" s="37">
        <f t="shared" si="2"/>
        <v>10.97</v>
      </c>
      <c r="DX19" s="38">
        <f t="shared" si="3"/>
        <v>19.307627357162964</v>
      </c>
      <c r="DY19" s="57" t="str">
        <f t="shared" si="8"/>
        <v>–</v>
      </c>
      <c r="DZ19" s="40">
        <f t="shared" si="4"/>
        <v>34.217092950717401</v>
      </c>
      <c r="EA19" s="41">
        <f t="shared" si="6"/>
        <v>8.296724137931033</v>
      </c>
      <c r="EB19" s="42">
        <f t="shared" si="6"/>
        <v>26.210581032104525</v>
      </c>
      <c r="EC19" s="43">
        <f t="shared" si="7"/>
        <v>1.2812622448620454</v>
      </c>
      <c r="ED19" s="44">
        <f t="shared" si="7"/>
        <v>3.49226363681358</v>
      </c>
      <c r="EE19" s="56">
        <f t="shared" si="131"/>
        <v>8.82</v>
      </c>
      <c r="EF19" s="57">
        <f t="shared" si="9"/>
        <v>29.686974082800404</v>
      </c>
    </row>
    <row r="20" spans="1:136" x14ac:dyDescent="0.2">
      <c r="A20" s="29" t="s">
        <v>27</v>
      </c>
      <c r="B20" s="53">
        <v>6.64</v>
      </c>
      <c r="C20" s="54">
        <f t="shared" si="70"/>
        <v>22.349377314035674</v>
      </c>
      <c r="D20" s="53">
        <v>5.14</v>
      </c>
      <c r="E20" s="55">
        <f t="shared" si="71"/>
        <v>16.677482154445165</v>
      </c>
      <c r="F20" s="53">
        <v>6.49</v>
      </c>
      <c r="G20" s="55">
        <f t="shared" si="72"/>
        <v>18.860796280151121</v>
      </c>
      <c r="H20" s="53">
        <v>6.43</v>
      </c>
      <c r="I20" s="55">
        <f t="shared" si="73"/>
        <v>19.023668639053255</v>
      </c>
      <c r="J20" s="53">
        <v>5.71</v>
      </c>
      <c r="K20" s="55">
        <f t="shared" si="74"/>
        <v>16.07092597804672</v>
      </c>
      <c r="L20" s="53">
        <v>7.52</v>
      </c>
      <c r="M20" s="55">
        <f t="shared" si="75"/>
        <v>20.733388475323956</v>
      </c>
      <c r="N20" s="53">
        <v>5.87</v>
      </c>
      <c r="O20" s="55">
        <f t="shared" si="76"/>
        <v>18.670483460559794</v>
      </c>
      <c r="P20" s="53">
        <v>6.16</v>
      </c>
      <c r="Q20" s="55">
        <f t="shared" si="77"/>
        <v>16.435432230522949</v>
      </c>
      <c r="R20" s="53">
        <v>5.46</v>
      </c>
      <c r="S20" s="55">
        <f t="shared" si="78"/>
        <v>17.399617590822182</v>
      </c>
      <c r="T20" s="53">
        <v>5.43</v>
      </c>
      <c r="U20" s="55">
        <f t="shared" si="79"/>
        <v>16.238038277511961</v>
      </c>
      <c r="V20" s="53">
        <v>4.49</v>
      </c>
      <c r="W20" s="55">
        <f t="shared" si="80"/>
        <v>14.004990642545229</v>
      </c>
      <c r="X20" s="53"/>
      <c r="Y20" s="55" t="str">
        <f t="shared" si="81"/>
        <v/>
      </c>
      <c r="Z20" s="53">
        <v>7.28</v>
      </c>
      <c r="AA20" s="55">
        <f t="shared" si="82"/>
        <v>23.177332059853551</v>
      </c>
      <c r="AB20" s="53">
        <v>7.11</v>
      </c>
      <c r="AC20" s="55">
        <f t="shared" si="83"/>
        <v>24.233128834355831</v>
      </c>
      <c r="AD20" s="53">
        <v>6.64</v>
      </c>
      <c r="AE20" s="55">
        <f t="shared" si="84"/>
        <v>21.509556203433753</v>
      </c>
      <c r="AF20" s="53"/>
      <c r="AG20" s="55" t="str">
        <f t="shared" si="85"/>
        <v/>
      </c>
      <c r="AH20" s="53">
        <v>7.17</v>
      </c>
      <c r="AI20" s="55">
        <f t="shared" si="86"/>
        <v>21.30124777183601</v>
      </c>
      <c r="AJ20" s="53">
        <v>6.3</v>
      </c>
      <c r="AK20" s="55">
        <f t="shared" si="87"/>
        <v>21.384928716904277</v>
      </c>
      <c r="AL20" s="53">
        <v>7.61</v>
      </c>
      <c r="AM20" s="55">
        <f t="shared" si="88"/>
        <v>23.833385530848734</v>
      </c>
      <c r="AN20" s="53">
        <v>8.4499999999999993</v>
      </c>
      <c r="AO20" s="55">
        <f t="shared" si="89"/>
        <v>24.751025190392497</v>
      </c>
      <c r="AP20" s="53">
        <v>6.42</v>
      </c>
      <c r="AQ20" s="55">
        <f t="shared" si="90"/>
        <v>19.537431527693244</v>
      </c>
      <c r="AR20" s="53">
        <v>8.24</v>
      </c>
      <c r="AS20" s="55">
        <f t="shared" si="91"/>
        <v>24.213928886276815</v>
      </c>
      <c r="AT20" s="53">
        <v>6.49</v>
      </c>
      <c r="AU20" s="55">
        <f t="shared" si="92"/>
        <v>22.60536398467433</v>
      </c>
      <c r="AV20" s="53">
        <v>7.94</v>
      </c>
      <c r="AW20" s="55">
        <f t="shared" si="93"/>
        <v>26.273990734612841</v>
      </c>
      <c r="AX20" s="53">
        <v>7.11</v>
      </c>
      <c r="AY20" s="55">
        <f t="shared" si="94"/>
        <v>20.838218053927317</v>
      </c>
      <c r="AZ20" s="53">
        <v>5.66</v>
      </c>
      <c r="BA20" s="55">
        <f t="shared" si="95"/>
        <v>18.741721854304636</v>
      </c>
      <c r="BB20" s="53">
        <v>6.51</v>
      </c>
      <c r="BC20" s="55">
        <f t="shared" si="96"/>
        <v>19.380768085739799</v>
      </c>
      <c r="BD20" s="53"/>
      <c r="BE20" s="55" t="str">
        <f t="shared" si="97"/>
        <v/>
      </c>
      <c r="BF20" s="53">
        <v>5.32</v>
      </c>
      <c r="BG20" s="55">
        <f t="shared" si="98"/>
        <v>18.433818433818434</v>
      </c>
      <c r="BH20" s="53">
        <v>4.6900000000000004</v>
      </c>
      <c r="BI20" s="55">
        <f t="shared" si="99"/>
        <v>16.485061511423552</v>
      </c>
      <c r="BJ20" s="53">
        <v>7.94</v>
      </c>
      <c r="BK20" s="55">
        <f t="shared" si="100"/>
        <v>22.550411814825331</v>
      </c>
      <c r="BL20" s="53">
        <v>7.45</v>
      </c>
      <c r="BM20" s="55">
        <f t="shared" si="101"/>
        <v>23.252184769038703</v>
      </c>
      <c r="BN20" s="53">
        <v>5.63</v>
      </c>
      <c r="BO20" s="55">
        <f t="shared" si="102"/>
        <v>17.599249765551736</v>
      </c>
      <c r="BP20" s="53">
        <v>8.6999999999999993</v>
      </c>
      <c r="BQ20" s="55">
        <f t="shared" si="103"/>
        <v>27.70700636942675</v>
      </c>
      <c r="BR20" s="53">
        <v>7.85</v>
      </c>
      <c r="BS20" s="55">
        <f t="shared" si="104"/>
        <v>23.411869967193553</v>
      </c>
      <c r="BT20" s="53">
        <v>7.59</v>
      </c>
      <c r="BU20" s="55">
        <f t="shared" si="105"/>
        <v>23.041894353369766</v>
      </c>
      <c r="BV20" s="53">
        <v>6.55</v>
      </c>
      <c r="BW20" s="55">
        <f t="shared" si="106"/>
        <v>20.591009116629991</v>
      </c>
      <c r="BX20" s="53">
        <v>3.71</v>
      </c>
      <c r="BY20" s="55">
        <f t="shared" si="107"/>
        <v>15.155228758169933</v>
      </c>
      <c r="BZ20" s="53">
        <v>4.28</v>
      </c>
      <c r="CA20" s="55">
        <f t="shared" si="108"/>
        <v>14.464346062859073</v>
      </c>
      <c r="CB20" s="53">
        <v>5.99</v>
      </c>
      <c r="CC20" s="55">
        <f t="shared" si="109"/>
        <v>20.513698630136986</v>
      </c>
      <c r="CD20" s="53">
        <v>5.37</v>
      </c>
      <c r="CE20" s="55">
        <f t="shared" si="110"/>
        <v>16.228467815049864</v>
      </c>
      <c r="CF20" s="53">
        <v>6.16</v>
      </c>
      <c r="CG20" s="55">
        <f t="shared" si="111"/>
        <v>20.945256715402923</v>
      </c>
      <c r="CH20" s="53">
        <v>7.71</v>
      </c>
      <c r="CI20" s="55">
        <f t="shared" si="112"/>
        <v>26.020924738440769</v>
      </c>
      <c r="CJ20" s="53">
        <v>6.43</v>
      </c>
      <c r="CK20" s="55">
        <f t="shared" si="113"/>
        <v>23.162824207492793</v>
      </c>
      <c r="CL20" s="53">
        <v>6.07</v>
      </c>
      <c r="CM20" s="55">
        <f t="shared" si="114"/>
        <v>19.405370843989768</v>
      </c>
      <c r="CN20" s="53">
        <v>6.25</v>
      </c>
      <c r="CO20" s="55">
        <f t="shared" si="115"/>
        <v>20.057766367137354</v>
      </c>
      <c r="CP20" s="53">
        <v>5.04</v>
      </c>
      <c r="CQ20" s="55">
        <f t="shared" si="116"/>
        <v>20.766378244746601</v>
      </c>
      <c r="CR20" s="53">
        <v>5.92</v>
      </c>
      <c r="CS20" s="55">
        <f t="shared" si="117"/>
        <v>16.263736263736263</v>
      </c>
      <c r="CT20" s="53">
        <v>6.54</v>
      </c>
      <c r="CU20" s="55">
        <f t="shared" si="118"/>
        <v>20.272783632982023</v>
      </c>
      <c r="CV20" s="53">
        <v>6.97</v>
      </c>
      <c r="CW20" s="55">
        <f t="shared" si="119"/>
        <v>21.019300361881786</v>
      </c>
      <c r="CX20" s="53">
        <v>6.35</v>
      </c>
      <c r="CY20" s="55">
        <f t="shared" si="120"/>
        <v>18.660005877167205</v>
      </c>
      <c r="CZ20" s="53">
        <v>7.64</v>
      </c>
      <c r="DA20" s="55">
        <f t="shared" si="121"/>
        <v>24.05541561712846</v>
      </c>
      <c r="DB20" s="53">
        <v>5.64</v>
      </c>
      <c r="DC20" s="55">
        <f t="shared" si="122"/>
        <v>18.583196046128499</v>
      </c>
      <c r="DD20" s="53">
        <v>6.56</v>
      </c>
      <c r="DE20" s="55">
        <f t="shared" si="123"/>
        <v>21.229773462783172</v>
      </c>
      <c r="DF20" s="53">
        <v>7.05</v>
      </c>
      <c r="DG20" s="55">
        <f t="shared" si="124"/>
        <v>22.734601741373751</v>
      </c>
      <c r="DH20" s="53">
        <v>6.12</v>
      </c>
      <c r="DI20" s="55">
        <f t="shared" si="125"/>
        <v>20.25148908007942</v>
      </c>
      <c r="DJ20" s="53">
        <v>6.24</v>
      </c>
      <c r="DK20" s="55">
        <f t="shared" si="126"/>
        <v>19.841017488076311</v>
      </c>
      <c r="DL20" s="53">
        <v>6.15</v>
      </c>
      <c r="DM20" s="55">
        <f t="shared" si="127"/>
        <v>20.13752455795678</v>
      </c>
      <c r="DN20" s="55"/>
      <c r="DO20" s="55" t="str">
        <f t="shared" si="128"/>
        <v/>
      </c>
      <c r="DP20" s="55"/>
      <c r="DQ20" s="55" t="str">
        <f t="shared" si="129"/>
        <v/>
      </c>
      <c r="DR20" s="5"/>
      <c r="DS20" s="33" t="str">
        <f t="shared" si="0"/>
        <v xml:space="preserve">     Internal secondary branch</v>
      </c>
      <c r="DT20" s="34">
        <f t="shared" si="130"/>
        <v>55</v>
      </c>
      <c r="DU20" s="35">
        <f t="shared" si="1"/>
        <v>3.71</v>
      </c>
      <c r="DV20" s="56" t="str">
        <f t="shared" si="5"/>
        <v>–</v>
      </c>
      <c r="DW20" s="37">
        <f t="shared" si="2"/>
        <v>8.6999999999999993</v>
      </c>
      <c r="DX20" s="38">
        <f t="shared" si="3"/>
        <v>14.004990642545229</v>
      </c>
      <c r="DY20" s="57" t="str">
        <f t="shared" si="8"/>
        <v>–</v>
      </c>
      <c r="DZ20" s="40">
        <f t="shared" si="4"/>
        <v>27.70700636942675</v>
      </c>
      <c r="EA20" s="41">
        <f t="shared" si="6"/>
        <v>6.4396363636363647</v>
      </c>
      <c r="EB20" s="42">
        <f t="shared" si="6"/>
        <v>20.383415292579436</v>
      </c>
      <c r="EC20" s="43">
        <f t="shared" si="7"/>
        <v>1.0589599433482688</v>
      </c>
      <c r="ED20" s="44">
        <f t="shared" si="7"/>
        <v>3.089413633414436</v>
      </c>
      <c r="EE20" s="56">
        <f t="shared" si="131"/>
        <v>6.64</v>
      </c>
      <c r="EF20" s="57">
        <f t="shared" si="9"/>
        <v>22.349377314035674</v>
      </c>
    </row>
    <row r="21" spans="1:136" x14ac:dyDescent="0.2">
      <c r="A21" s="29" t="s">
        <v>38</v>
      </c>
      <c r="B21" s="60">
        <f>IF(AND((B18&gt;0),(B19&gt;0)),(B18/B19*100),"")</f>
        <v>51.587301587301582</v>
      </c>
      <c r="C21" s="54" t="s">
        <v>13</v>
      </c>
      <c r="D21" s="61">
        <f>IF(AND((D18&gt;0),(D19&gt;0)),(D18/D19*100),"")</f>
        <v>58.496240601503757</v>
      </c>
      <c r="E21" s="55" t="s">
        <v>13</v>
      </c>
      <c r="F21" s="61">
        <f>IF(AND((F18&gt;0),(F19&gt;0)),(F18/F19*100),"")</f>
        <v>80.209424083769633</v>
      </c>
      <c r="G21" s="55" t="s">
        <v>13</v>
      </c>
      <c r="H21" s="61">
        <f>IF(AND((H18&gt;0),(H19&gt;0)),(H18/H19*100),"")</f>
        <v>82.410423452768725</v>
      </c>
      <c r="I21" s="55" t="s">
        <v>13</v>
      </c>
      <c r="J21" s="61">
        <f>IF(AND((J18&gt;0),(J19&gt;0)),(J18/J19*100),"")</f>
        <v>77.113702623906704</v>
      </c>
      <c r="K21" s="55" t="s">
        <v>13</v>
      </c>
      <c r="L21" s="61">
        <f>IF(AND((L18&gt;0),(L19&gt;0)),(L18/L19*100),"")</f>
        <v>74.763406940063092</v>
      </c>
      <c r="M21" s="55" t="s">
        <v>13</v>
      </c>
      <c r="N21" s="61">
        <f>IF(AND((N18&gt;0),(N19&gt;0)),(N18/N19*100),"")</f>
        <v>70.734908136482929</v>
      </c>
      <c r="O21" s="55" t="s">
        <v>13</v>
      </c>
      <c r="P21" s="61">
        <f>IF(AND((P18&gt;0),(P19&gt;0)),(P18/P19*100),"")</f>
        <v>101.23304562268807</v>
      </c>
      <c r="Q21" s="55" t="s">
        <v>13</v>
      </c>
      <c r="R21" s="61">
        <f>IF(AND((R18&gt;0),(R19&gt;0)),(R18/R19*100),"")</f>
        <v>79.272727272727266</v>
      </c>
      <c r="S21" s="55" t="s">
        <v>13</v>
      </c>
      <c r="T21" s="61">
        <f>IF(AND((T18&gt;0),(T19&gt;0)),(T18/T19*100),"")</f>
        <v>82.602339181286553</v>
      </c>
      <c r="U21" s="55" t="s">
        <v>13</v>
      </c>
      <c r="V21" s="61">
        <f>IF(AND((V18&gt;0),(V19&gt;0)),(V18/V19*100),"")</f>
        <v>68.368277119416589</v>
      </c>
      <c r="W21" s="55" t="s">
        <v>13</v>
      </c>
      <c r="X21" s="61">
        <f>IF(AND((X18&gt;0),(X19&gt;0)),(X18/X19*100),"")</f>
        <v>99.734395750331998</v>
      </c>
      <c r="Y21" s="55" t="s">
        <v>13</v>
      </c>
      <c r="Z21" s="61">
        <f>IF(AND((Z18&gt;0),(Z19&gt;0)),(Z18/Z19*100),"")</f>
        <v>74.495217853347498</v>
      </c>
      <c r="AA21" s="55" t="s">
        <v>13</v>
      </c>
      <c r="AB21" s="61">
        <f>IF(AND((AB18&gt;0),(AB19&gt;0)),(AB18/AB19*100),"")</f>
        <v>76.744186046511629</v>
      </c>
      <c r="AC21" s="55" t="s">
        <v>13</v>
      </c>
      <c r="AD21" s="61">
        <f>IF(AND((AD18&gt;0),(AD19&gt;0)),(AD18/AD19*100),"")</f>
        <v>95.545977011494259</v>
      </c>
      <c r="AE21" s="55" t="s">
        <v>13</v>
      </c>
      <c r="AF21" s="61">
        <f>IF(AND((AF18&gt;0),(AF19&gt;0)),(AF18/AF19*100),"")</f>
        <v>79.973297730307081</v>
      </c>
      <c r="AG21" s="55" t="s">
        <v>13</v>
      </c>
      <c r="AH21" s="61">
        <f>IF(AND((AH18&gt;0),(AH19&gt;0)),(AH18/AH19*100),"")</f>
        <v>107.61154855643042</v>
      </c>
      <c r="AI21" s="55" t="s">
        <v>13</v>
      </c>
      <c r="AJ21" s="61">
        <f>IF(AND((AJ18&gt;0),(AJ19&gt;0)),(AJ18/AJ19*100),"")</f>
        <v>59.053254437869832</v>
      </c>
      <c r="AK21" s="55" t="s">
        <v>13</v>
      </c>
      <c r="AL21" s="61">
        <f>IF(AND((AL18&gt;0),(AL19&gt;0)),(AL18/AL19*100),"")</f>
        <v>66.231155778894475</v>
      </c>
      <c r="AM21" s="55" t="s">
        <v>13</v>
      </c>
      <c r="AN21" s="61">
        <f>IF(AND((AN18&gt;0),(AN19&gt;0)),(AN18/AN19*100),"")</f>
        <v>74.491869918699194</v>
      </c>
      <c r="AO21" s="55" t="s">
        <v>13</v>
      </c>
      <c r="AP21" s="61">
        <f>IF(AND((AP18&gt;0),(AP19&gt;0)),(AP18/AP19*100),"")</f>
        <v>69.623329283110564</v>
      </c>
      <c r="AQ21" s="55" t="s">
        <v>13</v>
      </c>
      <c r="AR21" s="61">
        <f>IF(AND((AR18&gt;0),(AR19&gt;0)),(AR18/AR19*100),"")</f>
        <v>75.225677031093269</v>
      </c>
      <c r="AS21" s="55" t="s">
        <v>13</v>
      </c>
      <c r="AT21" s="61">
        <f>IF(AND((AT18&gt;0),(AT19&gt;0)),(AT18/AT19*100),"")</f>
        <v>80.860534124629083</v>
      </c>
      <c r="AU21" s="55" t="s">
        <v>13</v>
      </c>
      <c r="AV21" s="61">
        <f>IF(AND((AV18&gt;0),(AV19&gt;0)),(AV18/AV19*100),"")</f>
        <v>70.731707317073173</v>
      </c>
      <c r="AW21" s="55" t="s">
        <v>13</v>
      </c>
      <c r="AX21" s="61">
        <f>IF(AND((AX18&gt;0),(AX19&gt;0)),(AX18/AX19*100),"")</f>
        <v>77.069351230425056</v>
      </c>
      <c r="AY21" s="55" t="s">
        <v>13</v>
      </c>
      <c r="AZ21" s="61">
        <f>IF(AND((AZ18&gt;0),(AZ19&gt;0)),(AZ18/AZ19*100),"")</f>
        <v>86.926286509040324</v>
      </c>
      <c r="BA21" s="55" t="s">
        <v>13</v>
      </c>
      <c r="BB21" s="61">
        <f>IF(AND((BB18&gt;0),(BB19&gt;0)),(BB18/BB19*100),"")</f>
        <v>65.740740740740733</v>
      </c>
      <c r="BC21" s="55" t="s">
        <v>13</v>
      </c>
      <c r="BD21" s="61">
        <f>IF(AND((BD18&gt;0),(BD19&gt;0)),(BD18/BD19*100),"")</f>
        <v>64.137931034482762</v>
      </c>
      <c r="BE21" s="55" t="s">
        <v>13</v>
      </c>
      <c r="BF21" s="61">
        <f>IF(AND((BF18&gt;0),(BF19&gt;0)),(BF18/BF19*100),"")</f>
        <v>66.783625730994146</v>
      </c>
      <c r="BG21" s="55" t="s">
        <v>13</v>
      </c>
      <c r="BH21" s="61">
        <f>IF(AND((BH18&gt;0),(BH19&gt;0)),(BH18/BH19*100),"")</f>
        <v>66.12529002320187</v>
      </c>
      <c r="BI21" s="55" t="s">
        <v>13</v>
      </c>
      <c r="BJ21" s="61">
        <f>IF(AND((BJ18&gt;0),(BJ19&gt;0)),(BJ18/BJ19*100),"")</f>
        <v>55.194805194805184</v>
      </c>
      <c r="BK21" s="55" t="s">
        <v>13</v>
      </c>
      <c r="BL21" s="61">
        <f>IF(AND((BL18&gt;0),(BL19&gt;0)),(BL18/BL19*100),"")</f>
        <v>62.719812426729192</v>
      </c>
      <c r="BM21" s="55" t="s">
        <v>13</v>
      </c>
      <c r="BN21" s="61">
        <f>IF(AND((BN18&gt;0),(BN19&gt;0)),(BN18/BN19*100),"")</f>
        <v>78.975453575240138</v>
      </c>
      <c r="BO21" s="55" t="s">
        <v>13</v>
      </c>
      <c r="BP21" s="61">
        <f>IF(AND((BP18&gt;0),(BP19&gt;0)),(BP18/BP19*100),"")</f>
        <v>66.702819956616054</v>
      </c>
      <c r="BQ21" s="55" t="s">
        <v>13</v>
      </c>
      <c r="BR21" s="61">
        <f>IF(AND((BR18&gt;0),(BR19&gt;0)),(BR18/BR19*100),"")</f>
        <v>81.208791208791212</v>
      </c>
      <c r="BS21" s="55" t="s">
        <v>13</v>
      </c>
      <c r="BT21" s="61">
        <f>IF(AND((BT18&gt;0),(BT19&gt;0)),(BT18/BT19*100),"")</f>
        <v>52.846401718582172</v>
      </c>
      <c r="BU21" s="55" t="s">
        <v>13</v>
      </c>
      <c r="BV21" s="61">
        <f>IF(AND((BV18&gt;0),(BV19&gt;0)),(BV18/BV19*100),"")</f>
        <v>70.782800441014331</v>
      </c>
      <c r="BW21" s="55" t="s">
        <v>13</v>
      </c>
      <c r="BX21" s="61">
        <f>IF(AND((BX18&gt;0),(BX19&gt;0)),(BX18/BX19*100),"")</f>
        <v>75.529865125240832</v>
      </c>
      <c r="BY21" s="55" t="s">
        <v>13</v>
      </c>
      <c r="BZ21" s="61">
        <f>IF(AND((BZ18&gt;0),(BZ19&gt;0)),(BZ18/BZ19*100),"")</f>
        <v>77.792378449408673</v>
      </c>
      <c r="CA21" s="55" t="s">
        <v>13</v>
      </c>
      <c r="CB21" s="61">
        <f>IF(AND((CB18&gt;0),(CB19&gt;0)),(CB18/CB19*100),"")</f>
        <v>63.917525773195869</v>
      </c>
      <c r="CC21" s="55" t="s">
        <v>13</v>
      </c>
      <c r="CD21" s="61">
        <f>IF(AND((CD18&gt;0),(CD19&gt;0)),(CD18/CD19*100),"")</f>
        <v>79.80085348506401</v>
      </c>
      <c r="CE21" s="55" t="s">
        <v>13</v>
      </c>
      <c r="CF21" s="61">
        <f>IF(AND((CF18&gt;0),(CF19&gt;0)),(CF18/CF19*100),"")</f>
        <v>65.596330275229349</v>
      </c>
      <c r="CG21" s="55" t="s">
        <v>13</v>
      </c>
      <c r="CH21" s="61">
        <f>IF(AND((CH18&gt;0),(CH19&gt;0)),(CH18/CH19*100),"")</f>
        <v>68.722943722943725</v>
      </c>
      <c r="CI21" s="55" t="s">
        <v>13</v>
      </c>
      <c r="CJ21" s="61">
        <f>IF(AND((CJ18&gt;0),(CJ19&gt;0)),(CJ18/CJ19*100),"")</f>
        <v>88.280060882800598</v>
      </c>
      <c r="CK21" s="55" t="s">
        <v>13</v>
      </c>
      <c r="CL21" s="61">
        <f>IF(AND((CL18&gt;0),(CL19&gt;0)),(CL18/CL19*100),"")</f>
        <v>77.662721893491124</v>
      </c>
      <c r="CM21" s="55" t="s">
        <v>13</v>
      </c>
      <c r="CN21" s="61">
        <f>IF(AND((CN18&gt;0),(CN19&gt;0)),(CN18/CN19*100),"")</f>
        <v>65.251989389920425</v>
      </c>
      <c r="CO21" s="55" t="s">
        <v>13</v>
      </c>
      <c r="CP21" s="61">
        <f>IF(AND((CP18&gt;0),(CP19&gt;0)),(CP18/CP19*100),"")</f>
        <v>98.811881188118818</v>
      </c>
      <c r="CQ21" s="55" t="s">
        <v>13</v>
      </c>
      <c r="CR21" s="61">
        <f>IF(AND((CR18&gt;0),(CR19&gt;0)),(CR18/CR19*100),"")</f>
        <v>58.091674462114128</v>
      </c>
      <c r="CS21" s="55" t="s">
        <v>13</v>
      </c>
      <c r="CT21" s="61">
        <f>IF(AND((CT18&gt;0),(CT19&gt;0)),(CT18/CT19*100),"")</f>
        <v>64.285714285714292</v>
      </c>
      <c r="CU21" s="55" t="s">
        <v>13</v>
      </c>
      <c r="CV21" s="61">
        <f>IF(AND((CV18&gt;0),(CV19&gt;0)),(CV18/CV19*100),"")</f>
        <v>78.563283922462944</v>
      </c>
      <c r="CW21" s="55" t="s">
        <v>13</v>
      </c>
      <c r="CX21" s="61">
        <f>IF(AND((CX18&gt;0),(CX19&gt;0)),(CX18/CX19*100),"")</f>
        <v>78.597339782345827</v>
      </c>
      <c r="CY21" s="55" t="s">
        <v>13</v>
      </c>
      <c r="CZ21" s="61">
        <f>IF(AND((CZ18&gt;0),(CZ19&gt;0)),(CZ18/CZ19*100),"")</f>
        <v>64.004044489383219</v>
      </c>
      <c r="DA21" s="55" t="s">
        <v>13</v>
      </c>
      <c r="DB21" s="61">
        <f>IF(AND((DB18&gt;0),(DB19&gt;0)),(DB18/DB19*100),"")</f>
        <v>94.345898004434588</v>
      </c>
      <c r="DC21" s="55" t="s">
        <v>13</v>
      </c>
      <c r="DD21" s="61">
        <f>IF(AND((DD18&gt;0),(DD19&gt;0)),(DD18/DD19*100),"")</f>
        <v>93.89473684210526</v>
      </c>
      <c r="DE21" s="55" t="s">
        <v>13</v>
      </c>
      <c r="DF21" s="61">
        <f>IF(AND((DF18&gt;0),(DF19&gt;0)),(DF18/DF19*100),"")</f>
        <v>74.388674388674389</v>
      </c>
      <c r="DG21" s="55" t="s">
        <v>13</v>
      </c>
      <c r="DH21" s="61">
        <f>IF(AND((DH18&gt;0),(DH19&gt;0)),(DH18/DH19*100),"")</f>
        <v>116.95721077654517</v>
      </c>
      <c r="DI21" s="55" t="s">
        <v>13</v>
      </c>
      <c r="DJ21" s="61">
        <f>IF(AND((DJ18&gt;0),(DJ19&gt;0)),(DJ18/DJ19*100),"")</f>
        <v>119.45945945945947</v>
      </c>
      <c r="DK21" s="55" t="s">
        <v>13</v>
      </c>
      <c r="DL21" s="61">
        <f>IF(AND((DL18&gt;0),(DL19&gt;0)),(DL18/DL19*100),"")</f>
        <v>89.114658925979683</v>
      </c>
      <c r="DM21" s="55" t="s">
        <v>13</v>
      </c>
      <c r="DN21" s="61" t="str">
        <f>IF(AND((DN18&gt;0),(DN19&gt;0)),(DN18/DN19*100),"")</f>
        <v/>
      </c>
      <c r="DO21" s="55" t="s">
        <v>13</v>
      </c>
      <c r="DP21" s="61" t="str">
        <f>IF(AND((DP18&gt;0),(DP19&gt;0)),(DP18/DP19*100),"")</f>
        <v/>
      </c>
      <c r="DQ21" s="55" t="s">
        <v>13</v>
      </c>
      <c r="DR21" s="5"/>
      <c r="DS21" s="33" t="str">
        <f t="shared" si="0"/>
        <v xml:space="preserve">     Internal base/primary branch (cct)</v>
      </c>
      <c r="DT21" s="34">
        <f t="shared" si="130"/>
        <v>58</v>
      </c>
      <c r="DU21" s="35">
        <f t="shared" si="1"/>
        <v>51.587301587301582</v>
      </c>
      <c r="DV21" s="65" t="str">
        <f t="shared" si="5"/>
        <v>–</v>
      </c>
      <c r="DW21" s="37">
        <f t="shared" si="2"/>
        <v>119.45945945945947</v>
      </c>
      <c r="DX21" s="38" t="str">
        <f t="shared" si="3"/>
        <v/>
      </c>
      <c r="DY21" s="66" t="s">
        <v>13</v>
      </c>
      <c r="DZ21" s="40" t="str">
        <f t="shared" si="4"/>
        <v/>
      </c>
      <c r="EA21" s="41">
        <f t="shared" si="6"/>
        <v>76.64478108236213</v>
      </c>
      <c r="EB21" s="42"/>
      <c r="EC21" s="43">
        <f t="shared" si="7"/>
        <v>14.587168079342471</v>
      </c>
      <c r="ED21" s="44"/>
      <c r="EE21" s="62">
        <f t="shared" si="131"/>
        <v>51.587301587301582</v>
      </c>
      <c r="EF21" s="67" t="s">
        <v>13</v>
      </c>
    </row>
    <row r="22" spans="1:136" x14ac:dyDescent="0.2">
      <c r="A22" s="45" t="s">
        <v>28</v>
      </c>
      <c r="B22" s="58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9"/>
      <c r="AF22" s="59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9"/>
      <c r="BJ22" s="51"/>
      <c r="BK22" s="48"/>
      <c r="BL22" s="51"/>
      <c r="BM22" s="48"/>
      <c r="BN22" s="51"/>
      <c r="BO22" s="48"/>
      <c r="BP22" s="51"/>
      <c r="BQ22" s="48"/>
      <c r="BR22" s="51"/>
      <c r="BS22" s="48"/>
      <c r="BT22" s="51"/>
      <c r="BU22" s="48"/>
      <c r="BV22" s="51"/>
      <c r="BW22" s="48"/>
      <c r="BX22" s="51"/>
      <c r="BY22" s="48"/>
      <c r="BZ22" s="51"/>
      <c r="CA22" s="48"/>
      <c r="CB22" s="51"/>
      <c r="CC22" s="48"/>
      <c r="CD22" s="51"/>
      <c r="CE22" s="48"/>
      <c r="CF22" s="51"/>
      <c r="CG22" s="48"/>
      <c r="CH22" s="51"/>
      <c r="CI22" s="48"/>
      <c r="CJ22" s="51"/>
      <c r="CK22" s="48"/>
      <c r="CL22" s="51"/>
      <c r="CM22" s="48"/>
      <c r="CN22" s="51"/>
      <c r="CO22" s="48"/>
      <c r="CP22" s="51"/>
      <c r="CQ22" s="48"/>
      <c r="CR22" s="51"/>
      <c r="CS22" s="48"/>
      <c r="CT22" s="51"/>
      <c r="CU22" s="48"/>
      <c r="CV22" s="51"/>
      <c r="CW22" s="48"/>
      <c r="CX22" s="51"/>
      <c r="CY22" s="48"/>
      <c r="CZ22" s="51"/>
      <c r="DA22" s="48"/>
      <c r="DB22" s="51"/>
      <c r="DC22" s="48"/>
      <c r="DD22" s="51"/>
      <c r="DE22" s="48"/>
      <c r="DF22" s="51"/>
      <c r="DG22" s="48"/>
      <c r="DH22" s="51"/>
      <c r="DI22" s="48"/>
      <c r="DJ22" s="51"/>
      <c r="DK22" s="48"/>
      <c r="DL22" s="51"/>
      <c r="DM22" s="48"/>
      <c r="DN22" s="51"/>
      <c r="DO22" s="48"/>
      <c r="DP22" s="51"/>
      <c r="DQ22" s="48"/>
      <c r="DR22" s="5"/>
      <c r="DS22" s="33" t="str">
        <f t="shared" si="0"/>
        <v>Claw II heights</v>
      </c>
      <c r="DT22" s="52"/>
      <c r="DU22" s="35" t="str">
        <f t="shared" si="1"/>
        <v/>
      </c>
      <c r="DV22" s="56"/>
      <c r="DW22" s="37" t="str">
        <f t="shared" si="2"/>
        <v/>
      </c>
      <c r="DX22" s="38" t="str">
        <f t="shared" si="3"/>
        <v/>
      </c>
      <c r="DY22" s="57"/>
      <c r="DZ22" s="40" t="str">
        <f t="shared" si="4"/>
        <v/>
      </c>
      <c r="EA22" s="41"/>
      <c r="EB22" s="42"/>
      <c r="EC22" s="43"/>
      <c r="ED22" s="44"/>
      <c r="EE22" s="56"/>
      <c r="EF22" s="57"/>
    </row>
    <row r="23" spans="1:136" x14ac:dyDescent="0.2">
      <c r="A23" s="29" t="s">
        <v>22</v>
      </c>
      <c r="B23" s="53">
        <v>10.48</v>
      </c>
      <c r="C23" s="54">
        <f t="shared" ref="C23:C29" si="132">IF(AND((B23&gt;0),(B$5&gt;0)),(B23/B$5*100),"")</f>
        <v>35.274318411309324</v>
      </c>
      <c r="D23" s="53">
        <v>7.44</v>
      </c>
      <c r="E23" s="55">
        <f t="shared" ref="E23:E29" si="133">IF(AND((D23&gt;0),(D$5&gt;0)),(D23/D$5*100),"")</f>
        <v>24.140168721609346</v>
      </c>
      <c r="F23" s="53">
        <v>8.5299999999999994</v>
      </c>
      <c r="G23" s="55">
        <f t="shared" ref="G23:G29" si="134">IF(AND((F23&gt;0),(F$5&gt;0)),(F23/F$5*100),"")</f>
        <v>24.789305434466723</v>
      </c>
      <c r="H23" s="53">
        <v>12.57</v>
      </c>
      <c r="I23" s="55">
        <f t="shared" ref="I23:I29" si="135">IF(AND((H23&gt;0),(H$5&gt;0)),(H23/H$5*100),"")</f>
        <v>37.189349112426044</v>
      </c>
      <c r="J23" s="53">
        <v>7.69</v>
      </c>
      <c r="K23" s="55">
        <f t="shared" ref="K23:K29" si="136">IF(AND((J23&gt;0),(J$5&gt;0)),(J23/J$5*100),"")</f>
        <v>21.643681396003377</v>
      </c>
      <c r="L23" s="53">
        <v>9.16</v>
      </c>
      <c r="M23" s="55">
        <f t="shared" ref="M23:M29" si="137">IF(AND((L23&gt;0),(L$5&gt;0)),(L23/L$5*100),"")</f>
        <v>25.255031706644608</v>
      </c>
      <c r="N23" s="53">
        <v>9.0500000000000007</v>
      </c>
      <c r="O23" s="55">
        <f t="shared" ref="O23:O29" si="138">IF(AND((N23&gt;0),(N$5&gt;0)),(N23/N$5*100),"")</f>
        <v>28.784987277353689</v>
      </c>
      <c r="P23" s="53">
        <v>11.82</v>
      </c>
      <c r="Q23" s="55">
        <f t="shared" ref="Q23:Q29" si="139">IF(AND((P23&gt;0),(P$5&gt;0)),(P23/P$5*100),"")</f>
        <v>31.536819637139814</v>
      </c>
      <c r="R23" s="53">
        <v>11.18</v>
      </c>
      <c r="S23" s="55">
        <f t="shared" ref="S23:S29" si="140">IF(AND((R23&gt;0),(R$5&gt;0)),(R23/R$5*100),"")</f>
        <v>35.627788400254943</v>
      </c>
      <c r="T23" s="53">
        <v>7.93</v>
      </c>
      <c r="U23" s="55">
        <f t="shared" ref="U23:U29" si="141">IF(AND((T23&gt;0),(T$5&gt;0)),(T23/T$5*100),"")</f>
        <v>23.714114832535884</v>
      </c>
      <c r="V23" s="53">
        <v>8.32</v>
      </c>
      <c r="W23" s="55">
        <f t="shared" ref="W23:W29" si="142">IF(AND((V23&gt;0),(V$5&gt;0)),(V23/V$5*100),"")</f>
        <v>25.951341235184028</v>
      </c>
      <c r="X23" s="53">
        <v>9.59</v>
      </c>
      <c r="Y23" s="55">
        <f t="shared" ref="Y23:Y29" si="143">IF(AND((X23&gt;0),(X$5&gt;0)),(X23/X$5*100),"")</f>
        <v>29.363135333741582</v>
      </c>
      <c r="Z23" s="53">
        <v>9.82</v>
      </c>
      <c r="AA23" s="55">
        <f t="shared" ref="AA23:AA29" si="144">IF(AND((Z23&gt;0),(Z$5&gt;0)),(Z23/Z$5*100),"")</f>
        <v>31.263928685132125</v>
      </c>
      <c r="AB23" s="53">
        <v>8.02</v>
      </c>
      <c r="AC23" s="55">
        <f t="shared" ref="AC23:AC29" si="145">IF(AND((AB23&gt;0),(AB$5&gt;0)),(AB23/AB$5*100),"")</f>
        <v>27.334696659850032</v>
      </c>
      <c r="AD23" s="53">
        <v>7.65</v>
      </c>
      <c r="AE23" s="55">
        <f t="shared" ref="AE23:AE29" si="146">IF(AND((AD23&gt;0),(AD$5&gt;0)),(AD23/AD$5*100),"")</f>
        <v>24.781341107871722</v>
      </c>
      <c r="AF23" s="53">
        <v>7.7</v>
      </c>
      <c r="AG23" s="55">
        <f t="shared" ref="AG23:AG29" si="147">IF(AND((AF23&gt;0),(AF$5&gt;0)),(AF23/AF$5*100),"")</f>
        <v>25.709515859766281</v>
      </c>
      <c r="AH23" s="53">
        <v>10.4</v>
      </c>
      <c r="AI23" s="55">
        <f t="shared" ref="AI23:AI29" si="148">IF(AND((AH23&gt;0),(AH$5&gt;0)),(AH23/AH$5*100),"")</f>
        <v>30.897207367795609</v>
      </c>
      <c r="AJ23" s="53">
        <v>7.16</v>
      </c>
      <c r="AK23" s="55">
        <f t="shared" ref="AK23:AK29" si="149">IF(AND((AJ23&gt;0),(AJ$5&gt;0)),(AJ23/AJ$5*100),"")</f>
        <v>24.304141208418194</v>
      </c>
      <c r="AL23" s="53">
        <v>9.49</v>
      </c>
      <c r="AM23" s="55">
        <f t="shared" ref="AM23:AM29" si="150">IF(AND((AL23&gt;0),(AL$5&gt;0)),(AL23/AL$5*100),"")</f>
        <v>29.721265267773255</v>
      </c>
      <c r="AN23" s="53">
        <v>10.5</v>
      </c>
      <c r="AO23" s="55">
        <f t="shared" ref="AO23:AO29" si="151">IF(AND((AN23&gt;0),(AN$5&gt;0)),(AN23/AN$5*100),"")</f>
        <v>30.755711775043938</v>
      </c>
      <c r="AP23" s="53">
        <v>7.58</v>
      </c>
      <c r="AQ23" s="55">
        <f t="shared" ref="AQ23:AQ29" si="152">IF(AND((AP23&gt;0),(AP$5&gt;0)),(AP23/AP$5*100),"")</f>
        <v>23.067559342665856</v>
      </c>
      <c r="AR23" s="53">
        <v>9.24</v>
      </c>
      <c r="AS23" s="55">
        <f t="shared" ref="AS23:AS29" si="153">IF(AND((AR23&gt;0),(AR$5&gt;0)),(AR23/AR$5*100),"")</f>
        <v>27.152512488980314</v>
      </c>
      <c r="AT23" s="53">
        <v>8.25</v>
      </c>
      <c r="AU23" s="55">
        <f t="shared" ref="AU23:AU29" si="154">IF(AND((AT23&gt;0),(AT$5&gt;0)),(AT23/AT$5*100),"")</f>
        <v>28.735632183908045</v>
      </c>
      <c r="AV23" s="53">
        <v>9.84</v>
      </c>
      <c r="AW23" s="55">
        <f t="shared" ref="AW23:AW29" si="155">IF(AND((AV23&gt;0),(AV$5&gt;0)),(AV23/AV$5*100),"")</f>
        <v>32.56121773659828</v>
      </c>
      <c r="AX23" s="53">
        <v>8.9</v>
      </c>
      <c r="AY23" s="55">
        <f t="shared" ref="AY23:AY29" si="156">IF(AND((AX23&gt;0),(AX$5&gt;0)),(AX23/AX$5*100),"")</f>
        <v>26.08440797186401</v>
      </c>
      <c r="AZ23" s="53">
        <v>8.5399999999999991</v>
      </c>
      <c r="BA23" s="55">
        <f t="shared" ref="BA23:BA29" si="157">IF(AND((AZ23&gt;0),(AZ$5&gt;0)),(AZ23/AZ$5*100),"")</f>
        <v>28.278145695364238</v>
      </c>
      <c r="BB23" s="53">
        <v>8.48</v>
      </c>
      <c r="BC23" s="55">
        <f t="shared" ref="BC23:BC29" si="158">IF(AND((BB23&gt;0),(BB$5&gt;0)),(BB23/BB$5*100),"")</f>
        <v>25.245608812146468</v>
      </c>
      <c r="BD23" s="53">
        <v>6.16</v>
      </c>
      <c r="BE23" s="55">
        <f t="shared" ref="BE23:BE29" si="159">IF(AND((BD23&gt;0),(BD$5&gt;0)),(BD23/BD$5*100),"")</f>
        <v>18.410041841004183</v>
      </c>
      <c r="BF23" s="53">
        <v>6.88</v>
      </c>
      <c r="BG23" s="55">
        <f t="shared" ref="BG23:BG29" si="160">IF(AND((BF23&gt;0),(BF$5&gt;0)),(BF23/BF$5*100),"")</f>
        <v>23.839223839223838</v>
      </c>
      <c r="BH23" s="53">
        <v>6.86</v>
      </c>
      <c r="BI23" s="55">
        <f t="shared" ref="BI23:BI29" si="161">IF(AND((BH23&gt;0),(BH$5&gt;0)),(BH23/BH$5*100),"")</f>
        <v>24.112478031634449</v>
      </c>
      <c r="BJ23" s="55"/>
      <c r="BK23" s="55" t="str">
        <f t="shared" ref="BK23:BK29" si="162">IF(AND((BJ23&gt;0),(BJ$5&gt;0)),(BJ23/BJ$5*100),"")</f>
        <v/>
      </c>
      <c r="BL23" s="53">
        <v>9.15</v>
      </c>
      <c r="BM23" s="55">
        <f t="shared" ref="BM23:BM29" si="163">IF(AND((BL23&gt;0),(BL$5&gt;0)),(BL23/BL$5*100),"")</f>
        <v>28.558052434456933</v>
      </c>
      <c r="BN23" s="53">
        <v>5.86</v>
      </c>
      <c r="BO23" s="55">
        <f t="shared" ref="BO23:BO29" si="164">IF(AND((BN23&gt;0),(BN$5&gt;0)),(BN23/BN$5*100),"")</f>
        <v>18.318224445139109</v>
      </c>
      <c r="BP23" s="53">
        <v>11.22</v>
      </c>
      <c r="BQ23" s="55">
        <f t="shared" ref="BQ23:BQ29" si="165">IF(AND((BP23&gt;0),(BP$5&gt;0)),(BP23/BP$5*100),"")</f>
        <v>35.732484076433124</v>
      </c>
      <c r="BR23" s="53">
        <v>12.48</v>
      </c>
      <c r="BS23" s="55">
        <f t="shared" ref="BS23:BS29" si="166">IF(AND((BR23&gt;0),(BR$5&gt;0)),(BR23/BR$5*100),"")</f>
        <v>37.220399642111538</v>
      </c>
      <c r="BT23" s="53">
        <v>7.94</v>
      </c>
      <c r="BU23" s="55">
        <f t="shared" ref="BU23:BU29" si="167">IF(AND((BT23&gt;0),(BT$5&gt;0)),(BT23/BT$5*100),"")</f>
        <v>24.104432301153615</v>
      </c>
      <c r="BV23" s="55"/>
      <c r="BW23" s="55" t="str">
        <f t="shared" ref="BW23:BW29" si="168">IF(AND((BV23&gt;0),(BV$5&gt;0)),(BV23/BV$5*100),"")</f>
        <v/>
      </c>
      <c r="BX23" s="53">
        <v>6.11</v>
      </c>
      <c r="BY23" s="55">
        <f t="shared" ref="BY23:BY29" si="169">IF(AND((BX23&gt;0),(BX$5&gt;0)),(BX23/BX$5*100),"")</f>
        <v>24.959150326797385</v>
      </c>
      <c r="BZ23" s="53">
        <v>8.59</v>
      </c>
      <c r="CA23" s="55">
        <f t="shared" ref="CA23:CA29" si="170">IF(AND((BZ23&gt;0),(BZ$5&gt;0)),(BZ23/BZ$5*100),"")</f>
        <v>29.030077728962489</v>
      </c>
      <c r="CB23" s="53">
        <v>6.9</v>
      </c>
      <c r="CC23" s="55">
        <f t="shared" ref="CC23:CC29" si="171">IF(AND((CB23&gt;0),(CB$5&gt;0)),(CB23/CB$5*100),"")</f>
        <v>23.630136986301373</v>
      </c>
      <c r="CD23" s="53">
        <v>7.04</v>
      </c>
      <c r="CE23" s="55">
        <f t="shared" ref="CE23:CE29" si="172">IF(AND((CD23&gt;0),(CD$5&gt;0)),(CD23/CD$5*100),"")</f>
        <v>21.275309761257173</v>
      </c>
      <c r="CF23" s="53">
        <v>9.2899999999999991</v>
      </c>
      <c r="CG23" s="55">
        <f t="shared" ref="CG23:CG29" si="173">IF(AND((CF23&gt;0),(CF$5&gt;0)),(CF23/CF$5*100),"")</f>
        <v>31.58789527371642</v>
      </c>
      <c r="CH23" s="53">
        <v>10.74</v>
      </c>
      <c r="CI23" s="55">
        <f t="shared" ref="CI23:CI29" si="174">IF(AND((CH23&gt;0),(CH$5&gt;0)),(CH23/CH$5*100),"")</f>
        <v>36.247046911913607</v>
      </c>
      <c r="CJ23" s="53">
        <v>8.1999999999999993</v>
      </c>
      <c r="CK23" s="55">
        <f t="shared" ref="CK23:CK29" si="175">IF(AND((CJ23&gt;0),(CJ$5&gt;0)),(CJ23/CJ$5*100),"")</f>
        <v>29.538904899135442</v>
      </c>
      <c r="CL23" s="53">
        <v>8.16</v>
      </c>
      <c r="CM23" s="55">
        <f t="shared" ref="CM23:CM29" si="176">IF(AND((CL23&gt;0),(CL$5&gt;0)),(CL23/CL$5*100),"")</f>
        <v>26.086956521739129</v>
      </c>
      <c r="CN23" s="53">
        <v>8.67</v>
      </c>
      <c r="CO23" s="55">
        <f t="shared" ref="CO23:CO29" si="177">IF(AND((CN23&gt;0),(CN$5&gt;0)),(CN23/CN$5*100),"")</f>
        <v>27.824133504492938</v>
      </c>
      <c r="CP23" s="55"/>
      <c r="CQ23" s="55" t="str">
        <f t="shared" ref="CQ23:CQ29" si="178">IF(AND((CP23&gt;0),(CP$5&gt;0)),(CP23/CP$5*100),"")</f>
        <v/>
      </c>
      <c r="CR23" s="53">
        <v>10.89</v>
      </c>
      <c r="CS23" s="55">
        <f t="shared" ref="CS23:CS29" si="179">IF(AND((CR23&gt;0),(CR$5&gt;0)),(CR23/CR$5*100),"")</f>
        <v>29.917582417582423</v>
      </c>
      <c r="CT23" s="53">
        <v>8.36</v>
      </c>
      <c r="CU23" s="55">
        <f t="shared" ref="CU23:CU29" si="180">IF(AND((CT23&gt;0),(CT$5&gt;0)),(CT23/CT$5*100),"")</f>
        <v>25.914445133292002</v>
      </c>
      <c r="CV23" s="53">
        <v>8.93</v>
      </c>
      <c r="CW23" s="55">
        <f t="shared" ref="CW23:CW29" si="181">IF(AND((CV23&gt;0),(CV$5&gt;0)),(CV23/CV$5*100),"")</f>
        <v>26.93003618817853</v>
      </c>
      <c r="CX23" s="53">
        <v>10.61</v>
      </c>
      <c r="CY23" s="55">
        <f t="shared" ref="CY23:CY29" si="182">IF(AND((CX23&gt;0),(CX$5&gt;0)),(CX23/CX$5*100),"")</f>
        <v>31.178372024684098</v>
      </c>
      <c r="CZ23" s="53">
        <v>9.15</v>
      </c>
      <c r="DA23" s="55">
        <f t="shared" ref="DA23:DA29" si="183">IF(AND((CZ23&gt;0),(CZ$5&gt;0)),(CZ23/CZ$5*100),"")</f>
        <v>28.809823677581864</v>
      </c>
      <c r="DB23" s="53">
        <v>9.5500000000000007</v>
      </c>
      <c r="DC23" s="55">
        <f t="shared" ref="DC23:DC29" si="184">IF(AND((DB23&gt;0),(DB$5&gt;0)),(DB23/DB$5*100),"")</f>
        <v>31.466227347611202</v>
      </c>
      <c r="DD23" s="53">
        <v>10.67</v>
      </c>
      <c r="DE23" s="55">
        <f t="shared" ref="DE23:DE29" si="185">IF(AND((DD23&gt;0),(DD$5&gt;0)),(DD23/DD$5*100),"")</f>
        <v>34.530744336569583</v>
      </c>
      <c r="DF23" s="53">
        <v>9.31</v>
      </c>
      <c r="DG23" s="55">
        <f t="shared" ref="DG23:DG29" si="186">IF(AND((DF23&gt;0),(DF$5&gt;0)),(DF23/DF$5*100),"")</f>
        <v>30.02257336343115</v>
      </c>
      <c r="DH23" s="53">
        <v>9.69</v>
      </c>
      <c r="DI23" s="55">
        <f t="shared" ref="DI23:DI29" si="187">IF(AND((DH23&gt;0),(DH$5&gt;0)),(DH23/DH$5*100),"")</f>
        <v>32.064857710125743</v>
      </c>
      <c r="DJ23" s="53">
        <v>11.57</v>
      </c>
      <c r="DK23" s="55">
        <f t="shared" ref="DK23:DK29" si="188">IF(AND((DJ23&gt;0),(DJ$5&gt;0)),(DJ23/DJ$5*100),"")</f>
        <v>36.788553259141501</v>
      </c>
      <c r="DL23" s="53">
        <v>7.93</v>
      </c>
      <c r="DM23" s="55">
        <f t="shared" ref="DM23:DM29" si="189">IF(AND((DL23&gt;0),(DL$5&gt;0)),(DL23/DL$5*100),"")</f>
        <v>25.965946299934512</v>
      </c>
      <c r="DN23" s="55"/>
      <c r="DO23" s="55" t="str">
        <f t="shared" ref="DO23:DO29" si="190">IF(AND((DN23&gt;0),(DN$5&gt;0)),(DN23/DN$5*100),"")</f>
        <v/>
      </c>
      <c r="DP23" s="55"/>
      <c r="DQ23" s="55" t="str">
        <f t="shared" ref="DQ23:DQ29" si="191">IF(AND((DP23&gt;0),(DP$5&gt;0)),(DP23/DP$5*100),"")</f>
        <v/>
      </c>
      <c r="DR23" s="5"/>
      <c r="DS23" s="33" t="str">
        <f t="shared" si="0"/>
        <v xml:space="preserve">     External base</v>
      </c>
      <c r="DT23" s="34">
        <f t="shared" ref="DT23:DT30" si="192">COUNT(#REF!,#REF!,#REF!,#REF!,#REF!,#REF!,B23,D23,F23,H23,J23,L23,N23,P23,R23,T23,V23,X23,Z23,AB23,AD23,AF23,AH23,AJ23,AL23,AN23,AP23,AR23,AT23,AV23,AX23,AZ23,BB23,BD23,BF23,BH23,BJ23,BL23,BN23,BP23,BR23,BT23,BV23,BX23,BZ23,CB23,CD23,CF23,CH23,CJ23,CL23,CN23,CP23,CR23,CT23,CV23,CX23,CZ23,DB23,DD23,DF23,DP23,DH23,DJ23,DL23,DN23,DP23)</f>
        <v>55</v>
      </c>
      <c r="DU23" s="35">
        <f t="shared" si="1"/>
        <v>5.86</v>
      </c>
      <c r="DV23" s="56" t="str">
        <f t="shared" si="5"/>
        <v>–</v>
      </c>
      <c r="DW23" s="37">
        <f t="shared" si="2"/>
        <v>12.57</v>
      </c>
      <c r="DX23" s="38">
        <f t="shared" si="3"/>
        <v>18.318224445139109</v>
      </c>
      <c r="DY23" s="57" t="str">
        <f t="shared" si="8"/>
        <v>–</v>
      </c>
      <c r="DZ23" s="40">
        <f t="shared" si="4"/>
        <v>37.220399642111538</v>
      </c>
      <c r="EA23" s="41">
        <f t="shared" si="6"/>
        <v>8.9498181818181859</v>
      </c>
      <c r="EB23" s="42">
        <f t="shared" si="6"/>
        <v>28.240491708099139</v>
      </c>
      <c r="EC23" s="43">
        <f t="shared" si="7"/>
        <v>1.5823534873480336</v>
      </c>
      <c r="ED23" s="44">
        <f t="shared" si="7"/>
        <v>4.5879721085439655</v>
      </c>
      <c r="EE23" s="56">
        <f t="shared" ref="EE23:EE30" si="193">IF(COUNT(B23)&gt;0,B23,"?")</f>
        <v>10.48</v>
      </c>
      <c r="EF23" s="57">
        <f t="shared" si="9"/>
        <v>35.274318411309324</v>
      </c>
    </row>
    <row r="24" spans="1:136" x14ac:dyDescent="0.2">
      <c r="A24" s="29" t="s">
        <v>23</v>
      </c>
      <c r="B24" s="53">
        <v>14.89</v>
      </c>
      <c r="C24" s="54">
        <f t="shared" si="132"/>
        <v>50.117805452709533</v>
      </c>
      <c r="D24" s="53">
        <v>13.22</v>
      </c>
      <c r="E24" s="55">
        <f t="shared" si="133"/>
        <v>42.894224529526284</v>
      </c>
      <c r="F24" s="53">
        <v>15.52</v>
      </c>
      <c r="G24" s="55">
        <f t="shared" si="134"/>
        <v>45.103167683812849</v>
      </c>
      <c r="H24" s="53">
        <v>16.190000000000001</v>
      </c>
      <c r="I24" s="55">
        <f t="shared" si="135"/>
        <v>47.899408284023679</v>
      </c>
      <c r="J24" s="53">
        <v>12.96</v>
      </c>
      <c r="K24" s="55">
        <f t="shared" si="136"/>
        <v>36.47621728117084</v>
      </c>
      <c r="L24" s="53">
        <v>17.850000000000001</v>
      </c>
      <c r="M24" s="55">
        <f t="shared" si="137"/>
        <v>49.214226633581468</v>
      </c>
      <c r="N24" s="53">
        <v>15.36</v>
      </c>
      <c r="O24" s="55">
        <f t="shared" si="138"/>
        <v>48.854961832061065</v>
      </c>
      <c r="P24" s="53">
        <v>15.89</v>
      </c>
      <c r="Q24" s="55">
        <f t="shared" si="139"/>
        <v>42.395944503735336</v>
      </c>
      <c r="R24" s="53">
        <v>13.92</v>
      </c>
      <c r="S24" s="55">
        <f t="shared" si="140"/>
        <v>44.359464627151048</v>
      </c>
      <c r="T24" s="53">
        <v>13.06</v>
      </c>
      <c r="U24" s="55">
        <f t="shared" si="141"/>
        <v>39.055023923444985</v>
      </c>
      <c r="V24" s="53">
        <v>15.92</v>
      </c>
      <c r="W24" s="55">
        <f t="shared" si="142"/>
        <v>49.656893325015595</v>
      </c>
      <c r="X24" s="53">
        <v>15.9</v>
      </c>
      <c r="Y24" s="55">
        <f t="shared" si="143"/>
        <v>48.683404776484998</v>
      </c>
      <c r="Z24" s="53">
        <v>14.83</v>
      </c>
      <c r="AA24" s="55">
        <f t="shared" si="144"/>
        <v>47.214262973575295</v>
      </c>
      <c r="AB24" s="53">
        <v>14.07</v>
      </c>
      <c r="AC24" s="55">
        <f t="shared" si="145"/>
        <v>47.955010224948872</v>
      </c>
      <c r="AD24" s="53">
        <v>13.33</v>
      </c>
      <c r="AE24" s="55">
        <f t="shared" si="146"/>
        <v>43.181081956592159</v>
      </c>
      <c r="AF24" s="53">
        <v>15.15</v>
      </c>
      <c r="AG24" s="55">
        <f t="shared" si="147"/>
        <v>50.58430717863105</v>
      </c>
      <c r="AH24" s="53">
        <v>16.8</v>
      </c>
      <c r="AI24" s="55">
        <f t="shared" si="148"/>
        <v>49.910873440285215</v>
      </c>
      <c r="AJ24" s="53">
        <v>13.69</v>
      </c>
      <c r="AK24" s="55">
        <f t="shared" si="149"/>
        <v>46.469789545145957</v>
      </c>
      <c r="AL24" s="53">
        <v>15.23</v>
      </c>
      <c r="AM24" s="55">
        <f t="shared" si="150"/>
        <v>47.698089570936425</v>
      </c>
      <c r="AN24" s="53">
        <v>14.67</v>
      </c>
      <c r="AO24" s="55">
        <f t="shared" si="151"/>
        <v>42.970123022847098</v>
      </c>
      <c r="AP24" s="53">
        <v>12.75</v>
      </c>
      <c r="AQ24" s="55">
        <f t="shared" si="152"/>
        <v>38.80097382836275</v>
      </c>
      <c r="AR24" s="53">
        <v>17.55</v>
      </c>
      <c r="AS24" s="55">
        <f t="shared" si="153"/>
        <v>51.572142227446371</v>
      </c>
      <c r="AT24" s="53">
        <v>12.81</v>
      </c>
      <c r="AU24" s="55">
        <f t="shared" si="154"/>
        <v>44.618599791013587</v>
      </c>
      <c r="AV24" s="53">
        <v>15.68</v>
      </c>
      <c r="AW24" s="55">
        <f t="shared" si="155"/>
        <v>51.886168100595633</v>
      </c>
      <c r="AX24" s="53">
        <v>17.010000000000002</v>
      </c>
      <c r="AY24" s="55">
        <f t="shared" si="156"/>
        <v>49.853458382180548</v>
      </c>
      <c r="AZ24" s="53">
        <v>13.27</v>
      </c>
      <c r="BA24" s="55">
        <f t="shared" si="157"/>
        <v>43.940397350993379</v>
      </c>
      <c r="BB24" s="53">
        <v>15.13</v>
      </c>
      <c r="BC24" s="55">
        <f t="shared" si="158"/>
        <v>45.043167609407561</v>
      </c>
      <c r="BD24" s="53">
        <v>13.9</v>
      </c>
      <c r="BE24" s="55">
        <f t="shared" si="159"/>
        <v>41.542139868499703</v>
      </c>
      <c r="BF24" s="53">
        <v>14.04</v>
      </c>
      <c r="BG24" s="55">
        <f t="shared" si="160"/>
        <v>48.648648648648646</v>
      </c>
      <c r="BH24" s="53">
        <v>13.36</v>
      </c>
      <c r="BI24" s="55">
        <f t="shared" si="161"/>
        <v>46.959578207381369</v>
      </c>
      <c r="BJ24" s="55"/>
      <c r="BK24" s="55" t="str">
        <f t="shared" si="162"/>
        <v/>
      </c>
      <c r="BL24" s="53">
        <v>14.72</v>
      </c>
      <c r="BM24" s="55">
        <f t="shared" si="163"/>
        <v>45.942571785268413</v>
      </c>
      <c r="BN24" s="53">
        <v>15.83</v>
      </c>
      <c r="BO24" s="55">
        <f t="shared" si="164"/>
        <v>49.484213816817757</v>
      </c>
      <c r="BP24" s="53">
        <v>15.83</v>
      </c>
      <c r="BQ24" s="55">
        <f t="shared" si="165"/>
        <v>50.414012738853508</v>
      </c>
      <c r="BR24" s="53">
        <v>16.88</v>
      </c>
      <c r="BS24" s="55">
        <f t="shared" si="166"/>
        <v>50.342976439009831</v>
      </c>
      <c r="BT24" s="53">
        <v>14.62</v>
      </c>
      <c r="BU24" s="55">
        <f t="shared" si="167"/>
        <v>44.383727990285365</v>
      </c>
      <c r="BV24" s="55"/>
      <c r="BW24" s="55" t="str">
        <f t="shared" si="168"/>
        <v/>
      </c>
      <c r="BX24" s="53">
        <v>7.9</v>
      </c>
      <c r="BY24" s="55">
        <f t="shared" si="169"/>
        <v>32.271241830065364</v>
      </c>
      <c r="BZ24" s="53">
        <v>12.32</v>
      </c>
      <c r="CA24" s="55">
        <f t="shared" si="170"/>
        <v>41.635687732342006</v>
      </c>
      <c r="CB24" s="53">
        <v>11.61</v>
      </c>
      <c r="CC24" s="55">
        <f t="shared" si="171"/>
        <v>39.760273972602739</v>
      </c>
      <c r="CD24" s="53">
        <v>13.05</v>
      </c>
      <c r="CE24" s="55">
        <f t="shared" si="172"/>
        <v>39.43789664551224</v>
      </c>
      <c r="CF24" s="53">
        <v>12.1</v>
      </c>
      <c r="CG24" s="55">
        <f t="shared" si="173"/>
        <v>41.142468548112888</v>
      </c>
      <c r="CH24" s="53">
        <v>13.99</v>
      </c>
      <c r="CI24" s="55">
        <f t="shared" si="174"/>
        <v>47.215659804252446</v>
      </c>
      <c r="CJ24" s="53">
        <v>11.57</v>
      </c>
      <c r="CK24" s="55">
        <f t="shared" si="175"/>
        <v>41.678674351585016</v>
      </c>
      <c r="CL24" s="53">
        <v>12.47</v>
      </c>
      <c r="CM24" s="55">
        <f t="shared" si="176"/>
        <v>39.865728900255753</v>
      </c>
      <c r="CN24" s="53">
        <v>13.7</v>
      </c>
      <c r="CO24" s="55">
        <f t="shared" si="177"/>
        <v>43.966623876765084</v>
      </c>
      <c r="CP24" s="55"/>
      <c r="CQ24" s="55" t="str">
        <f t="shared" si="178"/>
        <v/>
      </c>
      <c r="CR24" s="53">
        <v>17.53</v>
      </c>
      <c r="CS24" s="55">
        <f t="shared" si="179"/>
        <v>48.159340659340664</v>
      </c>
      <c r="CT24" s="53">
        <v>15.6</v>
      </c>
      <c r="CU24" s="55">
        <f t="shared" si="180"/>
        <v>48.357098574085555</v>
      </c>
      <c r="CV24" s="53">
        <v>14.38</v>
      </c>
      <c r="CW24" s="55">
        <f t="shared" si="181"/>
        <v>43.365500603136311</v>
      </c>
      <c r="CX24" s="53">
        <v>15.01</v>
      </c>
      <c r="CY24" s="55">
        <f t="shared" si="182"/>
        <v>44.108139876579486</v>
      </c>
      <c r="CZ24" s="53">
        <v>14.37</v>
      </c>
      <c r="DA24" s="55">
        <f t="shared" si="183"/>
        <v>45.245591939546593</v>
      </c>
      <c r="DB24" s="53">
        <v>16.18</v>
      </c>
      <c r="DC24" s="55">
        <f t="shared" si="184"/>
        <v>53.311367380560128</v>
      </c>
      <c r="DD24" s="53">
        <v>14.75</v>
      </c>
      <c r="DE24" s="55">
        <f t="shared" si="185"/>
        <v>47.734627831715216</v>
      </c>
      <c r="DF24" s="53">
        <v>14.68</v>
      </c>
      <c r="DG24" s="55">
        <f t="shared" si="186"/>
        <v>47.339567881328598</v>
      </c>
      <c r="DH24" s="53">
        <v>15.24</v>
      </c>
      <c r="DI24" s="55">
        <f t="shared" si="187"/>
        <v>50.430178689609527</v>
      </c>
      <c r="DJ24" s="53">
        <v>16.100000000000001</v>
      </c>
      <c r="DK24" s="55">
        <f t="shared" si="188"/>
        <v>51.192368839427672</v>
      </c>
      <c r="DL24" s="53">
        <v>12.09</v>
      </c>
      <c r="DM24" s="55">
        <f t="shared" si="189"/>
        <v>39.587426326129666</v>
      </c>
      <c r="DN24" s="55"/>
      <c r="DO24" s="55" t="str">
        <f t="shared" si="190"/>
        <v/>
      </c>
      <c r="DP24" s="55"/>
      <c r="DQ24" s="55" t="str">
        <f t="shared" si="191"/>
        <v/>
      </c>
      <c r="DR24" s="5"/>
      <c r="DS24" s="33" t="str">
        <f t="shared" si="0"/>
        <v xml:space="preserve">     External primary branch</v>
      </c>
      <c r="DT24" s="34">
        <f t="shared" si="192"/>
        <v>55</v>
      </c>
      <c r="DU24" s="35">
        <f t="shared" si="1"/>
        <v>7.9</v>
      </c>
      <c r="DV24" s="56" t="str">
        <f t="shared" si="5"/>
        <v>–</v>
      </c>
      <c r="DW24" s="37">
        <f t="shared" si="2"/>
        <v>17.850000000000001</v>
      </c>
      <c r="DX24" s="38">
        <f t="shared" si="3"/>
        <v>32.271241830065364</v>
      </c>
      <c r="DY24" s="57" t="str">
        <f t="shared" si="8"/>
        <v>–</v>
      </c>
      <c r="DZ24" s="40">
        <f t="shared" si="4"/>
        <v>53.311367380560128</v>
      </c>
      <c r="EA24" s="41">
        <f t="shared" si="6"/>
        <v>14.48127272727273</v>
      </c>
      <c r="EB24" s="42">
        <f t="shared" si="6"/>
        <v>45.635136760243583</v>
      </c>
      <c r="EC24" s="43">
        <f t="shared" si="7"/>
        <v>1.7925814765773731</v>
      </c>
      <c r="ED24" s="44">
        <f t="shared" si="7"/>
        <v>4.3924494629643274</v>
      </c>
      <c r="EE24" s="56">
        <f t="shared" si="193"/>
        <v>14.89</v>
      </c>
      <c r="EF24" s="57">
        <f t="shared" si="9"/>
        <v>50.117805452709533</v>
      </c>
    </row>
    <row r="25" spans="1:136" x14ac:dyDescent="0.2">
      <c r="A25" s="29" t="s">
        <v>24</v>
      </c>
      <c r="B25" s="53">
        <v>7.97</v>
      </c>
      <c r="C25" s="54">
        <f t="shared" si="132"/>
        <v>26.825984516997643</v>
      </c>
      <c r="D25" s="53">
        <v>5.46</v>
      </c>
      <c r="E25" s="55">
        <f t="shared" si="133"/>
        <v>17.71576898118105</v>
      </c>
      <c r="F25" s="53">
        <v>7.23</v>
      </c>
      <c r="G25" s="55">
        <f t="shared" si="134"/>
        <v>21.011333914559724</v>
      </c>
      <c r="H25" s="53">
        <v>8.65</v>
      </c>
      <c r="I25" s="55">
        <f t="shared" si="135"/>
        <v>25.591715976331365</v>
      </c>
      <c r="J25" s="53">
        <v>7.08</v>
      </c>
      <c r="K25" s="55">
        <f t="shared" si="136"/>
        <v>19.926822403602589</v>
      </c>
      <c r="L25" s="53">
        <v>6.69</v>
      </c>
      <c r="M25" s="55">
        <f t="shared" si="137"/>
        <v>18.444995864350702</v>
      </c>
      <c r="N25" s="53">
        <v>7.51</v>
      </c>
      <c r="O25" s="55">
        <f t="shared" si="138"/>
        <v>23.886768447837149</v>
      </c>
      <c r="P25" s="53">
        <v>9.39</v>
      </c>
      <c r="Q25" s="55">
        <f t="shared" si="139"/>
        <v>25.053361792956245</v>
      </c>
      <c r="R25" s="53">
        <v>7.06</v>
      </c>
      <c r="S25" s="55">
        <f t="shared" si="140"/>
        <v>22.498406628425748</v>
      </c>
      <c r="T25" s="53">
        <v>6.6</v>
      </c>
      <c r="U25" s="55">
        <f t="shared" si="141"/>
        <v>19.736842105263158</v>
      </c>
      <c r="V25" s="53">
        <v>6.05</v>
      </c>
      <c r="W25" s="55">
        <f t="shared" si="142"/>
        <v>18.870867124142233</v>
      </c>
      <c r="X25" s="53">
        <v>7.99</v>
      </c>
      <c r="Y25" s="55">
        <f t="shared" si="143"/>
        <v>24.464176362522966</v>
      </c>
      <c r="Z25" s="53">
        <v>8.6300000000000008</v>
      </c>
      <c r="AA25" s="55">
        <f t="shared" si="144"/>
        <v>27.475326329194527</v>
      </c>
      <c r="AB25" s="53">
        <v>6.85</v>
      </c>
      <c r="AC25" s="55">
        <f t="shared" si="145"/>
        <v>23.346966598500341</v>
      </c>
      <c r="AD25" s="53">
        <v>6.33</v>
      </c>
      <c r="AE25" s="55">
        <f t="shared" si="146"/>
        <v>20.505344995140913</v>
      </c>
      <c r="AF25" s="53"/>
      <c r="AG25" s="55" t="str">
        <f t="shared" si="147"/>
        <v/>
      </c>
      <c r="AH25" s="53">
        <v>9.08</v>
      </c>
      <c r="AI25" s="55">
        <f t="shared" si="148"/>
        <v>26.975638740344625</v>
      </c>
      <c r="AJ25" s="53">
        <v>7.41</v>
      </c>
      <c r="AK25" s="55">
        <f t="shared" si="149"/>
        <v>25.152749490835031</v>
      </c>
      <c r="AL25" s="53">
        <v>9.9600000000000009</v>
      </c>
      <c r="AM25" s="55">
        <f t="shared" si="150"/>
        <v>31.193235202004388</v>
      </c>
      <c r="AN25" s="53">
        <v>9.92</v>
      </c>
      <c r="AO25" s="55">
        <f t="shared" si="151"/>
        <v>29.056824838898653</v>
      </c>
      <c r="AP25" s="53">
        <v>6.98</v>
      </c>
      <c r="AQ25" s="55">
        <f t="shared" si="152"/>
        <v>21.241631162507609</v>
      </c>
      <c r="AR25" s="53">
        <v>10.02</v>
      </c>
      <c r="AS25" s="55">
        <f t="shared" si="153"/>
        <v>29.444607699089037</v>
      </c>
      <c r="AT25" s="53">
        <v>5.25</v>
      </c>
      <c r="AU25" s="55">
        <f t="shared" si="154"/>
        <v>18.286311389759664</v>
      </c>
      <c r="AV25" s="53">
        <v>9.2799999999999994</v>
      </c>
      <c r="AW25" s="55">
        <f t="shared" si="155"/>
        <v>30.708140304434149</v>
      </c>
      <c r="AX25" s="53">
        <v>7.58</v>
      </c>
      <c r="AY25" s="55">
        <f t="shared" si="156"/>
        <v>22.215709261430248</v>
      </c>
      <c r="AZ25" s="53">
        <v>6.37</v>
      </c>
      <c r="BA25" s="55">
        <f t="shared" si="157"/>
        <v>21.09271523178808</v>
      </c>
      <c r="BB25" s="53">
        <v>9.0399999999999991</v>
      </c>
      <c r="BC25" s="55">
        <f t="shared" si="158"/>
        <v>26.912771658231609</v>
      </c>
      <c r="BD25" s="53">
        <v>6.55</v>
      </c>
      <c r="BE25" s="55">
        <f t="shared" si="159"/>
        <v>19.575612671846983</v>
      </c>
      <c r="BF25" s="53">
        <v>6.09</v>
      </c>
      <c r="BG25" s="55">
        <f t="shared" si="160"/>
        <v>21.101871101871104</v>
      </c>
      <c r="BH25" s="53">
        <v>5.81</v>
      </c>
      <c r="BI25" s="55">
        <f t="shared" si="161"/>
        <v>20.421792618629173</v>
      </c>
      <c r="BJ25" s="55"/>
      <c r="BK25" s="55" t="str">
        <f t="shared" si="162"/>
        <v/>
      </c>
      <c r="BL25" s="53">
        <v>8.5500000000000007</v>
      </c>
      <c r="BM25" s="55">
        <f t="shared" si="163"/>
        <v>26.68539325842697</v>
      </c>
      <c r="BN25" s="53">
        <v>8.34</v>
      </c>
      <c r="BO25" s="55">
        <f t="shared" si="164"/>
        <v>26.070647077211628</v>
      </c>
      <c r="BP25" s="53">
        <v>8.42</v>
      </c>
      <c r="BQ25" s="55">
        <f t="shared" si="165"/>
        <v>26.815286624203821</v>
      </c>
      <c r="BR25" s="53">
        <v>9.6</v>
      </c>
      <c r="BS25" s="55">
        <f t="shared" si="166"/>
        <v>28.631076647778109</v>
      </c>
      <c r="BT25" s="53">
        <v>9.25</v>
      </c>
      <c r="BU25" s="55">
        <f t="shared" si="167"/>
        <v>28.081360048573167</v>
      </c>
      <c r="BV25" s="55"/>
      <c r="BW25" s="55" t="str">
        <f t="shared" si="168"/>
        <v/>
      </c>
      <c r="BX25" s="53">
        <v>3.49</v>
      </c>
      <c r="BY25" s="55">
        <f t="shared" si="169"/>
        <v>14.256535947712418</v>
      </c>
      <c r="BZ25" s="53">
        <v>5.83</v>
      </c>
      <c r="CA25" s="55">
        <f t="shared" si="170"/>
        <v>19.702602230483272</v>
      </c>
      <c r="CB25" s="53">
        <v>6.57</v>
      </c>
      <c r="CC25" s="55">
        <f t="shared" si="171"/>
        <v>22.5</v>
      </c>
      <c r="CD25" s="53">
        <v>6.16</v>
      </c>
      <c r="CE25" s="55">
        <f t="shared" si="172"/>
        <v>18.615896041100026</v>
      </c>
      <c r="CF25" s="53">
        <v>7.73</v>
      </c>
      <c r="CG25" s="55">
        <f t="shared" si="173"/>
        <v>26.283577014620878</v>
      </c>
      <c r="CH25" s="53">
        <v>6.91</v>
      </c>
      <c r="CI25" s="55">
        <f t="shared" si="174"/>
        <v>23.320958488018899</v>
      </c>
      <c r="CJ25" s="53">
        <v>6.36</v>
      </c>
      <c r="CK25" s="55">
        <f t="shared" si="175"/>
        <v>22.910662824207492</v>
      </c>
      <c r="CL25" s="53">
        <v>7.91</v>
      </c>
      <c r="CM25" s="55">
        <f t="shared" si="176"/>
        <v>25.287723785166239</v>
      </c>
      <c r="CN25" s="53">
        <v>7.41</v>
      </c>
      <c r="CO25" s="55">
        <f t="shared" si="177"/>
        <v>23.780487804878049</v>
      </c>
      <c r="CP25" s="55"/>
      <c r="CQ25" s="55" t="str">
        <f t="shared" si="178"/>
        <v/>
      </c>
      <c r="CR25" s="53">
        <v>10.07</v>
      </c>
      <c r="CS25" s="55">
        <f t="shared" si="179"/>
        <v>27.664835164835168</v>
      </c>
      <c r="CT25" s="53">
        <v>8.7200000000000006</v>
      </c>
      <c r="CU25" s="55">
        <f t="shared" si="180"/>
        <v>27.030378177309366</v>
      </c>
      <c r="CV25" s="53">
        <v>6.03</v>
      </c>
      <c r="CW25" s="55">
        <f t="shared" si="181"/>
        <v>18.184559710494575</v>
      </c>
      <c r="CX25" s="53">
        <v>8.32</v>
      </c>
      <c r="CY25" s="55">
        <f t="shared" si="182"/>
        <v>24.449015574493092</v>
      </c>
      <c r="CZ25" s="53">
        <v>5.31</v>
      </c>
      <c r="DA25" s="55">
        <f t="shared" si="183"/>
        <v>16.719143576826195</v>
      </c>
      <c r="DB25" s="53">
        <v>8.51</v>
      </c>
      <c r="DC25" s="55">
        <f t="shared" si="184"/>
        <v>28.039538714991764</v>
      </c>
      <c r="DD25" s="53">
        <v>7.2</v>
      </c>
      <c r="DE25" s="55">
        <f t="shared" si="185"/>
        <v>23.300970873786408</v>
      </c>
      <c r="DF25" s="53">
        <v>8.9499999999999993</v>
      </c>
      <c r="DG25" s="55">
        <f t="shared" si="186"/>
        <v>28.861657529829081</v>
      </c>
      <c r="DH25" s="53">
        <v>9.0299999999999994</v>
      </c>
      <c r="DI25" s="55">
        <f t="shared" si="187"/>
        <v>29.880873593646591</v>
      </c>
      <c r="DJ25" s="53">
        <v>9.64</v>
      </c>
      <c r="DK25" s="55">
        <f t="shared" si="188"/>
        <v>30.651828298887125</v>
      </c>
      <c r="DL25" s="53">
        <v>9.2200000000000006</v>
      </c>
      <c r="DM25" s="55">
        <f t="shared" si="189"/>
        <v>30.189914865749838</v>
      </c>
      <c r="DN25" s="55"/>
      <c r="DO25" s="55" t="str">
        <f t="shared" si="190"/>
        <v/>
      </c>
      <c r="DP25" s="55"/>
      <c r="DQ25" s="55" t="str">
        <f t="shared" si="191"/>
        <v/>
      </c>
      <c r="DR25" s="5"/>
      <c r="DS25" s="33" t="str">
        <f t="shared" si="0"/>
        <v xml:space="preserve">     External secondary branch</v>
      </c>
      <c r="DT25" s="34">
        <f t="shared" si="192"/>
        <v>54</v>
      </c>
      <c r="DU25" s="35">
        <f t="shared" si="1"/>
        <v>3.49</v>
      </c>
      <c r="DV25" s="56" t="str">
        <f t="shared" si="5"/>
        <v>–</v>
      </c>
      <c r="DW25" s="37">
        <f t="shared" si="2"/>
        <v>10.07</v>
      </c>
      <c r="DX25" s="38">
        <f t="shared" si="3"/>
        <v>14.256535947712418</v>
      </c>
      <c r="DY25" s="57" t="str">
        <f t="shared" si="8"/>
        <v>–</v>
      </c>
      <c r="DZ25" s="40">
        <f t="shared" si="4"/>
        <v>31.193235202004388</v>
      </c>
      <c r="EA25" s="41">
        <f t="shared" si="6"/>
        <v>7.6362962962962975</v>
      </c>
      <c r="EB25" s="42">
        <f t="shared" si="6"/>
        <v>24.0120225423316</v>
      </c>
      <c r="EC25" s="43">
        <f t="shared" si="7"/>
        <v>1.4832858683193282</v>
      </c>
      <c r="ED25" s="44">
        <f t="shared" si="7"/>
        <v>4.167357367550574</v>
      </c>
      <c r="EE25" s="56">
        <f t="shared" si="193"/>
        <v>7.97</v>
      </c>
      <c r="EF25" s="57">
        <f t="shared" si="9"/>
        <v>26.825984516997643</v>
      </c>
    </row>
    <row r="26" spans="1:136" x14ac:dyDescent="0.2">
      <c r="A26" s="29" t="s">
        <v>37</v>
      </c>
      <c r="B26" s="60">
        <f>IF(AND((B23&gt;0),(B24&gt;0)),(B23/B24*100),"")</f>
        <v>70.382807253190066</v>
      </c>
      <c r="C26" s="54" t="s">
        <v>13</v>
      </c>
      <c r="D26" s="61">
        <f>IF(AND((D23&gt;0),(D24&gt;0)),(D23/D24*100),"")</f>
        <v>56.278366111951584</v>
      </c>
      <c r="E26" s="55" t="s">
        <v>13</v>
      </c>
      <c r="F26" s="61">
        <f>IF(AND((F23&gt;0),(F24&gt;0)),(F23/F24*100),"")</f>
        <v>54.961340206185561</v>
      </c>
      <c r="G26" s="55" t="s">
        <v>13</v>
      </c>
      <c r="H26" s="61">
        <f>IF(AND((H23&gt;0),(H24&gt;0)),(H23/H24*100),"")</f>
        <v>77.640518838789376</v>
      </c>
      <c r="I26" s="55" t="s">
        <v>13</v>
      </c>
      <c r="J26" s="61">
        <f>IF(AND((J23&gt;0),(J24&gt;0)),(J23/J24*100),"")</f>
        <v>59.336419753086425</v>
      </c>
      <c r="K26" s="55" t="s">
        <v>13</v>
      </c>
      <c r="L26" s="61">
        <f>IF(AND((L23&gt;0),(L24&gt;0)),(L23/L24*100),"")</f>
        <v>51.316526610644253</v>
      </c>
      <c r="M26" s="55" t="s">
        <v>13</v>
      </c>
      <c r="N26" s="61">
        <f>IF(AND((N23&gt;0),(N24&gt;0)),(N23/N24*100),"")</f>
        <v>58.919270833333336</v>
      </c>
      <c r="O26" s="55" t="s">
        <v>13</v>
      </c>
      <c r="P26" s="61">
        <f>IF(AND((P23&gt;0),(P24&gt;0)),(P23/P24*100),"")</f>
        <v>74.386406544996859</v>
      </c>
      <c r="Q26" s="55" t="s">
        <v>13</v>
      </c>
      <c r="R26" s="61">
        <f>IF(AND((R23&gt;0),(R24&gt;0)),(R23/R24*100),"")</f>
        <v>80.31609195402298</v>
      </c>
      <c r="S26" s="55" t="s">
        <v>13</v>
      </c>
      <c r="T26" s="61">
        <f>IF(AND((T23&gt;0),(T24&gt;0)),(T23/T24*100),"")</f>
        <v>60.719754977029098</v>
      </c>
      <c r="U26" s="55" t="s">
        <v>13</v>
      </c>
      <c r="V26" s="61">
        <f>IF(AND((V23&gt;0),(V24&gt;0)),(V23/V24*100),"")</f>
        <v>52.261306532663319</v>
      </c>
      <c r="W26" s="55" t="s">
        <v>13</v>
      </c>
      <c r="X26" s="61">
        <f>IF(AND((X23&gt;0),(X24&gt;0)),(X23/X24*100),"")</f>
        <v>60.314465408805027</v>
      </c>
      <c r="Y26" s="55" t="s">
        <v>13</v>
      </c>
      <c r="Z26" s="61">
        <f>IF(AND((Z23&gt;0),(Z24&gt;0)),(Z23/Z24*100),"")</f>
        <v>66.217127444369524</v>
      </c>
      <c r="AA26" s="55" t="s">
        <v>13</v>
      </c>
      <c r="AB26" s="61">
        <f>IF(AND((AB23&gt;0),(AB24&gt;0)),(AB23/AB24*100),"")</f>
        <v>57.000710732054017</v>
      </c>
      <c r="AC26" s="55" t="s">
        <v>13</v>
      </c>
      <c r="AD26" s="61">
        <f>IF(AND((AD23&gt;0),(AD24&gt;0)),(AD23/AD24*100),"")</f>
        <v>57.389347336834206</v>
      </c>
      <c r="AE26" s="55" t="s">
        <v>13</v>
      </c>
      <c r="AF26" s="61">
        <f>IF(AND((AF23&gt;0),(AF24&gt;0)),(AF23/AF24*100),"")</f>
        <v>50.82508250825083</v>
      </c>
      <c r="AG26" s="55" t="s">
        <v>13</v>
      </c>
      <c r="AH26" s="61">
        <f>IF(AND((AH23&gt;0),(AH24&gt;0)),(AH23/AH24*100),"")</f>
        <v>61.904761904761905</v>
      </c>
      <c r="AI26" s="55" t="s">
        <v>13</v>
      </c>
      <c r="AJ26" s="61">
        <f>IF(AND((AJ23&gt;0),(AJ24&gt;0)),(AJ23/AJ24*100),"")</f>
        <v>52.300949598246895</v>
      </c>
      <c r="AK26" s="55" t="s">
        <v>13</v>
      </c>
      <c r="AL26" s="61">
        <f>IF(AND((AL23&gt;0),(AL24&gt;0)),(AL23/AL24*100),"")</f>
        <v>62.311227839789886</v>
      </c>
      <c r="AM26" s="55" t="s">
        <v>13</v>
      </c>
      <c r="AN26" s="61">
        <f>IF(AND((AN23&gt;0),(AN24&gt;0)),(AN23/AN24*100),"")</f>
        <v>71.574642126789371</v>
      </c>
      <c r="AO26" s="55" t="s">
        <v>13</v>
      </c>
      <c r="AP26" s="61">
        <f>IF(AND((AP23&gt;0),(AP24&gt;0)),(AP23/AP24*100),"")</f>
        <v>59.450980392156858</v>
      </c>
      <c r="AQ26" s="55" t="s">
        <v>13</v>
      </c>
      <c r="AR26" s="61">
        <f>IF(AND((AR23&gt;0),(AR24&gt;0)),(AR23/AR24*100),"")</f>
        <v>52.649572649572654</v>
      </c>
      <c r="AS26" s="55" t="s">
        <v>13</v>
      </c>
      <c r="AT26" s="61">
        <f>IF(AND((AT23&gt;0),(AT24&gt;0)),(AT23/AT24*100),"")</f>
        <v>64.402810304449645</v>
      </c>
      <c r="AU26" s="55" t="s">
        <v>13</v>
      </c>
      <c r="AV26" s="61">
        <f>IF(AND((AV23&gt;0),(AV24&gt;0)),(AV23/AV24*100),"")</f>
        <v>62.755102040816325</v>
      </c>
      <c r="AW26" s="55" t="s">
        <v>13</v>
      </c>
      <c r="AX26" s="61">
        <f>IF(AND((AX23&gt;0),(AX24&gt;0)),(AX23/AX24*100),"")</f>
        <v>52.32216343327454</v>
      </c>
      <c r="AY26" s="55" t="s">
        <v>13</v>
      </c>
      <c r="AZ26" s="61">
        <f>IF(AND((AZ23&gt;0),(AZ24&gt;0)),(AZ23/AZ24*100),"")</f>
        <v>64.355689525244912</v>
      </c>
      <c r="BA26" s="55" t="s">
        <v>13</v>
      </c>
      <c r="BB26" s="61">
        <f>IF(AND((BB23&gt;0),(BB24&gt;0)),(BB23/BB24*100),"")</f>
        <v>56.047587574355582</v>
      </c>
      <c r="BC26" s="55" t="s">
        <v>13</v>
      </c>
      <c r="BD26" s="61">
        <f>IF(AND((BD23&gt;0),(BD24&gt;0)),(BD23/BD24*100),"")</f>
        <v>44.316546762589923</v>
      </c>
      <c r="BE26" s="55" t="s">
        <v>13</v>
      </c>
      <c r="BF26" s="61">
        <f>IF(AND((BF23&gt;0),(BF24&gt;0)),(BF23/BF24*100),"")</f>
        <v>49.002849002849004</v>
      </c>
      <c r="BG26" s="55" t="s">
        <v>13</v>
      </c>
      <c r="BH26" s="61">
        <f>IF(AND((BH23&gt;0),(BH24&gt;0)),(BH23/BH24*100),"")</f>
        <v>51.347305389221567</v>
      </c>
      <c r="BI26" s="55" t="s">
        <v>13</v>
      </c>
      <c r="BJ26" s="61" t="str">
        <f>IF(AND((BJ23&gt;0),(BJ24&gt;0)),(BJ23/BJ24*100),"")</f>
        <v/>
      </c>
      <c r="BK26" s="55" t="s">
        <v>13</v>
      </c>
      <c r="BL26" s="61">
        <f>IF(AND((BL23&gt;0),(BL24&gt;0)),(BL23/BL24*100),"")</f>
        <v>62.160326086956516</v>
      </c>
      <c r="BM26" s="55" t="s">
        <v>13</v>
      </c>
      <c r="BN26" s="61">
        <f>IF(AND((BN23&gt;0),(BN24&gt;0)),(BN23/BN24*100),"")</f>
        <v>37.018319646241316</v>
      </c>
      <c r="BO26" s="55" t="s">
        <v>13</v>
      </c>
      <c r="BP26" s="61">
        <f>IF(AND((BP23&gt;0),(BP24&gt;0)),(BP23/BP24*100),"")</f>
        <v>70.878079595704364</v>
      </c>
      <c r="BQ26" s="55" t="s">
        <v>13</v>
      </c>
      <c r="BR26" s="61">
        <f>IF(AND((BR23&gt;0),(BR24&gt;0)),(BR23/BR24*100),"")</f>
        <v>73.933649289099534</v>
      </c>
      <c r="BS26" s="55" t="s">
        <v>13</v>
      </c>
      <c r="BT26" s="61">
        <f>IF(AND((BT23&gt;0),(BT24&gt;0)),(BT23/BT24*100),"")</f>
        <v>54.309165526675798</v>
      </c>
      <c r="BU26" s="55" t="s">
        <v>13</v>
      </c>
      <c r="BV26" s="61" t="str">
        <f>IF(AND((BV23&gt;0),(BV24&gt;0)),(BV23/BV24*100),"")</f>
        <v/>
      </c>
      <c r="BW26" s="55" t="s">
        <v>13</v>
      </c>
      <c r="BX26" s="61">
        <f>IF(AND((BX23&gt;0),(BX24&gt;0)),(BX23/BX24*100),"")</f>
        <v>77.341772151898738</v>
      </c>
      <c r="BY26" s="55" t="s">
        <v>13</v>
      </c>
      <c r="BZ26" s="61">
        <f>IF(AND((BZ23&gt;0),(BZ24&gt;0)),(BZ23/BZ24*100),"")</f>
        <v>69.724025974025977</v>
      </c>
      <c r="CA26" s="55" t="s">
        <v>13</v>
      </c>
      <c r="CB26" s="61">
        <f>IF(AND((CB23&gt;0),(CB24&gt;0)),(CB23/CB24*100),"")</f>
        <v>59.431524547803626</v>
      </c>
      <c r="CC26" s="55" t="s">
        <v>13</v>
      </c>
      <c r="CD26" s="61">
        <f>IF(AND((CD23&gt;0),(CD24&gt;0)),(CD23/CD24*100),"")</f>
        <v>53.946360153256698</v>
      </c>
      <c r="CE26" s="55" t="s">
        <v>13</v>
      </c>
      <c r="CF26" s="61">
        <f>IF(AND((CF23&gt;0),(CF24&gt;0)),(CF23/CF24*100),"")</f>
        <v>76.776859504132219</v>
      </c>
      <c r="CG26" s="55" t="s">
        <v>13</v>
      </c>
      <c r="CH26" s="61">
        <f>IF(AND((CH23&gt;0),(CH24&gt;0)),(CH23/CH24*100),"")</f>
        <v>76.769120800571827</v>
      </c>
      <c r="CI26" s="55" t="s">
        <v>13</v>
      </c>
      <c r="CJ26" s="61">
        <f>IF(AND((CJ23&gt;0),(CJ24&gt;0)),(CJ23/CJ24*100),"")</f>
        <v>70.872947277441654</v>
      </c>
      <c r="CK26" s="55" t="s">
        <v>13</v>
      </c>
      <c r="CL26" s="61">
        <f>IF(AND((CL23&gt;0),(CL24&gt;0)),(CL23/CL24*100),"")</f>
        <v>65.437048917401768</v>
      </c>
      <c r="CM26" s="55" t="s">
        <v>13</v>
      </c>
      <c r="CN26" s="61">
        <f>IF(AND((CN23&gt;0),(CN24&gt;0)),(CN23/CN24*100),"")</f>
        <v>63.284671532846716</v>
      </c>
      <c r="CO26" s="55" t="s">
        <v>13</v>
      </c>
      <c r="CP26" s="61" t="str">
        <f>IF(AND((CP23&gt;0),(CP24&gt;0)),(CP23/CP24*100),"")</f>
        <v/>
      </c>
      <c r="CQ26" s="55" t="s">
        <v>13</v>
      </c>
      <c r="CR26" s="61">
        <f>IF(AND((CR23&gt;0),(CR24&gt;0)),(CR23/CR24*100),"")</f>
        <v>62.122076440387907</v>
      </c>
      <c r="CS26" s="55" t="s">
        <v>13</v>
      </c>
      <c r="CT26" s="61">
        <f>IF(AND((CT23&gt;0),(CT24&gt;0)),(CT23/CT24*100),"")</f>
        <v>53.589743589743591</v>
      </c>
      <c r="CU26" s="55" t="s">
        <v>13</v>
      </c>
      <c r="CV26" s="61">
        <f>IF(AND((CV23&gt;0),(CV24&gt;0)),(CV23/CV24*100),"")</f>
        <v>62.100139082058412</v>
      </c>
      <c r="CW26" s="55" t="s">
        <v>13</v>
      </c>
      <c r="CX26" s="61">
        <f>IF(AND((CX23&gt;0),(CX24&gt;0)),(CX23/CX24*100),"")</f>
        <v>70.686209193870752</v>
      </c>
      <c r="CY26" s="55" t="s">
        <v>13</v>
      </c>
      <c r="CZ26" s="61">
        <f>IF(AND((CZ23&gt;0),(CZ24&gt;0)),(CZ23/CZ24*100),"")</f>
        <v>63.674321503131523</v>
      </c>
      <c r="DA26" s="55" t="s">
        <v>13</v>
      </c>
      <c r="DB26" s="61">
        <f>IF(AND((DB23&gt;0),(DB24&gt;0)),(DB23/DB24*100),"")</f>
        <v>59.023485784919657</v>
      </c>
      <c r="DC26" s="55" t="s">
        <v>13</v>
      </c>
      <c r="DD26" s="61">
        <f>IF(AND((DD23&gt;0),(DD24&gt;0)),(DD23/DD24*100),"")</f>
        <v>72.33898305084746</v>
      </c>
      <c r="DE26" s="55" t="s">
        <v>13</v>
      </c>
      <c r="DF26" s="61">
        <f>IF(AND((DF23&gt;0),(DF24&gt;0)),(DF23/DF24*100),"")</f>
        <v>63.419618528610357</v>
      </c>
      <c r="DG26" s="55" t="s">
        <v>13</v>
      </c>
      <c r="DH26" s="61">
        <f>IF(AND((DH23&gt;0),(DH24&gt;0)),(DH23/DH24*100),"")</f>
        <v>63.582677165354326</v>
      </c>
      <c r="DI26" s="55" t="s">
        <v>13</v>
      </c>
      <c r="DJ26" s="61">
        <f>IF(AND((DJ23&gt;0),(DJ24&gt;0)),(DJ23/DJ24*100),"")</f>
        <v>71.863354037267086</v>
      </c>
      <c r="DK26" s="55" t="s">
        <v>13</v>
      </c>
      <c r="DL26" s="61">
        <f>IF(AND((DL23&gt;0),(DL24&gt;0)),(DL23/DL24*100),"")</f>
        <v>65.591397849462368</v>
      </c>
      <c r="DM26" s="55" t="s">
        <v>13</v>
      </c>
      <c r="DN26" s="61" t="str">
        <f>IF(AND((DN23&gt;0),(DN24&gt;0)),(DN23/DN24*100),"")</f>
        <v/>
      </c>
      <c r="DO26" s="55" t="s">
        <v>13</v>
      </c>
      <c r="DP26" s="61" t="str">
        <f>IF(AND((DP23&gt;0),(DP24&gt;0)),(DP23/DP24*100),"")</f>
        <v/>
      </c>
      <c r="DQ26" s="55" t="s">
        <v>13</v>
      </c>
      <c r="DR26" s="5"/>
      <c r="DS26" s="33" t="str">
        <f t="shared" si="0"/>
        <v xml:space="preserve">     External base/primary branch (cct)</v>
      </c>
      <c r="DT26" s="34">
        <f t="shared" si="192"/>
        <v>55</v>
      </c>
      <c r="DU26" s="35">
        <f t="shared" si="1"/>
        <v>37.018319646241316</v>
      </c>
      <c r="DV26" s="65" t="str">
        <f t="shared" si="5"/>
        <v>–</v>
      </c>
      <c r="DW26" s="37">
        <f t="shared" si="2"/>
        <v>80.31609195402298</v>
      </c>
      <c r="DX26" s="38" t="str">
        <f t="shared" si="3"/>
        <v/>
      </c>
      <c r="DY26" s="66" t="s">
        <v>13</v>
      </c>
      <c r="DZ26" s="40" t="str">
        <f t="shared" si="4"/>
        <v/>
      </c>
      <c r="EA26" s="41">
        <f t="shared" si="6"/>
        <v>62.052429251273367</v>
      </c>
      <c r="EB26" s="42" t="str">
        <f t="shared" si="6"/>
        <v>?</v>
      </c>
      <c r="EC26" s="43">
        <f t="shared" si="7"/>
        <v>9.128593103673488</v>
      </c>
      <c r="ED26" s="44"/>
      <c r="EE26" s="62">
        <f t="shared" si="193"/>
        <v>70.382807253190066</v>
      </c>
      <c r="EF26" s="67" t="s">
        <v>13</v>
      </c>
    </row>
    <row r="27" spans="1:136" x14ac:dyDescent="0.2">
      <c r="A27" s="29" t="s">
        <v>25</v>
      </c>
      <c r="B27" s="53">
        <v>5.87</v>
      </c>
      <c r="C27" s="54">
        <f t="shared" si="132"/>
        <v>19.757657354426119</v>
      </c>
      <c r="D27" s="53">
        <v>5.28</v>
      </c>
      <c r="E27" s="55">
        <f t="shared" si="133"/>
        <v>17.131732641142115</v>
      </c>
      <c r="F27" s="53">
        <v>8.91</v>
      </c>
      <c r="G27" s="55">
        <f t="shared" si="134"/>
        <v>25.893635571054929</v>
      </c>
      <c r="H27" s="53">
        <v>7.1</v>
      </c>
      <c r="I27" s="55">
        <f t="shared" si="135"/>
        <v>21.005917159763314</v>
      </c>
      <c r="J27" s="53">
        <v>4.47</v>
      </c>
      <c r="K27" s="55">
        <f t="shared" si="136"/>
        <v>12.580917534477907</v>
      </c>
      <c r="L27" s="53">
        <v>6.96</v>
      </c>
      <c r="M27" s="55">
        <f t="shared" si="137"/>
        <v>19.189412737799831</v>
      </c>
      <c r="N27" s="53">
        <v>6.1</v>
      </c>
      <c r="O27" s="55">
        <f t="shared" si="138"/>
        <v>19.402035623409667</v>
      </c>
      <c r="P27" s="53">
        <v>8.2799999999999994</v>
      </c>
      <c r="Q27" s="55">
        <f t="shared" si="139"/>
        <v>22.09178228388474</v>
      </c>
      <c r="R27" s="53">
        <v>5.56</v>
      </c>
      <c r="S27" s="55">
        <f t="shared" si="140"/>
        <v>17.718291905672402</v>
      </c>
      <c r="T27" s="53">
        <v>5.87</v>
      </c>
      <c r="U27" s="55">
        <f t="shared" si="141"/>
        <v>17.553827751196174</v>
      </c>
      <c r="V27" s="53">
        <v>6.56</v>
      </c>
      <c r="W27" s="55">
        <f t="shared" si="142"/>
        <v>20.46163443543356</v>
      </c>
      <c r="X27" s="53">
        <v>6.72</v>
      </c>
      <c r="Y27" s="55">
        <f t="shared" si="143"/>
        <v>20.575627679118188</v>
      </c>
      <c r="Z27" s="53">
        <v>8.41</v>
      </c>
      <c r="AA27" s="55">
        <f t="shared" si="144"/>
        <v>26.774912448264882</v>
      </c>
      <c r="AB27" s="53">
        <v>7.06</v>
      </c>
      <c r="AC27" s="55">
        <f t="shared" si="145"/>
        <v>24.062713019768232</v>
      </c>
      <c r="AD27" s="53">
        <v>6.17</v>
      </c>
      <c r="AE27" s="55">
        <f t="shared" si="146"/>
        <v>19.987042436022026</v>
      </c>
      <c r="AF27" s="53">
        <v>5.51</v>
      </c>
      <c r="AG27" s="55">
        <f t="shared" si="147"/>
        <v>18.397328881469114</v>
      </c>
      <c r="AH27" s="53">
        <v>7.03</v>
      </c>
      <c r="AI27" s="55">
        <f t="shared" si="148"/>
        <v>20.885323826500297</v>
      </c>
      <c r="AJ27" s="53">
        <v>5.5</v>
      </c>
      <c r="AK27" s="55">
        <f t="shared" si="149"/>
        <v>18.669382213170397</v>
      </c>
      <c r="AL27" s="53">
        <v>6.57</v>
      </c>
      <c r="AM27" s="55">
        <f t="shared" si="150"/>
        <v>20.576260569996869</v>
      </c>
      <c r="AN27" s="53">
        <v>8.1199999999999992</v>
      </c>
      <c r="AO27" s="55">
        <f t="shared" si="151"/>
        <v>23.784417106033974</v>
      </c>
      <c r="AP27" s="53">
        <v>6.13</v>
      </c>
      <c r="AQ27" s="55">
        <f t="shared" si="152"/>
        <v>18.65489957395009</v>
      </c>
      <c r="AR27" s="53">
        <v>8.8000000000000007</v>
      </c>
      <c r="AS27" s="55">
        <f t="shared" si="153"/>
        <v>25.859535703790776</v>
      </c>
      <c r="AT27" s="53">
        <v>5.45</v>
      </c>
      <c r="AU27" s="55">
        <f t="shared" si="154"/>
        <v>18.982932776036225</v>
      </c>
      <c r="AV27" s="53">
        <v>6.67</v>
      </c>
      <c r="AW27" s="55">
        <f t="shared" si="155"/>
        <v>22.071475843812046</v>
      </c>
      <c r="AX27" s="53">
        <v>6.54</v>
      </c>
      <c r="AY27" s="55">
        <f t="shared" si="156"/>
        <v>19.167643610785465</v>
      </c>
      <c r="AZ27" s="53">
        <v>5.0999999999999996</v>
      </c>
      <c r="BA27" s="55">
        <f t="shared" si="157"/>
        <v>16.887417218543046</v>
      </c>
      <c r="BB27" s="53">
        <v>5.52</v>
      </c>
      <c r="BC27" s="55">
        <f t="shared" si="158"/>
        <v>16.433462339982135</v>
      </c>
      <c r="BD27" s="53">
        <v>5.32</v>
      </c>
      <c r="BE27" s="55">
        <f t="shared" si="159"/>
        <v>15.899581589958158</v>
      </c>
      <c r="BF27" s="53">
        <v>5.74</v>
      </c>
      <c r="BG27" s="55">
        <f t="shared" si="160"/>
        <v>19.88911988911989</v>
      </c>
      <c r="BH27" s="53">
        <v>5.87</v>
      </c>
      <c r="BI27" s="55">
        <f t="shared" si="161"/>
        <v>20.632688927943761</v>
      </c>
      <c r="BJ27" s="53">
        <v>6.79</v>
      </c>
      <c r="BK27" s="55">
        <f t="shared" si="162"/>
        <v>19.284294234592444</v>
      </c>
      <c r="BL27" s="53">
        <v>6.16</v>
      </c>
      <c r="BM27" s="55">
        <f t="shared" si="163"/>
        <v>19.225967540574281</v>
      </c>
      <c r="BN27" s="53">
        <v>10.99</v>
      </c>
      <c r="BO27" s="55">
        <f t="shared" si="164"/>
        <v>34.354485776805255</v>
      </c>
      <c r="BP27" s="53">
        <v>7.46</v>
      </c>
      <c r="BQ27" s="55">
        <f t="shared" si="165"/>
        <v>23.757961783439491</v>
      </c>
      <c r="BR27" s="53">
        <v>8.44</v>
      </c>
      <c r="BS27" s="55">
        <f t="shared" si="166"/>
        <v>25.171488219504916</v>
      </c>
      <c r="BT27" s="53">
        <v>5.77</v>
      </c>
      <c r="BU27" s="55">
        <f t="shared" si="167"/>
        <v>17.516697024893745</v>
      </c>
      <c r="BV27" s="55"/>
      <c r="BW27" s="55" t="str">
        <f t="shared" si="168"/>
        <v/>
      </c>
      <c r="BX27" s="53">
        <v>4.95</v>
      </c>
      <c r="BY27" s="55">
        <f t="shared" si="169"/>
        <v>20.22058823529412</v>
      </c>
      <c r="BZ27" s="53">
        <v>6.2</v>
      </c>
      <c r="CA27" s="55">
        <f t="shared" si="170"/>
        <v>20.953024670496788</v>
      </c>
      <c r="CB27" s="53">
        <v>6.21</v>
      </c>
      <c r="CC27" s="55">
        <f t="shared" si="171"/>
        <v>21.267123287671232</v>
      </c>
      <c r="CD27" s="53">
        <v>5.64</v>
      </c>
      <c r="CE27" s="55">
        <f t="shared" si="172"/>
        <v>17.044424297370806</v>
      </c>
      <c r="CF27" s="53">
        <v>4.99</v>
      </c>
      <c r="CG27" s="55">
        <f t="shared" si="173"/>
        <v>16.967018021081266</v>
      </c>
      <c r="CH27" s="53">
        <v>6.1</v>
      </c>
      <c r="CI27" s="55">
        <f t="shared" si="174"/>
        <v>20.587242659466757</v>
      </c>
      <c r="CJ27" s="53">
        <v>5.55</v>
      </c>
      <c r="CK27" s="55">
        <f t="shared" si="175"/>
        <v>19.99279538904899</v>
      </c>
      <c r="CL27" s="53">
        <v>6.44</v>
      </c>
      <c r="CM27" s="55">
        <f t="shared" si="176"/>
        <v>20.588235294117649</v>
      </c>
      <c r="CN27" s="53">
        <v>5.91</v>
      </c>
      <c r="CO27" s="55">
        <f t="shared" si="177"/>
        <v>18.966623876765084</v>
      </c>
      <c r="CP27" s="55"/>
      <c r="CQ27" s="55" t="str">
        <f t="shared" si="178"/>
        <v/>
      </c>
      <c r="CR27" s="53">
        <v>6.47</v>
      </c>
      <c r="CS27" s="55">
        <f t="shared" si="179"/>
        <v>17.774725274725274</v>
      </c>
      <c r="CT27" s="53">
        <v>6.03</v>
      </c>
      <c r="CU27" s="55">
        <f t="shared" si="180"/>
        <v>18.691878487290765</v>
      </c>
      <c r="CV27" s="53">
        <v>7.98</v>
      </c>
      <c r="CW27" s="55">
        <f t="shared" si="181"/>
        <v>24.06513872135103</v>
      </c>
      <c r="CX27" s="53">
        <v>5.84</v>
      </c>
      <c r="CY27" s="55">
        <f t="shared" si="182"/>
        <v>17.161328239788421</v>
      </c>
      <c r="CZ27" s="53">
        <v>7.32</v>
      </c>
      <c r="DA27" s="55">
        <f t="shared" si="183"/>
        <v>23.047858942065492</v>
      </c>
      <c r="DB27" s="53">
        <v>5.21</v>
      </c>
      <c r="DC27" s="55">
        <f t="shared" si="184"/>
        <v>17.166392092257002</v>
      </c>
      <c r="DD27" s="53">
        <v>6.01</v>
      </c>
      <c r="DE27" s="55">
        <f t="shared" si="185"/>
        <v>19.449838187702266</v>
      </c>
      <c r="DF27" s="53">
        <v>7.29</v>
      </c>
      <c r="DG27" s="55">
        <f t="shared" si="186"/>
        <v>23.508545630441791</v>
      </c>
      <c r="DH27" s="53">
        <v>6.32</v>
      </c>
      <c r="DI27" s="55">
        <f t="shared" si="187"/>
        <v>20.913302448709466</v>
      </c>
      <c r="DJ27" s="55"/>
      <c r="DK27" s="55" t="str">
        <f t="shared" si="188"/>
        <v/>
      </c>
      <c r="DL27" s="53">
        <v>6.97</v>
      </c>
      <c r="DM27" s="55">
        <f t="shared" si="189"/>
        <v>22.822527832351014</v>
      </c>
      <c r="DN27" s="55"/>
      <c r="DO27" s="55" t="str">
        <f t="shared" si="190"/>
        <v/>
      </c>
      <c r="DP27" s="55"/>
      <c r="DQ27" s="55" t="str">
        <f t="shared" si="191"/>
        <v/>
      </c>
      <c r="DR27" s="5"/>
      <c r="DS27" s="33" t="str">
        <f t="shared" si="0"/>
        <v xml:space="preserve">     Internal base</v>
      </c>
      <c r="DT27" s="34">
        <f t="shared" si="192"/>
        <v>55</v>
      </c>
      <c r="DU27" s="35">
        <f t="shared" si="1"/>
        <v>4.47</v>
      </c>
      <c r="DV27" s="56" t="str">
        <f t="shared" si="5"/>
        <v>–</v>
      </c>
      <c r="DW27" s="37">
        <f t="shared" si="2"/>
        <v>10.99</v>
      </c>
      <c r="DX27" s="38">
        <f t="shared" si="3"/>
        <v>12.580917534477907</v>
      </c>
      <c r="DY27" s="57" t="str">
        <f t="shared" si="8"/>
        <v>–</v>
      </c>
      <c r="DZ27" s="40">
        <f t="shared" si="4"/>
        <v>34.354485776805255</v>
      </c>
      <c r="EA27" s="41">
        <f t="shared" si="6"/>
        <v>6.4769090909090909</v>
      </c>
      <c r="EB27" s="42">
        <f t="shared" si="6"/>
        <v>20.390511214915119</v>
      </c>
      <c r="EC27" s="43">
        <f t="shared" si="7"/>
        <v>1.1919154716600022</v>
      </c>
      <c r="ED27" s="44">
        <f t="shared" si="7"/>
        <v>3.3835681406575597</v>
      </c>
      <c r="EE27" s="56">
        <f t="shared" si="193"/>
        <v>5.87</v>
      </c>
      <c r="EF27" s="57">
        <f t="shared" si="9"/>
        <v>19.757657354426119</v>
      </c>
    </row>
    <row r="28" spans="1:136" x14ac:dyDescent="0.2">
      <c r="A28" s="29" t="s">
        <v>26</v>
      </c>
      <c r="B28" s="53">
        <v>9.18</v>
      </c>
      <c r="C28" s="54">
        <f t="shared" si="132"/>
        <v>30.898687310669811</v>
      </c>
      <c r="D28" s="53">
        <v>8.08</v>
      </c>
      <c r="E28" s="55">
        <f t="shared" si="133"/>
        <v>26.216742375081115</v>
      </c>
      <c r="F28" s="53">
        <v>10.09</v>
      </c>
      <c r="G28" s="55">
        <f t="shared" si="134"/>
        <v>29.322871258355132</v>
      </c>
      <c r="H28" s="53">
        <v>10.36</v>
      </c>
      <c r="I28" s="55">
        <f t="shared" si="135"/>
        <v>30.650887573964496</v>
      </c>
      <c r="J28" s="53">
        <v>8.07</v>
      </c>
      <c r="K28" s="55">
        <f t="shared" si="136"/>
        <v>22.713200112580918</v>
      </c>
      <c r="L28" s="53">
        <v>9.9</v>
      </c>
      <c r="M28" s="55">
        <f t="shared" si="137"/>
        <v>27.295285359801486</v>
      </c>
      <c r="N28" s="53">
        <v>8.91</v>
      </c>
      <c r="O28" s="55">
        <f t="shared" si="138"/>
        <v>28.33969465648855</v>
      </c>
      <c r="P28" s="53">
        <v>8.98</v>
      </c>
      <c r="Q28" s="55">
        <f t="shared" si="139"/>
        <v>23.959445037353259</v>
      </c>
      <c r="R28" s="53">
        <v>8.18</v>
      </c>
      <c r="S28" s="55">
        <f t="shared" si="140"/>
        <v>26.06755895474825</v>
      </c>
      <c r="T28" s="53">
        <v>6.71</v>
      </c>
      <c r="U28" s="55">
        <f t="shared" si="141"/>
        <v>20.065789473684212</v>
      </c>
      <c r="V28" s="53">
        <v>8.94</v>
      </c>
      <c r="W28" s="55">
        <f t="shared" si="142"/>
        <v>27.88521522145976</v>
      </c>
      <c r="X28" s="53">
        <v>8.61</v>
      </c>
      <c r="Y28" s="55">
        <f t="shared" si="143"/>
        <v>26.362522963870177</v>
      </c>
      <c r="Z28" s="53">
        <v>11.51</v>
      </c>
      <c r="AA28" s="55">
        <f t="shared" si="144"/>
        <v>36.644380770455271</v>
      </c>
      <c r="AB28" s="53">
        <v>9.89</v>
      </c>
      <c r="AC28" s="55">
        <f t="shared" si="145"/>
        <v>33.708248125426046</v>
      </c>
      <c r="AD28" s="53">
        <v>7.77</v>
      </c>
      <c r="AE28" s="55">
        <f t="shared" si="146"/>
        <v>25.170068027210885</v>
      </c>
      <c r="AF28" s="53">
        <v>8.0500000000000007</v>
      </c>
      <c r="AG28" s="55">
        <f t="shared" si="147"/>
        <v>26.878130217028385</v>
      </c>
      <c r="AH28" s="53">
        <v>8.75</v>
      </c>
      <c r="AI28" s="55">
        <f t="shared" si="148"/>
        <v>25.99524658348188</v>
      </c>
      <c r="AJ28" s="53">
        <v>8.81</v>
      </c>
      <c r="AK28" s="55">
        <f t="shared" si="149"/>
        <v>29.904955872369314</v>
      </c>
      <c r="AL28" s="53">
        <v>9.43</v>
      </c>
      <c r="AM28" s="55">
        <f t="shared" si="150"/>
        <v>29.533354212339489</v>
      </c>
      <c r="AN28" s="53">
        <v>11.43</v>
      </c>
      <c r="AO28" s="55">
        <f t="shared" si="151"/>
        <v>33.479789103690685</v>
      </c>
      <c r="AP28" s="53">
        <v>8.74</v>
      </c>
      <c r="AQ28" s="55">
        <f t="shared" si="152"/>
        <v>26.597687157638468</v>
      </c>
      <c r="AR28" s="53">
        <v>10.97</v>
      </c>
      <c r="AS28" s="55">
        <f t="shared" si="153"/>
        <v>32.236262121657361</v>
      </c>
      <c r="AT28" s="53">
        <v>7.48</v>
      </c>
      <c r="AU28" s="55">
        <f t="shared" si="154"/>
        <v>26.053639846743298</v>
      </c>
      <c r="AV28" s="53">
        <v>9.0299999999999994</v>
      </c>
      <c r="AW28" s="55">
        <f t="shared" si="155"/>
        <v>29.880873593646591</v>
      </c>
      <c r="AX28" s="53">
        <v>10.6</v>
      </c>
      <c r="AY28" s="55">
        <f t="shared" si="156"/>
        <v>31.066822977725678</v>
      </c>
      <c r="AZ28" s="53">
        <v>7.3</v>
      </c>
      <c r="BA28" s="55">
        <f t="shared" si="157"/>
        <v>24.172185430463578</v>
      </c>
      <c r="BB28" s="53">
        <v>9.14</v>
      </c>
      <c r="BC28" s="55">
        <f t="shared" si="158"/>
        <v>27.210479309318249</v>
      </c>
      <c r="BD28" s="53">
        <v>8.02</v>
      </c>
      <c r="BE28" s="55">
        <f t="shared" si="159"/>
        <v>23.968918111177523</v>
      </c>
      <c r="BF28" s="53">
        <v>8.74</v>
      </c>
      <c r="BG28" s="55">
        <f t="shared" si="160"/>
        <v>30.284130284130285</v>
      </c>
      <c r="BH28" s="53">
        <v>9.4600000000000009</v>
      </c>
      <c r="BI28" s="55">
        <f t="shared" si="161"/>
        <v>33.251318101933222</v>
      </c>
      <c r="BJ28" s="53">
        <v>11.38</v>
      </c>
      <c r="BK28" s="55">
        <f t="shared" si="162"/>
        <v>32.320363533087196</v>
      </c>
      <c r="BL28" s="53">
        <v>8.6</v>
      </c>
      <c r="BM28" s="55">
        <f t="shared" si="163"/>
        <v>26.841448189762794</v>
      </c>
      <c r="BN28" s="53">
        <v>14.26</v>
      </c>
      <c r="BO28" s="55">
        <f t="shared" si="164"/>
        <v>44.576430134417002</v>
      </c>
      <c r="BP28" s="53">
        <v>10.56</v>
      </c>
      <c r="BQ28" s="55">
        <f t="shared" si="165"/>
        <v>33.63057324840765</v>
      </c>
      <c r="BR28" s="53">
        <v>10.11</v>
      </c>
      <c r="BS28" s="55">
        <f t="shared" si="166"/>
        <v>30.152102594691321</v>
      </c>
      <c r="BT28" s="53">
        <v>9.86</v>
      </c>
      <c r="BU28" s="55">
        <f t="shared" si="167"/>
        <v>29.933211900425015</v>
      </c>
      <c r="BV28" s="55"/>
      <c r="BW28" s="55" t="str">
        <f t="shared" si="168"/>
        <v/>
      </c>
      <c r="BX28" s="53">
        <v>5.76</v>
      </c>
      <c r="BY28" s="55">
        <f t="shared" si="169"/>
        <v>23.52941176470588</v>
      </c>
      <c r="BZ28" s="53">
        <v>8.58</v>
      </c>
      <c r="CA28" s="55">
        <f t="shared" si="170"/>
        <v>28.996282527881039</v>
      </c>
      <c r="CB28" s="53">
        <v>8.02</v>
      </c>
      <c r="CC28" s="55">
        <f t="shared" si="171"/>
        <v>27.465753424657535</v>
      </c>
      <c r="CD28" s="53">
        <v>7.35</v>
      </c>
      <c r="CE28" s="55">
        <f t="shared" si="172"/>
        <v>22.212148685403442</v>
      </c>
      <c r="CF28" s="53">
        <v>7.57</v>
      </c>
      <c r="CG28" s="55">
        <f t="shared" si="173"/>
        <v>25.739544372662358</v>
      </c>
      <c r="CH28" s="53">
        <v>9.09</v>
      </c>
      <c r="CI28" s="55">
        <f t="shared" si="174"/>
        <v>30.678366520418493</v>
      </c>
      <c r="CJ28" s="53">
        <v>7.08</v>
      </c>
      <c r="CK28" s="55">
        <f t="shared" si="175"/>
        <v>25.504322766570603</v>
      </c>
      <c r="CL28" s="53">
        <v>8.0500000000000007</v>
      </c>
      <c r="CM28" s="55">
        <f t="shared" si="176"/>
        <v>25.735294117647062</v>
      </c>
      <c r="CN28" s="53">
        <v>7.93</v>
      </c>
      <c r="CO28" s="55">
        <f t="shared" si="177"/>
        <v>25.449293966623877</v>
      </c>
      <c r="CP28" s="55"/>
      <c r="CQ28" s="55" t="str">
        <f t="shared" si="178"/>
        <v/>
      </c>
      <c r="CR28" s="53">
        <v>9.59</v>
      </c>
      <c r="CS28" s="55">
        <f t="shared" si="179"/>
        <v>26.346153846153847</v>
      </c>
      <c r="CT28" s="53">
        <v>9.16</v>
      </c>
      <c r="CU28" s="55">
        <f t="shared" si="180"/>
        <v>28.394296342219473</v>
      </c>
      <c r="CV28" s="53">
        <v>8.7100000000000009</v>
      </c>
      <c r="CW28" s="55">
        <f t="shared" si="181"/>
        <v>26.266586248492164</v>
      </c>
      <c r="CX28" s="53">
        <v>8.94</v>
      </c>
      <c r="CY28" s="55">
        <f t="shared" si="182"/>
        <v>26.27093740816926</v>
      </c>
      <c r="CZ28" s="53">
        <v>10.83</v>
      </c>
      <c r="DA28" s="55">
        <f t="shared" si="183"/>
        <v>34.09949622166247</v>
      </c>
      <c r="DB28" s="53">
        <v>8.8000000000000007</v>
      </c>
      <c r="DC28" s="55">
        <f t="shared" si="184"/>
        <v>28.995057660626028</v>
      </c>
      <c r="DD28" s="53">
        <v>8.94</v>
      </c>
      <c r="DE28" s="55">
        <f t="shared" si="185"/>
        <v>28.932038834951456</v>
      </c>
      <c r="DF28" s="53">
        <v>9.2100000000000009</v>
      </c>
      <c r="DG28" s="55">
        <f t="shared" si="186"/>
        <v>29.700096742986137</v>
      </c>
      <c r="DH28" s="53">
        <v>7.28</v>
      </c>
      <c r="DI28" s="55">
        <f t="shared" si="187"/>
        <v>24.090006618133689</v>
      </c>
      <c r="DJ28" s="55"/>
      <c r="DK28" s="55" t="str">
        <f t="shared" si="188"/>
        <v/>
      </c>
      <c r="DL28" s="53">
        <v>8.4</v>
      </c>
      <c r="DM28" s="55">
        <f t="shared" si="189"/>
        <v>27.504911591355601</v>
      </c>
      <c r="DN28" s="55"/>
      <c r="DO28" s="55" t="str">
        <f t="shared" si="190"/>
        <v/>
      </c>
      <c r="DP28" s="55"/>
      <c r="DQ28" s="55" t="str">
        <f t="shared" si="191"/>
        <v/>
      </c>
      <c r="DR28" s="5"/>
      <c r="DS28" s="33" t="str">
        <f t="shared" si="0"/>
        <v xml:space="preserve">     Internal primary branch</v>
      </c>
      <c r="DT28" s="34">
        <f t="shared" si="192"/>
        <v>55</v>
      </c>
      <c r="DU28" s="35">
        <f t="shared" si="1"/>
        <v>5.76</v>
      </c>
      <c r="DV28" s="56" t="str">
        <f t="shared" si="5"/>
        <v>–</v>
      </c>
      <c r="DW28" s="37">
        <f t="shared" si="2"/>
        <v>14.26</v>
      </c>
      <c r="DX28" s="38">
        <f t="shared" si="3"/>
        <v>20.065789473684212</v>
      </c>
      <c r="DY28" s="57" t="str">
        <f t="shared" si="8"/>
        <v>–</v>
      </c>
      <c r="DZ28" s="40">
        <f t="shared" si="4"/>
        <v>44.576430134417002</v>
      </c>
      <c r="EA28" s="41">
        <f t="shared" si="6"/>
        <v>9.0034545454545434</v>
      </c>
      <c r="EB28" s="42">
        <f t="shared" si="6"/>
        <v>28.348700352847349</v>
      </c>
      <c r="EC28" s="43">
        <f t="shared" si="7"/>
        <v>1.4115518360508916</v>
      </c>
      <c r="ED28" s="44">
        <f t="shared" si="7"/>
        <v>4.0176611815271954</v>
      </c>
      <c r="EE28" s="56">
        <f t="shared" si="193"/>
        <v>9.18</v>
      </c>
      <c r="EF28" s="57">
        <f t="shared" si="9"/>
        <v>30.898687310669811</v>
      </c>
    </row>
    <row r="29" spans="1:136" x14ac:dyDescent="0.2">
      <c r="A29" s="29" t="s">
        <v>27</v>
      </c>
      <c r="B29" s="53">
        <v>6.87</v>
      </c>
      <c r="C29" s="54">
        <f t="shared" si="132"/>
        <v>23.123527431841133</v>
      </c>
      <c r="D29" s="53">
        <v>5.87</v>
      </c>
      <c r="E29" s="55">
        <f t="shared" si="133"/>
        <v>19.046073977936405</v>
      </c>
      <c r="F29" s="53">
        <v>8.4600000000000009</v>
      </c>
      <c r="G29" s="55">
        <f t="shared" si="134"/>
        <v>24.585876198779431</v>
      </c>
      <c r="H29" s="53">
        <v>8.43</v>
      </c>
      <c r="I29" s="55">
        <f t="shared" si="135"/>
        <v>24.940828402366865</v>
      </c>
      <c r="J29" s="53">
        <v>6.36</v>
      </c>
      <c r="K29" s="55">
        <f t="shared" si="136"/>
        <v>17.900365887981987</v>
      </c>
      <c r="L29" s="53">
        <v>6.98</v>
      </c>
      <c r="M29" s="55">
        <f t="shared" si="137"/>
        <v>19.244554728425694</v>
      </c>
      <c r="N29" s="53">
        <v>5.89</v>
      </c>
      <c r="O29" s="55">
        <f t="shared" si="138"/>
        <v>18.734096692111958</v>
      </c>
      <c r="P29" s="53">
        <v>7.76</v>
      </c>
      <c r="Q29" s="55">
        <f t="shared" si="139"/>
        <v>20.704375667022411</v>
      </c>
      <c r="R29" s="53">
        <v>5.96</v>
      </c>
      <c r="S29" s="55">
        <f t="shared" si="140"/>
        <v>18.992989165073297</v>
      </c>
      <c r="T29" s="53">
        <v>6.54</v>
      </c>
      <c r="U29" s="55">
        <f t="shared" si="141"/>
        <v>19.557416267942585</v>
      </c>
      <c r="V29" s="53">
        <v>7.56</v>
      </c>
      <c r="W29" s="55">
        <f t="shared" si="142"/>
        <v>23.580786026200869</v>
      </c>
      <c r="X29" s="53">
        <v>6.26</v>
      </c>
      <c r="Y29" s="55">
        <f t="shared" si="143"/>
        <v>19.167176974892836</v>
      </c>
      <c r="Z29" s="53">
        <v>8.2200000000000006</v>
      </c>
      <c r="AA29" s="55">
        <f t="shared" si="144"/>
        <v>26.170009551098378</v>
      </c>
      <c r="AB29" s="53">
        <v>7.54</v>
      </c>
      <c r="AC29" s="55">
        <f t="shared" si="145"/>
        <v>25.698704839809132</v>
      </c>
      <c r="AD29" s="53">
        <v>7.62</v>
      </c>
      <c r="AE29" s="55">
        <f t="shared" si="146"/>
        <v>24.684159378036931</v>
      </c>
      <c r="AF29" s="53">
        <v>6.59</v>
      </c>
      <c r="AG29" s="55">
        <f t="shared" si="147"/>
        <v>22.003338898163609</v>
      </c>
      <c r="AH29" s="53">
        <v>8.1199999999999992</v>
      </c>
      <c r="AI29" s="55">
        <f t="shared" si="148"/>
        <v>24.123588829471181</v>
      </c>
      <c r="AJ29" s="53">
        <v>6.74</v>
      </c>
      <c r="AK29" s="55">
        <f t="shared" si="149"/>
        <v>22.878479293957909</v>
      </c>
      <c r="AL29" s="53">
        <v>8.1199999999999992</v>
      </c>
      <c r="AM29" s="55">
        <f t="shared" si="150"/>
        <v>25.4306295020357</v>
      </c>
      <c r="AN29" s="53">
        <v>8.57</v>
      </c>
      <c r="AO29" s="55">
        <f t="shared" si="151"/>
        <v>25.102519039250147</v>
      </c>
      <c r="AP29" s="53">
        <v>6.84</v>
      </c>
      <c r="AQ29" s="55">
        <f t="shared" si="152"/>
        <v>20.815581253804016</v>
      </c>
      <c r="AR29" s="53">
        <v>8.19</v>
      </c>
      <c r="AS29" s="55">
        <f t="shared" si="153"/>
        <v>24.066999706141637</v>
      </c>
      <c r="AT29" s="53">
        <v>6.62</v>
      </c>
      <c r="AU29" s="55">
        <f t="shared" si="154"/>
        <v>23.058167885754091</v>
      </c>
      <c r="AV29" s="53">
        <v>6.67</v>
      </c>
      <c r="AW29" s="55">
        <f t="shared" si="155"/>
        <v>22.071475843812046</v>
      </c>
      <c r="AX29" s="53">
        <v>7.75</v>
      </c>
      <c r="AY29" s="55">
        <f t="shared" si="156"/>
        <v>22.713950762016413</v>
      </c>
      <c r="AZ29" s="53">
        <v>6.34</v>
      </c>
      <c r="BA29" s="55">
        <f t="shared" si="157"/>
        <v>20.993377483443709</v>
      </c>
      <c r="BB29" s="53">
        <v>8.4600000000000009</v>
      </c>
      <c r="BC29" s="55">
        <f t="shared" si="158"/>
        <v>25.186067281929148</v>
      </c>
      <c r="BD29" s="53">
        <v>7.28</v>
      </c>
      <c r="BE29" s="55">
        <f t="shared" si="159"/>
        <v>21.75732217573222</v>
      </c>
      <c r="BF29" s="53">
        <v>6.55</v>
      </c>
      <c r="BG29" s="55">
        <f t="shared" si="160"/>
        <v>22.695772695772696</v>
      </c>
      <c r="BH29" s="53">
        <v>7.66</v>
      </c>
      <c r="BI29" s="55">
        <f t="shared" si="161"/>
        <v>26.924428822495607</v>
      </c>
      <c r="BJ29" s="53"/>
      <c r="BK29" s="55" t="str">
        <f t="shared" si="162"/>
        <v/>
      </c>
      <c r="BL29" s="53">
        <v>8.31</v>
      </c>
      <c r="BM29" s="55">
        <f t="shared" si="163"/>
        <v>25.936329588014985</v>
      </c>
      <c r="BN29" s="53">
        <v>8.3000000000000007</v>
      </c>
      <c r="BO29" s="55">
        <f t="shared" si="164"/>
        <v>25.945608002500787</v>
      </c>
      <c r="BP29" s="53">
        <v>8.66</v>
      </c>
      <c r="BQ29" s="55">
        <f t="shared" si="165"/>
        <v>27.579617834394902</v>
      </c>
      <c r="BR29" s="53">
        <v>9.9499999999999993</v>
      </c>
      <c r="BS29" s="55">
        <f t="shared" si="166"/>
        <v>29.674917983895018</v>
      </c>
      <c r="BT29" s="53">
        <v>9.2200000000000006</v>
      </c>
      <c r="BU29" s="55">
        <f t="shared" si="167"/>
        <v>27.99028536733455</v>
      </c>
      <c r="BV29" s="55"/>
      <c r="BW29" s="55" t="str">
        <f t="shared" si="168"/>
        <v/>
      </c>
      <c r="BX29" s="53">
        <v>4.7300000000000004</v>
      </c>
      <c r="BY29" s="55">
        <f t="shared" si="169"/>
        <v>19.321895424836601</v>
      </c>
      <c r="BZ29" s="53">
        <v>6.06</v>
      </c>
      <c r="CA29" s="55">
        <f t="shared" si="170"/>
        <v>20.479891855356538</v>
      </c>
      <c r="CB29" s="53">
        <v>7.16</v>
      </c>
      <c r="CC29" s="55">
        <f t="shared" si="171"/>
        <v>24.520547945205482</v>
      </c>
      <c r="CD29" s="53">
        <v>6.74</v>
      </c>
      <c r="CE29" s="55">
        <f t="shared" si="172"/>
        <v>20.36869144756724</v>
      </c>
      <c r="CF29" s="53">
        <v>6.62</v>
      </c>
      <c r="CG29" s="55">
        <f t="shared" si="173"/>
        <v>22.50935056103366</v>
      </c>
      <c r="CH29" s="53">
        <v>8.6999999999999993</v>
      </c>
      <c r="CI29" s="55">
        <f t="shared" si="174"/>
        <v>29.362132973337836</v>
      </c>
      <c r="CJ29" s="53">
        <v>6.03</v>
      </c>
      <c r="CK29" s="55">
        <f t="shared" si="175"/>
        <v>21.721902017291068</v>
      </c>
      <c r="CL29" s="53"/>
      <c r="CM29" s="55" t="str">
        <f t="shared" si="176"/>
        <v/>
      </c>
      <c r="CN29" s="53">
        <v>7.18</v>
      </c>
      <c r="CO29" s="55">
        <f t="shared" si="177"/>
        <v>23.042362002567394</v>
      </c>
      <c r="CP29" s="55"/>
      <c r="CQ29" s="55" t="str">
        <f t="shared" si="178"/>
        <v/>
      </c>
      <c r="CR29" s="53">
        <v>8.23</v>
      </c>
      <c r="CS29" s="55">
        <f t="shared" si="179"/>
        <v>22.609890109890113</v>
      </c>
      <c r="CT29" s="53">
        <v>8.07</v>
      </c>
      <c r="CU29" s="55">
        <f t="shared" si="180"/>
        <v>25.015499070055796</v>
      </c>
      <c r="CV29" s="53">
        <v>8.48</v>
      </c>
      <c r="CW29" s="55">
        <f t="shared" si="181"/>
        <v>25.572979493365505</v>
      </c>
      <c r="CX29" s="53">
        <v>8.31</v>
      </c>
      <c r="CY29" s="55">
        <f t="shared" si="182"/>
        <v>24.41962973846606</v>
      </c>
      <c r="CZ29" s="53">
        <v>8.1</v>
      </c>
      <c r="DA29" s="55">
        <f t="shared" si="183"/>
        <v>25.503778337531486</v>
      </c>
      <c r="DB29" s="53">
        <v>7.29</v>
      </c>
      <c r="DC29" s="55">
        <f t="shared" si="184"/>
        <v>24.019769357495878</v>
      </c>
      <c r="DD29" s="53">
        <v>7.84</v>
      </c>
      <c r="DE29" s="55">
        <f t="shared" si="185"/>
        <v>25.372168284789641</v>
      </c>
      <c r="DF29" s="53">
        <v>6.19</v>
      </c>
      <c r="DG29" s="55">
        <f t="shared" si="186"/>
        <v>19.961302805546598</v>
      </c>
      <c r="DH29" s="53">
        <v>6.81</v>
      </c>
      <c r="DI29" s="55">
        <f t="shared" si="187"/>
        <v>22.534745201853077</v>
      </c>
      <c r="DJ29" s="55"/>
      <c r="DK29" s="55" t="str">
        <f t="shared" si="188"/>
        <v/>
      </c>
      <c r="DL29" s="53">
        <v>6.84</v>
      </c>
      <c r="DM29" s="55">
        <f t="shared" si="189"/>
        <v>22.396856581532418</v>
      </c>
      <c r="DN29" s="55"/>
      <c r="DO29" s="55" t="str">
        <f t="shared" si="190"/>
        <v/>
      </c>
      <c r="DP29" s="55"/>
      <c r="DQ29" s="55" t="str">
        <f t="shared" si="191"/>
        <v/>
      </c>
      <c r="DR29" s="5"/>
      <c r="DS29" s="33" t="str">
        <f t="shared" si="0"/>
        <v xml:space="preserve">     Internal secondary branch</v>
      </c>
      <c r="DT29" s="34">
        <f t="shared" si="192"/>
        <v>53</v>
      </c>
      <c r="DU29" s="35">
        <f t="shared" si="1"/>
        <v>4.7300000000000004</v>
      </c>
      <c r="DV29" s="56" t="str">
        <f t="shared" si="5"/>
        <v>–</v>
      </c>
      <c r="DW29" s="37">
        <f t="shared" si="2"/>
        <v>9.9499999999999993</v>
      </c>
      <c r="DX29" s="38">
        <f t="shared" si="3"/>
        <v>17.900365887981987</v>
      </c>
      <c r="DY29" s="57" t="str">
        <f t="shared" si="8"/>
        <v>–</v>
      </c>
      <c r="DZ29" s="40">
        <f t="shared" si="4"/>
        <v>29.674917983895018</v>
      </c>
      <c r="EA29" s="41">
        <f t="shared" si="6"/>
        <v>7.3705660377358511</v>
      </c>
      <c r="EB29" s="42">
        <f t="shared" si="6"/>
        <v>23.24175080466345</v>
      </c>
      <c r="EC29" s="43">
        <f t="shared" si="7"/>
        <v>1.0255700386657973</v>
      </c>
      <c r="ED29" s="44">
        <f t="shared" si="7"/>
        <v>2.7928869045172617</v>
      </c>
      <c r="EE29" s="56">
        <f t="shared" si="193"/>
        <v>6.87</v>
      </c>
      <c r="EF29" s="57">
        <f t="shared" si="9"/>
        <v>23.123527431841133</v>
      </c>
    </row>
    <row r="30" spans="1:136" x14ac:dyDescent="0.2">
      <c r="A30" s="29" t="s">
        <v>38</v>
      </c>
      <c r="B30" s="60">
        <f>IF(AND((B27&gt;0),(B28&gt;0)),(B27/B28*100),"")</f>
        <v>63.943355119825704</v>
      </c>
      <c r="C30" s="54" t="s">
        <v>13</v>
      </c>
      <c r="D30" s="61">
        <f>IF(AND((D27&gt;0),(D28&gt;0)),(D27/D28*100),"")</f>
        <v>65.346534653465355</v>
      </c>
      <c r="E30" s="55" t="s">
        <v>13</v>
      </c>
      <c r="F30" s="61">
        <f>IF(AND((F27&gt;0),(F28&gt;0)),(F27/F28*100),"")</f>
        <v>88.305252725470766</v>
      </c>
      <c r="G30" s="55" t="s">
        <v>13</v>
      </c>
      <c r="H30" s="61">
        <f>IF(AND((H27&gt;0),(H28&gt;0)),(H27/H28*100),"")</f>
        <v>68.532818532818524</v>
      </c>
      <c r="I30" s="55" t="s">
        <v>13</v>
      </c>
      <c r="J30" s="61">
        <f>IF(AND((J27&gt;0),(J28&gt;0)),(J27/J28*100),"")</f>
        <v>55.390334572490694</v>
      </c>
      <c r="K30" s="55" t="s">
        <v>13</v>
      </c>
      <c r="L30" s="61">
        <f>IF(AND((L27&gt;0),(L28&gt;0)),(L27/L28*100),"")</f>
        <v>70.303030303030297</v>
      </c>
      <c r="M30" s="55" t="s">
        <v>13</v>
      </c>
      <c r="N30" s="61">
        <f>IF(AND((N27&gt;0),(N28&gt;0)),(N27/N28*100),"")</f>
        <v>68.462401795735133</v>
      </c>
      <c r="O30" s="55" t="s">
        <v>13</v>
      </c>
      <c r="P30" s="61">
        <f>IF(AND((P27&gt;0),(P28&gt;0)),(P27/P28*100),"")</f>
        <v>92.204899777282833</v>
      </c>
      <c r="Q30" s="55" t="s">
        <v>13</v>
      </c>
      <c r="R30" s="61">
        <f>IF(AND((R27&gt;0),(R28&gt;0)),(R27/R28*100),"")</f>
        <v>67.970660146699274</v>
      </c>
      <c r="S30" s="55" t="s">
        <v>13</v>
      </c>
      <c r="T30" s="61">
        <f>IF(AND((T27&gt;0),(T28&gt;0)),(T27/T28*100),"")</f>
        <v>87.481371087928466</v>
      </c>
      <c r="U30" s="55" t="s">
        <v>13</v>
      </c>
      <c r="V30" s="61">
        <f>IF(AND((V27&gt;0),(V28&gt;0)),(V27/V28*100),"")</f>
        <v>73.378076062639821</v>
      </c>
      <c r="W30" s="55" t="s">
        <v>13</v>
      </c>
      <c r="X30" s="61">
        <f>IF(AND((X27&gt;0),(X28&gt;0)),(X27/X28*100),"")</f>
        <v>78.048780487804876</v>
      </c>
      <c r="Y30" s="55" t="s">
        <v>13</v>
      </c>
      <c r="Z30" s="61">
        <f>IF(AND((Z27&gt;0),(Z28&gt;0)),(Z27/Z28*100),"")</f>
        <v>73.066898349261507</v>
      </c>
      <c r="AA30" s="55" t="s">
        <v>13</v>
      </c>
      <c r="AB30" s="61">
        <f>IF(AND((AB27&gt;0),(AB28&gt;0)),(AB27/AB28*100),"")</f>
        <v>71.385237613751258</v>
      </c>
      <c r="AC30" s="55" t="s">
        <v>13</v>
      </c>
      <c r="AD30" s="61">
        <f>IF(AND((AD27&gt;0),(AD28&gt;0)),(AD27/AD28*100),"")</f>
        <v>79.407979407979411</v>
      </c>
      <c r="AE30" s="55" t="s">
        <v>13</v>
      </c>
      <c r="AF30" s="61">
        <f>IF(AND((AF27&gt;0),(AF28&gt;0)),(AF27/AF28*100),"")</f>
        <v>68.447204968944092</v>
      </c>
      <c r="AG30" s="55" t="s">
        <v>13</v>
      </c>
      <c r="AH30" s="61">
        <f>IF(AND((AH27&gt;0),(AH28&gt;0)),(AH27/AH28*100),"")</f>
        <v>80.342857142857156</v>
      </c>
      <c r="AI30" s="55" t="s">
        <v>13</v>
      </c>
      <c r="AJ30" s="61">
        <f>IF(AND((AJ27&gt;0),(AJ28&gt;0)),(AJ27/AJ28*100),"")</f>
        <v>62.429057888762763</v>
      </c>
      <c r="AK30" s="55" t="s">
        <v>13</v>
      </c>
      <c r="AL30" s="61">
        <f>IF(AND((AL27&gt;0),(AL28&gt;0)),(AL27/AL28*100),"")</f>
        <v>69.671261930010616</v>
      </c>
      <c r="AM30" s="55" t="s">
        <v>13</v>
      </c>
      <c r="AN30" s="61">
        <f>IF(AND((AN27&gt;0),(AN28&gt;0)),(AN27/AN28*100),"")</f>
        <v>71.041119860017488</v>
      </c>
      <c r="AO30" s="55" t="s">
        <v>13</v>
      </c>
      <c r="AP30" s="61">
        <f>IF(AND((AP27&gt;0),(AP28&gt;0)),(AP27/AP28*100),"")</f>
        <v>70.137299771167051</v>
      </c>
      <c r="AQ30" s="55" t="s">
        <v>13</v>
      </c>
      <c r="AR30" s="61">
        <f>IF(AND((AR27&gt;0),(AR28&gt;0)),(AR27/AR28*100),"")</f>
        <v>80.218778486782142</v>
      </c>
      <c r="AS30" s="55" t="s">
        <v>13</v>
      </c>
      <c r="AT30" s="61">
        <f>IF(AND((AT27&gt;0),(AT28&gt;0)),(AT27/AT28*100),"")</f>
        <v>72.860962566844918</v>
      </c>
      <c r="AU30" s="55" t="s">
        <v>13</v>
      </c>
      <c r="AV30" s="61">
        <f>IF(AND((AV27&gt;0),(AV28&gt;0)),(AV27/AV28*100),"")</f>
        <v>73.864894795127356</v>
      </c>
      <c r="AW30" s="55" t="s">
        <v>13</v>
      </c>
      <c r="AX30" s="61">
        <f>IF(AND((AX27&gt;0),(AX28&gt;0)),(AX27/AX28*100),"")</f>
        <v>61.698113207547166</v>
      </c>
      <c r="AY30" s="55" t="s">
        <v>13</v>
      </c>
      <c r="AZ30" s="61">
        <f>IF(AND((AZ27&gt;0),(AZ28&gt;0)),(AZ27/AZ28*100),"")</f>
        <v>69.863013698630141</v>
      </c>
      <c r="BA30" s="55" t="s">
        <v>13</v>
      </c>
      <c r="BB30" s="61">
        <f>IF(AND((BB27&gt;0),(BB28&gt;0)),(BB27/BB28*100),"")</f>
        <v>60.393873085339159</v>
      </c>
      <c r="BC30" s="55" t="s">
        <v>13</v>
      </c>
      <c r="BD30" s="61">
        <f>IF(AND((BD27&gt;0),(BD28&gt;0)),(BD27/BD28*100),"")</f>
        <v>66.334164588528694</v>
      </c>
      <c r="BE30" s="55" t="s">
        <v>13</v>
      </c>
      <c r="BF30" s="61">
        <f>IF(AND((BF27&gt;0),(BF28&gt;0)),(BF27/BF28*100),"")</f>
        <v>65.675057208237988</v>
      </c>
      <c r="BG30" s="55" t="s">
        <v>13</v>
      </c>
      <c r="BH30" s="61">
        <f>IF(AND((BH27&gt;0),(BH28&gt;0)),(BH27/BH28*100),"")</f>
        <v>62.050739957716694</v>
      </c>
      <c r="BI30" s="55" t="s">
        <v>13</v>
      </c>
      <c r="BJ30" s="61">
        <f>IF(AND((BJ27&gt;0),(BJ28&gt;0)),(BJ27/BJ28*100),"")</f>
        <v>59.666080843585235</v>
      </c>
      <c r="BK30" s="55" t="s">
        <v>13</v>
      </c>
      <c r="BL30" s="61">
        <f>IF(AND((BL27&gt;0),(BL28&gt;0)),(BL27/BL28*100),"")</f>
        <v>71.6279069767442</v>
      </c>
      <c r="BM30" s="55" t="s">
        <v>13</v>
      </c>
      <c r="BN30" s="61">
        <f>IF(AND((BN27&gt;0),(BN28&gt;0)),(BN27/BN28*100),"")</f>
        <v>77.068723702664798</v>
      </c>
      <c r="BO30" s="55" t="s">
        <v>13</v>
      </c>
      <c r="BP30" s="61">
        <f>IF(AND((BP27&gt;0),(BP28&gt;0)),(BP27/BP28*100),"")</f>
        <v>70.643939393939391</v>
      </c>
      <c r="BQ30" s="55" t="s">
        <v>13</v>
      </c>
      <c r="BR30" s="61">
        <f>IF(AND((BR27&gt;0),(BR28&gt;0)),(BR27/BR28*100),"")</f>
        <v>83.481701285855593</v>
      </c>
      <c r="BS30" s="55" t="s">
        <v>13</v>
      </c>
      <c r="BT30" s="61">
        <f>IF(AND((BT27&gt;0),(BT28&gt;0)),(BT27/BT28*100),"")</f>
        <v>58.519269776876271</v>
      </c>
      <c r="BU30" s="55" t="s">
        <v>13</v>
      </c>
      <c r="BV30" s="61" t="str">
        <f>IF(AND((BV27&gt;0),(BV28&gt;0)),(BV27/BV28*100),"")</f>
        <v/>
      </c>
      <c r="BW30" s="55" t="s">
        <v>13</v>
      </c>
      <c r="BX30" s="61">
        <f>IF(AND((BX27&gt;0),(BX28&gt;0)),(BX27/BX28*100),"")</f>
        <v>85.937500000000014</v>
      </c>
      <c r="BY30" s="55" t="s">
        <v>13</v>
      </c>
      <c r="BZ30" s="61">
        <f>IF(AND((BZ27&gt;0),(BZ28&gt;0)),(BZ27/BZ28*100),"")</f>
        <v>72.261072261072272</v>
      </c>
      <c r="CA30" s="55" t="s">
        <v>13</v>
      </c>
      <c r="CB30" s="61">
        <f>IF(AND((CB27&gt;0),(CB28&gt;0)),(CB27/CB28*100),"")</f>
        <v>77.431421446384036</v>
      </c>
      <c r="CC30" s="55" t="s">
        <v>13</v>
      </c>
      <c r="CD30" s="61">
        <f>IF(AND((CD27&gt;0),(CD28&gt;0)),(CD27/CD28*100),"")</f>
        <v>76.734693877551024</v>
      </c>
      <c r="CE30" s="55" t="s">
        <v>13</v>
      </c>
      <c r="CF30" s="61">
        <f>IF(AND((CF27&gt;0),(CF28&gt;0)),(CF27/CF28*100),"")</f>
        <v>65.918097754293257</v>
      </c>
      <c r="CG30" s="55" t="s">
        <v>13</v>
      </c>
      <c r="CH30" s="61">
        <f>IF(AND((CH27&gt;0),(CH28&gt;0)),(CH27/CH28*100),"")</f>
        <v>67.106710671067106</v>
      </c>
      <c r="CI30" s="55" t="s">
        <v>13</v>
      </c>
      <c r="CJ30" s="61">
        <f>IF(AND((CJ27&gt;0),(CJ28&gt;0)),(CJ27/CJ28*100),"")</f>
        <v>78.389830508474574</v>
      </c>
      <c r="CK30" s="55" t="s">
        <v>13</v>
      </c>
      <c r="CL30" s="61">
        <f>IF(AND((CL27&gt;0),(CL28&gt;0)),(CL27/CL28*100),"")</f>
        <v>80</v>
      </c>
      <c r="CM30" s="55" t="s">
        <v>13</v>
      </c>
      <c r="CN30" s="61">
        <f>IF(AND((CN27&gt;0),(CN28&gt;0)),(CN27/CN28*100),"")</f>
        <v>74.527112232030262</v>
      </c>
      <c r="CO30" s="55" t="s">
        <v>13</v>
      </c>
      <c r="CP30" s="61" t="str">
        <f>IF(AND((CP27&gt;0),(CP28&gt;0)),(CP27/CP28*100),"")</f>
        <v/>
      </c>
      <c r="CQ30" s="55" t="s">
        <v>13</v>
      </c>
      <c r="CR30" s="61">
        <f>IF(AND((CR27&gt;0),(CR28&gt;0)),(CR27/CR28*100),"")</f>
        <v>67.466110531803963</v>
      </c>
      <c r="CS30" s="55" t="s">
        <v>13</v>
      </c>
      <c r="CT30" s="61">
        <f>IF(AND((CT27&gt;0),(CT28&gt;0)),(CT27/CT28*100),"")</f>
        <v>65.829694323144111</v>
      </c>
      <c r="CU30" s="55" t="s">
        <v>13</v>
      </c>
      <c r="CV30" s="61">
        <f>IF(AND((CV27&gt;0),(CV28&gt;0)),(CV27/CV28*100),"")</f>
        <v>91.618828932261763</v>
      </c>
      <c r="CW30" s="55" t="s">
        <v>13</v>
      </c>
      <c r="CX30" s="61">
        <f>IF(AND((CX27&gt;0),(CX28&gt;0)),(CX27/CX28*100),"")</f>
        <v>65.324384787472027</v>
      </c>
      <c r="CY30" s="55" t="s">
        <v>13</v>
      </c>
      <c r="CZ30" s="61">
        <f>IF(AND((CZ27&gt;0),(CZ28&gt;0)),(CZ27/CZ28*100),"")</f>
        <v>67.59002770083103</v>
      </c>
      <c r="DA30" s="55" t="s">
        <v>13</v>
      </c>
      <c r="DB30" s="61">
        <f>IF(AND((DB27&gt;0),(DB28&gt;0)),(DB27/DB28*100),"")</f>
        <v>59.204545454545453</v>
      </c>
      <c r="DC30" s="55" t="s">
        <v>13</v>
      </c>
      <c r="DD30" s="61">
        <f>IF(AND((DD27&gt;0),(DD28&gt;0)),(DD27/DD28*100),"")</f>
        <v>67.225950782997771</v>
      </c>
      <c r="DE30" s="55" t="s">
        <v>13</v>
      </c>
      <c r="DF30" s="61">
        <f>IF(AND((DF27&gt;0),(DF28&gt;0)),(DF27/DF28*100),"")</f>
        <v>79.153094462540707</v>
      </c>
      <c r="DG30" s="55" t="s">
        <v>13</v>
      </c>
      <c r="DH30" s="61">
        <f>IF(AND((DH27&gt;0),(DH28&gt;0)),(DH27/DH28*100),"")</f>
        <v>86.813186813186817</v>
      </c>
      <c r="DI30" s="55" t="s">
        <v>13</v>
      </c>
      <c r="DJ30" s="61" t="str">
        <f>IF(AND((DJ27&gt;0),(DJ28&gt;0)),(DJ27/DJ28*100),"")</f>
        <v/>
      </c>
      <c r="DK30" s="55" t="s">
        <v>13</v>
      </c>
      <c r="DL30" s="61">
        <f>IF(AND((DL27&gt;0),(DL28&gt;0)),(DL27/DL28*100),"")</f>
        <v>82.976190476190467</v>
      </c>
      <c r="DM30" s="55" t="s">
        <v>13</v>
      </c>
      <c r="DN30" s="61" t="str">
        <f>IF(AND((DN27&gt;0),(DN28&gt;0)),(DN27/DN28*100),"")</f>
        <v/>
      </c>
      <c r="DO30" s="55" t="s">
        <v>13</v>
      </c>
      <c r="DP30" s="61" t="str">
        <f>IF(AND((DP27&gt;0),(DP28&gt;0)),(DP27/DP28*100),"")</f>
        <v/>
      </c>
      <c r="DQ30" s="55" t="s">
        <v>13</v>
      </c>
      <c r="DR30" s="5"/>
      <c r="DS30" s="33" t="str">
        <f t="shared" si="0"/>
        <v xml:space="preserve">     Internal base/primary branch (cct)</v>
      </c>
      <c r="DT30" s="34">
        <f t="shared" si="192"/>
        <v>55</v>
      </c>
      <c r="DU30" s="35">
        <f t="shared" si="1"/>
        <v>55.390334572490694</v>
      </c>
      <c r="DV30" s="65" t="str">
        <f>IF(COUNT(DU30)&gt;0,"–","?")</f>
        <v>–</v>
      </c>
      <c r="DW30" s="37">
        <f t="shared" si="2"/>
        <v>92.204899777282833</v>
      </c>
      <c r="DX30" s="38" t="str">
        <f t="shared" si="3"/>
        <v/>
      </c>
      <c r="DY30" s="66" t="s">
        <v>13</v>
      </c>
      <c r="DZ30" s="40" t="str">
        <f t="shared" si="4"/>
        <v/>
      </c>
      <c r="EA30" s="41">
        <f t="shared" si="6"/>
        <v>72.195856450694691</v>
      </c>
      <c r="EB30" s="42"/>
      <c r="EC30" s="43">
        <f t="shared" si="7"/>
        <v>8.7178259984472604</v>
      </c>
      <c r="ED30" s="44"/>
      <c r="EE30" s="62">
        <f t="shared" si="193"/>
        <v>63.943355119825704</v>
      </c>
      <c r="EF30" s="67" t="s">
        <v>13</v>
      </c>
    </row>
    <row r="31" spans="1:136" x14ac:dyDescent="0.2">
      <c r="A31" s="45" t="s">
        <v>29</v>
      </c>
      <c r="B31" s="58"/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9"/>
      <c r="AF31" s="59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  <c r="AV31" s="48"/>
      <c r="AW31" s="48"/>
      <c r="AX31" s="48"/>
      <c r="AY31" s="48"/>
      <c r="AZ31" s="48"/>
      <c r="BA31" s="48"/>
      <c r="BB31" s="48"/>
      <c r="BC31" s="48"/>
      <c r="BD31" s="48"/>
      <c r="BE31" s="48"/>
      <c r="BF31" s="48"/>
      <c r="BG31" s="48"/>
      <c r="BH31" s="48"/>
      <c r="BI31" s="49"/>
      <c r="BJ31" s="51"/>
      <c r="BK31" s="48"/>
      <c r="BL31" s="51"/>
      <c r="BM31" s="48"/>
      <c r="BN31" s="51"/>
      <c r="BO31" s="48"/>
      <c r="BP31" s="51"/>
      <c r="BQ31" s="48"/>
      <c r="BR31" s="51"/>
      <c r="BS31" s="48"/>
      <c r="BT31" s="51"/>
      <c r="BU31" s="48"/>
      <c r="BV31" s="51"/>
      <c r="BW31" s="48"/>
      <c r="BX31" s="51"/>
      <c r="BY31" s="48"/>
      <c r="BZ31" s="51"/>
      <c r="CA31" s="48"/>
      <c r="CB31" s="51"/>
      <c r="CC31" s="48"/>
      <c r="CD31" s="51"/>
      <c r="CE31" s="48"/>
      <c r="CF31" s="51"/>
      <c r="CG31" s="48"/>
      <c r="CH31" s="51"/>
      <c r="CI31" s="48"/>
      <c r="CJ31" s="51"/>
      <c r="CK31" s="48"/>
      <c r="CL31" s="51"/>
      <c r="CM31" s="48"/>
      <c r="CN31" s="51"/>
      <c r="CO31" s="48"/>
      <c r="CP31" s="51"/>
      <c r="CQ31" s="48"/>
      <c r="CR31" s="51"/>
      <c r="CS31" s="48"/>
      <c r="CT31" s="51"/>
      <c r="CU31" s="48"/>
      <c r="CV31" s="51"/>
      <c r="CW31" s="48"/>
      <c r="CX31" s="51"/>
      <c r="CY31" s="48"/>
      <c r="CZ31" s="51"/>
      <c r="DA31" s="48"/>
      <c r="DB31" s="51"/>
      <c r="DC31" s="48"/>
      <c r="DD31" s="51"/>
      <c r="DE31" s="48"/>
      <c r="DF31" s="51"/>
      <c r="DG31" s="48"/>
      <c r="DH31" s="51"/>
      <c r="DI31" s="48"/>
      <c r="DJ31" s="51"/>
      <c r="DK31" s="48"/>
      <c r="DL31" s="51"/>
      <c r="DM31" s="48"/>
      <c r="DN31" s="51"/>
      <c r="DO31" s="48"/>
      <c r="DP31" s="51"/>
      <c r="DQ31" s="48"/>
      <c r="DR31" s="5"/>
      <c r="DS31" s="33" t="str">
        <f t="shared" si="0"/>
        <v>Claw III heights</v>
      </c>
      <c r="DT31" s="52"/>
      <c r="DU31" s="35" t="str">
        <f t="shared" si="1"/>
        <v/>
      </c>
      <c r="DV31" s="56"/>
      <c r="DW31" s="37" t="str">
        <f t="shared" si="2"/>
        <v/>
      </c>
      <c r="DX31" s="38" t="str">
        <f t="shared" si="3"/>
        <v/>
      </c>
      <c r="DY31" s="57"/>
      <c r="DZ31" s="40" t="str">
        <f t="shared" si="4"/>
        <v/>
      </c>
      <c r="EA31" s="41"/>
      <c r="EB31" s="42"/>
      <c r="EC31" s="43"/>
      <c r="ED31" s="44"/>
      <c r="EE31" s="56"/>
      <c r="EF31" s="57"/>
    </row>
    <row r="32" spans="1:136" x14ac:dyDescent="0.2">
      <c r="A32" s="29" t="s">
        <v>22</v>
      </c>
      <c r="B32" s="53">
        <v>10.54</v>
      </c>
      <c r="C32" s="54">
        <f t="shared" ref="C32:C38" si="194">IF(AND((B32&gt;0),(B$5&gt;0)),(B32/B$5*100),"")</f>
        <v>35.47627061595422</v>
      </c>
      <c r="D32" s="53">
        <v>8.77</v>
      </c>
      <c r="E32" s="55">
        <f t="shared" ref="E32:E38" si="195">IF(AND((D32&gt;0),(D$5&gt;0)),(D32/D$5*100),"")</f>
        <v>28.455548345230369</v>
      </c>
      <c r="F32" s="53">
        <v>10.029999999999999</v>
      </c>
      <c r="G32" s="55">
        <f t="shared" ref="G32:G38" si="196">IF(AND((F32&gt;0),(F$5&gt;0)),(F32/F$5*100),"")</f>
        <v>29.148503342051729</v>
      </c>
      <c r="H32" s="53">
        <v>12.55</v>
      </c>
      <c r="I32" s="55">
        <f t="shared" ref="I32:I38" si="197">IF(AND((H32&gt;0),(H$5&gt;0)),(H32/H$5*100),"")</f>
        <v>37.130177514792905</v>
      </c>
      <c r="J32" s="53">
        <v>7.8</v>
      </c>
      <c r="K32" s="55">
        <f t="shared" ref="K32:K38" si="198">IF(AND((J32&gt;0),(J$5&gt;0)),(J32/J$5*100),"")</f>
        <v>21.953278919223191</v>
      </c>
      <c r="L32" s="53">
        <v>9.56</v>
      </c>
      <c r="M32" s="55">
        <f t="shared" ref="M32:M38" si="199">IF(AND((L32&gt;0),(L$5&gt;0)),(L32/L$5*100),"")</f>
        <v>26.35787151916184</v>
      </c>
      <c r="N32" s="53">
        <v>8.9</v>
      </c>
      <c r="O32" s="55">
        <f t="shared" ref="O32:O38" si="200">IF(AND((N32&gt;0),(N$5&gt;0)),(N32/N$5*100),"")</f>
        <v>28.30788804071247</v>
      </c>
      <c r="P32" s="53">
        <v>12.2</v>
      </c>
      <c r="Q32" s="55">
        <f t="shared" ref="Q32:Q38" si="201">IF(AND((P32&gt;0),(P$5&gt;0)),(P32/P$5*100),"")</f>
        <v>32.550693703308433</v>
      </c>
      <c r="R32" s="53">
        <v>9.77</v>
      </c>
      <c r="S32" s="55">
        <f t="shared" ref="S32:S38" si="202">IF(AND((R32&gt;0),(R$5&gt;0)),(R32/R$5*100),"")</f>
        <v>31.134480560866795</v>
      </c>
      <c r="T32" s="53">
        <v>8</v>
      </c>
      <c r="U32" s="55">
        <f t="shared" ref="U32:U38" si="203">IF(AND((T32&gt;0),(T$5&gt;0)),(T32/T$5*100),"")</f>
        <v>23.923444976076556</v>
      </c>
      <c r="V32" s="53">
        <v>8.94</v>
      </c>
      <c r="W32" s="55">
        <f t="shared" ref="W32:W38" si="204">IF(AND((V32&gt;0),(V$5&gt;0)),(V32/V$5*100),"")</f>
        <v>27.88521522145976</v>
      </c>
      <c r="X32" s="53">
        <v>11.12</v>
      </c>
      <c r="Y32" s="55">
        <f t="shared" ref="Y32:Y38" si="205">IF(AND((X32&gt;0),(X$5&gt;0)),(X32/X$5*100),"")</f>
        <v>34.047764849969383</v>
      </c>
      <c r="Z32" s="53">
        <v>10.68</v>
      </c>
      <c r="AA32" s="55">
        <f t="shared" ref="AA32:AA38" si="206">IF(AND((Z32&gt;0),(Z$5&gt;0)),(Z32/Z$5*100),"")</f>
        <v>34.00191021967526</v>
      </c>
      <c r="AB32" s="53">
        <v>8.7100000000000009</v>
      </c>
      <c r="AC32" s="55">
        <f t="shared" ref="AC32:AC38" si="207">IF(AND((AB32&gt;0),(AB$5&gt;0)),(AB32/AB$5*100),"")</f>
        <v>29.686434901158833</v>
      </c>
      <c r="AD32" s="53">
        <v>7.65</v>
      </c>
      <c r="AE32" s="55">
        <f t="shared" ref="AE32:AE38" si="208">IF(AND((AD32&gt;0),(AD$5&gt;0)),(AD32/AD$5*100),"")</f>
        <v>24.781341107871722</v>
      </c>
      <c r="AF32" s="53">
        <v>8.89</v>
      </c>
      <c r="AG32" s="55">
        <f t="shared" ref="AG32:AG38" si="209">IF(AND((AF32&gt;0),(AF$5&gt;0)),(AF32/AF$5*100),"")</f>
        <v>29.682804674457429</v>
      </c>
      <c r="AH32" s="53">
        <v>11.39</v>
      </c>
      <c r="AI32" s="55">
        <f t="shared" ref="AI32:AI38" si="210">IF(AND((AH32&gt;0),(AH$5&gt;0)),(AH32/AH$5*100),"")</f>
        <v>33.838383838383848</v>
      </c>
      <c r="AJ32" s="53">
        <v>7.57</v>
      </c>
      <c r="AK32" s="55">
        <f t="shared" ref="AK32:AK38" si="211">IF(AND((AJ32&gt;0),(AJ$5&gt;0)),(AJ32/AJ$5*100),"")</f>
        <v>25.695858791581806</v>
      </c>
      <c r="AL32" s="53">
        <v>9.0299999999999994</v>
      </c>
      <c r="AM32" s="55">
        <f t="shared" ref="AM32:AM38" si="212">IF(AND((AL32&gt;0),(AL$5&gt;0)),(AL32/AL$5*100),"")</f>
        <v>28.280613842781083</v>
      </c>
      <c r="AN32" s="53">
        <v>10.43</v>
      </c>
      <c r="AO32" s="55">
        <f t="shared" ref="AO32:AO38" si="213">IF(AND((AN32&gt;0),(AN$5&gt;0)),(AN32/AN$5*100),"")</f>
        <v>30.55067369654364</v>
      </c>
      <c r="AP32" s="53">
        <v>9.16</v>
      </c>
      <c r="AQ32" s="55">
        <f t="shared" ref="AQ32:AQ38" si="214">IF(AND((AP32&gt;0),(AP$5&gt;0)),(AP32/AP$5*100),"")</f>
        <v>27.875836883749237</v>
      </c>
      <c r="AR32" s="53">
        <v>10.68</v>
      </c>
      <c r="AS32" s="55">
        <f t="shared" ref="AS32:AS38" si="215">IF(AND((AR32&gt;0),(AR$5&gt;0)),(AR32/AR$5*100),"")</f>
        <v>31.384072876873347</v>
      </c>
      <c r="AT32" s="53">
        <v>8.33</v>
      </c>
      <c r="AU32" s="55">
        <f t="shared" ref="AU32:AU38" si="216">IF(AND((AT32&gt;0),(AT$5&gt;0)),(AT32/AT$5*100),"")</f>
        <v>29.01428073841867</v>
      </c>
      <c r="AV32" s="53">
        <v>9.76</v>
      </c>
      <c r="AW32" s="55">
        <f t="shared" ref="AW32:AW38" si="217">IF(AND((AV32&gt;0),(AV$5&gt;0)),(AV32/AV$5*100),"")</f>
        <v>32.296492389146259</v>
      </c>
      <c r="AX32" s="53">
        <v>10.38</v>
      </c>
      <c r="AY32" s="55">
        <f t="shared" ref="AY32:AY38" si="218">IF(AND((AX32&gt;0),(AX$5&gt;0)),(AX32/AX$5*100),"")</f>
        <v>30.422039859320048</v>
      </c>
      <c r="AZ32" s="53">
        <v>8.2100000000000009</v>
      </c>
      <c r="BA32" s="55">
        <f t="shared" ref="BA32:BA38" si="219">IF(AND((AZ32&gt;0),(AZ$5&gt;0)),(AZ32/AZ$5*100),"")</f>
        <v>27.185430463576161</v>
      </c>
      <c r="BB32" s="53">
        <v>7.77</v>
      </c>
      <c r="BC32" s="55">
        <f t="shared" ref="BC32:BC38" si="220">IF(AND((BB32&gt;0),(BB$5&gt;0)),(BB32/BB$5*100),"")</f>
        <v>23.131884489431375</v>
      </c>
      <c r="BD32" s="53">
        <v>6.85</v>
      </c>
      <c r="BE32" s="55">
        <f t="shared" ref="BE32:BE38" si="221">IF(AND((BD32&gt;0),(BD$5&gt;0)),(BD32/BD$5*100),"")</f>
        <v>20.472205618649131</v>
      </c>
      <c r="BF32" s="53">
        <v>7.48</v>
      </c>
      <c r="BG32" s="55">
        <f t="shared" ref="BG32:BG38" si="222">IF(AND((BF32&gt;0),(BF$5&gt;0)),(BF32/BF$5*100),"")</f>
        <v>25.918225918225918</v>
      </c>
      <c r="BH32" s="53">
        <v>7.47</v>
      </c>
      <c r="BI32" s="55">
        <f t="shared" ref="BI32:BI38" si="223">IF(AND((BH32&gt;0),(BH$5&gt;0)),(BH32/BH$5*100),"")</f>
        <v>26.256590509666079</v>
      </c>
      <c r="BJ32" s="53">
        <v>5.27</v>
      </c>
      <c r="BK32" s="55">
        <f t="shared" ref="BK32:BK38" si="224">IF(AND((BJ32&gt;0),(BJ$5&gt;0)),(BJ32/BJ$5*100),"")</f>
        <v>14.96733882419767</v>
      </c>
      <c r="BL32" s="53">
        <v>7.35</v>
      </c>
      <c r="BM32" s="55">
        <f t="shared" ref="BM32:BM38" si="225">IF(AND((BL32&gt;0),(BL$5&gt;0)),(BL32/BL$5*100),"")</f>
        <v>22.940074906367041</v>
      </c>
      <c r="BN32" s="53">
        <v>10.87</v>
      </c>
      <c r="BO32" s="55">
        <f t="shared" ref="BO32:BO38" si="226">IF(AND((BN32&gt;0),(BN$5&gt;0)),(BN32/BN$5*100),"")</f>
        <v>33.97936855267271</v>
      </c>
      <c r="BP32" s="53">
        <v>12.35</v>
      </c>
      <c r="BQ32" s="55">
        <f t="shared" ref="BQ32:BQ38" si="227">IF(AND((BP32&gt;0),(BP$5&gt;0)),(BP32/BP$5*100),"")</f>
        <v>39.331210191082803</v>
      </c>
      <c r="BR32" s="53">
        <v>11.78</v>
      </c>
      <c r="BS32" s="55">
        <f t="shared" ref="BS32:BS38" si="228">IF(AND((BR32&gt;0),(BR$5&gt;0)),(BR32/BR$5*100),"")</f>
        <v>35.13271696987772</v>
      </c>
      <c r="BT32" s="53">
        <v>9.1</v>
      </c>
      <c r="BU32" s="55">
        <f t="shared" ref="BU32:BU38" si="229">IF(AND((BT32&gt;0),(BT$5&gt;0)),(BT32/BT$5*100),"")</f>
        <v>27.625986642380084</v>
      </c>
      <c r="BV32" s="55"/>
      <c r="BW32" s="55" t="str">
        <f t="shared" ref="BW32:BW38" si="230">IF(AND((BV32&gt;0),(BV$5&gt;0)),(BV32/BV$5*100),"")</f>
        <v/>
      </c>
      <c r="BX32" s="55"/>
      <c r="BY32" s="55" t="str">
        <f t="shared" ref="BY32:BY38" si="231">IF(AND((BX32&gt;0),(BX$5&gt;0)),(BX32/BX$5*100),"")</f>
        <v/>
      </c>
      <c r="BZ32" s="53">
        <v>9.98</v>
      </c>
      <c r="CA32" s="55">
        <f t="shared" ref="CA32:CA38" si="232">IF(AND((BZ32&gt;0),(BZ$5&gt;0)),(BZ32/BZ$5*100),"")</f>
        <v>33.727610679283544</v>
      </c>
      <c r="CB32" s="53">
        <v>9.1</v>
      </c>
      <c r="CC32" s="55">
        <f t="shared" ref="CC32:CC38" si="233">IF(AND((CB32&gt;0),(CB$5&gt;0)),(CB32/CB$5*100),"")</f>
        <v>31.164383561643831</v>
      </c>
      <c r="CD32" s="53">
        <v>9.14</v>
      </c>
      <c r="CE32" s="55">
        <f t="shared" ref="CE32:CE38" si="234">IF(AND((CD32&gt;0),(CD$5&gt;0)),(CD32/CD$5*100),"")</f>
        <v>27.62163795708673</v>
      </c>
      <c r="CF32" s="53">
        <v>8.36</v>
      </c>
      <c r="CG32" s="55">
        <f t="shared" ref="CG32:CG38" si="235">IF(AND((CF32&gt;0),(CF$5&gt;0)),(CF32/CF$5*100),"")</f>
        <v>28.425705542332537</v>
      </c>
      <c r="CH32" s="53">
        <v>10.9</v>
      </c>
      <c r="CI32" s="55">
        <f t="shared" ref="CI32:CI38" si="236">IF(AND((CH32&gt;0),(CH$5&gt;0)),(CH32/CH$5*100),"")</f>
        <v>36.787040161997972</v>
      </c>
      <c r="CJ32" s="53">
        <v>6.05</v>
      </c>
      <c r="CK32" s="55">
        <f t="shared" ref="CK32:CK38" si="237">IF(AND((CJ32&gt;0),(CJ$5&gt;0)),(CJ32/CJ$5*100),"")</f>
        <v>21.793948126801151</v>
      </c>
      <c r="CL32" s="53">
        <v>7.08</v>
      </c>
      <c r="CM32" s="55">
        <f t="shared" ref="CM32:CM38" si="238">IF(AND((CL32&gt;0),(CL$5&gt;0)),(CL32/CL$5*100),"")</f>
        <v>22.634271099744243</v>
      </c>
      <c r="CN32" s="53">
        <v>8.01</v>
      </c>
      <c r="CO32" s="55">
        <f t="shared" ref="CO32:CO38" si="239">IF(AND((CN32&gt;0),(CN$5&gt;0)),(CN32/CN$5*100),"")</f>
        <v>25.706033376123234</v>
      </c>
      <c r="CP32" s="55"/>
      <c r="CQ32" s="55" t="str">
        <f t="shared" ref="CQ32:CQ38" si="240">IF(AND((CP32&gt;0),(CP$5&gt;0)),(CP32/CP$5*100),"")</f>
        <v/>
      </c>
      <c r="CR32" s="53">
        <v>10.65</v>
      </c>
      <c r="CS32" s="55">
        <f t="shared" ref="CS32:CS38" si="241">IF(AND((CR32&gt;0),(CR$5&gt;0)),(CR32/CR$5*100),"")</f>
        <v>29.258241758241759</v>
      </c>
      <c r="CT32" s="53">
        <v>7.83</v>
      </c>
      <c r="CU32" s="55">
        <f t="shared" ref="CU32:CU38" si="242">IF(AND((CT32&gt;0),(CT$5&gt;0)),(CT32/CT$5*100),"")</f>
        <v>24.27154370737756</v>
      </c>
      <c r="CV32" s="53">
        <v>9.3699999999999992</v>
      </c>
      <c r="CW32" s="55">
        <f t="shared" ref="CW32:CW38" si="243">IF(AND((CV32&gt;0),(CV$5&gt;0)),(CV32/CV$5*100),"")</f>
        <v>28.256936067551269</v>
      </c>
      <c r="CX32" s="53">
        <v>9.91</v>
      </c>
      <c r="CY32" s="55">
        <f t="shared" ref="CY32:CY38" si="244">IF(AND((CX32&gt;0),(CX$5&gt;0)),(CX32/CX$5*100),"")</f>
        <v>29.121363502791652</v>
      </c>
      <c r="CZ32" s="53">
        <v>9.06</v>
      </c>
      <c r="DA32" s="55">
        <f t="shared" ref="DA32:DA38" si="245">IF(AND((CZ32&gt;0),(CZ$5&gt;0)),(CZ32/CZ$5*100),"")</f>
        <v>28.526448362720402</v>
      </c>
      <c r="DB32" s="53">
        <v>10.89</v>
      </c>
      <c r="DC32" s="55">
        <f t="shared" ref="DC32:DC38" si="246">IF(AND((DB32&gt;0),(DB$5&gt;0)),(DB32/DB$5*100),"")</f>
        <v>35.881383855024716</v>
      </c>
      <c r="DD32" s="53">
        <v>11.17</v>
      </c>
      <c r="DE32" s="55">
        <f t="shared" ref="DE32:DE38" si="247">IF(AND((DD32&gt;0),(DD$5&gt;0)),(DD32/DD$5*100),"")</f>
        <v>36.148867313915858</v>
      </c>
      <c r="DF32" s="53">
        <v>9.2100000000000009</v>
      </c>
      <c r="DG32" s="55">
        <f t="shared" ref="DG32:DG38" si="248">IF(AND((DF32&gt;0),(DF$5&gt;0)),(DF32/DF$5*100),"")</f>
        <v>29.700096742986137</v>
      </c>
      <c r="DH32" s="53">
        <v>10.29</v>
      </c>
      <c r="DI32" s="55">
        <f t="shared" ref="DI32:DI38" si="249">IF(AND((DH32&gt;0),(DH$5&gt;0)),(DH32/DH$5*100),"")</f>
        <v>34.050297816015885</v>
      </c>
      <c r="DJ32" s="53">
        <v>12.17</v>
      </c>
      <c r="DK32" s="55">
        <f t="shared" ref="DK32:DK38" si="250">IF(AND((DJ32&gt;0),(DJ$5&gt;0)),(DJ32/DJ$5*100),"")</f>
        <v>38.696343402225757</v>
      </c>
      <c r="DL32" s="53">
        <v>9.73</v>
      </c>
      <c r="DM32" s="55">
        <f t="shared" ref="DM32:DM38" si="251">IF(AND((DL32&gt;0),(DL$5&gt;0)),(DL32/DL$5*100),"")</f>
        <v>31.859855926653573</v>
      </c>
      <c r="DN32" s="55"/>
      <c r="DO32" s="55" t="str">
        <f t="shared" ref="DO32:DO38" si="252">IF(AND((DN32&gt;0),(DN$5&gt;0)),(DN32/DN$5*100),"")</f>
        <v/>
      </c>
      <c r="DP32" s="55"/>
      <c r="DQ32" s="55" t="str">
        <f t="shared" ref="DQ32:DQ38" si="253">IF(AND((DP32&gt;0),(DP$5&gt;0)),(DP32/DP$5*100),"")</f>
        <v/>
      </c>
      <c r="DR32" s="5"/>
      <c r="DS32" s="33" t="str">
        <f t="shared" si="0"/>
        <v xml:space="preserve">     External base</v>
      </c>
      <c r="DT32" s="34">
        <f t="shared" ref="DT32:DT39" si="254">COUNT(#REF!,#REF!,#REF!,#REF!,#REF!,#REF!,B32,D32,F32,H32,J32,L32,N32,P32,R32,T32,V32,X32,Z32,AB32,AD32,AF32,AH32,AJ32,AL32,AN32,AP32,AR32,AT32,AV32,AX32,AZ32,BB32,BD32,BF32,BH32,BJ32,BL32,BN32,BP32,BR32,BT32,BV32,BX32,BZ32,CB32,CD32,CF32,CH32,CJ32,CL32,CN32,CP32,CR32,CT32,CV32,CX32,CZ32,DB32,DD32,DF32,DP32,DH32,DJ32,DL32,DN32,DP32)</f>
        <v>55</v>
      </c>
      <c r="DU32" s="35">
        <f t="shared" si="1"/>
        <v>5.27</v>
      </c>
      <c r="DV32" s="56" t="str">
        <f t="shared" si="5"/>
        <v>–</v>
      </c>
      <c r="DW32" s="37">
        <f t="shared" si="2"/>
        <v>12.55</v>
      </c>
      <c r="DX32" s="38">
        <f t="shared" si="3"/>
        <v>14.96733882419767</v>
      </c>
      <c r="DY32" s="57" t="str">
        <f t="shared" si="8"/>
        <v>–</v>
      </c>
      <c r="DZ32" s="40">
        <f t="shared" si="4"/>
        <v>39.331210191082803</v>
      </c>
      <c r="EA32" s="41">
        <f t="shared" si="6"/>
        <v>9.3498181818181845</v>
      </c>
      <c r="EB32" s="42">
        <f t="shared" si="6"/>
        <v>29.353725881371147</v>
      </c>
      <c r="EC32" s="43">
        <f t="shared" si="7"/>
        <v>1.6232586007313872</v>
      </c>
      <c r="ED32" s="44">
        <f t="shared" si="7"/>
        <v>4.9146468447106022</v>
      </c>
      <c r="EE32" s="56">
        <f t="shared" ref="EE32:EE39" si="255">IF(COUNT(B32)&gt;0,B32,"?")</f>
        <v>10.54</v>
      </c>
      <c r="EF32" s="57">
        <f t="shared" si="9"/>
        <v>35.47627061595422</v>
      </c>
    </row>
    <row r="33" spans="1:136" x14ac:dyDescent="0.2">
      <c r="A33" s="29" t="s">
        <v>23</v>
      </c>
      <c r="B33" s="53">
        <v>12.99</v>
      </c>
      <c r="C33" s="54">
        <f t="shared" si="194"/>
        <v>43.722652305621004</v>
      </c>
      <c r="D33" s="53">
        <v>15.13</v>
      </c>
      <c r="E33" s="55">
        <f t="shared" si="195"/>
        <v>49.091499026606101</v>
      </c>
      <c r="F33" s="53">
        <v>17.690000000000001</v>
      </c>
      <c r="G33" s="55">
        <f t="shared" si="196"/>
        <v>51.40947399011916</v>
      </c>
      <c r="H33" s="53">
        <v>17.46</v>
      </c>
      <c r="I33" s="55">
        <f t="shared" si="197"/>
        <v>51.65680473372781</v>
      </c>
      <c r="J33" s="53">
        <v>14.53</v>
      </c>
      <c r="K33" s="55">
        <f t="shared" si="198"/>
        <v>40.895018294399094</v>
      </c>
      <c r="L33" s="53">
        <v>18.8</v>
      </c>
      <c r="M33" s="55">
        <f t="shared" si="199"/>
        <v>51.8334711883099</v>
      </c>
      <c r="N33" s="53">
        <v>15.7</v>
      </c>
      <c r="O33" s="55">
        <f t="shared" si="200"/>
        <v>49.936386768447832</v>
      </c>
      <c r="P33" s="53">
        <v>19.079999999999998</v>
      </c>
      <c r="Q33" s="55">
        <f t="shared" si="201"/>
        <v>50.907150480256135</v>
      </c>
      <c r="R33" s="53">
        <v>15.77</v>
      </c>
      <c r="S33" s="55">
        <f t="shared" si="202"/>
        <v>50.254939451880176</v>
      </c>
      <c r="T33" s="53">
        <v>13.27</v>
      </c>
      <c r="U33" s="55">
        <f t="shared" si="203"/>
        <v>39.683014354066984</v>
      </c>
      <c r="V33" s="53">
        <v>18</v>
      </c>
      <c r="W33" s="55">
        <f t="shared" si="204"/>
        <v>56.144728633811603</v>
      </c>
      <c r="X33" s="53">
        <v>15.45</v>
      </c>
      <c r="Y33" s="55">
        <f t="shared" si="205"/>
        <v>47.305572565829763</v>
      </c>
      <c r="Z33" s="53">
        <v>15.26</v>
      </c>
      <c r="AA33" s="55">
        <f t="shared" si="206"/>
        <v>48.583253740846864</v>
      </c>
      <c r="AB33" s="53">
        <v>14.45</v>
      </c>
      <c r="AC33" s="55">
        <f t="shared" si="207"/>
        <v>49.250170415814587</v>
      </c>
      <c r="AD33" s="53"/>
      <c r="AE33" s="55" t="str">
        <f t="shared" si="208"/>
        <v/>
      </c>
      <c r="AF33" s="53">
        <v>14.66</v>
      </c>
      <c r="AG33" s="55">
        <f t="shared" si="209"/>
        <v>48.948247078464107</v>
      </c>
      <c r="AH33" s="53">
        <v>16.97</v>
      </c>
      <c r="AI33" s="55">
        <f t="shared" si="210"/>
        <v>50.41592394533572</v>
      </c>
      <c r="AJ33" s="53">
        <v>14.58</v>
      </c>
      <c r="AK33" s="55">
        <f t="shared" si="211"/>
        <v>49.490835030549896</v>
      </c>
      <c r="AL33" s="53">
        <v>16.670000000000002</v>
      </c>
      <c r="AM33" s="55">
        <f t="shared" si="212"/>
        <v>52.207954901346696</v>
      </c>
      <c r="AN33" s="53">
        <v>16.16</v>
      </c>
      <c r="AO33" s="55">
        <f t="shared" si="213"/>
        <v>47.334504979496188</v>
      </c>
      <c r="AP33" s="53">
        <v>14.62</v>
      </c>
      <c r="AQ33" s="55">
        <f t="shared" si="214"/>
        <v>44.491783323189289</v>
      </c>
      <c r="AR33" s="53">
        <v>14.85</v>
      </c>
      <c r="AS33" s="55">
        <f t="shared" si="215"/>
        <v>43.637966500146923</v>
      </c>
      <c r="AT33" s="53">
        <v>13.23</v>
      </c>
      <c r="AU33" s="55">
        <f t="shared" si="216"/>
        <v>46.081504702194358</v>
      </c>
      <c r="AV33" s="53">
        <v>16.321000000000002</v>
      </c>
      <c r="AW33" s="55">
        <f t="shared" si="217"/>
        <v>54.00727994705494</v>
      </c>
      <c r="AX33" s="53">
        <v>17.84</v>
      </c>
      <c r="AY33" s="55">
        <f t="shared" si="218"/>
        <v>52.28604923798359</v>
      </c>
      <c r="AZ33" s="53">
        <v>14.01</v>
      </c>
      <c r="BA33" s="55">
        <f t="shared" si="219"/>
        <v>46.390728476821188</v>
      </c>
      <c r="BB33" s="53">
        <v>16.21</v>
      </c>
      <c r="BC33" s="55">
        <f t="shared" si="220"/>
        <v>48.258410241143196</v>
      </c>
      <c r="BD33" s="53">
        <v>14.33</v>
      </c>
      <c r="BE33" s="55">
        <f t="shared" si="221"/>
        <v>42.827256425582782</v>
      </c>
      <c r="BF33" s="53">
        <v>14.25</v>
      </c>
      <c r="BG33" s="55">
        <f t="shared" si="222"/>
        <v>49.376299376299379</v>
      </c>
      <c r="BH33" s="53">
        <v>15.17</v>
      </c>
      <c r="BI33" s="55">
        <f t="shared" si="223"/>
        <v>53.321616871704748</v>
      </c>
      <c r="BJ33" s="53">
        <v>16.5</v>
      </c>
      <c r="BK33" s="55">
        <f t="shared" si="224"/>
        <v>46.861687020732745</v>
      </c>
      <c r="BL33" s="53">
        <v>15</v>
      </c>
      <c r="BM33" s="55">
        <f t="shared" si="225"/>
        <v>46.816479400749067</v>
      </c>
      <c r="BN33" s="53">
        <v>14.53</v>
      </c>
      <c r="BO33" s="55">
        <f t="shared" si="226"/>
        <v>45.420443888715226</v>
      </c>
      <c r="BP33" s="53">
        <v>15.78</v>
      </c>
      <c r="BQ33" s="55">
        <f t="shared" si="227"/>
        <v>50.254777070063696</v>
      </c>
      <c r="BR33" s="53">
        <v>19.41</v>
      </c>
      <c r="BS33" s="55">
        <f t="shared" si="228"/>
        <v>57.888458097226362</v>
      </c>
      <c r="BT33" s="53">
        <v>15.89</v>
      </c>
      <c r="BU33" s="55">
        <f t="shared" si="229"/>
        <v>48.239222829386769</v>
      </c>
      <c r="BV33" s="55"/>
      <c r="BW33" s="55" t="str">
        <f t="shared" si="230"/>
        <v/>
      </c>
      <c r="BX33" s="55"/>
      <c r="BY33" s="55" t="str">
        <f t="shared" si="231"/>
        <v/>
      </c>
      <c r="BZ33" s="53">
        <v>14.15</v>
      </c>
      <c r="CA33" s="55">
        <f t="shared" si="232"/>
        <v>47.820209530246707</v>
      </c>
      <c r="CB33" s="53">
        <v>15.32</v>
      </c>
      <c r="CC33" s="55">
        <f t="shared" si="233"/>
        <v>52.465753424657535</v>
      </c>
      <c r="CD33" s="53">
        <v>14.32</v>
      </c>
      <c r="CE33" s="55">
        <f t="shared" si="234"/>
        <v>43.275914173466305</v>
      </c>
      <c r="CF33" s="53">
        <v>11.94</v>
      </c>
      <c r="CG33" s="55">
        <f t="shared" si="235"/>
        <v>40.598435906154364</v>
      </c>
      <c r="CH33" s="53">
        <v>14.49</v>
      </c>
      <c r="CI33" s="55">
        <f t="shared" si="236"/>
        <v>48.903138710766122</v>
      </c>
      <c r="CJ33" s="53">
        <v>12.76</v>
      </c>
      <c r="CK33" s="55">
        <f t="shared" si="237"/>
        <v>45.965417867435157</v>
      </c>
      <c r="CL33" s="53">
        <v>12.83</v>
      </c>
      <c r="CM33" s="55">
        <f t="shared" si="238"/>
        <v>41.016624040920711</v>
      </c>
      <c r="CN33" s="53">
        <v>14.13</v>
      </c>
      <c r="CO33" s="55">
        <f t="shared" si="239"/>
        <v>45.346598202824133</v>
      </c>
      <c r="CP33" s="55"/>
      <c r="CQ33" s="55" t="str">
        <f t="shared" si="240"/>
        <v/>
      </c>
      <c r="CR33" s="53">
        <v>20.87</v>
      </c>
      <c r="CS33" s="55">
        <f t="shared" si="241"/>
        <v>57.335164835164839</v>
      </c>
      <c r="CT33" s="53">
        <v>14.58</v>
      </c>
      <c r="CU33" s="55">
        <f t="shared" si="242"/>
        <v>45.195288282703039</v>
      </c>
      <c r="CV33" s="53">
        <v>16.36</v>
      </c>
      <c r="CW33" s="55">
        <f t="shared" si="243"/>
        <v>49.336550060313634</v>
      </c>
      <c r="CX33" s="53">
        <v>14.12</v>
      </c>
      <c r="CY33" s="55">
        <f t="shared" si="244"/>
        <v>41.492800470173371</v>
      </c>
      <c r="CZ33" s="53">
        <v>16.77</v>
      </c>
      <c r="DA33" s="55">
        <f t="shared" si="245"/>
        <v>52.802267002518889</v>
      </c>
      <c r="DB33" s="53">
        <v>17.309999999999999</v>
      </c>
      <c r="DC33" s="55">
        <f t="shared" si="246"/>
        <v>57.034596375617788</v>
      </c>
      <c r="DD33" s="53">
        <v>16.3</v>
      </c>
      <c r="DE33" s="55">
        <f t="shared" si="247"/>
        <v>52.750809061488681</v>
      </c>
      <c r="DF33" s="53">
        <v>17.059999999999999</v>
      </c>
      <c r="DG33" s="55">
        <f t="shared" si="248"/>
        <v>55.014511447920022</v>
      </c>
      <c r="DH33" s="53">
        <v>17.2</v>
      </c>
      <c r="DI33" s="55">
        <f t="shared" si="249"/>
        <v>56.915949702183987</v>
      </c>
      <c r="DJ33" s="53">
        <v>15.83</v>
      </c>
      <c r="DK33" s="55">
        <f t="shared" si="250"/>
        <v>50.333863275039747</v>
      </c>
      <c r="DL33" s="53">
        <v>13.31</v>
      </c>
      <c r="DM33" s="55">
        <f t="shared" si="251"/>
        <v>43.582187295350359</v>
      </c>
      <c r="DN33" s="55"/>
      <c r="DO33" s="55" t="str">
        <f t="shared" si="252"/>
        <v/>
      </c>
      <c r="DP33" s="55"/>
      <c r="DQ33" s="55" t="str">
        <f t="shared" si="253"/>
        <v/>
      </c>
      <c r="DR33" s="5"/>
      <c r="DS33" s="33" t="str">
        <f t="shared" si="0"/>
        <v xml:space="preserve">     External primary branch</v>
      </c>
      <c r="DT33" s="34">
        <f t="shared" si="254"/>
        <v>54</v>
      </c>
      <c r="DU33" s="35">
        <f t="shared" si="1"/>
        <v>11.94</v>
      </c>
      <c r="DV33" s="56" t="str">
        <f t="shared" si="5"/>
        <v>–</v>
      </c>
      <c r="DW33" s="37">
        <f t="shared" si="2"/>
        <v>20.87</v>
      </c>
      <c r="DX33" s="38">
        <f t="shared" si="3"/>
        <v>39.683014354066984</v>
      </c>
      <c r="DY33" s="57" t="str">
        <f t="shared" si="8"/>
        <v>–</v>
      </c>
      <c r="DZ33" s="40">
        <f t="shared" si="4"/>
        <v>57.888458097226362</v>
      </c>
      <c r="EA33" s="41">
        <f t="shared" si="6"/>
        <v>15.559462962962963</v>
      </c>
      <c r="EB33" s="42">
        <f t="shared" si="6"/>
        <v>48.74847490664574</v>
      </c>
      <c r="EC33" s="43">
        <f t="shared" si="7"/>
        <v>1.817418890385669</v>
      </c>
      <c r="ED33" s="44">
        <f t="shared" si="7"/>
        <v>4.5577402465021652</v>
      </c>
      <c r="EE33" s="56">
        <f t="shared" si="255"/>
        <v>12.99</v>
      </c>
      <c r="EF33" s="57">
        <f t="shared" si="9"/>
        <v>43.722652305621004</v>
      </c>
    </row>
    <row r="34" spans="1:136" x14ac:dyDescent="0.2">
      <c r="A34" s="29" t="s">
        <v>24</v>
      </c>
      <c r="B34" s="53">
        <v>5.79</v>
      </c>
      <c r="C34" s="54">
        <f t="shared" si="194"/>
        <v>19.48838774823292</v>
      </c>
      <c r="D34" s="53">
        <v>8.68</v>
      </c>
      <c r="E34" s="55">
        <f t="shared" si="195"/>
        <v>28.163530175210898</v>
      </c>
      <c r="F34" s="53"/>
      <c r="G34" s="55" t="str">
        <f t="shared" si="196"/>
        <v/>
      </c>
      <c r="H34" s="53">
        <v>10.11</v>
      </c>
      <c r="I34" s="55">
        <f t="shared" si="197"/>
        <v>29.911242603550299</v>
      </c>
      <c r="J34" s="53">
        <v>7.86</v>
      </c>
      <c r="K34" s="55">
        <f t="shared" si="198"/>
        <v>22.122150295524907</v>
      </c>
      <c r="L34" s="53">
        <v>7.17</v>
      </c>
      <c r="M34" s="55">
        <f t="shared" si="199"/>
        <v>19.768403639371378</v>
      </c>
      <c r="N34" s="53">
        <v>8.4</v>
      </c>
      <c r="O34" s="55">
        <f t="shared" si="200"/>
        <v>26.717557251908396</v>
      </c>
      <c r="P34" s="53">
        <v>10.33</v>
      </c>
      <c r="Q34" s="55">
        <f t="shared" si="201"/>
        <v>27.561366061899683</v>
      </c>
      <c r="R34" s="53"/>
      <c r="S34" s="55" t="str">
        <f t="shared" si="202"/>
        <v/>
      </c>
      <c r="T34" s="53">
        <v>7.67</v>
      </c>
      <c r="U34" s="55">
        <f t="shared" si="203"/>
        <v>22.936602870813399</v>
      </c>
      <c r="V34" s="53">
        <v>6.71</v>
      </c>
      <c r="W34" s="55">
        <f t="shared" si="204"/>
        <v>20.929507174048656</v>
      </c>
      <c r="X34" s="53">
        <v>8.5500000000000007</v>
      </c>
      <c r="Y34" s="55">
        <f t="shared" si="205"/>
        <v>26.178812002449487</v>
      </c>
      <c r="Z34" s="53">
        <v>8.9499999999999993</v>
      </c>
      <c r="AA34" s="55">
        <f t="shared" si="206"/>
        <v>28.494110156001273</v>
      </c>
      <c r="AB34" s="53">
        <v>6.19</v>
      </c>
      <c r="AC34" s="55">
        <f t="shared" si="207"/>
        <v>21.097477845944105</v>
      </c>
      <c r="AD34" s="53">
        <v>6.78</v>
      </c>
      <c r="AE34" s="55">
        <f t="shared" si="208"/>
        <v>21.963070942662778</v>
      </c>
      <c r="AF34" s="53"/>
      <c r="AG34" s="55" t="str">
        <f t="shared" si="209"/>
        <v/>
      </c>
      <c r="AH34" s="53">
        <v>11.07</v>
      </c>
      <c r="AI34" s="55">
        <f t="shared" si="210"/>
        <v>32.887700534759361</v>
      </c>
      <c r="AJ34" s="53">
        <v>7.85</v>
      </c>
      <c r="AK34" s="55">
        <f t="shared" si="211"/>
        <v>26.64630006788866</v>
      </c>
      <c r="AL34" s="53">
        <v>6.91</v>
      </c>
      <c r="AM34" s="55">
        <f t="shared" si="212"/>
        <v>21.641089884121516</v>
      </c>
      <c r="AN34" s="53">
        <v>9.86</v>
      </c>
      <c r="AO34" s="55">
        <f t="shared" si="213"/>
        <v>28.881077914469827</v>
      </c>
      <c r="AP34" s="53">
        <v>7.87</v>
      </c>
      <c r="AQ34" s="55">
        <f t="shared" si="214"/>
        <v>23.95009129640901</v>
      </c>
      <c r="AR34" s="53">
        <v>8.1199999999999992</v>
      </c>
      <c r="AS34" s="55">
        <f t="shared" si="215"/>
        <v>23.861298853952391</v>
      </c>
      <c r="AT34" s="53"/>
      <c r="AU34" s="55" t="str">
        <f t="shared" si="216"/>
        <v/>
      </c>
      <c r="AV34" s="53">
        <v>7.38</v>
      </c>
      <c r="AW34" s="55">
        <f t="shared" si="217"/>
        <v>24.42091330244871</v>
      </c>
      <c r="AX34" s="53">
        <v>5.71</v>
      </c>
      <c r="AY34" s="55">
        <f t="shared" si="218"/>
        <v>16.735052754982416</v>
      </c>
      <c r="AZ34" s="53">
        <v>7.99</v>
      </c>
      <c r="BA34" s="55">
        <f t="shared" si="219"/>
        <v>26.456953642384107</v>
      </c>
      <c r="BB34" s="53">
        <v>8.7899999999999991</v>
      </c>
      <c r="BC34" s="55">
        <f t="shared" si="220"/>
        <v>26.168502530515031</v>
      </c>
      <c r="BD34" s="53">
        <v>6.8</v>
      </c>
      <c r="BE34" s="55">
        <f t="shared" si="221"/>
        <v>20.322773460848772</v>
      </c>
      <c r="BF34" s="53">
        <v>6.83</v>
      </c>
      <c r="BG34" s="55">
        <f t="shared" si="222"/>
        <v>23.665973665973667</v>
      </c>
      <c r="BH34" s="53">
        <v>6.03</v>
      </c>
      <c r="BI34" s="55">
        <f t="shared" si="223"/>
        <v>21.195079086115996</v>
      </c>
      <c r="BJ34" s="53">
        <v>8.1199999999999992</v>
      </c>
      <c r="BK34" s="55">
        <f t="shared" si="224"/>
        <v>23.061630218687871</v>
      </c>
      <c r="BL34" s="53">
        <v>8.4700000000000006</v>
      </c>
      <c r="BM34" s="55">
        <f t="shared" si="225"/>
        <v>26.435705368289643</v>
      </c>
      <c r="BN34" s="53">
        <v>8.94</v>
      </c>
      <c r="BO34" s="55">
        <f t="shared" si="226"/>
        <v>27.946233197874339</v>
      </c>
      <c r="BP34" s="53">
        <v>10.45</v>
      </c>
      <c r="BQ34" s="55">
        <f t="shared" si="227"/>
        <v>33.280254777070063</v>
      </c>
      <c r="BR34" s="53">
        <v>9.01</v>
      </c>
      <c r="BS34" s="55">
        <f t="shared" si="228"/>
        <v>26.871458395466746</v>
      </c>
      <c r="BT34" s="53">
        <v>8.61</v>
      </c>
      <c r="BU34" s="55">
        <f t="shared" si="229"/>
        <v>26.138433515482696</v>
      </c>
      <c r="BV34" s="55"/>
      <c r="BW34" s="55" t="str">
        <f t="shared" si="230"/>
        <v/>
      </c>
      <c r="BX34" s="55"/>
      <c r="BY34" s="55" t="str">
        <f t="shared" si="231"/>
        <v/>
      </c>
      <c r="BZ34" s="53">
        <v>4.45</v>
      </c>
      <c r="CA34" s="55">
        <f t="shared" si="232"/>
        <v>15.038864481243664</v>
      </c>
      <c r="CB34" s="53">
        <v>7.57</v>
      </c>
      <c r="CC34" s="55">
        <f t="shared" si="233"/>
        <v>25.924657534246577</v>
      </c>
      <c r="CD34" s="53">
        <v>8.35</v>
      </c>
      <c r="CE34" s="55">
        <f t="shared" si="234"/>
        <v>25.234209731036561</v>
      </c>
      <c r="CF34" s="53">
        <v>8.2100000000000009</v>
      </c>
      <c r="CG34" s="55">
        <f t="shared" si="235"/>
        <v>27.915674940496434</v>
      </c>
      <c r="CH34" s="53">
        <v>9.33</v>
      </c>
      <c r="CI34" s="55">
        <f t="shared" si="236"/>
        <v>31.488356395545058</v>
      </c>
      <c r="CJ34" s="53">
        <v>5.0199999999999996</v>
      </c>
      <c r="CK34" s="55">
        <f t="shared" si="237"/>
        <v>18.0835734870317</v>
      </c>
      <c r="CL34" s="53">
        <v>7.74</v>
      </c>
      <c r="CM34" s="55">
        <f t="shared" si="238"/>
        <v>24.744245524296677</v>
      </c>
      <c r="CN34" s="53">
        <v>5.03</v>
      </c>
      <c r="CO34" s="55">
        <f t="shared" si="239"/>
        <v>16.142490372272146</v>
      </c>
      <c r="CP34" s="55"/>
      <c r="CQ34" s="55" t="str">
        <f t="shared" si="240"/>
        <v/>
      </c>
      <c r="CR34" s="53">
        <v>10.19</v>
      </c>
      <c r="CS34" s="55">
        <f t="shared" si="241"/>
        <v>27.994505494505496</v>
      </c>
      <c r="CT34" s="53">
        <v>8.9</v>
      </c>
      <c r="CU34" s="55">
        <f t="shared" si="242"/>
        <v>27.588344699318046</v>
      </c>
      <c r="CV34" s="53"/>
      <c r="CW34" s="55" t="str">
        <f t="shared" si="243"/>
        <v/>
      </c>
      <c r="CX34" s="53"/>
      <c r="CY34" s="55" t="str">
        <f t="shared" si="244"/>
        <v/>
      </c>
      <c r="CZ34" s="53">
        <v>8.44</v>
      </c>
      <c r="DA34" s="55">
        <f t="shared" si="245"/>
        <v>26.574307304785894</v>
      </c>
      <c r="DB34" s="53">
        <v>9.08</v>
      </c>
      <c r="DC34" s="55">
        <f t="shared" si="246"/>
        <v>29.917627677100494</v>
      </c>
      <c r="DD34" s="53">
        <v>9.8000000000000007</v>
      </c>
      <c r="DE34" s="55">
        <f t="shared" si="247"/>
        <v>31.715210355987061</v>
      </c>
      <c r="DF34" s="53">
        <v>10.73</v>
      </c>
      <c r="DG34" s="55">
        <f t="shared" si="248"/>
        <v>34.601741373750407</v>
      </c>
      <c r="DH34" s="53">
        <v>9.18</v>
      </c>
      <c r="DI34" s="55">
        <f t="shared" si="249"/>
        <v>30.377233620119128</v>
      </c>
      <c r="DJ34" s="53">
        <v>9.85</v>
      </c>
      <c r="DK34" s="55">
        <f t="shared" si="250"/>
        <v>31.319554848966614</v>
      </c>
      <c r="DL34" s="53">
        <v>7.92</v>
      </c>
      <c r="DM34" s="55">
        <f t="shared" si="251"/>
        <v>25.93320235756385</v>
      </c>
      <c r="DN34" s="55"/>
      <c r="DO34" s="55" t="str">
        <f t="shared" si="252"/>
        <v/>
      </c>
      <c r="DP34" s="55"/>
      <c r="DQ34" s="55" t="str">
        <f t="shared" si="253"/>
        <v/>
      </c>
      <c r="DR34" s="5"/>
      <c r="DS34" s="33" t="str">
        <f t="shared" si="0"/>
        <v xml:space="preserve">     External secondary branch</v>
      </c>
      <c r="DT34" s="34">
        <f t="shared" si="254"/>
        <v>49</v>
      </c>
      <c r="DU34" s="35">
        <f t="shared" si="1"/>
        <v>4.45</v>
      </c>
      <c r="DV34" s="56" t="str">
        <f t="shared" si="5"/>
        <v>–</v>
      </c>
      <c r="DW34" s="37">
        <f t="shared" si="2"/>
        <v>11.07</v>
      </c>
      <c r="DX34" s="38">
        <f t="shared" si="3"/>
        <v>15.038864481243664</v>
      </c>
      <c r="DY34" s="57" t="str">
        <f t="shared" si="8"/>
        <v>–</v>
      </c>
      <c r="DZ34" s="40">
        <f t="shared" si="4"/>
        <v>34.601741373750407</v>
      </c>
      <c r="EA34" s="41">
        <f t="shared" si="6"/>
        <v>8.1181632653061211</v>
      </c>
      <c r="EB34" s="42">
        <f t="shared" si="6"/>
        <v>25.438623294563772</v>
      </c>
      <c r="EC34" s="43">
        <f t="shared" si="7"/>
        <v>1.5391348672081302</v>
      </c>
      <c r="ED34" s="44">
        <f t="shared" si="7"/>
        <v>4.5123549692304472</v>
      </c>
      <c r="EE34" s="56">
        <f t="shared" si="255"/>
        <v>5.79</v>
      </c>
      <c r="EF34" s="57">
        <f t="shared" si="9"/>
        <v>19.48838774823292</v>
      </c>
    </row>
    <row r="35" spans="1:136" x14ac:dyDescent="0.2">
      <c r="A35" s="29" t="s">
        <v>37</v>
      </c>
      <c r="B35" s="60">
        <f>IF(AND((B32&gt;0),(B33&gt;0)),(B32/B33*100),"")</f>
        <v>81.139337952270978</v>
      </c>
      <c r="C35" s="54" t="s">
        <v>13</v>
      </c>
      <c r="D35" s="61">
        <f>IF(AND((D32&gt;0),(D33&gt;0)),(D32/D33*100),"")</f>
        <v>57.964309319233308</v>
      </c>
      <c r="E35" s="55" t="s">
        <v>13</v>
      </c>
      <c r="F35" s="61">
        <f>IF(AND((F32&gt;0),(F33&gt;0)),(F32/F33*100),"")</f>
        <v>56.698699830412657</v>
      </c>
      <c r="G35" s="55" t="s">
        <v>13</v>
      </c>
      <c r="H35" s="61">
        <f>IF(AND((H32&gt;0),(H33&gt;0)),(H32/H33*100),"")</f>
        <v>71.878579610538367</v>
      </c>
      <c r="I35" s="55" t="s">
        <v>13</v>
      </c>
      <c r="J35" s="61">
        <f>IF(AND((J32&gt;0),(J33&gt;0)),(J32/J33*100),"")</f>
        <v>53.682037164487269</v>
      </c>
      <c r="K35" s="55" t="s">
        <v>13</v>
      </c>
      <c r="L35" s="61">
        <f>IF(AND((L32&gt;0),(L33&gt;0)),(L32/L33*100),"")</f>
        <v>50.851063829787236</v>
      </c>
      <c r="M35" s="55" t="s">
        <v>13</v>
      </c>
      <c r="N35" s="61">
        <f>IF(AND((N32&gt;0),(N33&gt;0)),(N32/N33*100),"")</f>
        <v>56.687898089171981</v>
      </c>
      <c r="O35" s="55" t="s">
        <v>13</v>
      </c>
      <c r="P35" s="61">
        <f>IF(AND((P32&gt;0),(P33&gt;0)),(P32/P33*100),"")</f>
        <v>63.941299790356396</v>
      </c>
      <c r="Q35" s="55" t="s">
        <v>13</v>
      </c>
      <c r="R35" s="61">
        <f>IF(AND((R32&gt;0),(R33&gt;0)),(R32/R33*100),"")</f>
        <v>61.953075459733675</v>
      </c>
      <c r="S35" s="55" t="s">
        <v>13</v>
      </c>
      <c r="T35" s="61">
        <f>IF(AND((T32&gt;0),(T33&gt;0)),(T32/T33*100),"")</f>
        <v>60.286360211002268</v>
      </c>
      <c r="U35" s="55" t="s">
        <v>13</v>
      </c>
      <c r="V35" s="61">
        <f>IF(AND((V32&gt;0),(V33&gt;0)),(V32/V33*100),"")</f>
        <v>49.666666666666664</v>
      </c>
      <c r="W35" s="55" t="s">
        <v>13</v>
      </c>
      <c r="X35" s="61">
        <f>IF(AND((X32&gt;0),(X33&gt;0)),(X32/X33*100),"")</f>
        <v>71.974110032362461</v>
      </c>
      <c r="Y35" s="55" t="s">
        <v>13</v>
      </c>
      <c r="Z35" s="61">
        <f>IF(AND((Z32&gt;0),(Z33&gt;0)),(Z32/Z33*100),"")</f>
        <v>69.986893840104841</v>
      </c>
      <c r="AA35" s="55" t="s">
        <v>13</v>
      </c>
      <c r="AB35" s="61">
        <f>IF(AND((AB32&gt;0),(AB33&gt;0)),(AB32/AB33*100),"")</f>
        <v>60.276816608996555</v>
      </c>
      <c r="AC35" s="55" t="s">
        <v>13</v>
      </c>
      <c r="AD35" s="61" t="str">
        <f>IF(AND((AD32&gt;0),(AD33&gt;0)),(AD32/AD33*100),"")</f>
        <v/>
      </c>
      <c r="AE35" s="55" t="s">
        <v>13</v>
      </c>
      <c r="AF35" s="61">
        <f>IF(AND((AF32&gt;0),(AF33&gt;0)),(AF32/AF33*100),"")</f>
        <v>60.641200545702603</v>
      </c>
      <c r="AG35" s="55" t="s">
        <v>13</v>
      </c>
      <c r="AH35" s="61">
        <f>IF(AND((AH32&gt;0),(AH33&gt;0)),(AH32/AH33*100),"")</f>
        <v>67.118444313494408</v>
      </c>
      <c r="AI35" s="55" t="s">
        <v>13</v>
      </c>
      <c r="AJ35" s="61">
        <f>IF(AND((AJ32&gt;0),(AJ33&gt;0)),(AJ32/AJ33*100),"")</f>
        <v>51.920438957476001</v>
      </c>
      <c r="AK35" s="55" t="s">
        <v>13</v>
      </c>
      <c r="AL35" s="61">
        <f>IF(AND((AL32&gt;0),(AL33&gt;0)),(AL32/AL33*100),"")</f>
        <v>54.169166166766637</v>
      </c>
      <c r="AM35" s="55" t="s">
        <v>13</v>
      </c>
      <c r="AN35" s="61">
        <f>IF(AND((AN32&gt;0),(AN33&gt;0)),(AN32/AN33*100),"")</f>
        <v>64.542079207920793</v>
      </c>
      <c r="AO35" s="55" t="s">
        <v>13</v>
      </c>
      <c r="AP35" s="61">
        <f>IF(AND((AP32&gt;0),(AP33&gt;0)),(AP32/AP33*100),"")</f>
        <v>62.65389876880986</v>
      </c>
      <c r="AQ35" s="55" t="s">
        <v>13</v>
      </c>
      <c r="AR35" s="61">
        <f>IF(AND((AR32&gt;0),(AR33&gt;0)),(AR32/AR33*100),"")</f>
        <v>71.919191919191917</v>
      </c>
      <c r="AS35" s="55" t="s">
        <v>13</v>
      </c>
      <c r="AT35" s="61">
        <f>IF(AND((AT32&gt;0),(AT33&gt;0)),(AT32/AT33*100),"")</f>
        <v>62.962962962962962</v>
      </c>
      <c r="AU35" s="55" t="s">
        <v>13</v>
      </c>
      <c r="AV35" s="61">
        <f>IF(AND((AV32&gt;0),(AV33&gt;0)),(AV32/AV33*100),"")</f>
        <v>59.800257337172958</v>
      </c>
      <c r="AW35" s="55" t="s">
        <v>13</v>
      </c>
      <c r="AX35" s="61">
        <f>IF(AND((AX32&gt;0),(AX33&gt;0)),(AX32/AX33*100),"")</f>
        <v>58.183856502242158</v>
      </c>
      <c r="AY35" s="55" t="s">
        <v>13</v>
      </c>
      <c r="AZ35" s="61">
        <f>IF(AND((AZ32&gt;0),(AZ33&gt;0)),(AZ32/AZ33*100),"")</f>
        <v>58.60099928622413</v>
      </c>
      <c r="BA35" s="55" t="s">
        <v>13</v>
      </c>
      <c r="BB35" s="61">
        <f>IF(AND((BB32&gt;0),(BB33&gt;0)),(BB32/BB33*100),"")</f>
        <v>47.933374460209741</v>
      </c>
      <c r="BC35" s="55" t="s">
        <v>13</v>
      </c>
      <c r="BD35" s="61">
        <f>IF(AND((BD32&gt;0),(BD33&gt;0)),(BD32/BD33*100),"")</f>
        <v>47.801814375436145</v>
      </c>
      <c r="BE35" s="55" t="s">
        <v>13</v>
      </c>
      <c r="BF35" s="61">
        <f>IF(AND((BF32&gt;0),(BF33&gt;0)),(BF32/BF33*100),"")</f>
        <v>52.491228070175445</v>
      </c>
      <c r="BG35" s="55" t="s">
        <v>13</v>
      </c>
      <c r="BH35" s="61">
        <f>IF(AND((BH32&gt;0),(BH33&gt;0)),(BH32/BH33*100),"")</f>
        <v>49.241924851680949</v>
      </c>
      <c r="BI35" s="55" t="s">
        <v>13</v>
      </c>
      <c r="BJ35" s="61">
        <f>IF(AND((BJ32&gt;0),(BJ33&gt;0)),(BJ32/BJ33*100),"")</f>
        <v>31.939393939393934</v>
      </c>
      <c r="BK35" s="55" t="s">
        <v>13</v>
      </c>
      <c r="BL35" s="61">
        <f>IF(AND((BL32&gt;0),(BL33&gt;0)),(BL32/BL33*100),"")</f>
        <v>49</v>
      </c>
      <c r="BM35" s="55" t="s">
        <v>13</v>
      </c>
      <c r="BN35" s="61">
        <f>IF(AND((BN32&gt;0),(BN33&gt;0)),(BN32/BN33*100),"")</f>
        <v>74.810736407432898</v>
      </c>
      <c r="BO35" s="55" t="s">
        <v>13</v>
      </c>
      <c r="BP35" s="61">
        <f>IF(AND((BP32&gt;0),(BP33&gt;0)),(BP32/BP33*100),"")</f>
        <v>78.263624841571612</v>
      </c>
      <c r="BQ35" s="55" t="s">
        <v>13</v>
      </c>
      <c r="BR35" s="61">
        <f>IF(AND((BR32&gt;0),(BR33&gt;0)),(BR32/BR33*100),"")</f>
        <v>60.690365790829468</v>
      </c>
      <c r="BS35" s="55" t="s">
        <v>13</v>
      </c>
      <c r="BT35" s="61">
        <f>IF(AND((BT32&gt;0),(BT33&gt;0)),(BT32/BT33*100),"")</f>
        <v>57.268722466960355</v>
      </c>
      <c r="BU35" s="55" t="s">
        <v>13</v>
      </c>
      <c r="BV35" s="61" t="str">
        <f>IF(AND((BV32&gt;0),(BV33&gt;0)),(BV32/BV33*100),"")</f>
        <v/>
      </c>
      <c r="BW35" s="55" t="s">
        <v>13</v>
      </c>
      <c r="BX35" s="61" t="str">
        <f>IF(AND((BX32&gt;0),(BX33&gt;0)),(BX32/BX33*100),"")</f>
        <v/>
      </c>
      <c r="BY35" s="55" t="s">
        <v>13</v>
      </c>
      <c r="BZ35" s="61">
        <f>IF(AND((BZ32&gt;0),(BZ33&gt;0)),(BZ32/BZ33*100),"")</f>
        <v>70.53003533568905</v>
      </c>
      <c r="CA35" s="55" t="s">
        <v>13</v>
      </c>
      <c r="CB35" s="61">
        <f>IF(AND((CB32&gt;0),(CB33&gt;0)),(CB32/CB33*100),"")</f>
        <v>59.399477806788504</v>
      </c>
      <c r="CC35" s="55" t="s">
        <v>13</v>
      </c>
      <c r="CD35" s="61">
        <f>IF(AND((CD32&gt;0),(CD33&gt;0)),(CD32/CD33*100),"")</f>
        <v>63.826815642458101</v>
      </c>
      <c r="CE35" s="55" t="s">
        <v>13</v>
      </c>
      <c r="CF35" s="61">
        <f>IF(AND((CF32&gt;0),(CF33&gt;0)),(CF32/CF33*100),"")</f>
        <v>70.016750418760466</v>
      </c>
      <c r="CG35" s="55" t="s">
        <v>13</v>
      </c>
      <c r="CH35" s="61">
        <f>IF(AND((CH32&gt;0),(CH33&gt;0)),(CH32/CH33*100),"")</f>
        <v>75.224292615596966</v>
      </c>
      <c r="CI35" s="55" t="s">
        <v>13</v>
      </c>
      <c r="CJ35" s="61">
        <f>IF(AND((CJ32&gt;0),(CJ33&gt;0)),(CJ32/CJ33*100),"")</f>
        <v>47.413793103448278</v>
      </c>
      <c r="CK35" s="55" t="s">
        <v>13</v>
      </c>
      <c r="CL35" s="61">
        <f>IF(AND((CL32&gt;0),(CL33&gt;0)),(CL32/CL33*100),"")</f>
        <v>55.183164458300858</v>
      </c>
      <c r="CM35" s="55" t="s">
        <v>13</v>
      </c>
      <c r="CN35" s="61">
        <f>IF(AND((CN32&gt;0),(CN33&gt;0)),(CN32/CN33*100),"")</f>
        <v>56.687898089171973</v>
      </c>
      <c r="CO35" s="55" t="s">
        <v>13</v>
      </c>
      <c r="CP35" s="61" t="str">
        <f>IF(AND((CP32&gt;0),(CP33&gt;0)),(CP32/CP33*100),"")</f>
        <v/>
      </c>
      <c r="CQ35" s="55" t="s">
        <v>13</v>
      </c>
      <c r="CR35" s="61">
        <f>IF(AND((CR32&gt;0),(CR33&gt;0)),(CR32/CR33*100),"")</f>
        <v>51.030186871106849</v>
      </c>
      <c r="CS35" s="55" t="s">
        <v>13</v>
      </c>
      <c r="CT35" s="61">
        <f>IF(AND((CT32&gt;0),(CT33&gt;0)),(CT32/CT33*100),"")</f>
        <v>53.703703703703709</v>
      </c>
      <c r="CU35" s="55" t="s">
        <v>13</v>
      </c>
      <c r="CV35" s="61">
        <f>IF(AND((CV32&gt;0),(CV33&gt;0)),(CV32/CV33*100),"")</f>
        <v>57.273838630806836</v>
      </c>
      <c r="CW35" s="55" t="s">
        <v>13</v>
      </c>
      <c r="CX35" s="61">
        <f>IF(AND((CX32&gt;0),(CX33&gt;0)),(CX32/CX33*100),"")</f>
        <v>70.184135977337121</v>
      </c>
      <c r="CY35" s="55" t="s">
        <v>13</v>
      </c>
      <c r="CZ35" s="61">
        <f>IF(AND((CZ32&gt;0),(CZ33&gt;0)),(CZ32/CZ33*100),"")</f>
        <v>54.025044722719151</v>
      </c>
      <c r="DA35" s="55" t="s">
        <v>13</v>
      </c>
      <c r="DB35" s="61">
        <f>IF(AND((DB32&gt;0),(DB33&gt;0)),(DB32/DB33*100),"")</f>
        <v>62.911611785095332</v>
      </c>
      <c r="DC35" s="55" t="s">
        <v>13</v>
      </c>
      <c r="DD35" s="61">
        <f>IF(AND((DD32&gt;0),(DD33&gt;0)),(DD32/DD33*100),"")</f>
        <v>68.527607361963177</v>
      </c>
      <c r="DE35" s="55" t="s">
        <v>13</v>
      </c>
      <c r="DF35" s="61">
        <f>IF(AND((DF32&gt;0),(DF33&gt;0)),(DF32/DF33*100),"")</f>
        <v>53.985932004689339</v>
      </c>
      <c r="DG35" s="55" t="s">
        <v>13</v>
      </c>
      <c r="DH35" s="61">
        <f>IF(AND((DH32&gt;0),(DH33&gt;0)),(DH32/DH33*100),"")</f>
        <v>59.825581395348834</v>
      </c>
      <c r="DI35" s="55" t="s">
        <v>13</v>
      </c>
      <c r="DJ35" s="61">
        <f>IF(AND((DJ32&gt;0),(DJ33&gt;0)),(DJ32/DJ33*100),"")</f>
        <v>76.879343019583075</v>
      </c>
      <c r="DK35" s="55" t="s">
        <v>13</v>
      </c>
      <c r="DL35" s="61">
        <f>IF(AND((DL32&gt;0),(DL33&gt;0)),(DL32/DL33*100),"")</f>
        <v>73.102930127723525</v>
      </c>
      <c r="DM35" s="55" t="s">
        <v>13</v>
      </c>
      <c r="DN35" s="61" t="str">
        <f>IF(AND((DN32&gt;0),(DN33&gt;0)),(DN32/DN33*100),"")</f>
        <v/>
      </c>
      <c r="DO35" s="55" t="s">
        <v>13</v>
      </c>
      <c r="DP35" s="61" t="str">
        <f>IF(AND((DP32&gt;0),(DP33&gt;0)),(DP32/DP33*100),"")</f>
        <v/>
      </c>
      <c r="DQ35" s="55" t="s">
        <v>13</v>
      </c>
      <c r="DR35" s="5"/>
      <c r="DS35" s="33" t="str">
        <f t="shared" si="0"/>
        <v xml:space="preserve">     External base/primary branch (cct)</v>
      </c>
      <c r="DT35" s="34">
        <f t="shared" si="254"/>
        <v>54</v>
      </c>
      <c r="DU35" s="35">
        <f t="shared" si="1"/>
        <v>31.939393939393934</v>
      </c>
      <c r="DV35" s="65" t="str">
        <f t="shared" si="5"/>
        <v>–</v>
      </c>
      <c r="DW35" s="37">
        <f t="shared" si="2"/>
        <v>81.139337952270978</v>
      </c>
      <c r="DX35" s="38" t="str">
        <f t="shared" si="3"/>
        <v/>
      </c>
      <c r="DY35" s="66" t="s">
        <v>13</v>
      </c>
      <c r="DZ35" s="40" t="str">
        <f t="shared" si="4"/>
        <v/>
      </c>
      <c r="EA35" s="41">
        <f t="shared" si="6"/>
        <v>60.530980974945756</v>
      </c>
      <c r="EB35" s="42" t="str">
        <f t="shared" si="6"/>
        <v>?</v>
      </c>
      <c r="EC35" s="43">
        <f t="shared" si="7"/>
        <v>9.5692697288476438</v>
      </c>
      <c r="ED35" s="44" t="str">
        <f t="shared" si="7"/>
        <v>?</v>
      </c>
      <c r="EE35" s="62">
        <f t="shared" si="255"/>
        <v>81.139337952270978</v>
      </c>
      <c r="EF35" s="67" t="s">
        <v>13</v>
      </c>
    </row>
    <row r="36" spans="1:136" x14ac:dyDescent="0.2">
      <c r="A36" s="29" t="s">
        <v>25</v>
      </c>
      <c r="B36" s="53">
        <v>4.72</v>
      </c>
      <c r="C36" s="54">
        <f t="shared" si="194"/>
        <v>15.886906765398853</v>
      </c>
      <c r="D36" s="53">
        <v>5.87</v>
      </c>
      <c r="E36" s="55">
        <f t="shared" si="195"/>
        <v>19.046073977936405</v>
      </c>
      <c r="F36" s="53">
        <v>8.43</v>
      </c>
      <c r="G36" s="55">
        <f t="shared" si="196"/>
        <v>24.498692240627726</v>
      </c>
      <c r="H36" s="53">
        <v>8.8699999999999992</v>
      </c>
      <c r="I36" s="55">
        <f t="shared" si="197"/>
        <v>26.242603550295858</v>
      </c>
      <c r="J36" s="53">
        <v>5.8</v>
      </c>
      <c r="K36" s="55">
        <f t="shared" si="198"/>
        <v>16.324233042499294</v>
      </c>
      <c r="L36" s="53">
        <v>7.32</v>
      </c>
      <c r="M36" s="55">
        <f t="shared" si="199"/>
        <v>20.181968569065344</v>
      </c>
      <c r="N36" s="53">
        <v>6.27</v>
      </c>
      <c r="O36" s="55">
        <f t="shared" si="200"/>
        <v>19.94274809160305</v>
      </c>
      <c r="P36" s="53"/>
      <c r="Q36" s="55" t="str">
        <f t="shared" si="201"/>
        <v/>
      </c>
      <c r="R36" s="53">
        <v>6.17</v>
      </c>
      <c r="S36" s="55">
        <f t="shared" si="202"/>
        <v>19.662205226258763</v>
      </c>
      <c r="T36" s="53">
        <v>5.6</v>
      </c>
      <c r="U36" s="55">
        <f t="shared" si="203"/>
        <v>16.746411483253588</v>
      </c>
      <c r="V36" s="53">
        <v>7.29</v>
      </c>
      <c r="W36" s="55">
        <f t="shared" si="204"/>
        <v>22.7386150966937</v>
      </c>
      <c r="X36" s="53">
        <v>6.89</v>
      </c>
      <c r="Y36" s="55">
        <f t="shared" si="205"/>
        <v>21.096142069810167</v>
      </c>
      <c r="Z36" s="53">
        <v>7.44</v>
      </c>
      <c r="AA36" s="55">
        <f t="shared" si="206"/>
        <v>23.686723973256925</v>
      </c>
      <c r="AB36" s="53">
        <v>5.89</v>
      </c>
      <c r="AC36" s="55">
        <f t="shared" si="207"/>
        <v>20.074982958418541</v>
      </c>
      <c r="AD36" s="53">
        <v>6.77</v>
      </c>
      <c r="AE36" s="55">
        <f t="shared" si="208"/>
        <v>21.930677032717846</v>
      </c>
      <c r="AF36" s="53">
        <v>6.09</v>
      </c>
      <c r="AG36" s="55">
        <f t="shared" si="209"/>
        <v>20.3338898163606</v>
      </c>
      <c r="AH36" s="53">
        <v>8.7200000000000006</v>
      </c>
      <c r="AI36" s="55">
        <f t="shared" si="210"/>
        <v>25.906120023767087</v>
      </c>
      <c r="AJ36" s="53">
        <v>5.03</v>
      </c>
      <c r="AK36" s="55">
        <f t="shared" si="211"/>
        <v>17.073998642226748</v>
      </c>
      <c r="AL36" s="53">
        <v>7.62</v>
      </c>
      <c r="AM36" s="55">
        <f t="shared" si="212"/>
        <v>23.864704040087691</v>
      </c>
      <c r="AN36" s="53">
        <v>7.67</v>
      </c>
      <c r="AO36" s="55">
        <f t="shared" si="213"/>
        <v>22.466315172817808</v>
      </c>
      <c r="AP36" s="53">
        <v>6.35</v>
      </c>
      <c r="AQ36" s="55">
        <f t="shared" si="214"/>
        <v>19.324406573341449</v>
      </c>
      <c r="AR36" s="53">
        <v>8.14</v>
      </c>
      <c r="AS36" s="55">
        <f t="shared" si="215"/>
        <v>23.920070526006466</v>
      </c>
      <c r="AT36" s="53">
        <v>7.07</v>
      </c>
      <c r="AU36" s="55">
        <f t="shared" si="216"/>
        <v>24.625566004876351</v>
      </c>
      <c r="AV36" s="53">
        <v>6.45</v>
      </c>
      <c r="AW36" s="55">
        <f t="shared" si="217"/>
        <v>21.343481138318996</v>
      </c>
      <c r="AX36" s="53">
        <v>6.69</v>
      </c>
      <c r="AY36" s="55">
        <f t="shared" si="218"/>
        <v>19.607268464243848</v>
      </c>
      <c r="AZ36" s="53">
        <v>6</v>
      </c>
      <c r="BA36" s="55">
        <f t="shared" si="219"/>
        <v>19.867549668874172</v>
      </c>
      <c r="BB36" s="53">
        <v>6.52</v>
      </c>
      <c r="BC36" s="55">
        <f t="shared" si="220"/>
        <v>19.410538850848464</v>
      </c>
      <c r="BD36" s="53">
        <v>5.66</v>
      </c>
      <c r="BE36" s="55">
        <f t="shared" si="221"/>
        <v>16.915720263000598</v>
      </c>
      <c r="BF36" s="53">
        <v>5.96</v>
      </c>
      <c r="BG36" s="55">
        <f t="shared" si="222"/>
        <v>20.651420651420651</v>
      </c>
      <c r="BH36" s="53">
        <v>5.43</v>
      </c>
      <c r="BI36" s="55">
        <f t="shared" si="223"/>
        <v>19.086115992970125</v>
      </c>
      <c r="BJ36" s="53">
        <v>5.58</v>
      </c>
      <c r="BK36" s="55">
        <f t="shared" si="224"/>
        <v>15.84777051973871</v>
      </c>
      <c r="BL36" s="53">
        <v>5.33</v>
      </c>
      <c r="BM36" s="55">
        <f t="shared" si="225"/>
        <v>16.635455680399502</v>
      </c>
      <c r="BN36" s="53">
        <v>7.84</v>
      </c>
      <c r="BO36" s="55">
        <f t="shared" si="226"/>
        <v>24.507658643326042</v>
      </c>
      <c r="BP36" s="53">
        <v>7.65</v>
      </c>
      <c r="BQ36" s="55">
        <f t="shared" si="227"/>
        <v>24.363057324840767</v>
      </c>
      <c r="BR36" s="53">
        <v>7.54</v>
      </c>
      <c r="BS36" s="55">
        <f t="shared" si="228"/>
        <v>22.487324783775723</v>
      </c>
      <c r="BT36" s="53">
        <v>5.67</v>
      </c>
      <c r="BU36" s="55">
        <f t="shared" si="229"/>
        <v>17.21311475409836</v>
      </c>
      <c r="BV36" s="55"/>
      <c r="BW36" s="55" t="str">
        <f t="shared" si="230"/>
        <v/>
      </c>
      <c r="BX36" s="55"/>
      <c r="BY36" s="55" t="str">
        <f t="shared" si="231"/>
        <v/>
      </c>
      <c r="BZ36" s="53">
        <v>6</v>
      </c>
      <c r="CA36" s="55">
        <f t="shared" si="232"/>
        <v>20.277120648867861</v>
      </c>
      <c r="CB36" s="53">
        <v>6.05</v>
      </c>
      <c r="CC36" s="55">
        <f t="shared" si="233"/>
        <v>20.719178082191782</v>
      </c>
      <c r="CD36" s="53">
        <v>6.34</v>
      </c>
      <c r="CE36" s="55">
        <f t="shared" si="234"/>
        <v>19.15986702931399</v>
      </c>
      <c r="CF36" s="53">
        <v>6.48</v>
      </c>
      <c r="CG36" s="55">
        <f t="shared" si="235"/>
        <v>22.033321999319959</v>
      </c>
      <c r="CH36" s="53">
        <v>7.55</v>
      </c>
      <c r="CI36" s="55">
        <f t="shared" si="236"/>
        <v>25.480931488356397</v>
      </c>
      <c r="CJ36" s="53">
        <v>4.72</v>
      </c>
      <c r="CK36" s="55">
        <f t="shared" si="237"/>
        <v>17.002881844380401</v>
      </c>
      <c r="CL36" s="53">
        <v>5.07</v>
      </c>
      <c r="CM36" s="55">
        <f t="shared" si="238"/>
        <v>16.208439897698209</v>
      </c>
      <c r="CN36" s="53">
        <v>6.22</v>
      </c>
      <c r="CO36" s="55">
        <f t="shared" si="239"/>
        <v>19.961489088575096</v>
      </c>
      <c r="CP36" s="55"/>
      <c r="CQ36" s="55" t="str">
        <f t="shared" si="240"/>
        <v/>
      </c>
      <c r="CR36" s="53">
        <v>6.81</v>
      </c>
      <c r="CS36" s="55">
        <f t="shared" si="241"/>
        <v>18.708791208791208</v>
      </c>
      <c r="CT36" s="53">
        <v>4.63</v>
      </c>
      <c r="CU36" s="55">
        <f t="shared" si="242"/>
        <v>14.3521388716677</v>
      </c>
      <c r="CV36" s="53">
        <v>7.95</v>
      </c>
      <c r="CW36" s="55">
        <f t="shared" si="243"/>
        <v>23.974668275030158</v>
      </c>
      <c r="CX36" s="53">
        <v>6.49</v>
      </c>
      <c r="CY36" s="55">
        <f t="shared" si="244"/>
        <v>19.071407581545696</v>
      </c>
      <c r="CZ36" s="53">
        <v>6.32</v>
      </c>
      <c r="DA36" s="55">
        <f t="shared" si="245"/>
        <v>19.899244332493705</v>
      </c>
      <c r="DB36" s="53">
        <v>6.71</v>
      </c>
      <c r="DC36" s="55">
        <f t="shared" si="246"/>
        <v>22.108731466227347</v>
      </c>
      <c r="DD36" s="53">
        <v>6.96</v>
      </c>
      <c r="DE36" s="55">
        <f t="shared" si="247"/>
        <v>22.524271844660195</v>
      </c>
      <c r="DF36" s="53">
        <v>6.91</v>
      </c>
      <c r="DG36" s="55">
        <f t="shared" si="248"/>
        <v>22.283134472750724</v>
      </c>
      <c r="DH36" s="53">
        <v>6.93</v>
      </c>
      <c r="DI36" s="55">
        <f t="shared" si="249"/>
        <v>22.931833223031106</v>
      </c>
      <c r="DJ36" s="53">
        <v>9.2799999999999994</v>
      </c>
      <c r="DK36" s="55">
        <f t="shared" si="250"/>
        <v>29.507154213036564</v>
      </c>
      <c r="DL36" s="53">
        <v>6.1</v>
      </c>
      <c r="DM36" s="55">
        <f t="shared" si="251"/>
        <v>19.973804846103469</v>
      </c>
      <c r="DN36" s="55"/>
      <c r="DO36" s="55" t="str">
        <f t="shared" si="252"/>
        <v/>
      </c>
      <c r="DP36" s="55"/>
      <c r="DQ36" s="55" t="str">
        <f t="shared" si="253"/>
        <v/>
      </c>
      <c r="DR36" s="5"/>
      <c r="DS36" s="33" t="str">
        <f t="shared" si="0"/>
        <v xml:space="preserve">     Internal base</v>
      </c>
      <c r="DT36" s="34">
        <f t="shared" si="254"/>
        <v>54</v>
      </c>
      <c r="DU36" s="35">
        <f t="shared" si="1"/>
        <v>4.63</v>
      </c>
      <c r="DV36" s="56" t="str">
        <f t="shared" si="5"/>
        <v>–</v>
      </c>
      <c r="DW36" s="37">
        <f t="shared" si="2"/>
        <v>9.2799999999999994</v>
      </c>
      <c r="DX36" s="38">
        <f t="shared" si="3"/>
        <v>14.3521388716677</v>
      </c>
      <c r="DY36" s="57" t="str">
        <f t="shared" si="8"/>
        <v>–</v>
      </c>
      <c r="DZ36" s="40">
        <f t="shared" si="4"/>
        <v>29.507154213036564</v>
      </c>
      <c r="EA36" s="41">
        <f t="shared" si="6"/>
        <v>6.5900000000000016</v>
      </c>
      <c r="EB36" s="42">
        <f t="shared" si="6"/>
        <v>20.73498040791144</v>
      </c>
      <c r="EC36" s="43">
        <f t="shared" si="7"/>
        <v>1.0662860956309119</v>
      </c>
      <c r="ED36" s="44">
        <f t="shared" si="7"/>
        <v>3.1292402666716224</v>
      </c>
      <c r="EE36" s="56">
        <f t="shared" si="255"/>
        <v>4.72</v>
      </c>
      <c r="EF36" s="57">
        <f t="shared" si="9"/>
        <v>15.886906765398853</v>
      </c>
    </row>
    <row r="37" spans="1:136" x14ac:dyDescent="0.2">
      <c r="A37" s="29" t="s">
        <v>26</v>
      </c>
      <c r="B37" s="53">
        <v>9.1199999999999992</v>
      </c>
      <c r="C37" s="54">
        <f t="shared" si="194"/>
        <v>30.696735106024903</v>
      </c>
      <c r="D37" s="53">
        <v>8.6999999999999993</v>
      </c>
      <c r="E37" s="55">
        <f t="shared" si="195"/>
        <v>28.228423101881894</v>
      </c>
      <c r="F37" s="53">
        <v>11.43</v>
      </c>
      <c r="G37" s="55">
        <f t="shared" si="196"/>
        <v>33.217088055797731</v>
      </c>
      <c r="H37" s="53">
        <v>10.56</v>
      </c>
      <c r="I37" s="55">
        <f t="shared" si="197"/>
        <v>31.242603550295861</v>
      </c>
      <c r="J37" s="53">
        <v>9.15</v>
      </c>
      <c r="K37" s="55">
        <f t="shared" si="198"/>
        <v>25.752884886011824</v>
      </c>
      <c r="L37" s="53">
        <v>10.66</v>
      </c>
      <c r="M37" s="55">
        <f t="shared" si="199"/>
        <v>29.390681003584231</v>
      </c>
      <c r="N37" s="53">
        <v>8.66</v>
      </c>
      <c r="O37" s="55">
        <f t="shared" si="200"/>
        <v>27.544529262086513</v>
      </c>
      <c r="P37" s="53"/>
      <c r="Q37" s="55" t="str">
        <f t="shared" si="201"/>
        <v/>
      </c>
      <c r="R37" s="53">
        <v>9.07</v>
      </c>
      <c r="S37" s="55">
        <f t="shared" si="202"/>
        <v>28.903760356915235</v>
      </c>
      <c r="T37" s="53">
        <v>7.22</v>
      </c>
      <c r="U37" s="55">
        <f t="shared" si="203"/>
        <v>21.59090909090909</v>
      </c>
      <c r="V37" s="53">
        <v>9.67</v>
      </c>
      <c r="W37" s="55">
        <f t="shared" si="204"/>
        <v>30.162195882719899</v>
      </c>
      <c r="X37" s="53">
        <v>9.91</v>
      </c>
      <c r="Y37" s="55">
        <f t="shared" si="205"/>
        <v>30.342927127985309</v>
      </c>
      <c r="Z37" s="53">
        <v>9.98</v>
      </c>
      <c r="AA37" s="55">
        <f t="shared" si="206"/>
        <v>31.773320598535499</v>
      </c>
      <c r="AB37" s="53">
        <v>7.24</v>
      </c>
      <c r="AC37" s="55">
        <f t="shared" si="207"/>
        <v>24.676209952283575</v>
      </c>
      <c r="AD37" s="53">
        <v>8.15</v>
      </c>
      <c r="AE37" s="55">
        <f t="shared" si="208"/>
        <v>26.401036605118239</v>
      </c>
      <c r="AF37" s="53">
        <v>8.0399999999999991</v>
      </c>
      <c r="AG37" s="55">
        <f t="shared" si="209"/>
        <v>26.844741235392316</v>
      </c>
      <c r="AH37" s="53">
        <v>8.8800000000000008</v>
      </c>
      <c r="AI37" s="55">
        <f t="shared" si="210"/>
        <v>26.381461675579327</v>
      </c>
      <c r="AJ37" s="53">
        <v>9.57</v>
      </c>
      <c r="AK37" s="55">
        <f t="shared" si="211"/>
        <v>32.484725050916495</v>
      </c>
      <c r="AL37" s="53">
        <v>9.69</v>
      </c>
      <c r="AM37" s="55">
        <f t="shared" si="212"/>
        <v>30.347635452552456</v>
      </c>
      <c r="AN37" s="53">
        <v>10.68</v>
      </c>
      <c r="AO37" s="55">
        <f t="shared" si="213"/>
        <v>31.2829525483304</v>
      </c>
      <c r="AP37" s="53">
        <v>7.84</v>
      </c>
      <c r="AQ37" s="55">
        <f t="shared" si="214"/>
        <v>23.858794887401096</v>
      </c>
      <c r="AR37" s="53">
        <v>10.07</v>
      </c>
      <c r="AS37" s="55">
        <f t="shared" si="215"/>
        <v>29.591536879224211</v>
      </c>
      <c r="AT37" s="53">
        <v>8.31</v>
      </c>
      <c r="AU37" s="55">
        <f t="shared" si="216"/>
        <v>28.944618599791017</v>
      </c>
      <c r="AV37" s="53">
        <v>10.46</v>
      </c>
      <c r="AW37" s="55">
        <f t="shared" si="217"/>
        <v>34.612839179351425</v>
      </c>
      <c r="AX37" s="53">
        <v>10.31</v>
      </c>
      <c r="AY37" s="55">
        <f t="shared" si="218"/>
        <v>30.216881594372808</v>
      </c>
      <c r="AZ37" s="53">
        <v>7.75</v>
      </c>
      <c r="BA37" s="55">
        <f t="shared" si="219"/>
        <v>25.662251655629138</v>
      </c>
      <c r="BB37" s="53">
        <v>10.79</v>
      </c>
      <c r="BC37" s="55">
        <f t="shared" si="220"/>
        <v>32.122655552247686</v>
      </c>
      <c r="BD37" s="53">
        <v>7.87</v>
      </c>
      <c r="BE37" s="55">
        <f t="shared" si="221"/>
        <v>23.520621637776447</v>
      </c>
      <c r="BF37" s="53">
        <v>8.7899999999999991</v>
      </c>
      <c r="BG37" s="55">
        <f t="shared" si="222"/>
        <v>30.457380457380456</v>
      </c>
      <c r="BH37" s="53">
        <v>9.3800000000000008</v>
      </c>
      <c r="BI37" s="55">
        <f t="shared" si="223"/>
        <v>32.970123022847105</v>
      </c>
      <c r="BJ37" s="53">
        <v>9.92</v>
      </c>
      <c r="BK37" s="55">
        <f t="shared" si="224"/>
        <v>28.173814257313261</v>
      </c>
      <c r="BL37" s="53">
        <v>8.07</v>
      </c>
      <c r="BM37" s="55">
        <f t="shared" si="225"/>
        <v>25.187265917602996</v>
      </c>
      <c r="BN37" s="53">
        <v>9.84</v>
      </c>
      <c r="BO37" s="55">
        <f t="shared" si="226"/>
        <v>30.759612378868397</v>
      </c>
      <c r="BP37" s="53">
        <v>11.34</v>
      </c>
      <c r="BQ37" s="55">
        <f t="shared" si="227"/>
        <v>36.114649681528668</v>
      </c>
      <c r="BR37" s="53">
        <v>10.58</v>
      </c>
      <c r="BS37" s="55">
        <f t="shared" si="228"/>
        <v>31.553832388905455</v>
      </c>
      <c r="BT37" s="53">
        <v>10.32</v>
      </c>
      <c r="BU37" s="55">
        <f t="shared" si="229"/>
        <v>31.329690346083794</v>
      </c>
      <c r="BV37" s="55"/>
      <c r="BW37" s="55" t="str">
        <f t="shared" si="230"/>
        <v/>
      </c>
      <c r="BX37" s="55"/>
      <c r="BY37" s="55" t="str">
        <f t="shared" si="231"/>
        <v/>
      </c>
      <c r="BZ37" s="53">
        <v>7.65</v>
      </c>
      <c r="CA37" s="55">
        <f t="shared" si="232"/>
        <v>25.853328827306527</v>
      </c>
      <c r="CB37" s="53">
        <v>8.0500000000000007</v>
      </c>
      <c r="CC37" s="55">
        <f t="shared" si="233"/>
        <v>27.568493150684937</v>
      </c>
      <c r="CD37" s="53">
        <v>8.6300000000000008</v>
      </c>
      <c r="CE37" s="55">
        <f t="shared" si="234"/>
        <v>26.080386823813839</v>
      </c>
      <c r="CF37" s="53">
        <v>6.54</v>
      </c>
      <c r="CG37" s="55">
        <f t="shared" si="235"/>
        <v>22.237334240054405</v>
      </c>
      <c r="CH37" s="53">
        <v>8.7799999999999994</v>
      </c>
      <c r="CI37" s="55">
        <f t="shared" si="236"/>
        <v>29.632129598380018</v>
      </c>
      <c r="CJ37" s="53">
        <v>7.59</v>
      </c>
      <c r="CK37" s="55">
        <f t="shared" si="237"/>
        <v>27.341498559077809</v>
      </c>
      <c r="CL37" s="53">
        <v>7.76</v>
      </c>
      <c r="CM37" s="55">
        <f t="shared" si="238"/>
        <v>24.808184143222505</v>
      </c>
      <c r="CN37" s="53">
        <v>7.39</v>
      </c>
      <c r="CO37" s="55">
        <f t="shared" si="239"/>
        <v>23.716302952503206</v>
      </c>
      <c r="CP37" s="55"/>
      <c r="CQ37" s="55" t="str">
        <f t="shared" si="240"/>
        <v/>
      </c>
      <c r="CR37" s="53">
        <v>9.86</v>
      </c>
      <c r="CS37" s="55">
        <f t="shared" si="241"/>
        <v>27.087912087912088</v>
      </c>
      <c r="CT37" s="53">
        <v>9.5500000000000007</v>
      </c>
      <c r="CU37" s="55">
        <f t="shared" si="242"/>
        <v>29.603223806571609</v>
      </c>
      <c r="CV37" s="53">
        <v>9</v>
      </c>
      <c r="CW37" s="55">
        <f t="shared" si="243"/>
        <v>27.141133896260556</v>
      </c>
      <c r="CX37" s="53">
        <v>9.99</v>
      </c>
      <c r="CY37" s="55">
        <f t="shared" si="244"/>
        <v>29.356450191007934</v>
      </c>
      <c r="CZ37" s="53">
        <v>10.09</v>
      </c>
      <c r="DA37" s="55">
        <f t="shared" si="245"/>
        <v>31.769521410579344</v>
      </c>
      <c r="DB37" s="53">
        <v>10.62</v>
      </c>
      <c r="DC37" s="55">
        <f t="shared" si="246"/>
        <v>34.991762767710043</v>
      </c>
      <c r="DD37" s="53">
        <v>9.4</v>
      </c>
      <c r="DE37" s="55">
        <f t="shared" si="247"/>
        <v>30.420711974110038</v>
      </c>
      <c r="DF37" s="53">
        <v>8.39</v>
      </c>
      <c r="DG37" s="55">
        <f t="shared" si="248"/>
        <v>27.055788455336987</v>
      </c>
      <c r="DH37" s="53">
        <v>8.34</v>
      </c>
      <c r="DI37" s="55">
        <f t="shared" si="249"/>
        <v>27.597617471872933</v>
      </c>
      <c r="DJ37" s="53">
        <v>11.17</v>
      </c>
      <c r="DK37" s="55">
        <f t="shared" si="250"/>
        <v>35.516693163751988</v>
      </c>
      <c r="DL37" s="53">
        <v>8.01</v>
      </c>
      <c r="DM37" s="55">
        <f t="shared" si="251"/>
        <v>26.227897838899807</v>
      </c>
      <c r="DN37" s="55"/>
      <c r="DO37" s="55" t="str">
        <f t="shared" si="252"/>
        <v/>
      </c>
      <c r="DP37" s="55"/>
      <c r="DQ37" s="55" t="str">
        <f t="shared" si="253"/>
        <v/>
      </c>
      <c r="DR37" s="5"/>
      <c r="DS37" s="33" t="str">
        <f t="shared" si="0"/>
        <v xml:space="preserve">     Internal primary branch</v>
      </c>
      <c r="DT37" s="34">
        <f t="shared" si="254"/>
        <v>54</v>
      </c>
      <c r="DU37" s="35">
        <f t="shared" si="1"/>
        <v>6.54</v>
      </c>
      <c r="DV37" s="56" t="str">
        <f t="shared" si="5"/>
        <v>–</v>
      </c>
      <c r="DW37" s="37">
        <f t="shared" si="2"/>
        <v>11.43</v>
      </c>
      <c r="DX37" s="38">
        <f t="shared" si="3"/>
        <v>21.59090909090909</v>
      </c>
      <c r="DY37" s="57" t="str">
        <f t="shared" si="8"/>
        <v>–</v>
      </c>
      <c r="DZ37" s="40">
        <f t="shared" si="4"/>
        <v>36.114649681528668</v>
      </c>
      <c r="EA37" s="41">
        <f t="shared" si="6"/>
        <v>9.1635185185185151</v>
      </c>
      <c r="EB37" s="42">
        <f t="shared" si="6"/>
        <v>28.821254821079652</v>
      </c>
      <c r="EC37" s="43">
        <f t="shared" si="7"/>
        <v>1.2008772853075478</v>
      </c>
      <c r="ED37" s="44">
        <f t="shared" si="7"/>
        <v>3.3439375073583193</v>
      </c>
      <c r="EE37" s="56">
        <f t="shared" si="255"/>
        <v>9.1199999999999992</v>
      </c>
      <c r="EF37" s="57">
        <f t="shared" si="9"/>
        <v>30.696735106024903</v>
      </c>
    </row>
    <row r="38" spans="1:136" x14ac:dyDescent="0.2">
      <c r="A38" s="29" t="s">
        <v>27</v>
      </c>
      <c r="B38" s="53">
        <v>7.84</v>
      </c>
      <c r="C38" s="54">
        <f t="shared" si="194"/>
        <v>26.388421406933695</v>
      </c>
      <c r="D38" s="53">
        <v>6.29</v>
      </c>
      <c r="E38" s="55">
        <f t="shared" si="195"/>
        <v>20.408825438027257</v>
      </c>
      <c r="F38" s="53">
        <v>7.46</v>
      </c>
      <c r="G38" s="55">
        <f t="shared" si="196"/>
        <v>21.679744260389423</v>
      </c>
      <c r="H38" s="53">
        <v>8.33</v>
      </c>
      <c r="I38" s="55">
        <f t="shared" si="197"/>
        <v>24.644970414201186</v>
      </c>
      <c r="J38" s="53">
        <v>7.54</v>
      </c>
      <c r="K38" s="55">
        <f t="shared" si="198"/>
        <v>21.221502955249086</v>
      </c>
      <c r="L38" s="53">
        <v>7.49</v>
      </c>
      <c r="M38" s="55">
        <f t="shared" si="199"/>
        <v>20.650675489385165</v>
      </c>
      <c r="N38" s="53">
        <v>6.88</v>
      </c>
      <c r="O38" s="55">
        <f t="shared" si="200"/>
        <v>21.882951653944019</v>
      </c>
      <c r="P38" s="53"/>
      <c r="Q38" s="55" t="str">
        <f t="shared" si="201"/>
        <v/>
      </c>
      <c r="R38" s="53"/>
      <c r="S38" s="55" t="str">
        <f t="shared" si="202"/>
        <v/>
      </c>
      <c r="T38" s="53">
        <v>6.61</v>
      </c>
      <c r="U38" s="55">
        <f t="shared" si="203"/>
        <v>19.766746411483254</v>
      </c>
      <c r="V38" s="53">
        <v>7.69</v>
      </c>
      <c r="W38" s="55">
        <f t="shared" si="204"/>
        <v>23.986275733000621</v>
      </c>
      <c r="X38" s="53">
        <v>7.89</v>
      </c>
      <c r="Y38" s="55">
        <f t="shared" si="205"/>
        <v>24.157991426821802</v>
      </c>
      <c r="Z38" s="53">
        <v>8.24</v>
      </c>
      <c r="AA38" s="55">
        <f t="shared" si="206"/>
        <v>26.233683540273802</v>
      </c>
      <c r="AB38" s="53">
        <v>6.81</v>
      </c>
      <c r="AC38" s="55">
        <f t="shared" si="207"/>
        <v>23.210633946830264</v>
      </c>
      <c r="AD38" s="53">
        <v>7.77</v>
      </c>
      <c r="AE38" s="55">
        <f t="shared" si="208"/>
        <v>25.170068027210885</v>
      </c>
      <c r="AF38" s="53">
        <v>7.54</v>
      </c>
      <c r="AG38" s="55">
        <f t="shared" si="209"/>
        <v>25.175292153589318</v>
      </c>
      <c r="AH38" s="53">
        <v>8.1999999999999993</v>
      </c>
      <c r="AI38" s="55">
        <f t="shared" si="210"/>
        <v>24.361259655377303</v>
      </c>
      <c r="AJ38" s="53">
        <v>6.54</v>
      </c>
      <c r="AK38" s="55">
        <f t="shared" si="211"/>
        <v>22.19959266802444</v>
      </c>
      <c r="AL38" s="53">
        <v>8.6199999999999992</v>
      </c>
      <c r="AM38" s="55">
        <f t="shared" si="212"/>
        <v>26.996554963983709</v>
      </c>
      <c r="AN38" s="53">
        <v>9.02</v>
      </c>
      <c r="AO38" s="55">
        <f t="shared" si="213"/>
        <v>26.420620972466313</v>
      </c>
      <c r="AP38" s="53">
        <v>7.55</v>
      </c>
      <c r="AQ38" s="55">
        <f t="shared" si="214"/>
        <v>22.976262933657942</v>
      </c>
      <c r="AR38" s="53">
        <v>9.9499999999999993</v>
      </c>
      <c r="AS38" s="55">
        <f t="shared" si="215"/>
        <v>29.238906846899791</v>
      </c>
      <c r="AT38" s="53"/>
      <c r="AU38" s="55" t="str">
        <f t="shared" si="216"/>
        <v/>
      </c>
      <c r="AV38" s="53">
        <v>6.6</v>
      </c>
      <c r="AW38" s="55">
        <f t="shared" si="217"/>
        <v>21.83984116479153</v>
      </c>
      <c r="AX38" s="53">
        <v>8.51</v>
      </c>
      <c r="AY38" s="55">
        <f t="shared" si="218"/>
        <v>24.941383352872219</v>
      </c>
      <c r="AZ38" s="53">
        <v>6.71</v>
      </c>
      <c r="BA38" s="55">
        <f t="shared" si="219"/>
        <v>22.218543046357617</v>
      </c>
      <c r="BB38" s="53">
        <v>8.4499999999999993</v>
      </c>
      <c r="BC38" s="55">
        <f t="shared" si="220"/>
        <v>25.156296516820476</v>
      </c>
      <c r="BD38" s="53">
        <v>7.01</v>
      </c>
      <c r="BE38" s="55">
        <f t="shared" si="221"/>
        <v>20.950388523610279</v>
      </c>
      <c r="BF38" s="53">
        <v>7.48</v>
      </c>
      <c r="BG38" s="55">
        <f t="shared" si="222"/>
        <v>25.918225918225918</v>
      </c>
      <c r="BH38" s="53">
        <v>6.45</v>
      </c>
      <c r="BI38" s="55">
        <f t="shared" si="223"/>
        <v>22.671353251318102</v>
      </c>
      <c r="BJ38" s="53">
        <v>8.06</v>
      </c>
      <c r="BK38" s="55">
        <f t="shared" si="224"/>
        <v>22.891224084067026</v>
      </c>
      <c r="BL38" s="53">
        <v>7.99</v>
      </c>
      <c r="BM38" s="55">
        <f t="shared" si="225"/>
        <v>24.937578027465669</v>
      </c>
      <c r="BN38" s="53">
        <v>7.31</v>
      </c>
      <c r="BO38" s="55">
        <f t="shared" si="226"/>
        <v>22.850890903407315</v>
      </c>
      <c r="BP38" s="53">
        <v>9.48</v>
      </c>
      <c r="BQ38" s="55">
        <f t="shared" si="227"/>
        <v>30.191082802547776</v>
      </c>
      <c r="BR38" s="53">
        <v>8.6999999999999993</v>
      </c>
      <c r="BS38" s="55">
        <f t="shared" si="228"/>
        <v>25.946913212048912</v>
      </c>
      <c r="BT38" s="53">
        <v>8.2200000000000006</v>
      </c>
      <c r="BU38" s="55">
        <f t="shared" si="229"/>
        <v>24.954462659380695</v>
      </c>
      <c r="BV38" s="55"/>
      <c r="BW38" s="55" t="str">
        <f t="shared" si="230"/>
        <v/>
      </c>
      <c r="BX38" s="55"/>
      <c r="BY38" s="55" t="str">
        <f t="shared" si="231"/>
        <v/>
      </c>
      <c r="BZ38" s="53">
        <v>5.23</v>
      </c>
      <c r="CA38" s="55">
        <f t="shared" si="232"/>
        <v>17.674890165596487</v>
      </c>
      <c r="CB38" s="53">
        <v>6.29</v>
      </c>
      <c r="CC38" s="55">
        <f t="shared" si="233"/>
        <v>21.541095890410961</v>
      </c>
      <c r="CD38" s="53">
        <v>6.61</v>
      </c>
      <c r="CE38" s="55">
        <f t="shared" si="234"/>
        <v>19.975823511634935</v>
      </c>
      <c r="CF38" s="53">
        <v>6.56</v>
      </c>
      <c r="CG38" s="55">
        <f t="shared" si="235"/>
        <v>22.305338320299217</v>
      </c>
      <c r="CH38" s="53">
        <v>7.48</v>
      </c>
      <c r="CI38" s="55">
        <f t="shared" si="236"/>
        <v>25.24468444144448</v>
      </c>
      <c r="CJ38" s="53">
        <v>5.78</v>
      </c>
      <c r="CK38" s="55">
        <f t="shared" si="237"/>
        <v>20.821325648414984</v>
      </c>
      <c r="CL38" s="53">
        <v>5.27</v>
      </c>
      <c r="CM38" s="55">
        <f t="shared" si="238"/>
        <v>16.84782608695652</v>
      </c>
      <c r="CN38" s="53">
        <v>6.75</v>
      </c>
      <c r="CO38" s="55">
        <f t="shared" si="239"/>
        <v>21.662387676508345</v>
      </c>
      <c r="CP38" s="55"/>
      <c r="CQ38" s="55" t="str">
        <f t="shared" si="240"/>
        <v/>
      </c>
      <c r="CR38" s="53">
        <v>8.15</v>
      </c>
      <c r="CS38" s="55">
        <f t="shared" si="241"/>
        <v>22.390109890109891</v>
      </c>
      <c r="CT38" s="53">
        <v>8.57</v>
      </c>
      <c r="CU38" s="55">
        <f t="shared" si="242"/>
        <v>26.565406075635465</v>
      </c>
      <c r="CV38" s="53">
        <v>8.23</v>
      </c>
      <c r="CW38" s="55">
        <f t="shared" si="243"/>
        <v>24.819059107358264</v>
      </c>
      <c r="CX38" s="53">
        <v>7.79</v>
      </c>
      <c r="CY38" s="55">
        <f t="shared" si="244"/>
        <v>22.891566265060241</v>
      </c>
      <c r="CZ38" s="53">
        <v>8.49</v>
      </c>
      <c r="DA38" s="55">
        <f t="shared" si="245"/>
        <v>26.731738035264485</v>
      </c>
      <c r="DB38" s="53">
        <v>6.38</v>
      </c>
      <c r="DC38" s="55">
        <f t="shared" si="246"/>
        <v>21.021416803953873</v>
      </c>
      <c r="DD38" s="53">
        <v>6.58</v>
      </c>
      <c r="DE38" s="55">
        <f t="shared" si="247"/>
        <v>21.294498381877027</v>
      </c>
      <c r="DF38" s="53">
        <v>6.71</v>
      </c>
      <c r="DG38" s="55">
        <f t="shared" si="248"/>
        <v>21.638181231860688</v>
      </c>
      <c r="DH38" s="53">
        <v>6.86</v>
      </c>
      <c r="DI38" s="55">
        <f t="shared" si="249"/>
        <v>22.70019854401059</v>
      </c>
      <c r="DJ38" s="53">
        <v>7.13</v>
      </c>
      <c r="DK38" s="55">
        <f t="shared" si="250"/>
        <v>22.670906200317965</v>
      </c>
      <c r="DL38" s="53">
        <v>5.88</v>
      </c>
      <c r="DM38" s="55">
        <f t="shared" si="251"/>
        <v>19.253438113948921</v>
      </c>
      <c r="DN38" s="55"/>
      <c r="DO38" s="55" t="str">
        <f t="shared" si="252"/>
        <v/>
      </c>
      <c r="DP38" s="55"/>
      <c r="DQ38" s="55" t="str">
        <f t="shared" si="253"/>
        <v/>
      </c>
      <c r="DR38" s="5"/>
      <c r="DS38" s="33" t="str">
        <f t="shared" si="0"/>
        <v xml:space="preserve">     Internal secondary branch</v>
      </c>
      <c r="DT38" s="34">
        <f t="shared" si="254"/>
        <v>52</v>
      </c>
      <c r="DU38" s="35">
        <f t="shared" si="1"/>
        <v>5.23</v>
      </c>
      <c r="DV38" s="56" t="str">
        <f t="shared" si="5"/>
        <v>–</v>
      </c>
      <c r="DW38" s="37">
        <f t="shared" si="2"/>
        <v>9.9499999999999993</v>
      </c>
      <c r="DX38" s="38">
        <f t="shared" si="3"/>
        <v>16.84782608695652</v>
      </c>
      <c r="DY38" s="57" t="str">
        <f t="shared" si="8"/>
        <v>–</v>
      </c>
      <c r="DZ38" s="40">
        <f t="shared" si="4"/>
        <v>30.191082802547776</v>
      </c>
      <c r="EA38" s="41">
        <f t="shared" si="6"/>
        <v>7.4224999999999994</v>
      </c>
      <c r="EB38" s="42">
        <f t="shared" si="6"/>
        <v>23.274789514448578</v>
      </c>
      <c r="EC38" s="43">
        <f t="shared" si="7"/>
        <v>1.0138199457265411</v>
      </c>
      <c r="ED38" s="44">
        <f t="shared" si="7"/>
        <v>2.6731580293435746</v>
      </c>
      <c r="EE38" s="56">
        <f t="shared" si="255"/>
        <v>7.84</v>
      </c>
      <c r="EF38" s="57">
        <f t="shared" si="9"/>
        <v>26.388421406933695</v>
      </c>
    </row>
    <row r="39" spans="1:136" x14ac:dyDescent="0.2">
      <c r="A39" s="29" t="s">
        <v>38</v>
      </c>
      <c r="B39" s="60">
        <f>IF(AND((B36&gt;0),(B37&gt;0)),(B36/B37*100),"")</f>
        <v>51.754385964912288</v>
      </c>
      <c r="C39" s="54" t="s">
        <v>13</v>
      </c>
      <c r="D39" s="61">
        <f>IF(AND((D36&gt;0),(D37&gt;0)),(D36/D37*100),"")</f>
        <v>67.471264367816104</v>
      </c>
      <c r="E39" s="55" t="s">
        <v>13</v>
      </c>
      <c r="F39" s="61">
        <f>IF(AND((F36&gt;0),(F37&gt;0)),(F36/F37*100),"")</f>
        <v>73.753280839895012</v>
      </c>
      <c r="G39" s="55" t="s">
        <v>13</v>
      </c>
      <c r="H39" s="61">
        <f>IF(AND((H36&gt;0),(H37&gt;0)),(H36/H37*100),"")</f>
        <v>83.99621212121211</v>
      </c>
      <c r="I39" s="55" t="s">
        <v>13</v>
      </c>
      <c r="J39" s="61">
        <f>IF(AND((J36&gt;0),(J37&gt;0)),(J36/J37*100),"")</f>
        <v>63.387978142076499</v>
      </c>
      <c r="K39" s="55" t="s">
        <v>13</v>
      </c>
      <c r="L39" s="61">
        <f>IF(AND((L36&gt;0),(L37&gt;0)),(L36/L37*100),"")</f>
        <v>68.667917448405262</v>
      </c>
      <c r="M39" s="55" t="s">
        <v>13</v>
      </c>
      <c r="N39" s="61">
        <f>IF(AND((N36&gt;0),(N37&gt;0)),(N36/N37*100),"")</f>
        <v>72.40184757505773</v>
      </c>
      <c r="O39" s="55" t="s">
        <v>13</v>
      </c>
      <c r="P39" s="61" t="str">
        <f>IF(AND((P36&gt;0),(P37&gt;0)),(P36/P37*100),"")</f>
        <v/>
      </c>
      <c r="Q39" s="55" t="s">
        <v>13</v>
      </c>
      <c r="R39" s="61">
        <f>IF(AND((R36&gt;0),(R37&gt;0)),(R36/R37*100),"")</f>
        <v>68.026460859977945</v>
      </c>
      <c r="S39" s="55" t="s">
        <v>13</v>
      </c>
      <c r="T39" s="61">
        <f>IF(AND((T36&gt;0),(T37&gt;0)),(T36/T37*100),"")</f>
        <v>77.5623268698061</v>
      </c>
      <c r="U39" s="55" t="s">
        <v>13</v>
      </c>
      <c r="V39" s="61">
        <f>IF(AND((V36&gt;0),(V37&gt;0)),(V36/V37*100),"")</f>
        <v>75.387797311271981</v>
      </c>
      <c r="W39" s="55" t="s">
        <v>13</v>
      </c>
      <c r="X39" s="61">
        <f>IF(AND((X36&gt;0),(X37&gt;0)),(X36/X37*100),"")</f>
        <v>69.525731584258324</v>
      </c>
      <c r="Y39" s="55" t="s">
        <v>13</v>
      </c>
      <c r="Z39" s="61">
        <f>IF(AND((Z36&gt;0),(Z37&gt;0)),(Z36/Z37*100),"")</f>
        <v>74.549098196392777</v>
      </c>
      <c r="AA39" s="55" t="s">
        <v>13</v>
      </c>
      <c r="AB39" s="61">
        <f>IF(AND((AB36&gt;0),(AB37&gt;0)),(AB36/AB37*100),"")</f>
        <v>81.353591160220986</v>
      </c>
      <c r="AC39" s="55" t="s">
        <v>13</v>
      </c>
      <c r="AD39" s="61">
        <f>IF(AND((AD36&gt;0),(AD37&gt;0)),(AD36/AD37*100),"")</f>
        <v>83.067484662576675</v>
      </c>
      <c r="AE39" s="55" t="s">
        <v>13</v>
      </c>
      <c r="AF39" s="61">
        <f>IF(AND((AF36&gt;0),(AF37&gt;0)),(AF36/AF37*100),"")</f>
        <v>75.746268656716424</v>
      </c>
      <c r="AG39" s="55" t="s">
        <v>13</v>
      </c>
      <c r="AH39" s="61">
        <f>IF(AND((AH36&gt;0),(AH37&gt;0)),(AH36/AH37*100),"")</f>
        <v>98.198198198198199</v>
      </c>
      <c r="AI39" s="55" t="s">
        <v>13</v>
      </c>
      <c r="AJ39" s="61">
        <f>IF(AND((AJ36&gt;0),(AJ37&gt;0)),(AJ36/AJ37*100),"")</f>
        <v>52.56008359456635</v>
      </c>
      <c r="AK39" s="55" t="s">
        <v>13</v>
      </c>
      <c r="AL39" s="61">
        <f>IF(AND((AL36&gt;0),(AL37&gt;0)),(AL36/AL37*100),"")</f>
        <v>78.637770897832823</v>
      </c>
      <c r="AM39" s="55" t="s">
        <v>13</v>
      </c>
      <c r="AN39" s="61">
        <f>IF(AND((AN36&gt;0),(AN37&gt;0)),(AN36/AN37*100),"")</f>
        <v>71.816479400749074</v>
      </c>
      <c r="AO39" s="55" t="s">
        <v>13</v>
      </c>
      <c r="AP39" s="61">
        <f>IF(AND((AP36&gt;0),(AP37&gt;0)),(AP36/AP37*100),"")</f>
        <v>80.99489795918366</v>
      </c>
      <c r="AQ39" s="55" t="s">
        <v>13</v>
      </c>
      <c r="AR39" s="61">
        <f>IF(AND((AR36&gt;0),(AR37&gt;0)),(AR36/AR37*100),"")</f>
        <v>80.834160873882823</v>
      </c>
      <c r="AS39" s="55" t="s">
        <v>13</v>
      </c>
      <c r="AT39" s="61">
        <f>IF(AND((AT36&gt;0),(AT37&gt;0)),(AT36/AT37*100),"")</f>
        <v>85.07821901323706</v>
      </c>
      <c r="AU39" s="55" t="s">
        <v>13</v>
      </c>
      <c r="AV39" s="61">
        <f>IF(AND((AV36&gt;0),(AV37&gt;0)),(AV36/AV37*100),"")</f>
        <v>61.66347992351816</v>
      </c>
      <c r="AW39" s="55" t="s">
        <v>13</v>
      </c>
      <c r="AX39" s="61">
        <f>IF(AND((AX36&gt;0),(AX37&gt;0)),(AX36/AX37*100),"")</f>
        <v>64.888457807953444</v>
      </c>
      <c r="AY39" s="55" t="s">
        <v>13</v>
      </c>
      <c r="AZ39" s="61">
        <f>IF(AND((AZ36&gt;0),(AZ37&gt;0)),(AZ36/AZ37*100),"")</f>
        <v>77.41935483870968</v>
      </c>
      <c r="BA39" s="55" t="s">
        <v>13</v>
      </c>
      <c r="BB39" s="61">
        <f>IF(AND((BB36&gt;0),(BB37&gt;0)),(BB36/BB37*100),"")</f>
        <v>60.426320667284529</v>
      </c>
      <c r="BC39" s="55" t="s">
        <v>13</v>
      </c>
      <c r="BD39" s="61">
        <f>IF(AND((BD36&gt;0),(BD37&gt;0)),(BD36/BD37*100),"")</f>
        <v>71.918678526048282</v>
      </c>
      <c r="BE39" s="55" t="s">
        <v>13</v>
      </c>
      <c r="BF39" s="61">
        <f>IF(AND((BF36&gt;0),(BF37&gt;0)),(BF36/BF37*100),"")</f>
        <v>67.804323094425484</v>
      </c>
      <c r="BG39" s="55" t="s">
        <v>13</v>
      </c>
      <c r="BH39" s="61">
        <f>IF(AND((BH36&gt;0),(BH37&gt;0)),(BH36/BH37*100),"")</f>
        <v>57.889125799573549</v>
      </c>
      <c r="BI39" s="55" t="s">
        <v>13</v>
      </c>
      <c r="BJ39" s="61">
        <f>IF(AND((BJ36&gt;0),(BJ37&gt;0)),(BJ36/BJ37*100),"")</f>
        <v>56.25</v>
      </c>
      <c r="BK39" s="55" t="s">
        <v>13</v>
      </c>
      <c r="BL39" s="61">
        <f>IF(AND((BL36&gt;0),(BL37&gt;0)),(BL36/BL37*100),"")</f>
        <v>66.047087980173487</v>
      </c>
      <c r="BM39" s="55" t="s">
        <v>13</v>
      </c>
      <c r="BN39" s="61">
        <f>IF(AND((BN36&gt;0),(BN37&gt;0)),(BN36/BN37*100),"")</f>
        <v>79.674796747967477</v>
      </c>
      <c r="BO39" s="55" t="s">
        <v>13</v>
      </c>
      <c r="BP39" s="61">
        <f>IF(AND((BP36&gt;0),(BP37&gt;0)),(BP36/BP37*100),"")</f>
        <v>67.460317460317469</v>
      </c>
      <c r="BQ39" s="55" t="s">
        <v>13</v>
      </c>
      <c r="BR39" s="61">
        <f>IF(AND((BR36&gt;0),(BR37&gt;0)),(BR36/BR37*100),"")</f>
        <v>71.26654064272212</v>
      </c>
      <c r="BS39" s="55" t="s">
        <v>13</v>
      </c>
      <c r="BT39" s="61">
        <f>IF(AND((BT36&gt;0),(BT37&gt;0)),(BT36/BT37*100),"")</f>
        <v>54.941860465116278</v>
      </c>
      <c r="BU39" s="55" t="s">
        <v>13</v>
      </c>
      <c r="BV39" s="61" t="str">
        <f>IF(AND((BV36&gt;0),(BV37&gt;0)),(BV36/BV37*100),"")</f>
        <v/>
      </c>
      <c r="BW39" s="55" t="s">
        <v>13</v>
      </c>
      <c r="BX39" s="61" t="str">
        <f>IF(AND((BX36&gt;0),(BX37&gt;0)),(BX36/BX37*100),"")</f>
        <v/>
      </c>
      <c r="BY39" s="55" t="s">
        <v>13</v>
      </c>
      <c r="BZ39" s="61">
        <f>IF(AND((BZ36&gt;0),(BZ37&gt;0)),(BZ36/BZ37*100),"")</f>
        <v>78.431372549019613</v>
      </c>
      <c r="CA39" s="55" t="s">
        <v>13</v>
      </c>
      <c r="CB39" s="61">
        <f>IF(AND((CB36&gt;0),(CB37&gt;0)),(CB36/CB37*100),"")</f>
        <v>75.155279503105575</v>
      </c>
      <c r="CC39" s="55" t="s">
        <v>13</v>
      </c>
      <c r="CD39" s="61">
        <f>IF(AND((CD36&gt;0),(CD37&gt;0)),(CD36/CD37*100),"")</f>
        <v>73.464658169177284</v>
      </c>
      <c r="CE39" s="55" t="s">
        <v>13</v>
      </c>
      <c r="CF39" s="61">
        <f>IF(AND((CF36&gt;0),(CF37&gt;0)),(CF36/CF37*100),"")</f>
        <v>99.082568807339456</v>
      </c>
      <c r="CG39" s="55" t="s">
        <v>13</v>
      </c>
      <c r="CH39" s="61">
        <f>IF(AND((CH36&gt;0),(CH37&gt;0)),(CH36/CH37*100),"")</f>
        <v>85.990888382687942</v>
      </c>
      <c r="CI39" s="55" t="s">
        <v>13</v>
      </c>
      <c r="CJ39" s="61">
        <f>IF(AND((CJ36&gt;0),(CJ37&gt;0)),(CJ36/CJ37*100),"")</f>
        <v>62.18708827404479</v>
      </c>
      <c r="CK39" s="55" t="s">
        <v>13</v>
      </c>
      <c r="CL39" s="61">
        <f>IF(AND((CL36&gt;0),(CL37&gt;0)),(CL36/CL37*100),"")</f>
        <v>65.335051546391753</v>
      </c>
      <c r="CM39" s="55" t="s">
        <v>13</v>
      </c>
      <c r="CN39" s="61">
        <f>IF(AND((CN36&gt;0),(CN37&gt;0)),(CN36/CN37*100),"")</f>
        <v>84.16779431664412</v>
      </c>
      <c r="CO39" s="55" t="s">
        <v>13</v>
      </c>
      <c r="CP39" s="61" t="str">
        <f>IF(AND((CP36&gt;0),(CP37&gt;0)),(CP36/CP37*100),"")</f>
        <v/>
      </c>
      <c r="CQ39" s="55" t="s">
        <v>13</v>
      </c>
      <c r="CR39" s="61">
        <f>IF(AND((CR36&gt;0),(CR37&gt;0)),(CR36/CR37*100),"")</f>
        <v>69.066937119675458</v>
      </c>
      <c r="CS39" s="55" t="s">
        <v>13</v>
      </c>
      <c r="CT39" s="61">
        <f>IF(AND((CT36&gt;0),(CT37&gt;0)),(CT36/CT37*100),"")</f>
        <v>48.481675392670155</v>
      </c>
      <c r="CU39" s="55" t="s">
        <v>13</v>
      </c>
      <c r="CV39" s="61">
        <f>IF(AND((CV36&gt;0),(CV37&gt;0)),(CV36/CV37*100),"")</f>
        <v>88.333333333333329</v>
      </c>
      <c r="CW39" s="55" t="s">
        <v>13</v>
      </c>
      <c r="CX39" s="61">
        <f>IF(AND((CX36&gt;0),(CX37&gt;0)),(CX36/CX37*100),"")</f>
        <v>64.964964964964963</v>
      </c>
      <c r="CY39" s="55" t="s">
        <v>13</v>
      </c>
      <c r="CZ39" s="61">
        <f>IF(AND((CZ36&gt;0),(CZ37&gt;0)),(CZ36/CZ37*100),"")</f>
        <v>62.636273538156594</v>
      </c>
      <c r="DA39" s="55" t="s">
        <v>13</v>
      </c>
      <c r="DB39" s="61">
        <f>IF(AND((DB36&gt;0),(DB37&gt;0)),(DB36/DB37*100),"")</f>
        <v>63.182674199623357</v>
      </c>
      <c r="DC39" s="55" t="s">
        <v>13</v>
      </c>
      <c r="DD39" s="61">
        <f>IF(AND((DD36&gt;0),(DD37&gt;0)),(DD36/DD37*100),"")</f>
        <v>74.042553191489361</v>
      </c>
      <c r="DE39" s="55" t="s">
        <v>13</v>
      </c>
      <c r="DF39" s="61">
        <f>IF(AND((DF36&gt;0),(DF37&gt;0)),(DF36/DF37*100),"")</f>
        <v>82.359952324195461</v>
      </c>
      <c r="DG39" s="55" t="s">
        <v>13</v>
      </c>
      <c r="DH39" s="61">
        <f>IF(AND((DH36&gt;0),(DH37&gt;0)),(DH36/DH37*100),"")</f>
        <v>83.093525179856115</v>
      </c>
      <c r="DI39" s="55" t="s">
        <v>13</v>
      </c>
      <c r="DJ39" s="61">
        <f>IF(AND((DJ36&gt;0),(DJ37&gt;0)),(DJ36/DJ37*100),"")</f>
        <v>83.079677708146818</v>
      </c>
      <c r="DK39" s="55" t="s">
        <v>13</v>
      </c>
      <c r="DL39" s="61">
        <f>IF(AND((DL36&gt;0),(DL37&gt;0)),(DL36/DL37*100),"")</f>
        <v>76.15480649188514</v>
      </c>
      <c r="DM39" s="55" t="s">
        <v>13</v>
      </c>
      <c r="DN39" s="61" t="str">
        <f>IF(AND((DN36&gt;0),(DN37&gt;0)),(DN36/DN37*100),"")</f>
        <v/>
      </c>
      <c r="DO39" s="55" t="s">
        <v>13</v>
      </c>
      <c r="DP39" s="61" t="str">
        <f>IF(AND((DP36&gt;0),(DP37&gt;0)),(DP36/DP37*100),"")</f>
        <v/>
      </c>
      <c r="DQ39" s="55" t="s">
        <v>13</v>
      </c>
      <c r="DR39" s="5"/>
      <c r="DS39" s="33" t="str">
        <f t="shared" si="0"/>
        <v xml:space="preserve">     Internal base/primary branch (cct)</v>
      </c>
      <c r="DT39" s="34">
        <f t="shared" si="254"/>
        <v>54</v>
      </c>
      <c r="DU39" s="35">
        <f t="shared" si="1"/>
        <v>48.481675392670155</v>
      </c>
      <c r="DV39" s="65" t="str">
        <f>IF(COUNT(DU39)&gt;0,"–","?")</f>
        <v>–</v>
      </c>
      <c r="DW39" s="37">
        <f t="shared" si="2"/>
        <v>99.082568807339456</v>
      </c>
      <c r="DX39" s="38" t="str">
        <f t="shared" si="3"/>
        <v/>
      </c>
      <c r="DY39" s="66" t="s">
        <v>13</v>
      </c>
      <c r="DZ39" s="40" t="str">
        <f t="shared" si="4"/>
        <v/>
      </c>
      <c r="EA39" s="41">
        <f t="shared" si="6"/>
        <v>72.437645826749332</v>
      </c>
      <c r="EB39" s="42"/>
      <c r="EC39" s="43">
        <f t="shared" si="7"/>
        <v>10.874133405773662</v>
      </c>
      <c r="ED39" s="44" t="str">
        <f t="shared" si="7"/>
        <v>?</v>
      </c>
      <c r="EE39" s="62">
        <f t="shared" si="255"/>
        <v>51.754385964912288</v>
      </c>
      <c r="EF39" s="67" t="s">
        <v>13</v>
      </c>
    </row>
    <row r="40" spans="1:136" x14ac:dyDescent="0.2">
      <c r="A40" s="45" t="s">
        <v>30</v>
      </c>
      <c r="B40" s="58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9"/>
      <c r="AF40" s="59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9"/>
      <c r="BJ40" s="51"/>
      <c r="BK40" s="48"/>
      <c r="BL40" s="51"/>
      <c r="BM40" s="48"/>
      <c r="BN40" s="51"/>
      <c r="BO40" s="48"/>
      <c r="BP40" s="51"/>
      <c r="BQ40" s="48"/>
      <c r="BR40" s="51"/>
      <c r="BS40" s="48"/>
      <c r="BT40" s="51"/>
      <c r="BU40" s="48"/>
      <c r="BV40" s="51"/>
      <c r="BW40" s="48"/>
      <c r="BX40" s="51"/>
      <c r="BY40" s="48"/>
      <c r="BZ40" s="51"/>
      <c r="CA40" s="48"/>
      <c r="CB40" s="51"/>
      <c r="CC40" s="48"/>
      <c r="CD40" s="51"/>
      <c r="CE40" s="48"/>
      <c r="CF40" s="51"/>
      <c r="CG40" s="48"/>
      <c r="CH40" s="51"/>
      <c r="CI40" s="48"/>
      <c r="CJ40" s="51"/>
      <c r="CK40" s="48"/>
      <c r="CL40" s="51"/>
      <c r="CM40" s="48"/>
      <c r="CN40" s="51"/>
      <c r="CO40" s="48"/>
      <c r="CP40" s="51"/>
      <c r="CQ40" s="48"/>
      <c r="CR40" s="51"/>
      <c r="CS40" s="48"/>
      <c r="CT40" s="51"/>
      <c r="CU40" s="48"/>
      <c r="CV40" s="51"/>
      <c r="CW40" s="48"/>
      <c r="CX40" s="51"/>
      <c r="CY40" s="48"/>
      <c r="CZ40" s="51"/>
      <c r="DA40" s="48"/>
      <c r="DB40" s="51"/>
      <c r="DC40" s="48"/>
      <c r="DD40" s="51"/>
      <c r="DE40" s="48"/>
      <c r="DF40" s="51"/>
      <c r="DG40" s="48"/>
      <c r="DH40" s="51"/>
      <c r="DI40" s="48"/>
      <c r="DJ40" s="51"/>
      <c r="DK40" s="48"/>
      <c r="DL40" s="51"/>
      <c r="DM40" s="48"/>
      <c r="DN40" s="51"/>
      <c r="DO40" s="48"/>
      <c r="DP40" s="51"/>
      <c r="DQ40" s="48"/>
      <c r="DR40" s="5"/>
      <c r="DS40" s="33" t="str">
        <f t="shared" si="0"/>
        <v>Claw IV heights</v>
      </c>
      <c r="DT40" s="52"/>
      <c r="DU40" s="35" t="str">
        <f t="shared" si="1"/>
        <v/>
      </c>
      <c r="DV40" s="56"/>
      <c r="DW40" s="37" t="str">
        <f t="shared" si="2"/>
        <v/>
      </c>
      <c r="DX40" s="38" t="str">
        <f t="shared" si="3"/>
        <v/>
      </c>
      <c r="DY40" s="57"/>
      <c r="DZ40" s="40" t="str">
        <f t="shared" si="4"/>
        <v/>
      </c>
      <c r="EA40" s="41"/>
      <c r="EB40" s="42"/>
      <c r="EC40" s="43"/>
      <c r="ED40" s="44"/>
      <c r="EE40" s="56"/>
      <c r="EF40" s="57"/>
    </row>
    <row r="41" spans="1:136" x14ac:dyDescent="0.2">
      <c r="A41" s="29" t="s">
        <v>31</v>
      </c>
      <c r="B41" s="53">
        <v>6.15</v>
      </c>
      <c r="C41" s="54">
        <f t="shared" ref="C41:C47" si="256">IF(AND((B41&gt;0),(B$5&gt;0)),(B41/B$5*100),"")</f>
        <v>20.700100976102323</v>
      </c>
      <c r="D41" s="53">
        <v>5.46</v>
      </c>
      <c r="E41" s="55">
        <f t="shared" ref="E41:E47" si="257">IF(AND((D41&gt;0),(D$5&gt;0)),(D41/D$5*100),"")</f>
        <v>17.71576898118105</v>
      </c>
      <c r="F41" s="53">
        <v>7.7</v>
      </c>
      <c r="G41" s="55">
        <f t="shared" ref="G41:G47" si="258">IF(AND((F41&gt;0),(F$5&gt;0)),(F41/F$5*100),"")</f>
        <v>22.377215925603025</v>
      </c>
      <c r="H41" s="53">
        <v>7.85</v>
      </c>
      <c r="I41" s="55">
        <f t="shared" ref="I41:I47" si="259">IF(AND((H41&gt;0),(H$5&gt;0)),(H41/H$5*100),"")</f>
        <v>23.22485207100592</v>
      </c>
      <c r="J41" s="53">
        <v>7.25</v>
      </c>
      <c r="K41" s="55">
        <f t="shared" ref="K41:K47" si="260">IF(AND((J41&gt;0),(J$5&gt;0)),(J41/J$5*100),"")</f>
        <v>20.40529130312412</v>
      </c>
      <c r="L41" s="53">
        <v>8.26</v>
      </c>
      <c r="M41" s="55">
        <f t="shared" ref="M41:M47" si="261">IF(AND((L41&gt;0),(L$5&gt;0)),(L41/L$5*100),"")</f>
        <v>22.773642128480837</v>
      </c>
      <c r="N41" s="53">
        <v>6.66</v>
      </c>
      <c r="O41" s="55">
        <f t="shared" ref="O41:O47" si="262">IF(AND((N41&gt;0),(N$5&gt;0)),(N41/N$5*100),"")</f>
        <v>21.183206106870227</v>
      </c>
      <c r="P41" s="53">
        <v>8.84</v>
      </c>
      <c r="Q41" s="55">
        <f t="shared" ref="Q41:Q47" si="263">IF(AND((P41&gt;0),(P$5&gt;0)),(P41/P$5*100),"")</f>
        <v>23.585912486659552</v>
      </c>
      <c r="R41" s="53">
        <v>6.56</v>
      </c>
      <c r="S41" s="55">
        <f t="shared" ref="S41:S47" si="264">IF(AND((R41&gt;0),(R$5&gt;0)),(R41/R$5*100),"")</f>
        <v>20.905035054174633</v>
      </c>
      <c r="T41" s="53">
        <v>5.66</v>
      </c>
      <c r="U41" s="55">
        <f t="shared" ref="U41:U47" si="265">IF(AND((T41&gt;0),(T$5&gt;0)),(T41/T$5*100),"")</f>
        <v>16.925837320574164</v>
      </c>
      <c r="V41" s="53">
        <v>8.5299999999999994</v>
      </c>
      <c r="W41" s="55">
        <f t="shared" ref="W41:W47" si="266">IF(AND((V41&gt;0),(V$5&gt;0)),(V41/V$5*100),"")</f>
        <v>26.606363069245159</v>
      </c>
      <c r="X41" s="53">
        <v>7.12</v>
      </c>
      <c r="Y41" s="55">
        <f t="shared" ref="Y41:Y47" si="267">IF(AND((X41&gt;0),(X$5&gt;0)),(X41/X$5*100),"")</f>
        <v>21.800367421922846</v>
      </c>
      <c r="Z41" s="53">
        <v>7.19</v>
      </c>
      <c r="AA41" s="55">
        <f t="shared" ref="AA41:AA47" si="268">IF(AND((Z41&gt;0),(Z$5&gt;0)),(Z41/Z$5*100),"")</f>
        <v>22.890799108564153</v>
      </c>
      <c r="AB41" s="53">
        <v>7.65</v>
      </c>
      <c r="AC41" s="55">
        <f t="shared" ref="AC41:AC47" si="269">IF(AND((AB41&gt;0),(AB$5&gt;0)),(AB41/AB$5*100),"")</f>
        <v>26.073619631901838</v>
      </c>
      <c r="AD41" s="53">
        <v>6.96</v>
      </c>
      <c r="AE41" s="55">
        <f t="shared" ref="AE41:AE47" si="270">IF(AND((AD41&gt;0),(AD$5&gt;0)),(AD41/AD$5*100),"")</f>
        <v>22.546161321671526</v>
      </c>
      <c r="AF41" s="53">
        <v>7.28</v>
      </c>
      <c r="AG41" s="55">
        <f t="shared" ref="AG41:AG47" si="271">IF(AND((AF41&gt;0),(AF$5&gt;0)),(AF41/AF$5*100),"")</f>
        <v>24.307178631051755</v>
      </c>
      <c r="AH41" s="53">
        <v>7.28</v>
      </c>
      <c r="AI41" s="55">
        <f t="shared" ref="AI41:AI47" si="272">IF(AND((AH41&gt;0),(AH$5&gt;0)),(AH41/AH$5*100),"")</f>
        <v>21.628045157456924</v>
      </c>
      <c r="AJ41" s="53"/>
      <c r="AK41" s="55" t="str">
        <f t="shared" ref="AK41:AK47" si="273">IF(AND((AJ41&gt;0),(AJ$5&gt;0)),(AJ41/AJ$5*100),"")</f>
        <v/>
      </c>
      <c r="AL41" s="53">
        <v>7.99</v>
      </c>
      <c r="AM41" s="55">
        <f t="shared" ref="AM41:AM47" si="274">IF(AND((AL41&gt;0),(AL$5&gt;0)),(AL41/AL$5*100),"")</f>
        <v>25.023488881929225</v>
      </c>
      <c r="AN41" s="53">
        <v>8.64</v>
      </c>
      <c r="AO41" s="55">
        <f t="shared" ref="AO41:AO47" si="275">IF(AND((AN41&gt;0),(AN$5&gt;0)),(AN41/AN$5*100),"")</f>
        <v>25.307557117750441</v>
      </c>
      <c r="AP41" s="53">
        <v>7.26</v>
      </c>
      <c r="AQ41" s="55">
        <f t="shared" ref="AQ41:AQ47" si="276">IF(AND((AP41&gt;0),(AP$5&gt;0)),(AP41/AP$5*100),"")</f>
        <v>22.093730979914788</v>
      </c>
      <c r="AR41" s="53">
        <v>7.52</v>
      </c>
      <c r="AS41" s="55">
        <f t="shared" ref="AS41:AS47" si="277">IF(AND((AR41&gt;0),(AR$5&gt;0)),(AR41/AR$5*100),"")</f>
        <v>22.098148692330295</v>
      </c>
      <c r="AT41" s="53">
        <v>7.07</v>
      </c>
      <c r="AU41" s="55">
        <f t="shared" ref="AU41:AU47" si="278">IF(AND((AT41&gt;0),(AT$5&gt;0)),(AT41/AT$5*100),"")</f>
        <v>24.625566004876351</v>
      </c>
      <c r="AV41" s="53">
        <v>7.1</v>
      </c>
      <c r="AW41" s="55">
        <f t="shared" ref="AW41:AW47" si="279">IF(AND((AV41&gt;0),(AV$5&gt;0)),(AV41/AV$5*100),"")</f>
        <v>23.494374586366646</v>
      </c>
      <c r="AX41" s="53">
        <v>8.39</v>
      </c>
      <c r="AY41" s="55">
        <f t="shared" ref="AY41:AY47" si="280">IF(AND((AX41&gt;0),(AX$5&gt;0)),(AX41/AX$5*100),"")</f>
        <v>24.589683470105513</v>
      </c>
      <c r="AZ41" s="53">
        <v>6.98</v>
      </c>
      <c r="BA41" s="55">
        <f t="shared" ref="BA41:BA47" si="281">IF(AND((AZ41&gt;0),(AZ$5&gt;0)),(AZ41/AZ$5*100),"")</f>
        <v>23.112582781456954</v>
      </c>
      <c r="BB41" s="53">
        <v>5.91</v>
      </c>
      <c r="BC41" s="55">
        <f t="shared" ref="BC41:BC47" si="282">IF(AND((BB41&gt;0),(BB$5&gt;0)),(BB41/BB$5*100),"")</f>
        <v>17.594522179220004</v>
      </c>
      <c r="BD41" s="53">
        <v>6.28</v>
      </c>
      <c r="BE41" s="55">
        <f t="shared" ref="BE41:BE47" si="283">IF(AND((BD41&gt;0),(BD$5&gt;0)),(BD41/BD$5*100),"")</f>
        <v>18.768679019725045</v>
      </c>
      <c r="BF41" s="53">
        <v>6.67</v>
      </c>
      <c r="BG41" s="55">
        <f t="shared" ref="BG41:BG47" si="284">IF(AND((BF41&gt;0),(BF$5&gt;0)),(BF41/BF$5*100),"")</f>
        <v>23.111573111573112</v>
      </c>
      <c r="BH41" s="53">
        <v>6.77</v>
      </c>
      <c r="BI41" s="55">
        <f t="shared" ref="BI41:BI47" si="285">IF(AND((BH41&gt;0),(BH$5&gt;0)),(BH41/BH$5*100),"")</f>
        <v>23.796133567662565</v>
      </c>
      <c r="BJ41" s="53">
        <v>7.71</v>
      </c>
      <c r="BK41" s="55">
        <f t="shared" ref="BK41:BK47" si="286">IF(AND((BJ41&gt;0),(BJ$5&gt;0)),(BJ41/BJ$5*100),"")</f>
        <v>21.897188298778755</v>
      </c>
      <c r="BL41" s="53">
        <v>5.35</v>
      </c>
      <c r="BM41" s="55">
        <f t="shared" ref="BM41:BM47" si="287">IF(AND((BL41&gt;0),(BL$5&gt;0)),(BL41/BL$5*100),"")</f>
        <v>16.697877652933833</v>
      </c>
      <c r="BN41" s="53">
        <v>6.8</v>
      </c>
      <c r="BO41" s="55">
        <f t="shared" ref="BO41:BO47" si="288">IF(AND((BN41&gt;0),(BN$5&gt;0)),(BN41/BN$5*100),"")</f>
        <v>21.256642700844015</v>
      </c>
      <c r="BP41" s="53">
        <v>7.62</v>
      </c>
      <c r="BQ41" s="55">
        <f t="shared" ref="BQ41:BQ47" si="289">IF(AND((BP41&gt;0),(BP$5&gt;0)),(BP41/BP$5*100),"")</f>
        <v>24.267515923566879</v>
      </c>
      <c r="BR41" s="53">
        <v>8.06</v>
      </c>
      <c r="BS41" s="55">
        <f t="shared" ref="BS41:BS47" si="290">IF(AND((BR41&gt;0),(BR$5&gt;0)),(BR41/BR$5*100),"")</f>
        <v>24.038174768863705</v>
      </c>
      <c r="BT41" s="53">
        <v>6.37</v>
      </c>
      <c r="BU41" s="55">
        <f t="shared" ref="BU41:BU47" si="291">IF(AND((BT41&gt;0),(BT$5&gt;0)),(BT41/BT$5*100),"")</f>
        <v>19.33819064966606</v>
      </c>
      <c r="BV41" s="55"/>
      <c r="BW41" s="55" t="str">
        <f t="shared" ref="BW41:BW47" si="292">IF(AND((BV41&gt;0),(BV$5&gt;0)),(BV41/BV$5*100),"")</f>
        <v/>
      </c>
      <c r="BX41" s="53">
        <v>6.16</v>
      </c>
      <c r="BY41" s="55">
        <f t="shared" ref="BY41:BY47" si="293">IF(AND((BX41&gt;0),(BX$5&gt;0)),(BX41/BX$5*100),"")</f>
        <v>25.163398692810457</v>
      </c>
      <c r="BZ41" s="53">
        <v>5.26</v>
      </c>
      <c r="CA41" s="55">
        <f t="shared" ref="CA41:CA47" si="294">IF(AND((BZ41&gt;0),(BZ$5&gt;0)),(BZ41/BZ$5*100),"")</f>
        <v>17.776275768840826</v>
      </c>
      <c r="CB41" s="53">
        <v>6.25</v>
      </c>
      <c r="CC41" s="55">
        <f t="shared" ref="CC41:CC47" si="295">IF(AND((CB41&gt;0),(CB$5&gt;0)),(CB41/CB$5*100),"")</f>
        <v>21.404109589041095</v>
      </c>
      <c r="CD41" s="53">
        <v>6.98</v>
      </c>
      <c r="CE41" s="55">
        <f t="shared" ref="CE41:CE47" si="296">IF(AND((CD41&gt;0),(CD$5&gt;0)),(CD41/CD$5*100),"")</f>
        <v>21.093986098519188</v>
      </c>
      <c r="CF41" s="53">
        <v>6.42</v>
      </c>
      <c r="CG41" s="55">
        <f t="shared" ref="CG41:CG47" si="297">IF(AND((CF41&gt;0),(CF$5&gt;0)),(CF41/CF$5*100),"")</f>
        <v>21.829309758585516</v>
      </c>
      <c r="CH41" s="53">
        <v>7.75</v>
      </c>
      <c r="CI41" s="55">
        <f t="shared" ref="CI41:CI47" si="298">IF(AND((CH41&gt;0),(CH$5&gt;0)),(CH41/CH$5*100),"")</f>
        <v>26.155923050961867</v>
      </c>
      <c r="CJ41" s="53">
        <v>7.28</v>
      </c>
      <c r="CK41" s="55">
        <f t="shared" ref="CK41:CK47" si="299">IF(AND((CJ41&gt;0),(CJ$5&gt;0)),(CJ41/CJ$5*100),"")</f>
        <v>26.224783861671469</v>
      </c>
      <c r="CL41" s="53">
        <v>8</v>
      </c>
      <c r="CM41" s="55">
        <f t="shared" ref="CM41:CM47" si="300">IF(AND((CL41&gt;0),(CL$5&gt;0)),(CL41/CL$5*100),"")</f>
        <v>25.575447570332482</v>
      </c>
      <c r="CN41" s="53">
        <v>5.88</v>
      </c>
      <c r="CO41" s="55">
        <f t="shared" ref="CO41:CO47" si="301">IF(AND((CN41&gt;0),(CN$5&gt;0)),(CN41/CN$5*100),"")</f>
        <v>18.870346598202822</v>
      </c>
      <c r="CP41" s="53">
        <v>5.07</v>
      </c>
      <c r="CQ41" s="55">
        <f t="shared" ref="CQ41:CQ47" si="302">IF(AND((CP41&gt;0),(CP$5&gt;0)),(CP41/CP$5*100),"")</f>
        <v>20.889987639060571</v>
      </c>
      <c r="CR41" s="53">
        <v>7.49</v>
      </c>
      <c r="CS41" s="55">
        <f t="shared" ref="CS41:CS47" si="303">IF(AND((CR41&gt;0),(CR$5&gt;0)),(CR41/CR$5*100),"")</f>
        <v>20.57692307692308</v>
      </c>
      <c r="CT41" s="53">
        <v>6.52</v>
      </c>
      <c r="CU41" s="55">
        <f t="shared" ref="CU41:CU47" si="304">IF(AND((CT41&gt;0),(CT$5&gt;0)),(CT41/CT$5*100),"")</f>
        <v>20.210787352758835</v>
      </c>
      <c r="CV41" s="53">
        <v>7.54</v>
      </c>
      <c r="CW41" s="55">
        <f t="shared" ref="CW41:CW47" si="305">IF(AND((CV41&gt;0),(CV$5&gt;0)),(CV41/CV$5*100),"")</f>
        <v>22.738238841978291</v>
      </c>
      <c r="CX41" s="53">
        <v>6.03</v>
      </c>
      <c r="CY41" s="55">
        <f t="shared" ref="CY41:CY47" si="306">IF(AND((CX41&gt;0),(CX$5&gt;0)),(CX41/CX$5*100),"")</f>
        <v>17.719659124302087</v>
      </c>
      <c r="CZ41" s="53">
        <v>5.95</v>
      </c>
      <c r="DA41" s="55">
        <f t="shared" ref="DA41:DA47" si="307">IF(AND((CZ41&gt;0),(CZ$5&gt;0)),(CZ41/CZ$5*100),"")</f>
        <v>18.734256926952142</v>
      </c>
      <c r="DB41" s="53">
        <v>7.7</v>
      </c>
      <c r="DC41" s="55">
        <f t="shared" ref="DC41:DC47" si="308">IF(AND((DB41&gt;0),(DB$5&gt;0)),(DB41/DB$5*100),"")</f>
        <v>25.370675453047774</v>
      </c>
      <c r="DD41" s="53">
        <v>8.16</v>
      </c>
      <c r="DE41" s="55">
        <f t="shared" ref="DE41:DE47" si="309">IF(AND((DD41&gt;0),(DD$5&gt;0)),(DD41/DD$5*100),"")</f>
        <v>26.407766990291265</v>
      </c>
      <c r="DF41" s="53">
        <v>8.07</v>
      </c>
      <c r="DG41" s="55">
        <f t="shared" ref="DG41:DG47" si="310">IF(AND((DF41&gt;0),(DF$5&gt;0)),(DF41/DF$5*100),"")</f>
        <v>26.023863269912933</v>
      </c>
      <c r="DH41" s="53">
        <v>6.11</v>
      </c>
      <c r="DI41" s="55">
        <f t="shared" ref="DI41:DI47" si="311">IF(AND((DH41&gt;0),(DH$5&gt;0)),(DH41/DH$5*100),"")</f>
        <v>20.218398411647918</v>
      </c>
      <c r="DJ41" s="53">
        <v>6.88</v>
      </c>
      <c r="DK41" s="55">
        <f t="shared" ref="DK41:DK47" si="312">IF(AND((DJ41&gt;0),(DJ$5&gt;0)),(DJ41/DJ$5*100),"")</f>
        <v>21.875993640699523</v>
      </c>
      <c r="DL41" s="53">
        <v>7.21</v>
      </c>
      <c r="DM41" s="55">
        <f t="shared" ref="DM41:DM47" si="313">IF(AND((DL41&gt;0),(DL$5&gt;0)),(DL41/DL$5*100),"")</f>
        <v>23.608382449246889</v>
      </c>
      <c r="DN41" s="55"/>
      <c r="DO41" s="55" t="str">
        <f t="shared" ref="DO41:DO47" si="314">IF(AND((DN41&gt;0),(DN$5&gt;0)),(DN41/DN$5*100),"")</f>
        <v/>
      </c>
      <c r="DP41" s="55"/>
      <c r="DQ41" s="55" t="str">
        <f t="shared" ref="DQ41:DQ47" si="315">IF(AND((DP41&gt;0),(DP$5&gt;0)),(DP41/DP$5*100),"")</f>
        <v/>
      </c>
      <c r="DR41" s="5"/>
      <c r="DS41" s="33" t="str">
        <f t="shared" si="0"/>
        <v xml:space="preserve">     Anterior base</v>
      </c>
      <c r="DT41" s="34">
        <f t="shared" ref="DT41:DT48" si="316">COUNT(#REF!,#REF!,#REF!,#REF!,#REF!,#REF!,B41,D41,F41,H41,J41,L41,N41,P41,R41,T41,V41,X41,Z41,AB41,AD41,AF41,AH41,AJ41,AL41,AN41,AP41,AR41,AT41,AV41,AX41,AZ41,BB41,BD41,BF41,BH41,BJ41,BL41,BN41,BP41,BR41,BT41,BV41,BX41,BZ41,CB41,CD41,CF41,CH41,CJ41,CL41,CN41,CP41,CR41,CT41,CV41,CX41,CZ41,DB41,DD41,DF41,DP41,DH41,DJ41,DL41,DN41,DP41)</f>
        <v>56</v>
      </c>
      <c r="DU41" s="35">
        <f t="shared" si="1"/>
        <v>5.07</v>
      </c>
      <c r="DV41" s="56" t="str">
        <f t="shared" si="5"/>
        <v>–</v>
      </c>
      <c r="DW41" s="37">
        <f t="shared" si="2"/>
        <v>8.84</v>
      </c>
      <c r="DX41" s="38">
        <f t="shared" si="3"/>
        <v>16.697877652933833</v>
      </c>
      <c r="DY41" s="57" t="str">
        <f t="shared" si="8"/>
        <v>–</v>
      </c>
      <c r="DZ41" s="40">
        <f t="shared" si="4"/>
        <v>26.606363069245159</v>
      </c>
      <c r="EA41" s="41">
        <f t="shared" si="6"/>
        <v>7.0285714285714276</v>
      </c>
      <c r="EB41" s="42">
        <f t="shared" si="6"/>
        <v>22.236241808016807</v>
      </c>
      <c r="EC41" s="43">
        <f t="shared" si="7"/>
        <v>0.90712217994638122</v>
      </c>
      <c r="ED41" s="44">
        <f t="shared" si="7"/>
        <v>2.6569812725068869</v>
      </c>
      <c r="EE41" s="56">
        <f t="shared" ref="EE41:EE48" si="317">IF(COUNT(B41)&gt;0,B41,"?")</f>
        <v>6.15</v>
      </c>
      <c r="EF41" s="57">
        <f t="shared" si="9"/>
        <v>20.700100976102323</v>
      </c>
    </row>
    <row r="42" spans="1:136" x14ac:dyDescent="0.2">
      <c r="A42" s="29" t="s">
        <v>32</v>
      </c>
      <c r="B42" s="53">
        <v>9.57</v>
      </c>
      <c r="C42" s="54">
        <f t="shared" si="256"/>
        <v>32.211376640861658</v>
      </c>
      <c r="D42" s="53">
        <v>8.91</v>
      </c>
      <c r="E42" s="55">
        <f t="shared" si="257"/>
        <v>28.909798831927318</v>
      </c>
      <c r="F42" s="53">
        <v>10.29</v>
      </c>
      <c r="G42" s="55">
        <f t="shared" si="258"/>
        <v>29.904097646033129</v>
      </c>
      <c r="H42" s="53">
        <v>10.36</v>
      </c>
      <c r="I42" s="55">
        <f t="shared" si="259"/>
        <v>30.650887573964496</v>
      </c>
      <c r="J42" s="53">
        <v>10.050000000000001</v>
      </c>
      <c r="K42" s="55">
        <f t="shared" si="260"/>
        <v>28.285955530537578</v>
      </c>
      <c r="L42" s="53">
        <v>10.44</v>
      </c>
      <c r="M42" s="55">
        <f t="shared" si="261"/>
        <v>28.784119106699745</v>
      </c>
      <c r="N42" s="53">
        <v>8.56</v>
      </c>
      <c r="O42" s="55">
        <f t="shared" si="262"/>
        <v>27.226463104325699</v>
      </c>
      <c r="P42" s="53">
        <v>9.51</v>
      </c>
      <c r="Q42" s="55">
        <f t="shared" si="263"/>
        <v>25.373532550693707</v>
      </c>
      <c r="R42" s="53">
        <v>9.0299999999999994</v>
      </c>
      <c r="S42" s="55">
        <f t="shared" si="264"/>
        <v>28.776290630975144</v>
      </c>
      <c r="T42" s="53">
        <v>7.3</v>
      </c>
      <c r="U42" s="55">
        <f t="shared" si="265"/>
        <v>21.830143540669859</v>
      </c>
      <c r="V42" s="53">
        <v>10.55</v>
      </c>
      <c r="W42" s="55">
        <f t="shared" si="266"/>
        <v>32.907049282595139</v>
      </c>
      <c r="X42" s="53">
        <v>9.19</v>
      </c>
      <c r="Y42" s="55">
        <f t="shared" si="267"/>
        <v>28.138395590936927</v>
      </c>
      <c r="Z42" s="53">
        <v>12.06</v>
      </c>
      <c r="AA42" s="55">
        <f t="shared" si="268"/>
        <v>38.395415472779369</v>
      </c>
      <c r="AB42" s="53">
        <v>8.7799999999999994</v>
      </c>
      <c r="AC42" s="55">
        <f t="shared" si="269"/>
        <v>29.925017041581459</v>
      </c>
      <c r="AD42" s="53">
        <v>8.2100000000000009</v>
      </c>
      <c r="AE42" s="55">
        <f t="shared" si="270"/>
        <v>26.595400064787821</v>
      </c>
      <c r="AF42" s="53">
        <v>10.54</v>
      </c>
      <c r="AG42" s="55">
        <f t="shared" si="271"/>
        <v>35.191986644407343</v>
      </c>
      <c r="AH42" s="53">
        <v>9.76</v>
      </c>
      <c r="AI42" s="55">
        <f t="shared" si="272"/>
        <v>28.995840760546642</v>
      </c>
      <c r="AJ42" s="53"/>
      <c r="AK42" s="55" t="str">
        <f t="shared" si="273"/>
        <v/>
      </c>
      <c r="AL42" s="53">
        <v>10.8</v>
      </c>
      <c r="AM42" s="55">
        <f t="shared" si="274"/>
        <v>33.823989978077044</v>
      </c>
      <c r="AN42" s="53">
        <v>11.69</v>
      </c>
      <c r="AO42" s="55">
        <f t="shared" si="275"/>
        <v>34.241359109548917</v>
      </c>
      <c r="AP42" s="53">
        <v>10.57</v>
      </c>
      <c r="AQ42" s="55">
        <f t="shared" si="276"/>
        <v>32.166768107121122</v>
      </c>
      <c r="AR42" s="53">
        <v>11.19</v>
      </c>
      <c r="AS42" s="55">
        <f t="shared" si="277"/>
        <v>32.88275051425213</v>
      </c>
      <c r="AT42" s="53">
        <v>8.66</v>
      </c>
      <c r="AU42" s="55">
        <f t="shared" si="278"/>
        <v>30.163706025774989</v>
      </c>
      <c r="AV42" s="53">
        <v>8.94</v>
      </c>
      <c r="AW42" s="55">
        <f t="shared" si="279"/>
        <v>29.583057577763071</v>
      </c>
      <c r="AX42" s="53">
        <v>11.15</v>
      </c>
      <c r="AY42" s="55">
        <f t="shared" si="280"/>
        <v>32.678780773739746</v>
      </c>
      <c r="AZ42" s="53">
        <v>8.3000000000000007</v>
      </c>
      <c r="BA42" s="55">
        <f t="shared" si="281"/>
        <v>27.483443708609272</v>
      </c>
      <c r="BB42" s="53">
        <v>10.07</v>
      </c>
      <c r="BC42" s="55">
        <f t="shared" si="282"/>
        <v>29.979160464423931</v>
      </c>
      <c r="BD42" s="53">
        <v>9.4</v>
      </c>
      <c r="BE42" s="55">
        <f t="shared" si="283"/>
        <v>28.093245666467425</v>
      </c>
      <c r="BF42" s="53">
        <v>9.06</v>
      </c>
      <c r="BG42" s="55">
        <f t="shared" si="284"/>
        <v>31.392931392931395</v>
      </c>
      <c r="BH42" s="53">
        <v>10.039999999999999</v>
      </c>
      <c r="BI42" s="55">
        <f t="shared" si="285"/>
        <v>35.289982425307556</v>
      </c>
      <c r="BJ42" s="53">
        <v>11.97</v>
      </c>
      <c r="BK42" s="55">
        <f t="shared" si="286"/>
        <v>33.996023856858848</v>
      </c>
      <c r="BL42" s="53">
        <v>9.93</v>
      </c>
      <c r="BM42" s="55">
        <f t="shared" si="287"/>
        <v>30.992509363295877</v>
      </c>
      <c r="BN42" s="53">
        <v>10.06</v>
      </c>
      <c r="BO42" s="55">
        <f t="shared" si="288"/>
        <v>31.447327289778059</v>
      </c>
      <c r="BP42" s="53">
        <v>10.83</v>
      </c>
      <c r="BQ42" s="55">
        <f t="shared" si="289"/>
        <v>34.490445859872615</v>
      </c>
      <c r="BR42" s="53">
        <v>10.18</v>
      </c>
      <c r="BS42" s="55">
        <f t="shared" si="290"/>
        <v>30.360870861914702</v>
      </c>
      <c r="BT42" s="53">
        <v>11.02</v>
      </c>
      <c r="BU42" s="55">
        <f t="shared" si="291"/>
        <v>33.454766241651491</v>
      </c>
      <c r="BV42" s="55"/>
      <c r="BW42" s="55" t="str">
        <f t="shared" si="292"/>
        <v/>
      </c>
      <c r="BX42" s="53">
        <v>7.32</v>
      </c>
      <c r="BY42" s="55">
        <f t="shared" si="293"/>
        <v>29.901960784313726</v>
      </c>
      <c r="BZ42" s="53">
        <v>9.35</v>
      </c>
      <c r="CA42" s="55">
        <f t="shared" si="294"/>
        <v>31.598513011152413</v>
      </c>
      <c r="CB42" s="53">
        <v>9.6199999999999992</v>
      </c>
      <c r="CC42" s="55">
        <f t="shared" si="295"/>
        <v>32.945205479452056</v>
      </c>
      <c r="CD42" s="53">
        <v>8.49</v>
      </c>
      <c r="CE42" s="55">
        <f t="shared" si="296"/>
        <v>25.657298277425198</v>
      </c>
      <c r="CF42" s="53">
        <v>8.4</v>
      </c>
      <c r="CG42" s="55">
        <f t="shared" si="297"/>
        <v>28.561713702822171</v>
      </c>
      <c r="CH42" s="53">
        <v>10.64</v>
      </c>
      <c r="CI42" s="55">
        <f t="shared" si="298"/>
        <v>35.909551130610872</v>
      </c>
      <c r="CJ42" s="53">
        <v>9.74</v>
      </c>
      <c r="CK42" s="55">
        <f t="shared" si="299"/>
        <v>35.086455331412104</v>
      </c>
      <c r="CL42" s="53">
        <v>9.06</v>
      </c>
      <c r="CM42" s="55">
        <f t="shared" si="300"/>
        <v>28.964194373401536</v>
      </c>
      <c r="CN42" s="53">
        <v>8.34</v>
      </c>
      <c r="CO42" s="55">
        <f t="shared" si="301"/>
        <v>26.765083440308086</v>
      </c>
      <c r="CP42" s="53">
        <v>6.54</v>
      </c>
      <c r="CQ42" s="55">
        <f t="shared" si="302"/>
        <v>26.946847960444991</v>
      </c>
      <c r="CR42" s="53">
        <v>10.76</v>
      </c>
      <c r="CS42" s="55">
        <f t="shared" si="303"/>
        <v>29.560439560439562</v>
      </c>
      <c r="CT42" s="53">
        <v>10.23</v>
      </c>
      <c r="CU42" s="55">
        <f t="shared" si="304"/>
        <v>31.711097334159955</v>
      </c>
      <c r="CV42" s="53">
        <v>10</v>
      </c>
      <c r="CW42" s="55">
        <f t="shared" si="305"/>
        <v>30.15681544028951</v>
      </c>
      <c r="CX42" s="53">
        <v>6.66</v>
      </c>
      <c r="CY42" s="55">
        <f t="shared" si="306"/>
        <v>19.57096679400529</v>
      </c>
      <c r="CZ42" s="53">
        <v>10.57</v>
      </c>
      <c r="DA42" s="55">
        <f t="shared" si="307"/>
        <v>33.280856423173802</v>
      </c>
      <c r="DB42" s="53">
        <v>9.1300000000000008</v>
      </c>
      <c r="DC42" s="55">
        <f t="shared" si="308"/>
        <v>30.082372322899509</v>
      </c>
      <c r="DD42" s="53">
        <v>10.06</v>
      </c>
      <c r="DE42" s="55">
        <f t="shared" si="309"/>
        <v>32.556634304207122</v>
      </c>
      <c r="DF42" s="53">
        <v>11</v>
      </c>
      <c r="DG42" s="55">
        <f t="shared" si="310"/>
        <v>35.47242824895195</v>
      </c>
      <c r="DH42" s="53">
        <v>9.1300000000000008</v>
      </c>
      <c r="DI42" s="55">
        <f t="shared" si="311"/>
        <v>30.211780277961619</v>
      </c>
      <c r="DJ42" s="53">
        <v>10.41</v>
      </c>
      <c r="DK42" s="55">
        <f t="shared" si="312"/>
        <v>33.100158982511921</v>
      </c>
      <c r="DL42" s="53">
        <v>8.68</v>
      </c>
      <c r="DM42" s="55">
        <f t="shared" si="313"/>
        <v>28.421741977734122</v>
      </c>
      <c r="DN42" s="55"/>
      <c r="DO42" s="55" t="str">
        <f t="shared" si="314"/>
        <v/>
      </c>
      <c r="DP42" s="55"/>
      <c r="DQ42" s="55" t="str">
        <f t="shared" si="315"/>
        <v/>
      </c>
      <c r="DR42" s="5"/>
      <c r="DS42" s="33" t="str">
        <f t="shared" si="0"/>
        <v xml:space="preserve">     Anterior primary branch</v>
      </c>
      <c r="DT42" s="34">
        <f t="shared" si="316"/>
        <v>56</v>
      </c>
      <c r="DU42" s="35">
        <f t="shared" si="1"/>
        <v>6.54</v>
      </c>
      <c r="DV42" s="56" t="str">
        <f t="shared" si="5"/>
        <v>–</v>
      </c>
      <c r="DW42" s="37">
        <f t="shared" si="2"/>
        <v>12.06</v>
      </c>
      <c r="DX42" s="38">
        <f t="shared" si="3"/>
        <v>19.57096679400529</v>
      </c>
      <c r="DY42" s="57" t="str">
        <f t="shared" si="8"/>
        <v>–</v>
      </c>
      <c r="DZ42" s="40">
        <f t="shared" si="4"/>
        <v>38.395415472779369</v>
      </c>
      <c r="EA42" s="41">
        <f t="shared" si="6"/>
        <v>9.6624999999999996</v>
      </c>
      <c r="EB42" s="42">
        <f t="shared" si="6"/>
        <v>30.555089364096229</v>
      </c>
      <c r="EC42" s="43">
        <f t="shared" si="7"/>
        <v>1.2111515932442849</v>
      </c>
      <c r="ED42" s="44">
        <f t="shared" si="7"/>
        <v>3.4172628938895335</v>
      </c>
      <c r="EE42" s="56">
        <f t="shared" si="317"/>
        <v>9.57</v>
      </c>
      <c r="EF42" s="57">
        <f t="shared" si="9"/>
        <v>32.211376640861658</v>
      </c>
    </row>
    <row r="43" spans="1:136" x14ac:dyDescent="0.2">
      <c r="A43" s="29" t="s">
        <v>33</v>
      </c>
      <c r="B43" s="53">
        <v>7.44</v>
      </c>
      <c r="C43" s="54">
        <f t="shared" si="256"/>
        <v>25.042073375967689</v>
      </c>
      <c r="D43" s="53">
        <v>6.23</v>
      </c>
      <c r="E43" s="55">
        <f t="shared" si="257"/>
        <v>20.214146658014279</v>
      </c>
      <c r="F43" s="53">
        <v>8.8000000000000007</v>
      </c>
      <c r="G43" s="55">
        <f t="shared" si="258"/>
        <v>25.57396105783203</v>
      </c>
      <c r="H43" s="53">
        <v>9.32</v>
      </c>
      <c r="I43" s="55">
        <f t="shared" si="259"/>
        <v>27.573964497041427</v>
      </c>
      <c r="J43" s="53">
        <v>8</v>
      </c>
      <c r="K43" s="55">
        <f t="shared" si="260"/>
        <v>22.516183506895583</v>
      </c>
      <c r="L43" s="53">
        <v>8.33</v>
      </c>
      <c r="M43" s="55">
        <f t="shared" si="261"/>
        <v>22.966639095671351</v>
      </c>
      <c r="N43" s="53">
        <v>6.49</v>
      </c>
      <c r="O43" s="55">
        <f t="shared" si="262"/>
        <v>20.642493638676847</v>
      </c>
      <c r="P43" s="53">
        <v>7.63</v>
      </c>
      <c r="Q43" s="55">
        <f t="shared" si="263"/>
        <v>20.357524012806831</v>
      </c>
      <c r="R43" s="53">
        <v>6.86</v>
      </c>
      <c r="S43" s="55">
        <f t="shared" si="264"/>
        <v>21.861057998725304</v>
      </c>
      <c r="T43" s="53">
        <v>6.56</v>
      </c>
      <c r="U43" s="55">
        <f t="shared" si="265"/>
        <v>19.617224880382775</v>
      </c>
      <c r="V43" s="53">
        <v>9.85</v>
      </c>
      <c r="W43" s="55">
        <f t="shared" si="266"/>
        <v>30.723643169058011</v>
      </c>
      <c r="X43" s="53">
        <v>8.99</v>
      </c>
      <c r="Y43" s="55">
        <f t="shared" si="267"/>
        <v>27.526025719534601</v>
      </c>
      <c r="Z43" s="53">
        <v>6.42</v>
      </c>
      <c r="AA43" s="55">
        <f t="shared" si="268"/>
        <v>20.43935052531041</v>
      </c>
      <c r="AB43" s="53">
        <v>8.58</v>
      </c>
      <c r="AC43" s="55">
        <f t="shared" si="269"/>
        <v>29.243353783231086</v>
      </c>
      <c r="AD43" s="53">
        <v>7.84</v>
      </c>
      <c r="AE43" s="55">
        <f t="shared" si="270"/>
        <v>25.396825396825395</v>
      </c>
      <c r="AF43" s="53">
        <v>8.02</v>
      </c>
      <c r="AG43" s="55">
        <f t="shared" si="271"/>
        <v>26.777963272120196</v>
      </c>
      <c r="AH43" s="53">
        <v>6.46</v>
      </c>
      <c r="AI43" s="55">
        <f t="shared" si="272"/>
        <v>19.191919191919194</v>
      </c>
      <c r="AJ43" s="53"/>
      <c r="AK43" s="55" t="str">
        <f t="shared" si="273"/>
        <v/>
      </c>
      <c r="AL43" s="53">
        <v>8.7100000000000009</v>
      </c>
      <c r="AM43" s="55">
        <f t="shared" si="274"/>
        <v>27.278421547134357</v>
      </c>
      <c r="AN43" s="53">
        <v>9.36</v>
      </c>
      <c r="AO43" s="55">
        <f t="shared" si="275"/>
        <v>27.416520210896305</v>
      </c>
      <c r="AP43" s="53">
        <v>6.38</v>
      </c>
      <c r="AQ43" s="55">
        <f t="shared" si="276"/>
        <v>19.415702982349362</v>
      </c>
      <c r="AR43" s="53">
        <v>8.5</v>
      </c>
      <c r="AS43" s="55">
        <f t="shared" si="277"/>
        <v>24.977960622979722</v>
      </c>
      <c r="AT43" s="53">
        <v>7.33</v>
      </c>
      <c r="AU43" s="55">
        <f t="shared" si="278"/>
        <v>25.531173807035874</v>
      </c>
      <c r="AV43" s="53">
        <v>7.74</v>
      </c>
      <c r="AW43" s="55">
        <f t="shared" si="279"/>
        <v>25.612177365982795</v>
      </c>
      <c r="AX43" s="53">
        <v>9.89</v>
      </c>
      <c r="AY43" s="55">
        <f t="shared" si="280"/>
        <v>28.985932004689335</v>
      </c>
      <c r="AZ43" s="53">
        <v>6.36</v>
      </c>
      <c r="BA43" s="55">
        <f t="shared" si="281"/>
        <v>21.059602649006624</v>
      </c>
      <c r="BB43" s="53">
        <v>8.42</v>
      </c>
      <c r="BC43" s="55">
        <f t="shared" si="282"/>
        <v>25.066984221494486</v>
      </c>
      <c r="BD43" s="53">
        <v>6.76</v>
      </c>
      <c r="BE43" s="55">
        <f t="shared" si="283"/>
        <v>20.203227734608486</v>
      </c>
      <c r="BF43" s="53">
        <v>6.67</v>
      </c>
      <c r="BG43" s="55">
        <f t="shared" si="284"/>
        <v>23.111573111573112</v>
      </c>
      <c r="BH43" s="53">
        <v>9.3699999999999992</v>
      </c>
      <c r="BI43" s="55">
        <f t="shared" si="285"/>
        <v>32.934973637961335</v>
      </c>
      <c r="BJ43" s="53"/>
      <c r="BK43" s="55" t="str">
        <f t="shared" si="286"/>
        <v/>
      </c>
      <c r="BL43" s="53">
        <v>7.58</v>
      </c>
      <c r="BM43" s="55">
        <f t="shared" si="287"/>
        <v>23.657927590511861</v>
      </c>
      <c r="BN43" s="53">
        <v>6.09</v>
      </c>
      <c r="BO43" s="55">
        <f t="shared" si="288"/>
        <v>19.037199124726477</v>
      </c>
      <c r="BP43" s="53">
        <v>8.8800000000000008</v>
      </c>
      <c r="BQ43" s="55">
        <f t="shared" si="289"/>
        <v>28.28025477707007</v>
      </c>
      <c r="BR43" s="53">
        <v>9.9499999999999993</v>
      </c>
      <c r="BS43" s="55">
        <f t="shared" si="290"/>
        <v>29.674917983895018</v>
      </c>
      <c r="BT43" s="53">
        <v>9.36</v>
      </c>
      <c r="BU43" s="55">
        <f t="shared" si="291"/>
        <v>28.415300546448087</v>
      </c>
      <c r="BV43" s="55"/>
      <c r="BW43" s="55" t="str">
        <f t="shared" si="292"/>
        <v/>
      </c>
      <c r="BX43" s="53">
        <v>4.3600000000000003</v>
      </c>
      <c r="BY43" s="55">
        <f t="shared" si="293"/>
        <v>17.81045751633987</v>
      </c>
      <c r="BZ43" s="53">
        <v>7.25</v>
      </c>
      <c r="CA43" s="55">
        <f t="shared" si="294"/>
        <v>24.501520784048665</v>
      </c>
      <c r="CB43" s="53">
        <v>7.17</v>
      </c>
      <c r="CC43" s="55">
        <f t="shared" si="295"/>
        <v>24.554794520547947</v>
      </c>
      <c r="CD43" s="53">
        <v>6.61</v>
      </c>
      <c r="CE43" s="55">
        <f t="shared" si="296"/>
        <v>19.975823511634935</v>
      </c>
      <c r="CF43" s="53">
        <v>6.06</v>
      </c>
      <c r="CG43" s="55">
        <f t="shared" si="297"/>
        <v>20.60523631417885</v>
      </c>
      <c r="CH43" s="53">
        <v>8.94</v>
      </c>
      <c r="CI43" s="55">
        <f t="shared" si="298"/>
        <v>30.172122848464394</v>
      </c>
      <c r="CJ43" s="53">
        <v>7.66</v>
      </c>
      <c r="CK43" s="55">
        <f t="shared" si="299"/>
        <v>27.593659942363114</v>
      </c>
      <c r="CL43" s="53"/>
      <c r="CM43" s="55" t="str">
        <f t="shared" si="300"/>
        <v/>
      </c>
      <c r="CN43" s="53">
        <v>8.08</v>
      </c>
      <c r="CO43" s="55">
        <f t="shared" si="301"/>
        <v>25.930680359435172</v>
      </c>
      <c r="CP43" s="53">
        <v>5.68</v>
      </c>
      <c r="CQ43" s="55">
        <f t="shared" si="302"/>
        <v>23.403378656777914</v>
      </c>
      <c r="CR43" s="53">
        <v>8.85</v>
      </c>
      <c r="CS43" s="55">
        <f t="shared" si="303"/>
        <v>24.313186813186814</v>
      </c>
      <c r="CT43" s="53">
        <v>8.6300000000000008</v>
      </c>
      <c r="CU43" s="55">
        <f t="shared" si="304"/>
        <v>26.751394916305028</v>
      </c>
      <c r="CV43" s="53">
        <v>8.16</v>
      </c>
      <c r="CW43" s="55">
        <f t="shared" si="305"/>
        <v>24.607961399276242</v>
      </c>
      <c r="CX43" s="53">
        <v>6.03</v>
      </c>
      <c r="CY43" s="55">
        <f t="shared" si="306"/>
        <v>17.719659124302087</v>
      </c>
      <c r="CZ43" s="53">
        <v>10.01</v>
      </c>
      <c r="DA43" s="55">
        <f t="shared" si="307"/>
        <v>31.517632241813597</v>
      </c>
      <c r="DB43" s="53">
        <v>8.06</v>
      </c>
      <c r="DC43" s="55">
        <f t="shared" si="308"/>
        <v>26.556836902800658</v>
      </c>
      <c r="DD43" s="53">
        <v>6.66</v>
      </c>
      <c r="DE43" s="55">
        <f t="shared" si="309"/>
        <v>21.55339805825243</v>
      </c>
      <c r="DF43" s="53">
        <v>6.98</v>
      </c>
      <c r="DG43" s="55">
        <f t="shared" si="310"/>
        <v>22.508868107062238</v>
      </c>
      <c r="DH43" s="53">
        <v>5.75</v>
      </c>
      <c r="DI43" s="55">
        <f t="shared" si="311"/>
        <v>19.027134348113833</v>
      </c>
      <c r="DJ43" s="53"/>
      <c r="DK43" s="55" t="str">
        <f t="shared" si="312"/>
        <v/>
      </c>
      <c r="DL43" s="53">
        <v>6.88</v>
      </c>
      <c r="DM43" s="55">
        <f t="shared" si="313"/>
        <v>22.527832351015061</v>
      </c>
      <c r="DN43" s="55"/>
      <c r="DO43" s="55" t="str">
        <f t="shared" si="314"/>
        <v/>
      </c>
      <c r="DP43" s="55"/>
      <c r="DQ43" s="55" t="str">
        <f t="shared" si="315"/>
        <v/>
      </c>
      <c r="DR43" s="5"/>
      <c r="DS43" s="33" t="str">
        <f t="shared" si="0"/>
        <v xml:space="preserve">     Anterior secondary branch</v>
      </c>
      <c r="DT43" s="34">
        <f t="shared" si="316"/>
        <v>53</v>
      </c>
      <c r="DU43" s="35">
        <f t="shared" si="1"/>
        <v>4.3600000000000003</v>
      </c>
      <c r="DV43" s="56" t="str">
        <f t="shared" si="5"/>
        <v>–</v>
      </c>
      <c r="DW43" s="37">
        <f t="shared" si="2"/>
        <v>10.01</v>
      </c>
      <c r="DX43" s="38">
        <f t="shared" si="3"/>
        <v>17.719659124302087</v>
      </c>
      <c r="DY43" s="57" t="str">
        <f t="shared" si="8"/>
        <v>–</v>
      </c>
      <c r="DZ43" s="40">
        <f t="shared" si="4"/>
        <v>32.934973637961335</v>
      </c>
      <c r="EA43" s="41">
        <f t="shared" si="6"/>
        <v>7.6790566037735868</v>
      </c>
      <c r="EB43" s="42">
        <f t="shared" si="6"/>
        <v>24.301052422911233</v>
      </c>
      <c r="EC43" s="43">
        <f t="shared" si="7"/>
        <v>1.3032950314652703</v>
      </c>
      <c r="ED43" s="44">
        <f t="shared" si="7"/>
        <v>3.7956501216944489</v>
      </c>
      <c r="EE43" s="56">
        <f t="shared" si="317"/>
        <v>7.44</v>
      </c>
      <c r="EF43" s="57">
        <f t="shared" si="9"/>
        <v>25.042073375967689</v>
      </c>
    </row>
    <row r="44" spans="1:136" x14ac:dyDescent="0.2">
      <c r="A44" s="29" t="s">
        <v>39</v>
      </c>
      <c r="B44" s="60">
        <f>IF(AND((B41&gt;0),(B42&gt;0)),(B41/B42*100),"")</f>
        <v>64.263322884012538</v>
      </c>
      <c r="C44" s="54" t="s">
        <v>13</v>
      </c>
      <c r="D44" s="61">
        <f>IF(AND((D41&gt;0),(D42&gt;0)),(D41/D42*100),"")</f>
        <v>61.27946127946128</v>
      </c>
      <c r="E44" s="55" t="s">
        <v>13</v>
      </c>
      <c r="F44" s="61">
        <f>IF(AND((F41&gt;0),(F42&gt;0)),(F41/F42*100),"")</f>
        <v>74.829931972789126</v>
      </c>
      <c r="G44" s="55" t="s">
        <v>13</v>
      </c>
      <c r="H44" s="61">
        <f>IF(AND((H41&gt;0),(H42&gt;0)),(H41/H42*100),"")</f>
        <v>75.772200772200776</v>
      </c>
      <c r="I44" s="55" t="s">
        <v>13</v>
      </c>
      <c r="J44" s="61">
        <f>IF(AND((J41&gt;0),(J42&gt;0)),(J41/J42*100),"")</f>
        <v>72.139303482587053</v>
      </c>
      <c r="K44" s="55" t="s">
        <v>13</v>
      </c>
      <c r="L44" s="61">
        <f>IF(AND((L41&gt;0),(L42&gt;0)),(L41/L42*100),"")</f>
        <v>79.11877394636015</v>
      </c>
      <c r="M44" s="55" t="s">
        <v>13</v>
      </c>
      <c r="N44" s="61">
        <f>IF(AND((N41&gt;0),(N42&gt;0)),(N41/N42*100),"")</f>
        <v>77.803738317757009</v>
      </c>
      <c r="O44" s="55" t="s">
        <v>13</v>
      </c>
      <c r="P44" s="61">
        <f>IF(AND((P41&gt;0),(P42&gt;0)),(P41/P42*100),"")</f>
        <v>92.954784437434284</v>
      </c>
      <c r="Q44" s="55" t="s">
        <v>13</v>
      </c>
      <c r="R44" s="61">
        <f>IF(AND((R41&gt;0),(R42&gt;0)),(R41/R42*100),"")</f>
        <v>72.646733111849386</v>
      </c>
      <c r="S44" s="55" t="s">
        <v>13</v>
      </c>
      <c r="T44" s="61">
        <f>IF(AND((T41&gt;0),(T42&gt;0)),(T41/T42*100),"")</f>
        <v>77.534246575342465</v>
      </c>
      <c r="U44" s="55" t="s">
        <v>13</v>
      </c>
      <c r="V44" s="61">
        <f>IF(AND((V41&gt;0),(V42&gt;0)),(V41/V42*100),"")</f>
        <v>80.853080568720372</v>
      </c>
      <c r="W44" s="55" t="s">
        <v>13</v>
      </c>
      <c r="X44" s="61">
        <f>IF(AND((X41&gt;0),(X42&gt;0)),(X41/X42*100),"")</f>
        <v>77.475516866158884</v>
      </c>
      <c r="Y44" s="55" t="s">
        <v>13</v>
      </c>
      <c r="Z44" s="61">
        <f>IF(AND((Z41&gt;0),(Z42&gt;0)),(Z41/Z42*100),"")</f>
        <v>59.618573797678273</v>
      </c>
      <c r="AA44" s="55" t="s">
        <v>13</v>
      </c>
      <c r="AB44" s="61">
        <f>IF(AND((AB41&gt;0),(AB42&gt;0)),(AB41/AB42*100),"")</f>
        <v>87.129840546697039</v>
      </c>
      <c r="AC44" s="55" t="s">
        <v>13</v>
      </c>
      <c r="AD44" s="61">
        <f>IF(AND((AD41&gt;0),(AD42&gt;0)),(AD41/AD42*100),"")</f>
        <v>84.774665042630929</v>
      </c>
      <c r="AE44" s="55" t="s">
        <v>13</v>
      </c>
      <c r="AF44" s="61">
        <f>IF(AND((AF41&gt;0),(AF42&gt;0)),(AF41/AF42*100),"")</f>
        <v>69.070208728652759</v>
      </c>
      <c r="AG44" s="55" t="s">
        <v>13</v>
      </c>
      <c r="AH44" s="61">
        <f>IF(AND((AH41&gt;0),(AH42&gt;0)),(AH41/AH42*100),"")</f>
        <v>74.590163934426229</v>
      </c>
      <c r="AI44" s="55" t="s">
        <v>13</v>
      </c>
      <c r="AJ44" s="61" t="str">
        <f>IF(AND((AJ41&gt;0),(AJ42&gt;0)),(AJ41/AJ42*100),"")</f>
        <v/>
      </c>
      <c r="AK44" s="55" t="s">
        <v>13</v>
      </c>
      <c r="AL44" s="61">
        <f>IF(AND((AL41&gt;0),(AL42&gt;0)),(AL41/AL42*100),"")</f>
        <v>73.981481481481481</v>
      </c>
      <c r="AM44" s="55" t="s">
        <v>13</v>
      </c>
      <c r="AN44" s="61">
        <f>IF(AND((AN41&gt;0),(AN42&gt;0)),(AN41/AN42*100),"")</f>
        <v>73.909324208725408</v>
      </c>
      <c r="AO44" s="55" t="s">
        <v>13</v>
      </c>
      <c r="AP44" s="61">
        <f>IF(AND((AP41&gt;0),(AP42&gt;0)),(AP41/AP42*100),"")</f>
        <v>68.684957426679276</v>
      </c>
      <c r="AQ44" s="55" t="s">
        <v>13</v>
      </c>
      <c r="AR44" s="61">
        <f>IF(AND((AR41&gt;0),(AR42&gt;0)),(AR41/AR42*100),"")</f>
        <v>67.202859696157276</v>
      </c>
      <c r="AS44" s="55" t="s">
        <v>13</v>
      </c>
      <c r="AT44" s="61">
        <f>IF(AND((AT41&gt;0),(AT42&gt;0)),(AT41/AT42*100),"")</f>
        <v>81.639722863741341</v>
      </c>
      <c r="AU44" s="55" t="s">
        <v>13</v>
      </c>
      <c r="AV44" s="61">
        <f>IF(AND((AV41&gt;0),(AV42&gt;0)),(AV41/AV42*100),"")</f>
        <v>79.418344519015662</v>
      </c>
      <c r="AW44" s="55" t="s">
        <v>13</v>
      </c>
      <c r="AX44" s="61">
        <f>IF(AND((AX41&gt;0),(AX42&gt;0)),(AX41/AX42*100),"")</f>
        <v>75.246636771300444</v>
      </c>
      <c r="AY44" s="55" t="s">
        <v>13</v>
      </c>
      <c r="AZ44" s="61">
        <f>IF(AND((AZ41&gt;0),(AZ42&gt;0)),(AZ41/AZ42*100),"")</f>
        <v>84.096385542168676</v>
      </c>
      <c r="BA44" s="55" t="s">
        <v>13</v>
      </c>
      <c r="BB44" s="61">
        <f>IF(AND((BB41&gt;0),(BB42&gt;0)),(BB41/BB42*100),"")</f>
        <v>58.68917576961271</v>
      </c>
      <c r="BC44" s="55" t="s">
        <v>13</v>
      </c>
      <c r="BD44" s="61">
        <f>IF(AND((BD41&gt;0),(BD42&gt;0)),(BD41/BD42*100),"")</f>
        <v>66.808510638297875</v>
      </c>
      <c r="BE44" s="55" t="s">
        <v>13</v>
      </c>
      <c r="BF44" s="61">
        <f>IF(AND((BF41&gt;0),(BF42&gt;0)),(BF41/BF42*100),"")</f>
        <v>73.620309050772619</v>
      </c>
      <c r="BG44" s="55" t="s">
        <v>13</v>
      </c>
      <c r="BH44" s="61">
        <f>IF(AND((BH41&gt;0),(BH42&gt;0)),(BH41/BH42*100),"")</f>
        <v>67.430278884462155</v>
      </c>
      <c r="BI44" s="55" t="s">
        <v>13</v>
      </c>
      <c r="BJ44" s="61">
        <f>IF(AND((BJ41&gt;0),(BJ42&gt;0)),(BJ41/BJ42*100),"")</f>
        <v>64.411027568922293</v>
      </c>
      <c r="BK44" s="55" t="s">
        <v>13</v>
      </c>
      <c r="BL44" s="61">
        <f>IF(AND((BL41&gt;0),(BL42&gt;0)),(BL41/BL42*100),"")</f>
        <v>53.87713997985901</v>
      </c>
      <c r="BM44" s="55" t="s">
        <v>13</v>
      </c>
      <c r="BN44" s="61">
        <f>IF(AND((BN41&gt;0),(BN42&gt;0)),(BN41/BN42*100),"")</f>
        <v>67.59443339960238</v>
      </c>
      <c r="BO44" s="55" t="s">
        <v>13</v>
      </c>
      <c r="BP44" s="61">
        <f>IF(AND((BP41&gt;0),(BP42&gt;0)),(BP41/BP42*100),"")</f>
        <v>70.360110803324105</v>
      </c>
      <c r="BQ44" s="55" t="s">
        <v>13</v>
      </c>
      <c r="BR44" s="61">
        <f>IF(AND((BR41&gt;0),(BR42&gt;0)),(BR41/BR42*100),"")</f>
        <v>79.174852652259347</v>
      </c>
      <c r="BS44" s="55" t="s">
        <v>13</v>
      </c>
      <c r="BT44" s="61">
        <f>IF(AND((BT41&gt;0),(BT42&gt;0)),(BT41/BT42*100),"")</f>
        <v>57.803992740471877</v>
      </c>
      <c r="BU44" s="55" t="s">
        <v>13</v>
      </c>
      <c r="BV44" s="61" t="str">
        <f>IF(AND((BV41&gt;0),(BV42&gt;0)),(BV41/BV42*100),"")</f>
        <v/>
      </c>
      <c r="BW44" s="55" t="s">
        <v>13</v>
      </c>
      <c r="BX44" s="61">
        <f>IF(AND((BX41&gt;0),(BX42&gt;0)),(BX41/BX42*100),"")</f>
        <v>84.15300546448087</v>
      </c>
      <c r="BY44" s="55" t="s">
        <v>13</v>
      </c>
      <c r="BZ44" s="61">
        <f>IF(AND((BZ41&gt;0),(BZ42&gt;0)),(BZ41/BZ42*100),"")</f>
        <v>56.256684491978618</v>
      </c>
      <c r="CA44" s="55" t="s">
        <v>13</v>
      </c>
      <c r="CB44" s="61">
        <f>IF(AND((CB41&gt;0),(CB42&gt;0)),(CB41/CB42*100),"")</f>
        <v>64.968814968814968</v>
      </c>
      <c r="CC44" s="55" t="s">
        <v>13</v>
      </c>
      <c r="CD44" s="61">
        <f>IF(AND((CD41&gt;0),(CD42&gt;0)),(CD41/CD42*100),"")</f>
        <v>82.214369846878682</v>
      </c>
      <c r="CE44" s="55" t="s">
        <v>13</v>
      </c>
      <c r="CF44" s="61">
        <f>IF(AND((CF41&gt;0),(CF42&gt;0)),(CF41/CF42*100),"")</f>
        <v>76.428571428571416</v>
      </c>
      <c r="CG44" s="55" t="s">
        <v>13</v>
      </c>
      <c r="CH44" s="61">
        <f>IF(AND((CH41&gt;0),(CH42&gt;0)),(CH41/CH42*100),"")</f>
        <v>72.838345864661648</v>
      </c>
      <c r="CI44" s="55" t="s">
        <v>13</v>
      </c>
      <c r="CJ44" s="61">
        <f>IF(AND((CJ41&gt;0),(CJ42&gt;0)),(CJ41/CJ42*100),"")</f>
        <v>74.743326488706359</v>
      </c>
      <c r="CK44" s="55" t="s">
        <v>13</v>
      </c>
      <c r="CL44" s="61">
        <f>IF(AND((CL41&gt;0),(CL42&gt;0)),(CL41/CL42*100),"")</f>
        <v>88.300220750551873</v>
      </c>
      <c r="CM44" s="55" t="s">
        <v>13</v>
      </c>
      <c r="CN44" s="61">
        <f>IF(AND((CN41&gt;0),(CN42&gt;0)),(CN41/CN42*100),"")</f>
        <v>70.503597122302153</v>
      </c>
      <c r="CO44" s="55" t="s">
        <v>13</v>
      </c>
      <c r="CP44" s="61">
        <f>IF(AND((CP41&gt;0),(CP42&gt;0)),(CP41/CP42*100),"")</f>
        <v>77.522935779816521</v>
      </c>
      <c r="CQ44" s="55" t="s">
        <v>13</v>
      </c>
      <c r="CR44" s="61">
        <f>IF(AND((CR41&gt;0),(CR42&gt;0)),(CR41/CR42*100),"")</f>
        <v>69.609665427509299</v>
      </c>
      <c r="CS44" s="55" t="s">
        <v>13</v>
      </c>
      <c r="CT44" s="61">
        <f>IF(AND((CT41&gt;0),(CT42&gt;0)),(CT41/CT42*100),"")</f>
        <v>63.734115347018559</v>
      </c>
      <c r="CU44" s="55" t="s">
        <v>13</v>
      </c>
      <c r="CV44" s="61">
        <f>IF(AND((CV41&gt;0),(CV42&gt;0)),(CV41/CV42*100),"")</f>
        <v>75.400000000000006</v>
      </c>
      <c r="CW44" s="55" t="s">
        <v>13</v>
      </c>
      <c r="CX44" s="61">
        <f>IF(AND((CX41&gt;0),(CX42&gt;0)),(CX41/CX42*100),"")</f>
        <v>90.540540540540533</v>
      </c>
      <c r="CY44" s="55" t="s">
        <v>13</v>
      </c>
      <c r="CZ44" s="61">
        <f>IF(AND((CZ41&gt;0),(CZ42&gt;0)),(CZ41/CZ42*100),"")</f>
        <v>56.29139072847682</v>
      </c>
      <c r="DA44" s="55" t="s">
        <v>13</v>
      </c>
      <c r="DB44" s="61">
        <f>IF(AND((DB41&gt;0),(DB42&gt;0)),(DB41/DB42*100),"")</f>
        <v>84.337349397590359</v>
      </c>
      <c r="DC44" s="55" t="s">
        <v>13</v>
      </c>
      <c r="DD44" s="61">
        <f>IF(AND((DD41&gt;0),(DD42&gt;0)),(DD41/DD42*100),"")</f>
        <v>81.11332007952285</v>
      </c>
      <c r="DE44" s="55" t="s">
        <v>13</v>
      </c>
      <c r="DF44" s="61">
        <f>IF(AND((DF41&gt;0),(DF42&gt;0)),(DF41/DF42*100),"")</f>
        <v>73.36363636363636</v>
      </c>
      <c r="DG44" s="55" t="s">
        <v>13</v>
      </c>
      <c r="DH44" s="61">
        <f>IF(AND((DH41&gt;0),(DH42&gt;0)),(DH41/DH42*100),"")</f>
        <v>66.922234392113907</v>
      </c>
      <c r="DI44" s="55" t="s">
        <v>13</v>
      </c>
      <c r="DJ44" s="61">
        <f>IF(AND((DJ41&gt;0),(DJ42&gt;0)),(DJ41/DJ42*100),"")</f>
        <v>66.090297790585979</v>
      </c>
      <c r="DK44" s="55" t="s">
        <v>13</v>
      </c>
      <c r="DL44" s="61">
        <f>IF(AND((DL41&gt;0),(DL42&gt;0)),(DL41/DL42*100),"")</f>
        <v>83.064516129032256</v>
      </c>
      <c r="DM44" s="55" t="s">
        <v>13</v>
      </c>
      <c r="DN44" s="61" t="str">
        <f>IF(AND((DN41&gt;0),(DN42&gt;0)),(DN41/DN42*100),"")</f>
        <v/>
      </c>
      <c r="DO44" s="55" t="s">
        <v>13</v>
      </c>
      <c r="DP44" s="61" t="str">
        <f>IF(AND((DP41&gt;0),(DP42&gt;0)),(DP41/DP42*100),"")</f>
        <v/>
      </c>
      <c r="DQ44" s="55" t="s">
        <v>13</v>
      </c>
      <c r="DR44" s="5"/>
      <c r="DS44" s="33" t="str">
        <f t="shared" si="0"/>
        <v xml:space="preserve">     Anterior base/primary branch (cct)</v>
      </c>
      <c r="DT44" s="34">
        <f t="shared" si="316"/>
        <v>56</v>
      </c>
      <c r="DU44" s="35">
        <f t="shared" si="1"/>
        <v>53.87713997985901</v>
      </c>
      <c r="DV44" s="65" t="str">
        <f t="shared" si="5"/>
        <v>–</v>
      </c>
      <c r="DW44" s="37">
        <f t="shared" si="2"/>
        <v>92.954784437434284</v>
      </c>
      <c r="DX44" s="38" t="str">
        <f t="shared" si="3"/>
        <v/>
      </c>
      <c r="DY44" s="66" t="s">
        <v>13</v>
      </c>
      <c r="DZ44" s="40" t="str">
        <f t="shared" si="4"/>
        <v/>
      </c>
      <c r="EA44" s="41">
        <f t="shared" si="6"/>
        <v>73.289304083292905</v>
      </c>
      <c r="EB44" s="42" t="str">
        <f t="shared" si="6"/>
        <v>?</v>
      </c>
      <c r="EC44" s="43">
        <f t="shared" si="7"/>
        <v>9.0800945556783343</v>
      </c>
      <c r="ED44" s="44"/>
      <c r="EE44" s="62">
        <f t="shared" si="317"/>
        <v>64.263322884012538</v>
      </c>
      <c r="EF44" s="67" t="s">
        <v>13</v>
      </c>
    </row>
    <row r="45" spans="1:136" x14ac:dyDescent="0.2">
      <c r="A45" s="29" t="s">
        <v>34</v>
      </c>
      <c r="B45" s="53">
        <v>10.33</v>
      </c>
      <c r="C45" s="54">
        <f t="shared" si="256"/>
        <v>34.769437899697067</v>
      </c>
      <c r="D45" s="53">
        <v>7.11</v>
      </c>
      <c r="E45" s="55">
        <f t="shared" si="257"/>
        <v>23.069435431537961</v>
      </c>
      <c r="F45" s="53">
        <v>7.94</v>
      </c>
      <c r="G45" s="55">
        <f t="shared" si="258"/>
        <v>23.074687590816627</v>
      </c>
      <c r="H45" s="53">
        <v>11.55</v>
      </c>
      <c r="I45" s="55">
        <f t="shared" si="259"/>
        <v>34.171597633136095</v>
      </c>
      <c r="J45" s="53">
        <v>9.0399999999999991</v>
      </c>
      <c r="K45" s="55">
        <f t="shared" si="260"/>
        <v>25.443287362792006</v>
      </c>
      <c r="L45" s="53">
        <v>12.99</v>
      </c>
      <c r="M45" s="55">
        <f t="shared" si="261"/>
        <v>35.814722911497107</v>
      </c>
      <c r="N45" s="53">
        <v>9.51</v>
      </c>
      <c r="O45" s="55">
        <f t="shared" si="262"/>
        <v>30.248091603053435</v>
      </c>
      <c r="P45" s="53">
        <v>10.23</v>
      </c>
      <c r="Q45" s="55">
        <f t="shared" si="263"/>
        <v>27.294557097118467</v>
      </c>
      <c r="R45" s="53">
        <v>10.27</v>
      </c>
      <c r="S45" s="55">
        <f t="shared" si="264"/>
        <v>32.727852135117907</v>
      </c>
      <c r="T45" s="53">
        <v>7.7</v>
      </c>
      <c r="U45" s="55">
        <f t="shared" si="265"/>
        <v>23.026315789473685</v>
      </c>
      <c r="V45" s="53">
        <v>8.9499999999999993</v>
      </c>
      <c r="W45" s="55">
        <f t="shared" si="266"/>
        <v>27.916406737367431</v>
      </c>
      <c r="X45" s="53">
        <v>11.46</v>
      </c>
      <c r="Y45" s="55">
        <f t="shared" si="267"/>
        <v>35.08879363135334</v>
      </c>
      <c r="Z45" s="53">
        <v>10.27</v>
      </c>
      <c r="AA45" s="55">
        <f t="shared" si="268"/>
        <v>32.696593441579111</v>
      </c>
      <c r="AB45" s="53">
        <v>9.0399999999999991</v>
      </c>
      <c r="AC45" s="55">
        <f t="shared" si="269"/>
        <v>30.811179277436946</v>
      </c>
      <c r="AD45" s="53">
        <v>8.08</v>
      </c>
      <c r="AE45" s="55">
        <f t="shared" si="270"/>
        <v>26.174279235503722</v>
      </c>
      <c r="AF45" s="53">
        <v>8.8000000000000007</v>
      </c>
      <c r="AG45" s="55">
        <f t="shared" si="271"/>
        <v>29.382303839732892</v>
      </c>
      <c r="AH45" s="53">
        <v>10.54</v>
      </c>
      <c r="AI45" s="55">
        <f t="shared" si="272"/>
        <v>31.313131313131315</v>
      </c>
      <c r="AJ45" s="53"/>
      <c r="AK45" s="55" t="str">
        <f t="shared" si="273"/>
        <v/>
      </c>
      <c r="AL45" s="53">
        <v>11.09</v>
      </c>
      <c r="AM45" s="55">
        <f t="shared" si="274"/>
        <v>34.732226746006887</v>
      </c>
      <c r="AN45" s="53">
        <v>10.29</v>
      </c>
      <c r="AO45" s="55">
        <f t="shared" si="275"/>
        <v>30.140597539543059</v>
      </c>
      <c r="AP45" s="53">
        <v>8.83</v>
      </c>
      <c r="AQ45" s="55">
        <f t="shared" si="276"/>
        <v>26.871576384662205</v>
      </c>
      <c r="AR45" s="53">
        <v>10.81</v>
      </c>
      <c r="AS45" s="55">
        <f t="shared" si="277"/>
        <v>31.766088745224803</v>
      </c>
      <c r="AT45" s="53">
        <v>8.7200000000000006</v>
      </c>
      <c r="AU45" s="55">
        <f t="shared" si="278"/>
        <v>30.372692441657961</v>
      </c>
      <c r="AV45" s="53">
        <v>9.6300000000000008</v>
      </c>
      <c r="AW45" s="55">
        <f t="shared" si="279"/>
        <v>31.866313699536736</v>
      </c>
      <c r="AX45" s="53">
        <v>12.06</v>
      </c>
      <c r="AY45" s="55">
        <f t="shared" si="280"/>
        <v>35.345838218053935</v>
      </c>
      <c r="AZ45" s="53">
        <v>9.91</v>
      </c>
      <c r="BA45" s="55">
        <f t="shared" si="281"/>
        <v>32.814569536423846</v>
      </c>
      <c r="BB45" s="53">
        <v>7.28</v>
      </c>
      <c r="BC45" s="55">
        <f t="shared" si="282"/>
        <v>21.673116999106874</v>
      </c>
      <c r="BD45" s="53">
        <v>9.2200000000000006</v>
      </c>
      <c r="BE45" s="55">
        <f t="shared" si="283"/>
        <v>27.555289898386132</v>
      </c>
      <c r="BF45" s="53">
        <v>9.35</v>
      </c>
      <c r="BG45" s="55">
        <f t="shared" si="284"/>
        <v>32.3977823977824</v>
      </c>
      <c r="BH45" s="53">
        <v>8.51</v>
      </c>
      <c r="BI45" s="55">
        <f t="shared" si="285"/>
        <v>29.912126537785589</v>
      </c>
      <c r="BJ45" s="53">
        <v>9.5500000000000007</v>
      </c>
      <c r="BK45" s="55">
        <f t="shared" si="286"/>
        <v>27.122976427151379</v>
      </c>
      <c r="BL45" s="53">
        <v>9.16</v>
      </c>
      <c r="BM45" s="55">
        <f t="shared" si="287"/>
        <v>28.589263420724098</v>
      </c>
      <c r="BN45" s="53">
        <v>9.86</v>
      </c>
      <c r="BO45" s="55">
        <f t="shared" si="288"/>
        <v>30.822131916223821</v>
      </c>
      <c r="BP45" s="53">
        <v>10.47</v>
      </c>
      <c r="BQ45" s="55">
        <f t="shared" si="289"/>
        <v>33.34394904458599</v>
      </c>
      <c r="BR45" s="53">
        <v>12.99</v>
      </c>
      <c r="BS45" s="55">
        <f t="shared" si="290"/>
        <v>38.74142558902475</v>
      </c>
      <c r="BT45" s="53">
        <v>8.6199999999999992</v>
      </c>
      <c r="BU45" s="55">
        <f t="shared" si="291"/>
        <v>26.168791742562235</v>
      </c>
      <c r="BV45" s="53">
        <v>10.25</v>
      </c>
      <c r="BW45" s="55">
        <f t="shared" si="292"/>
        <v>32.222571518390446</v>
      </c>
      <c r="BX45" s="53">
        <v>7.72</v>
      </c>
      <c r="BY45" s="55">
        <f t="shared" si="293"/>
        <v>31.535947712418299</v>
      </c>
      <c r="BZ45" s="53">
        <v>9.84</v>
      </c>
      <c r="CA45" s="55">
        <f t="shared" si="294"/>
        <v>33.25447786414329</v>
      </c>
      <c r="CB45" s="53">
        <v>8.0500000000000007</v>
      </c>
      <c r="CC45" s="55">
        <f t="shared" si="295"/>
        <v>27.568493150684937</v>
      </c>
      <c r="CD45" s="53">
        <v>9.58</v>
      </c>
      <c r="CE45" s="55">
        <f t="shared" si="296"/>
        <v>28.951344817165303</v>
      </c>
      <c r="CF45" s="53">
        <v>8.16</v>
      </c>
      <c r="CG45" s="55">
        <f t="shared" si="297"/>
        <v>27.745664739884397</v>
      </c>
      <c r="CH45" s="53">
        <v>10.15</v>
      </c>
      <c r="CI45" s="55">
        <f t="shared" si="298"/>
        <v>34.255821802227473</v>
      </c>
      <c r="CJ45" s="53">
        <v>8.48</v>
      </c>
      <c r="CK45" s="55">
        <f t="shared" si="299"/>
        <v>30.547550432276655</v>
      </c>
      <c r="CL45" s="53">
        <v>10.38</v>
      </c>
      <c r="CM45" s="55">
        <f t="shared" si="300"/>
        <v>33.184143222506393</v>
      </c>
      <c r="CN45" s="53">
        <v>9.75</v>
      </c>
      <c r="CO45" s="55">
        <f t="shared" si="301"/>
        <v>31.290115532734276</v>
      </c>
      <c r="CP45" s="53">
        <v>8.1999999999999993</v>
      </c>
      <c r="CQ45" s="55">
        <f t="shared" si="302"/>
        <v>33.786567779151213</v>
      </c>
      <c r="CR45" s="53">
        <v>10.02</v>
      </c>
      <c r="CS45" s="55">
        <f t="shared" si="303"/>
        <v>27.527472527472529</v>
      </c>
      <c r="CT45" s="53">
        <v>9.07</v>
      </c>
      <c r="CU45" s="55">
        <f t="shared" si="304"/>
        <v>28.115313081215131</v>
      </c>
      <c r="CV45" s="53">
        <v>11.32</v>
      </c>
      <c r="CW45" s="55">
        <f t="shared" si="305"/>
        <v>34.137515078407723</v>
      </c>
      <c r="CX45" s="53">
        <v>8.89</v>
      </c>
      <c r="CY45" s="55">
        <f t="shared" si="306"/>
        <v>26.124008228034089</v>
      </c>
      <c r="CZ45" s="53">
        <v>9.77</v>
      </c>
      <c r="DA45" s="55">
        <f t="shared" si="307"/>
        <v>30.761964735516369</v>
      </c>
      <c r="DB45" s="53">
        <v>11.18</v>
      </c>
      <c r="DC45" s="55">
        <f t="shared" si="308"/>
        <v>36.836902800658976</v>
      </c>
      <c r="DD45" s="53">
        <v>12.65</v>
      </c>
      <c r="DE45" s="55">
        <f t="shared" si="309"/>
        <v>40.938511326860841</v>
      </c>
      <c r="DF45" s="53">
        <v>11.1</v>
      </c>
      <c r="DG45" s="55">
        <f t="shared" si="310"/>
        <v>35.794904869396966</v>
      </c>
      <c r="DH45" s="53">
        <v>10.220000000000001</v>
      </c>
      <c r="DI45" s="55">
        <f t="shared" si="311"/>
        <v>33.818663136995369</v>
      </c>
      <c r="DJ45" s="53">
        <v>10.35</v>
      </c>
      <c r="DK45" s="55">
        <f t="shared" si="312"/>
        <v>32.909379968203496</v>
      </c>
      <c r="DL45" s="53">
        <v>8.98</v>
      </c>
      <c r="DM45" s="55">
        <f t="shared" si="313"/>
        <v>29.404060248853963</v>
      </c>
      <c r="DN45" s="55"/>
      <c r="DO45" s="55" t="str">
        <f t="shared" si="314"/>
        <v/>
      </c>
      <c r="DP45" s="55"/>
      <c r="DQ45" s="55" t="str">
        <f t="shared" si="315"/>
        <v/>
      </c>
      <c r="DR45" s="5"/>
      <c r="DS45" s="33" t="str">
        <f t="shared" si="0"/>
        <v xml:space="preserve">     Posterior base</v>
      </c>
      <c r="DT45" s="34">
        <f t="shared" si="316"/>
        <v>57</v>
      </c>
      <c r="DU45" s="35">
        <f t="shared" si="1"/>
        <v>7.11</v>
      </c>
      <c r="DV45" s="56" t="str">
        <f t="shared" si="5"/>
        <v>–</v>
      </c>
      <c r="DW45" s="37">
        <f t="shared" si="2"/>
        <v>12.99</v>
      </c>
      <c r="DX45" s="38">
        <f t="shared" si="3"/>
        <v>21.673116999106874</v>
      </c>
      <c r="DY45" s="57" t="str">
        <f t="shared" si="8"/>
        <v>–</v>
      </c>
      <c r="DZ45" s="40">
        <f t="shared" si="4"/>
        <v>40.938511326860841</v>
      </c>
      <c r="EA45" s="41">
        <f t="shared" si="6"/>
        <v>9.7240350877193027</v>
      </c>
      <c r="EB45" s="42">
        <f t="shared" si="6"/>
        <v>30.771417978736601</v>
      </c>
      <c r="EC45" s="43">
        <f t="shared" si="7"/>
        <v>1.343348507660066</v>
      </c>
      <c r="ED45" s="44">
        <f t="shared" si="7"/>
        <v>3.9758012639260825</v>
      </c>
      <c r="EE45" s="56">
        <f t="shared" si="317"/>
        <v>10.33</v>
      </c>
      <c r="EF45" s="57">
        <f t="shared" si="9"/>
        <v>34.769437899697067</v>
      </c>
    </row>
    <row r="46" spans="1:136" x14ac:dyDescent="0.2">
      <c r="A46" s="29" t="s">
        <v>35</v>
      </c>
      <c r="B46" s="53">
        <v>16.95</v>
      </c>
      <c r="C46" s="54">
        <f t="shared" si="256"/>
        <v>57.051497812184451</v>
      </c>
      <c r="D46" s="53">
        <v>16.93</v>
      </c>
      <c r="E46" s="55">
        <f t="shared" si="257"/>
        <v>54.931862426995458</v>
      </c>
      <c r="F46" s="53">
        <v>19.71</v>
      </c>
      <c r="G46" s="55">
        <f t="shared" si="258"/>
        <v>57.279860505666967</v>
      </c>
      <c r="H46" s="53">
        <v>18.77</v>
      </c>
      <c r="I46" s="55">
        <f t="shared" si="259"/>
        <v>55.532544378698226</v>
      </c>
      <c r="J46" s="53">
        <v>16.690000000000001</v>
      </c>
      <c r="K46" s="55">
        <f t="shared" si="260"/>
        <v>46.974387841260906</v>
      </c>
      <c r="L46" s="53">
        <v>20.41</v>
      </c>
      <c r="M46" s="55">
        <f t="shared" si="261"/>
        <v>56.272401433691755</v>
      </c>
      <c r="N46" s="53">
        <v>17.41</v>
      </c>
      <c r="O46" s="55">
        <f t="shared" si="262"/>
        <v>55.37531806615776</v>
      </c>
      <c r="P46" s="53">
        <v>20.05</v>
      </c>
      <c r="Q46" s="55">
        <f t="shared" si="263"/>
        <v>53.495197438633944</v>
      </c>
      <c r="R46" s="53">
        <v>17.579999999999998</v>
      </c>
      <c r="S46" s="55">
        <f t="shared" si="264"/>
        <v>56.022944550669209</v>
      </c>
      <c r="T46" s="53">
        <v>14.53</v>
      </c>
      <c r="U46" s="55">
        <f t="shared" si="265"/>
        <v>43.450956937799049</v>
      </c>
      <c r="V46" s="53">
        <v>18.48</v>
      </c>
      <c r="W46" s="55">
        <f t="shared" si="266"/>
        <v>57.641921397379917</v>
      </c>
      <c r="X46" s="53">
        <v>19.45</v>
      </c>
      <c r="Y46" s="55">
        <f t="shared" si="267"/>
        <v>59.552969993876303</v>
      </c>
      <c r="Z46" s="53">
        <v>18.59</v>
      </c>
      <c r="AA46" s="55">
        <f t="shared" si="268"/>
        <v>59.184972938554601</v>
      </c>
      <c r="AB46" s="53">
        <v>16.91</v>
      </c>
      <c r="AC46" s="55">
        <f t="shared" si="269"/>
        <v>57.634628493524197</v>
      </c>
      <c r="AD46" s="53">
        <v>15.27</v>
      </c>
      <c r="AE46" s="55">
        <f t="shared" si="270"/>
        <v>49.465500485908649</v>
      </c>
      <c r="AF46" s="53">
        <v>16.38</v>
      </c>
      <c r="AG46" s="55">
        <f t="shared" si="271"/>
        <v>54.691151919866442</v>
      </c>
      <c r="AH46" s="53">
        <v>18.29</v>
      </c>
      <c r="AI46" s="55">
        <f t="shared" si="272"/>
        <v>54.337492572786694</v>
      </c>
      <c r="AJ46" s="53"/>
      <c r="AK46" s="55" t="str">
        <f t="shared" si="273"/>
        <v/>
      </c>
      <c r="AL46" s="53">
        <v>18.34</v>
      </c>
      <c r="AM46" s="55">
        <f t="shared" si="274"/>
        <v>57.438145944253051</v>
      </c>
      <c r="AN46" s="53">
        <v>17.670000000000002</v>
      </c>
      <c r="AO46" s="55">
        <f t="shared" si="275"/>
        <v>51.757469244288231</v>
      </c>
      <c r="AP46" s="53">
        <v>17.77</v>
      </c>
      <c r="AQ46" s="55">
        <f t="shared" si="276"/>
        <v>54.077906269020083</v>
      </c>
      <c r="AR46" s="53">
        <v>19.829999999999998</v>
      </c>
      <c r="AS46" s="55">
        <f t="shared" si="277"/>
        <v>58.272112841610337</v>
      </c>
      <c r="AT46" s="53">
        <v>16.23</v>
      </c>
      <c r="AU46" s="55">
        <f t="shared" si="278"/>
        <v>56.530825496342743</v>
      </c>
      <c r="AV46" s="53">
        <v>17.420000000000002</v>
      </c>
      <c r="AW46" s="55">
        <f t="shared" si="279"/>
        <v>57.64394440767704</v>
      </c>
      <c r="AX46" s="53">
        <v>17.12</v>
      </c>
      <c r="AY46" s="55">
        <f t="shared" si="280"/>
        <v>50.175849941383355</v>
      </c>
      <c r="AZ46" s="53">
        <v>16.05</v>
      </c>
      <c r="BA46" s="55">
        <f t="shared" si="281"/>
        <v>53.145695364238406</v>
      </c>
      <c r="BB46" s="53">
        <v>17.02</v>
      </c>
      <c r="BC46" s="55">
        <f t="shared" si="282"/>
        <v>50.669842214944914</v>
      </c>
      <c r="BD46" s="53">
        <v>18.350000000000001</v>
      </c>
      <c r="BE46" s="55">
        <f t="shared" si="283"/>
        <v>54.841601912731619</v>
      </c>
      <c r="BF46" s="53">
        <v>16.829999999999998</v>
      </c>
      <c r="BG46" s="55">
        <f t="shared" si="284"/>
        <v>58.316008316008315</v>
      </c>
      <c r="BH46" s="53">
        <v>16.75</v>
      </c>
      <c r="BI46" s="55">
        <f t="shared" si="285"/>
        <v>58.87521968365553</v>
      </c>
      <c r="BJ46" s="53">
        <v>17.93</v>
      </c>
      <c r="BK46" s="55">
        <f t="shared" si="286"/>
        <v>50.92303322919625</v>
      </c>
      <c r="BL46" s="53">
        <v>16.829999999999998</v>
      </c>
      <c r="BM46" s="55">
        <f t="shared" si="287"/>
        <v>52.528089887640448</v>
      </c>
      <c r="BN46" s="53">
        <v>18.28</v>
      </c>
      <c r="BO46" s="55">
        <f t="shared" si="288"/>
        <v>57.142857142857153</v>
      </c>
      <c r="BP46" s="53">
        <v>18.04</v>
      </c>
      <c r="BQ46" s="55">
        <f t="shared" si="289"/>
        <v>57.452229299363054</v>
      </c>
      <c r="BR46" s="53">
        <v>18.600000000000001</v>
      </c>
      <c r="BS46" s="55">
        <f t="shared" si="290"/>
        <v>55.472711005070089</v>
      </c>
      <c r="BT46" s="53">
        <v>17.89</v>
      </c>
      <c r="BU46" s="55">
        <f t="shared" si="291"/>
        <v>54.310868245294486</v>
      </c>
      <c r="BV46" s="53">
        <v>18.11</v>
      </c>
      <c r="BW46" s="55">
        <f t="shared" si="292"/>
        <v>56.931782458346433</v>
      </c>
      <c r="BX46" s="53">
        <v>11</v>
      </c>
      <c r="BY46" s="55">
        <f t="shared" si="293"/>
        <v>44.934640522875817</v>
      </c>
      <c r="BZ46" s="53">
        <v>15.06</v>
      </c>
      <c r="CA46" s="55">
        <f t="shared" si="294"/>
        <v>50.895572828658331</v>
      </c>
      <c r="CB46" s="53">
        <v>15.31</v>
      </c>
      <c r="CC46" s="55">
        <f t="shared" si="295"/>
        <v>52.43150684931507</v>
      </c>
      <c r="CD46" s="53">
        <v>14.81</v>
      </c>
      <c r="CE46" s="55">
        <f t="shared" si="296"/>
        <v>44.756724085826534</v>
      </c>
      <c r="CF46" s="53">
        <v>15.56</v>
      </c>
      <c r="CG46" s="55">
        <f t="shared" si="297"/>
        <v>52.90717443046583</v>
      </c>
      <c r="CH46" s="53">
        <v>16.7</v>
      </c>
      <c r="CI46" s="55">
        <f t="shared" si="298"/>
        <v>56.361795477556534</v>
      </c>
      <c r="CJ46" s="53">
        <v>15.33</v>
      </c>
      <c r="CK46" s="55">
        <f t="shared" si="299"/>
        <v>55.22334293948127</v>
      </c>
      <c r="CL46" s="53"/>
      <c r="CM46" s="55" t="str">
        <f t="shared" si="300"/>
        <v/>
      </c>
      <c r="CN46" s="53">
        <v>15.95</v>
      </c>
      <c r="CO46" s="55">
        <f t="shared" si="301"/>
        <v>51.187419768934525</v>
      </c>
      <c r="CP46" s="53">
        <v>13.55</v>
      </c>
      <c r="CQ46" s="55">
        <f t="shared" si="302"/>
        <v>55.830243098475485</v>
      </c>
      <c r="CR46" s="53">
        <v>20.53</v>
      </c>
      <c r="CS46" s="55">
        <f t="shared" si="303"/>
        <v>56.401098901098912</v>
      </c>
      <c r="CT46" s="53">
        <v>18.649999999999999</v>
      </c>
      <c r="CU46" s="55">
        <f t="shared" si="304"/>
        <v>57.811531308121509</v>
      </c>
      <c r="CV46" s="53">
        <v>18.579999999999998</v>
      </c>
      <c r="CW46" s="55">
        <f t="shared" si="305"/>
        <v>56.031363088057908</v>
      </c>
      <c r="CX46" s="53">
        <v>18.760000000000002</v>
      </c>
      <c r="CY46" s="55">
        <f t="shared" si="306"/>
        <v>55.127828386717603</v>
      </c>
      <c r="CZ46" s="53">
        <v>18.59</v>
      </c>
      <c r="DA46" s="55">
        <f t="shared" si="307"/>
        <v>58.532745591939538</v>
      </c>
      <c r="DB46" s="53">
        <v>18.52</v>
      </c>
      <c r="DC46" s="55">
        <f t="shared" si="308"/>
        <v>61.021416803953862</v>
      </c>
      <c r="DD46" s="53">
        <v>17.5</v>
      </c>
      <c r="DE46" s="55">
        <f t="shared" si="309"/>
        <v>56.634304207119747</v>
      </c>
      <c r="DF46" s="53">
        <v>18.28</v>
      </c>
      <c r="DG46" s="55">
        <f t="shared" si="310"/>
        <v>58.948726217349247</v>
      </c>
      <c r="DH46" s="53">
        <v>18.02</v>
      </c>
      <c r="DI46" s="55">
        <f t="shared" si="311"/>
        <v>59.629384513567175</v>
      </c>
      <c r="DJ46" s="53">
        <v>19.04</v>
      </c>
      <c r="DK46" s="55">
        <f t="shared" si="312"/>
        <v>60.540540540540547</v>
      </c>
      <c r="DL46" s="53">
        <v>16.22</v>
      </c>
      <c r="DM46" s="55">
        <f t="shared" si="313"/>
        <v>53.110674525212829</v>
      </c>
      <c r="DN46" s="55"/>
      <c r="DO46" s="55" t="str">
        <f t="shared" si="314"/>
        <v/>
      </c>
      <c r="DP46" s="55"/>
      <c r="DQ46" s="55" t="str">
        <f t="shared" si="315"/>
        <v/>
      </c>
      <c r="DR46" s="5"/>
      <c r="DS46" s="33" t="str">
        <f t="shared" si="0"/>
        <v xml:space="preserve">     Posterior primary branch</v>
      </c>
      <c r="DT46" s="34">
        <f t="shared" si="316"/>
        <v>56</v>
      </c>
      <c r="DU46" s="35">
        <f t="shared" si="1"/>
        <v>11</v>
      </c>
      <c r="DV46" s="56" t="str">
        <f t="shared" si="5"/>
        <v>–</v>
      </c>
      <c r="DW46" s="37">
        <f t="shared" si="2"/>
        <v>20.53</v>
      </c>
      <c r="DX46" s="38">
        <f t="shared" si="3"/>
        <v>43.450956937799049</v>
      </c>
      <c r="DY46" s="57" t="str">
        <f t="shared" si="8"/>
        <v>–</v>
      </c>
      <c r="DZ46" s="40">
        <f t="shared" si="4"/>
        <v>61.021416803953862</v>
      </c>
      <c r="EA46" s="41">
        <f t="shared" si="6"/>
        <v>17.382499999999997</v>
      </c>
      <c r="EB46" s="42">
        <f t="shared" si="6"/>
        <v>54.887854217550796</v>
      </c>
      <c r="EC46" s="43">
        <f t="shared" si="7"/>
        <v>1.7426554971703907</v>
      </c>
      <c r="ED46" s="44">
        <f t="shared" si="7"/>
        <v>3.8768170124820069</v>
      </c>
      <c r="EE46" s="56">
        <f t="shared" si="317"/>
        <v>16.95</v>
      </c>
      <c r="EF46" s="57">
        <f t="shared" si="9"/>
        <v>57.051497812184451</v>
      </c>
    </row>
    <row r="47" spans="1:136" x14ac:dyDescent="0.2">
      <c r="A47" s="29" t="s">
        <v>36</v>
      </c>
      <c r="B47" s="53"/>
      <c r="C47" s="54" t="str">
        <f t="shared" si="256"/>
        <v/>
      </c>
      <c r="D47" s="53">
        <v>7.16</v>
      </c>
      <c r="E47" s="55">
        <f t="shared" si="257"/>
        <v>23.231667748215447</v>
      </c>
      <c r="F47" s="53">
        <v>7.61</v>
      </c>
      <c r="G47" s="55">
        <f t="shared" si="258"/>
        <v>22.115664051147927</v>
      </c>
      <c r="H47" s="53">
        <v>8.43</v>
      </c>
      <c r="I47" s="55">
        <f t="shared" si="259"/>
        <v>24.940828402366865</v>
      </c>
      <c r="J47" s="53">
        <v>7.17</v>
      </c>
      <c r="K47" s="55">
        <f t="shared" si="260"/>
        <v>20.180129468055163</v>
      </c>
      <c r="L47" s="53">
        <v>8.6300000000000008</v>
      </c>
      <c r="M47" s="55">
        <f t="shared" si="261"/>
        <v>23.793768955059278</v>
      </c>
      <c r="N47" s="53">
        <v>6.91</v>
      </c>
      <c r="O47" s="55">
        <f t="shared" si="262"/>
        <v>21.978371501272264</v>
      </c>
      <c r="P47" s="53">
        <v>6.47</v>
      </c>
      <c r="Q47" s="55">
        <f t="shared" si="263"/>
        <v>17.262540021344719</v>
      </c>
      <c r="R47" s="53">
        <v>5.99</v>
      </c>
      <c r="S47" s="55">
        <f t="shared" si="264"/>
        <v>19.088591459528363</v>
      </c>
      <c r="T47" s="53">
        <v>6.39</v>
      </c>
      <c r="U47" s="55">
        <f t="shared" si="265"/>
        <v>19.108851674641148</v>
      </c>
      <c r="V47" s="53">
        <v>8.81</v>
      </c>
      <c r="W47" s="55">
        <f t="shared" si="266"/>
        <v>27.479725514660014</v>
      </c>
      <c r="X47" s="53">
        <v>7.77</v>
      </c>
      <c r="Y47" s="55">
        <f t="shared" si="267"/>
        <v>23.790569503980404</v>
      </c>
      <c r="Z47" s="53">
        <v>10.220000000000001</v>
      </c>
      <c r="AA47" s="55">
        <f t="shared" si="268"/>
        <v>32.537408468640564</v>
      </c>
      <c r="AB47" s="53">
        <v>7.61</v>
      </c>
      <c r="AC47" s="55">
        <f t="shared" si="269"/>
        <v>25.937286980231768</v>
      </c>
      <c r="AD47" s="53">
        <v>4.6100000000000003</v>
      </c>
      <c r="AE47" s="55">
        <f t="shared" si="270"/>
        <v>14.933592484612893</v>
      </c>
      <c r="AF47" s="53">
        <v>6.55</v>
      </c>
      <c r="AG47" s="55">
        <f t="shared" si="271"/>
        <v>21.869782971619365</v>
      </c>
      <c r="AH47" s="53">
        <v>7.39</v>
      </c>
      <c r="AI47" s="55">
        <f t="shared" si="272"/>
        <v>21.954842543077838</v>
      </c>
      <c r="AJ47" s="53"/>
      <c r="AK47" s="55" t="str">
        <f t="shared" si="273"/>
        <v/>
      </c>
      <c r="AL47" s="53">
        <v>8</v>
      </c>
      <c r="AM47" s="55">
        <f t="shared" si="274"/>
        <v>25.054807391168183</v>
      </c>
      <c r="AN47" s="53">
        <v>7.56</v>
      </c>
      <c r="AO47" s="55">
        <f t="shared" si="275"/>
        <v>22.144112478031634</v>
      </c>
      <c r="AP47" s="53">
        <v>7.97</v>
      </c>
      <c r="AQ47" s="55">
        <f t="shared" si="276"/>
        <v>24.254412659768715</v>
      </c>
      <c r="AR47" s="53">
        <v>7.65</v>
      </c>
      <c r="AS47" s="55">
        <f t="shared" si="277"/>
        <v>22.48016456068175</v>
      </c>
      <c r="AT47" s="53">
        <v>6.93</v>
      </c>
      <c r="AU47" s="55">
        <f t="shared" si="278"/>
        <v>24.137931034482758</v>
      </c>
      <c r="AV47" s="53">
        <v>7.65</v>
      </c>
      <c r="AW47" s="55">
        <f t="shared" si="279"/>
        <v>25.314361350099272</v>
      </c>
      <c r="AX47" s="53">
        <v>7.29</v>
      </c>
      <c r="AY47" s="55">
        <f t="shared" si="280"/>
        <v>21.365767878077378</v>
      </c>
      <c r="AZ47" s="53"/>
      <c r="BA47" s="55" t="str">
        <f t="shared" si="281"/>
        <v/>
      </c>
      <c r="BB47" s="53">
        <v>6.2</v>
      </c>
      <c r="BC47" s="55">
        <f t="shared" si="282"/>
        <v>18.45787436737124</v>
      </c>
      <c r="BD47" s="53">
        <v>7</v>
      </c>
      <c r="BE47" s="55">
        <f t="shared" si="283"/>
        <v>20.920502092050206</v>
      </c>
      <c r="BF47" s="53">
        <v>7.36</v>
      </c>
      <c r="BG47" s="55">
        <f t="shared" si="284"/>
        <v>25.502425502425503</v>
      </c>
      <c r="BH47" s="53">
        <v>7.99</v>
      </c>
      <c r="BI47" s="55">
        <f t="shared" si="285"/>
        <v>28.08435852372584</v>
      </c>
      <c r="BJ47" s="53">
        <v>9.1300000000000008</v>
      </c>
      <c r="BK47" s="55">
        <f t="shared" si="286"/>
        <v>25.930133484805456</v>
      </c>
      <c r="BL47" s="53">
        <v>9.4499999999999993</v>
      </c>
      <c r="BM47" s="55">
        <f t="shared" si="287"/>
        <v>29.49438202247191</v>
      </c>
      <c r="BN47" s="53">
        <v>6.97</v>
      </c>
      <c r="BO47" s="55">
        <f t="shared" si="288"/>
        <v>21.788058768365115</v>
      </c>
      <c r="BP47" s="53">
        <v>9.64</v>
      </c>
      <c r="BQ47" s="55">
        <f t="shared" si="289"/>
        <v>30.700636942675164</v>
      </c>
      <c r="BR47" s="53"/>
      <c r="BS47" s="55" t="str">
        <f t="shared" si="290"/>
        <v/>
      </c>
      <c r="BT47" s="53">
        <v>8.9499999999999993</v>
      </c>
      <c r="BU47" s="55">
        <f t="shared" si="291"/>
        <v>27.170613236187009</v>
      </c>
      <c r="BV47" s="53">
        <v>6.79</v>
      </c>
      <c r="BW47" s="55">
        <f t="shared" si="292"/>
        <v>21.345488839987425</v>
      </c>
      <c r="BX47" s="53">
        <v>5.62</v>
      </c>
      <c r="BY47" s="55">
        <f t="shared" si="293"/>
        <v>22.957516339869279</v>
      </c>
      <c r="BZ47" s="53">
        <v>6.97</v>
      </c>
      <c r="CA47" s="55">
        <f t="shared" si="294"/>
        <v>23.555255153768165</v>
      </c>
      <c r="CB47" s="53">
        <v>6.03</v>
      </c>
      <c r="CC47" s="55">
        <f t="shared" si="295"/>
        <v>20.650684931506852</v>
      </c>
      <c r="CD47" s="53">
        <v>6.45</v>
      </c>
      <c r="CE47" s="55">
        <f t="shared" si="296"/>
        <v>19.492293744333633</v>
      </c>
      <c r="CF47" s="53">
        <v>4.83</v>
      </c>
      <c r="CG47" s="55">
        <f t="shared" si="297"/>
        <v>16.42298537912275</v>
      </c>
      <c r="CH47" s="53">
        <v>8.51</v>
      </c>
      <c r="CI47" s="55">
        <f t="shared" si="298"/>
        <v>28.720890988862642</v>
      </c>
      <c r="CJ47" s="53">
        <v>6.36</v>
      </c>
      <c r="CK47" s="55">
        <f t="shared" si="299"/>
        <v>22.910662824207492</v>
      </c>
      <c r="CL47" s="53">
        <v>7.42</v>
      </c>
      <c r="CM47" s="55">
        <f t="shared" si="300"/>
        <v>23.721227621483376</v>
      </c>
      <c r="CN47" s="53">
        <v>7.03</v>
      </c>
      <c r="CO47" s="55">
        <f t="shared" si="301"/>
        <v>22.560975609756099</v>
      </c>
      <c r="CP47" s="53">
        <v>6.9</v>
      </c>
      <c r="CQ47" s="55">
        <f t="shared" si="302"/>
        <v>28.43016069221261</v>
      </c>
      <c r="CR47" s="53">
        <v>8.65</v>
      </c>
      <c r="CS47" s="55">
        <f t="shared" si="303"/>
        <v>23.763736263736266</v>
      </c>
      <c r="CT47" s="53">
        <v>7.29</v>
      </c>
      <c r="CU47" s="55">
        <f t="shared" si="304"/>
        <v>22.59764414135152</v>
      </c>
      <c r="CV47" s="53">
        <v>7.7</v>
      </c>
      <c r="CW47" s="55">
        <f t="shared" si="305"/>
        <v>23.22074788902292</v>
      </c>
      <c r="CX47" s="53"/>
      <c r="CY47" s="55" t="str">
        <f t="shared" si="306"/>
        <v/>
      </c>
      <c r="CZ47" s="53">
        <v>9.58</v>
      </c>
      <c r="DA47" s="55">
        <f t="shared" si="307"/>
        <v>30.163727959697734</v>
      </c>
      <c r="DB47" s="53">
        <v>8.76</v>
      </c>
      <c r="DC47" s="55">
        <f t="shared" si="308"/>
        <v>28.863261943986817</v>
      </c>
      <c r="DD47" s="53">
        <v>9.32</v>
      </c>
      <c r="DE47" s="55">
        <f t="shared" si="309"/>
        <v>30.161812297734631</v>
      </c>
      <c r="DF47" s="53">
        <v>9.74</v>
      </c>
      <c r="DG47" s="55">
        <f t="shared" si="310"/>
        <v>31.409222831344724</v>
      </c>
      <c r="DH47" s="53"/>
      <c r="DI47" s="55" t="str">
        <f t="shared" si="311"/>
        <v/>
      </c>
      <c r="DJ47" s="53">
        <v>10.01</v>
      </c>
      <c r="DK47" s="55">
        <f t="shared" si="312"/>
        <v>31.828298887122418</v>
      </c>
      <c r="DL47" s="53">
        <v>9.31</v>
      </c>
      <c r="DM47" s="55">
        <f t="shared" si="313"/>
        <v>30.484610347085795</v>
      </c>
      <c r="DN47" s="55"/>
      <c r="DO47" s="55" t="str">
        <f t="shared" si="314"/>
        <v/>
      </c>
      <c r="DP47" s="55"/>
      <c r="DQ47" s="55" t="str">
        <f t="shared" si="315"/>
        <v/>
      </c>
      <c r="DR47" s="5"/>
      <c r="DS47" s="33" t="str">
        <f t="shared" si="0"/>
        <v xml:space="preserve">     Posterior secondary branch</v>
      </c>
      <c r="DT47" s="34">
        <f t="shared" si="316"/>
        <v>52</v>
      </c>
      <c r="DU47" s="35">
        <f t="shared" si="1"/>
        <v>4.6100000000000003</v>
      </c>
      <c r="DV47" s="56" t="str">
        <f t="shared" si="5"/>
        <v>–</v>
      </c>
      <c r="DW47" s="37">
        <f t="shared" si="2"/>
        <v>10.220000000000001</v>
      </c>
      <c r="DX47" s="38">
        <f t="shared" si="3"/>
        <v>14.933592484612893</v>
      </c>
      <c r="DY47" s="57" t="str">
        <f t="shared" si="8"/>
        <v>–</v>
      </c>
      <c r="DZ47" s="40">
        <f t="shared" si="4"/>
        <v>32.537408468640564</v>
      </c>
      <c r="EA47" s="41">
        <f t="shared" si="6"/>
        <v>7.6294230769230742</v>
      </c>
      <c r="EB47" s="42">
        <f t="shared" si="6"/>
        <v>24.158949398596821</v>
      </c>
      <c r="EC47" s="43">
        <f t="shared" si="7"/>
        <v>1.2852929985050401</v>
      </c>
      <c r="ED47" s="44">
        <f t="shared" si="7"/>
        <v>4.1233313847794433</v>
      </c>
      <c r="EE47" s="56" t="str">
        <f t="shared" si="317"/>
        <v>?</v>
      </c>
      <c r="EF47" s="57" t="str">
        <f t="shared" si="9"/>
        <v>?</v>
      </c>
    </row>
    <row r="48" spans="1:136" ht="17.25" thickBot="1" x14ac:dyDescent="0.25">
      <c r="A48" s="29" t="s">
        <v>40</v>
      </c>
      <c r="B48" s="60">
        <f>IF(AND((B45&gt;0),(B46&gt;0)),(B45/B46*100),"")</f>
        <v>60.943952802359881</v>
      </c>
      <c r="C48" s="54" t="s">
        <v>13</v>
      </c>
      <c r="D48" s="61">
        <f>IF(AND((D45&gt;0),(D46&gt;0)),(D45/D46*100),"")</f>
        <v>41.996455995274658</v>
      </c>
      <c r="E48" s="55" t="s">
        <v>13</v>
      </c>
      <c r="F48" s="61">
        <f>IF(AND((F45&gt;0),(F46&gt;0)),(F45/F46*100),"")</f>
        <v>40.284119736174532</v>
      </c>
      <c r="G48" s="55" t="s">
        <v>13</v>
      </c>
      <c r="H48" s="61">
        <f>IF(AND((H45&gt;0),(H46&gt;0)),(H45/H46*100),"")</f>
        <v>61.534363345764518</v>
      </c>
      <c r="I48" s="55" t="s">
        <v>13</v>
      </c>
      <c r="J48" s="61">
        <f>IF(AND((J45&gt;0),(J46&gt;0)),(J45/J46*100),"")</f>
        <v>54.164170161773505</v>
      </c>
      <c r="K48" s="55" t="s">
        <v>13</v>
      </c>
      <c r="L48" s="61">
        <f>IF(AND((L45&gt;0),(L46&gt;0)),(L45/L46*100),"")</f>
        <v>63.6452719255267</v>
      </c>
      <c r="M48" s="55" t="s">
        <v>13</v>
      </c>
      <c r="N48" s="61">
        <f>IF(AND((N45&gt;0),(N46&gt;0)),(N45/N46*100),"")</f>
        <v>54.623779437105114</v>
      </c>
      <c r="O48" s="55" t="s">
        <v>13</v>
      </c>
      <c r="P48" s="61">
        <f>IF(AND((P45&gt;0),(P46&gt;0)),(P45/P46*100),"")</f>
        <v>51.022443890274317</v>
      </c>
      <c r="Q48" s="55" t="s">
        <v>13</v>
      </c>
      <c r="R48" s="61">
        <f>IF(AND((R45&gt;0),(R46&gt;0)),(R45/R46*100),"")</f>
        <v>58.418657565415245</v>
      </c>
      <c r="S48" s="55" t="s">
        <v>13</v>
      </c>
      <c r="T48" s="61">
        <f>IF(AND((T45&gt;0),(T46&gt;0)),(T45/T46*100),"")</f>
        <v>52.993805918788716</v>
      </c>
      <c r="U48" s="55" t="s">
        <v>13</v>
      </c>
      <c r="V48" s="61">
        <f>IF(AND((V45&gt;0),(V46&gt;0)),(V45/V46*100),"")</f>
        <v>48.430735930735921</v>
      </c>
      <c r="W48" s="55" t="s">
        <v>13</v>
      </c>
      <c r="X48" s="61">
        <f>IF(AND((X45&gt;0),(X46&gt;0)),(X45/X46*100),"")</f>
        <v>58.920308483290498</v>
      </c>
      <c r="Y48" s="55" t="s">
        <v>13</v>
      </c>
      <c r="Z48" s="61">
        <f>IF(AND((Z45&gt;0),(Z46&gt;0)),(Z45/Z46*100),"")</f>
        <v>55.24475524475524</v>
      </c>
      <c r="AA48" s="55" t="s">
        <v>13</v>
      </c>
      <c r="AB48" s="61">
        <f>IF(AND((AB45&gt;0),(AB46&gt;0)),(AB45/AB46*100),"")</f>
        <v>53.459491425192184</v>
      </c>
      <c r="AC48" s="55" t="s">
        <v>13</v>
      </c>
      <c r="AD48" s="61">
        <f>IF(AND((AD45&gt;0),(AD46&gt;0)),(AD45/AD46*100),"")</f>
        <v>52.914210870988867</v>
      </c>
      <c r="AE48" s="55" t="s">
        <v>13</v>
      </c>
      <c r="AF48" s="61">
        <f>IF(AND((AF45&gt;0),(AF46&gt;0)),(AF45/AF46*100),"")</f>
        <v>53.724053724053732</v>
      </c>
      <c r="AG48" s="55" t="s">
        <v>13</v>
      </c>
      <c r="AH48" s="61">
        <f>IF(AND((AH45&gt;0),(AH46&gt;0)),(AH45/AH46*100),"")</f>
        <v>57.627118644067799</v>
      </c>
      <c r="AI48" s="55" t="s">
        <v>13</v>
      </c>
      <c r="AJ48" s="61" t="str">
        <f>IF(AND((AJ45&gt;0),(AJ46&gt;0)),(AJ45/AJ46*100),"")</f>
        <v/>
      </c>
      <c r="AK48" s="55" t="s">
        <v>13</v>
      </c>
      <c r="AL48" s="61">
        <f>IF(AND((AL45&gt;0),(AL46&gt;0)),(AL45/AL46*100),"")</f>
        <v>60.468920392584515</v>
      </c>
      <c r="AM48" s="55" t="s">
        <v>13</v>
      </c>
      <c r="AN48" s="61">
        <f>IF(AND((AN45&gt;0),(AN46&gt;0)),(AN45/AN46*100),"")</f>
        <v>58.234295415959245</v>
      </c>
      <c r="AO48" s="55" t="s">
        <v>13</v>
      </c>
      <c r="AP48" s="61">
        <f>IF(AND((AP45&gt;0),(AP46&gt;0)),(AP45/AP46*100),"")</f>
        <v>49.690489589195273</v>
      </c>
      <c r="AQ48" s="55" t="s">
        <v>13</v>
      </c>
      <c r="AR48" s="61">
        <f>IF(AND((AR45&gt;0),(AR46&gt;0)),(AR45/AR46*100),"")</f>
        <v>54.513363590519425</v>
      </c>
      <c r="AS48" s="55" t="s">
        <v>13</v>
      </c>
      <c r="AT48" s="61">
        <f>IF(AND((AT45&gt;0),(AT46&gt;0)),(AT45/AT46*100),"")</f>
        <v>53.727664818237827</v>
      </c>
      <c r="AU48" s="55" t="s">
        <v>13</v>
      </c>
      <c r="AV48" s="61">
        <f>IF(AND((AV45&gt;0),(AV46&gt;0)),(AV45/AV46*100),"")</f>
        <v>55.2812858783008</v>
      </c>
      <c r="AW48" s="55" t="s">
        <v>13</v>
      </c>
      <c r="AX48" s="61">
        <f>IF(AND((AX45&gt;0),(AX46&gt;0)),(AX45/AX46*100),"")</f>
        <v>70.443925233644862</v>
      </c>
      <c r="AY48" s="55" t="s">
        <v>13</v>
      </c>
      <c r="AZ48" s="61">
        <f>IF(AND((AZ45&gt;0),(AZ46&gt;0)),(AZ45/AZ46*100),"")</f>
        <v>61.744548286604363</v>
      </c>
      <c r="BA48" s="55" t="s">
        <v>13</v>
      </c>
      <c r="BB48" s="61">
        <f>IF(AND((BB45&gt;0),(BB46&gt;0)),(BB45/BB46*100),"")</f>
        <v>42.773207990599296</v>
      </c>
      <c r="BC48" s="55" t="s">
        <v>13</v>
      </c>
      <c r="BD48" s="61">
        <f>IF(AND((BD45&gt;0),(BD46&gt;0)),(BD45/BD46*100),"")</f>
        <v>50.245231607629428</v>
      </c>
      <c r="BE48" s="55" t="s">
        <v>13</v>
      </c>
      <c r="BF48" s="61">
        <f>IF(AND((BF45&gt;0),(BF46&gt;0)),(BF45/BF46*100),"")</f>
        <v>55.555555555555557</v>
      </c>
      <c r="BG48" s="55" t="s">
        <v>13</v>
      </c>
      <c r="BH48" s="61">
        <f>IF(AND((BH45&gt;0),(BH46&gt;0)),(BH45/BH46*100),"")</f>
        <v>50.805970149253731</v>
      </c>
      <c r="BI48" s="55" t="s">
        <v>13</v>
      </c>
      <c r="BJ48" s="61">
        <f>IF(AND((BJ45&gt;0),(BJ46&gt;0)),(BJ45/BJ46*100),"")</f>
        <v>53.262688232013389</v>
      </c>
      <c r="BK48" s="55" t="s">
        <v>13</v>
      </c>
      <c r="BL48" s="61">
        <f>IF(AND((BL45&gt;0),(BL46&gt;0)),(BL45/BL46*100),"")</f>
        <v>54.4266191325015</v>
      </c>
      <c r="BM48" s="55" t="s">
        <v>13</v>
      </c>
      <c r="BN48" s="61">
        <f>IF(AND((BN45&gt;0),(BN46&gt;0)),(BN45/BN46*100),"")</f>
        <v>53.938730853391682</v>
      </c>
      <c r="BO48" s="55" t="s">
        <v>13</v>
      </c>
      <c r="BP48" s="61">
        <f>IF(AND((BP45&gt;0),(BP46&gt;0)),(BP45/BP46*100),"")</f>
        <v>58.037694013303778</v>
      </c>
      <c r="BQ48" s="55" t="s">
        <v>13</v>
      </c>
      <c r="BR48" s="61">
        <f>IF(AND((BR45&gt;0),(BR46&gt;0)),(BR45/BR46*100),"")</f>
        <v>69.838709677419359</v>
      </c>
      <c r="BS48" s="55" t="s">
        <v>13</v>
      </c>
      <c r="BT48" s="61">
        <f>IF(AND((BT45&gt;0),(BT46&gt;0)),(BT45/BT46*100),"")</f>
        <v>48.183342649524867</v>
      </c>
      <c r="BU48" s="55" t="s">
        <v>13</v>
      </c>
      <c r="BV48" s="61">
        <f>IF(AND((BV45&gt;0),(BV46&gt;0)),(BV45/BV46*100),"")</f>
        <v>56.598564329099943</v>
      </c>
      <c r="BW48" s="55" t="s">
        <v>13</v>
      </c>
      <c r="BX48" s="61">
        <f>IF(AND((BX45&gt;0),(BX46&gt;0)),(BX45/BX46*100),"")</f>
        <v>70.181818181818173</v>
      </c>
      <c r="BY48" s="55" t="s">
        <v>13</v>
      </c>
      <c r="BZ48" s="61">
        <f>IF(AND((BZ45&gt;0),(BZ46&gt;0)),(BZ45/BZ46*100),"")</f>
        <v>65.338645418326692</v>
      </c>
      <c r="CA48" s="55" t="s">
        <v>13</v>
      </c>
      <c r="CB48" s="61">
        <f>IF(AND((CB45&gt;0),(CB46&gt;0)),(CB45/CB46*100),"")</f>
        <v>52.580013063357292</v>
      </c>
      <c r="CC48" s="55" t="s">
        <v>13</v>
      </c>
      <c r="CD48" s="61">
        <f>IF(AND((CD45&gt;0),(CD46&gt;0)),(CD45/CD46*100),"")</f>
        <v>64.686022957461176</v>
      </c>
      <c r="CE48" s="55" t="s">
        <v>13</v>
      </c>
      <c r="CF48" s="61">
        <f>IF(AND((CF45&gt;0),(CF46&gt;0)),(CF45/CF46*100),"")</f>
        <v>52.442159383033413</v>
      </c>
      <c r="CG48" s="55" t="s">
        <v>13</v>
      </c>
      <c r="CH48" s="61">
        <f>IF(AND((CH45&gt;0),(CH46&gt;0)),(CH45/CH46*100),"")</f>
        <v>60.778443113772461</v>
      </c>
      <c r="CI48" s="55" t="s">
        <v>13</v>
      </c>
      <c r="CJ48" s="61">
        <f>IF(AND((CJ45&gt;0),(CJ46&gt;0)),(CJ45/CJ46*100),"")</f>
        <v>55.31637312459231</v>
      </c>
      <c r="CK48" s="55" t="s">
        <v>13</v>
      </c>
      <c r="CL48" s="61" t="str">
        <f>IF(AND((CL45&gt;0),(CL46&gt;0)),(CL45/CL46*100),"")</f>
        <v/>
      </c>
      <c r="CM48" s="55" t="s">
        <v>13</v>
      </c>
      <c r="CN48" s="61">
        <f>IF(AND((CN45&gt;0),(CN46&gt;0)),(CN45/CN46*100),"")</f>
        <v>61.128526645768034</v>
      </c>
      <c r="CO48" s="55" t="s">
        <v>13</v>
      </c>
      <c r="CP48" s="61">
        <f>IF(AND((CP45&gt;0),(CP46&gt;0)),(CP45/CP46*100),"")</f>
        <v>60.516605166051654</v>
      </c>
      <c r="CQ48" s="55" t="s">
        <v>13</v>
      </c>
      <c r="CR48" s="61">
        <f>IF(AND((CR45&gt;0),(CR46&gt;0)),(CR45/CR46*100),"")</f>
        <v>48.806624452021431</v>
      </c>
      <c r="CS48" s="55" t="s">
        <v>13</v>
      </c>
      <c r="CT48" s="61">
        <f>IF(AND((CT45&gt;0),(CT46&gt;0)),(CT45/CT46*100),"")</f>
        <v>48.632707774798931</v>
      </c>
      <c r="CU48" s="55" t="s">
        <v>13</v>
      </c>
      <c r="CV48" s="61">
        <f>IF(AND((CV45&gt;0),(CV46&gt;0)),(CV45/CV46*100),"")</f>
        <v>60.925726587728747</v>
      </c>
      <c r="CW48" s="55" t="s">
        <v>13</v>
      </c>
      <c r="CX48" s="61">
        <f>IF(AND((CX45&gt;0),(CX46&gt;0)),(CX45/CX46*100),"")</f>
        <v>47.388059701492537</v>
      </c>
      <c r="CY48" s="55" t="s">
        <v>13</v>
      </c>
      <c r="CZ48" s="61">
        <f>IF(AND((CZ45&gt;0),(CZ46&gt;0)),(CZ45/CZ46*100),"")</f>
        <v>52.555137170521782</v>
      </c>
      <c r="DA48" s="55" t="s">
        <v>13</v>
      </c>
      <c r="DB48" s="61">
        <f>IF(AND((DB45&gt;0),(DB46&gt;0)),(DB45/DB46*100),"")</f>
        <v>60.367170626349889</v>
      </c>
      <c r="DC48" s="55" t="s">
        <v>13</v>
      </c>
      <c r="DD48" s="61">
        <f>IF(AND((DD45&gt;0),(DD46&gt;0)),(DD45/DD46*100),"")</f>
        <v>72.285714285714292</v>
      </c>
      <c r="DE48" s="55" t="s">
        <v>13</v>
      </c>
      <c r="DF48" s="61">
        <f>IF(AND((DF45&gt;0),(DF46&gt;0)),(DF45/DF46*100),"")</f>
        <v>60.722100656455133</v>
      </c>
      <c r="DG48" s="55" t="s">
        <v>13</v>
      </c>
      <c r="DH48" s="61">
        <f>IF(AND((DH45&gt;0),(DH46&gt;0)),(DH45/DH46*100),"")</f>
        <v>56.71476137624861</v>
      </c>
      <c r="DI48" s="55" t="s">
        <v>13</v>
      </c>
      <c r="DJ48" s="61">
        <f>IF(AND((DJ45&gt;0),(DJ46&gt;0)),(DJ45/DJ46*100),"")</f>
        <v>54.359243697478988</v>
      </c>
      <c r="DK48" s="55" t="s">
        <v>13</v>
      </c>
      <c r="DL48" s="61">
        <f>IF(AND((DL45&gt;0),(DL46&gt;0)),(DL45/DL46*100),"")</f>
        <v>55.363748458692974</v>
      </c>
      <c r="DM48" s="55" t="s">
        <v>13</v>
      </c>
      <c r="DN48" s="61" t="str">
        <f>IF(AND((DN45&gt;0),(DN46&gt;0)),(DN45/DN46*100),"")</f>
        <v/>
      </c>
      <c r="DO48" s="55" t="s">
        <v>13</v>
      </c>
      <c r="DP48" s="61" t="str">
        <f>IF(AND((DP45&gt;0),(DP46&gt;0)),(DP45/DP46*100),"")</f>
        <v/>
      </c>
      <c r="DQ48" s="55" t="s">
        <v>13</v>
      </c>
      <c r="DR48" s="5"/>
      <c r="DS48" s="68" t="str">
        <f t="shared" si="0"/>
        <v xml:space="preserve">     Posterior base/primary branch (cct)</v>
      </c>
      <c r="DT48" s="69">
        <f t="shared" si="316"/>
        <v>56</v>
      </c>
      <c r="DU48" s="70">
        <f t="shared" si="1"/>
        <v>40.284119736174532</v>
      </c>
      <c r="DV48" s="71" t="str">
        <f>IF(COUNT(DU48)&gt;0,"–","?")</f>
        <v>–</v>
      </c>
      <c r="DW48" s="72">
        <f t="shared" si="2"/>
        <v>72.285714285714292</v>
      </c>
      <c r="DX48" s="73" t="str">
        <f t="shared" si="3"/>
        <v/>
      </c>
      <c r="DY48" s="74" t="s">
        <v>13</v>
      </c>
      <c r="DZ48" s="75" t="str">
        <f t="shared" si="4"/>
        <v/>
      </c>
      <c r="EA48" s="76">
        <f t="shared" si="6"/>
        <v>56.050144720331517</v>
      </c>
      <c r="EB48" s="77"/>
      <c r="EC48" s="78">
        <f t="shared" si="7"/>
        <v>6.738113489690928</v>
      </c>
      <c r="ED48" s="79"/>
      <c r="EE48" s="80">
        <f t="shared" si="317"/>
        <v>60.943952802359881</v>
      </c>
      <c r="EF48" s="81" t="s">
        <v>13</v>
      </c>
    </row>
  </sheetData>
  <mergeCells count="16">
    <mergeCell ref="CB1:CC1"/>
    <mergeCell ref="BH1:BI1"/>
    <mergeCell ref="BL1:BM1"/>
    <mergeCell ref="BP1:BQ1"/>
    <mergeCell ref="BT1:BU1"/>
    <mergeCell ref="BX1:BY1"/>
    <mergeCell ref="DD1:DE1"/>
    <mergeCell ref="DH1:DI1"/>
    <mergeCell ref="DL1:DM1"/>
    <mergeCell ref="DP1:DQ1"/>
    <mergeCell ref="CF1:CG1"/>
    <mergeCell ref="CJ1:CK1"/>
    <mergeCell ref="CN1:CO1"/>
    <mergeCell ref="CR1:CS1"/>
    <mergeCell ref="CV1:CW1"/>
    <mergeCell ref="CZ1:DA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0006F-1F5F-4838-838F-6786A3D8BBC3}">
  <dimension ref="A1:AM45"/>
  <sheetViews>
    <sheetView tabSelected="1" topLeftCell="L1" workbookViewId="0">
      <selection activeCell="AM2" sqref="AM2"/>
    </sheetView>
  </sheetViews>
  <sheetFormatPr defaultRowHeight="16.5" x14ac:dyDescent="0.3"/>
  <cols>
    <col min="1" max="1" width="33.5" style="115" bestFit="1" customWidth="1"/>
    <col min="2" max="6" width="7.875" style="115" customWidth="1"/>
    <col min="7" max="31" width="8" style="115"/>
    <col min="32" max="32" width="2.5" style="115" customWidth="1"/>
    <col min="33" max="33" width="33.5" style="115" bestFit="1" customWidth="1"/>
    <col min="34" max="34" width="3.875" style="115" customWidth="1"/>
    <col min="35" max="35" width="6.25" style="115" customWidth="1"/>
    <col min="36" max="36" width="3.125" style="115" customWidth="1"/>
    <col min="37" max="39" width="6.25" style="115" customWidth="1"/>
  </cols>
  <sheetData>
    <row r="1" spans="1:39" ht="17.25" thickBot="1" x14ac:dyDescent="0.35">
      <c r="A1" s="84" t="s">
        <v>2</v>
      </c>
      <c r="B1" s="85">
        <v>1</v>
      </c>
      <c r="C1" s="86">
        <v>2</v>
      </c>
      <c r="D1" s="86">
        <v>3</v>
      </c>
      <c r="E1" s="86">
        <v>4</v>
      </c>
      <c r="F1" s="86">
        <v>5</v>
      </c>
      <c r="G1" s="86">
        <v>6</v>
      </c>
      <c r="H1" s="86">
        <v>7</v>
      </c>
      <c r="I1" s="86">
        <v>8</v>
      </c>
      <c r="J1" s="86">
        <v>9</v>
      </c>
      <c r="K1" s="86">
        <v>10</v>
      </c>
      <c r="L1" s="86">
        <v>11</v>
      </c>
      <c r="M1" s="86">
        <v>12</v>
      </c>
      <c r="N1" s="86">
        <v>13</v>
      </c>
      <c r="O1" s="86">
        <v>14</v>
      </c>
      <c r="P1" s="86">
        <v>15</v>
      </c>
      <c r="Q1" s="86">
        <v>16</v>
      </c>
      <c r="R1" s="86">
        <v>17</v>
      </c>
      <c r="S1" s="86">
        <v>18</v>
      </c>
      <c r="T1" s="86">
        <v>19</v>
      </c>
      <c r="U1" s="86">
        <v>20</v>
      </c>
      <c r="V1" s="86">
        <v>21</v>
      </c>
      <c r="W1" s="86">
        <v>22</v>
      </c>
      <c r="X1" s="86">
        <v>23</v>
      </c>
      <c r="Y1" s="86">
        <v>24</v>
      </c>
      <c r="Z1" s="86">
        <v>25</v>
      </c>
      <c r="AA1" s="86">
        <v>26</v>
      </c>
      <c r="AB1" s="86">
        <v>27</v>
      </c>
      <c r="AC1" s="86">
        <v>28</v>
      </c>
      <c r="AD1" s="86">
        <v>29</v>
      </c>
      <c r="AE1" s="118">
        <v>30</v>
      </c>
      <c r="AG1" s="119" t="s">
        <v>2</v>
      </c>
      <c r="AH1" s="120" t="s">
        <v>3</v>
      </c>
      <c r="AI1" s="121" t="s">
        <v>4</v>
      </c>
      <c r="AJ1" s="121"/>
      <c r="AK1" s="121"/>
      <c r="AL1" s="120" t="s">
        <v>5</v>
      </c>
      <c r="AM1" s="120" t="s">
        <v>6</v>
      </c>
    </row>
    <row r="2" spans="1:39" ht="17.25" thickBot="1" x14ac:dyDescent="0.3">
      <c r="A2" s="87" t="s">
        <v>41</v>
      </c>
      <c r="B2" s="88">
        <v>80.55</v>
      </c>
      <c r="C2" s="89"/>
      <c r="D2" s="89"/>
      <c r="E2" s="89"/>
      <c r="F2" s="89"/>
      <c r="G2" s="89"/>
      <c r="H2" s="89"/>
      <c r="I2" s="89"/>
      <c r="J2" s="89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122"/>
      <c r="AG2" s="123" t="str">
        <f>A2</f>
        <v>Diameter of egg without processes</v>
      </c>
      <c r="AH2" s="124">
        <f>COUNTA(B2:AE2)</f>
        <v>1</v>
      </c>
      <c r="AI2" s="125">
        <f>IF(SUM(B2:AE2)&gt;0,MIN(B2:AE2),"")</f>
        <v>80.55</v>
      </c>
      <c r="AJ2" s="126" t="str">
        <f t="shared" ref="AJ2:AJ9" si="0">IF(COUNT(AI2)&gt;0,"–","?")</f>
        <v>–</v>
      </c>
      <c r="AK2" s="127">
        <f>IF(SUM(B2:AE2)&gt;0,MAX(B2:AE2),"")</f>
        <v>80.55</v>
      </c>
      <c r="AL2" s="126">
        <f>IF(SUM(B2:AE2)&gt;0,AVERAGE(B2:AE2),"?")</f>
        <v>80.55</v>
      </c>
      <c r="AM2" s="126" t="str">
        <f>IF(COUNT(B2:AE2)&gt;1,STDEV(B2:AE2),"?")</f>
        <v>?</v>
      </c>
    </row>
    <row r="3" spans="1:39" ht="17.25" thickBot="1" x14ac:dyDescent="0.3">
      <c r="A3" s="87" t="s">
        <v>42</v>
      </c>
      <c r="B3" s="88">
        <v>92.37</v>
      </c>
      <c r="C3" s="89"/>
      <c r="D3" s="89"/>
      <c r="E3" s="89"/>
      <c r="F3" s="89"/>
      <c r="G3" s="89"/>
      <c r="H3" s="89"/>
      <c r="I3" s="89"/>
      <c r="J3" s="89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122"/>
      <c r="AG3" s="128" t="str">
        <f>A3</f>
        <v>Diameter of egg with processes</v>
      </c>
      <c r="AH3" s="129">
        <f>COUNTA(B3:AE3)</f>
        <v>1</v>
      </c>
      <c r="AI3" s="130">
        <f>IF(SUM(B3:AE3)&gt;0,MIN(B3:AE3),"")</f>
        <v>92.37</v>
      </c>
      <c r="AJ3" s="131" t="str">
        <f t="shared" si="0"/>
        <v>–</v>
      </c>
      <c r="AK3" s="132">
        <f>IF(SUM(B3:AE3)&gt;0,MAX(B3:AE3),"")</f>
        <v>92.37</v>
      </c>
      <c r="AL3" s="131">
        <f>IF(SUM(B3:AE3)&gt;0,AVERAGE(B3:AE3),"?")</f>
        <v>92.37</v>
      </c>
      <c r="AM3" s="131" t="str">
        <f>IF(COUNT(B3:AE3)&gt;1,STDEV(B3:AE3),"?")</f>
        <v>?</v>
      </c>
    </row>
    <row r="4" spans="1:39" x14ac:dyDescent="0.25">
      <c r="A4" s="91" t="s">
        <v>43</v>
      </c>
      <c r="B4" s="92">
        <v>5.9</v>
      </c>
      <c r="C4" s="93">
        <v>7.19</v>
      </c>
      <c r="D4" s="93">
        <v>6.17</v>
      </c>
      <c r="E4" s="93">
        <v>5.33</v>
      </c>
      <c r="F4" s="93">
        <v>3.8</v>
      </c>
      <c r="G4" s="93">
        <v>4.83</v>
      </c>
      <c r="H4" s="93">
        <v>5.2</v>
      </c>
      <c r="I4" s="93">
        <v>8.08</v>
      </c>
      <c r="J4" s="93">
        <v>7.93</v>
      </c>
      <c r="K4" s="94">
        <v>7.37</v>
      </c>
      <c r="L4" s="94">
        <v>6.78</v>
      </c>
      <c r="M4" s="94">
        <v>6.69</v>
      </c>
      <c r="N4" s="94">
        <v>5.7</v>
      </c>
      <c r="O4" s="94">
        <v>4.4400000000000004</v>
      </c>
      <c r="P4" s="94">
        <v>4</v>
      </c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133"/>
      <c r="AG4" s="128" t="str">
        <f>A4</f>
        <v>Process height</v>
      </c>
      <c r="AH4" s="129">
        <f>COUNTA(B4:AE6)</f>
        <v>45</v>
      </c>
      <c r="AI4" s="130">
        <f>IF(SUM(B4:AE6)&gt;0,MIN(B4:AE6),"")</f>
        <v>3.47</v>
      </c>
      <c r="AJ4" s="131" t="str">
        <f t="shared" si="0"/>
        <v>–</v>
      </c>
      <c r="AK4" s="132">
        <f>IF(SUM(B4:AE6)&gt;0,MAX(B4:AE6),"")</f>
        <v>11.44</v>
      </c>
      <c r="AL4" s="131">
        <f>IF(SUM(B4:AE6)&gt;0,AVERAGE(B4:AE6),"?")</f>
        <v>6.2059999999999986</v>
      </c>
      <c r="AM4" s="131">
        <f>IF(COUNT(B4:AE6)&gt;1,STDEV(B4:AE6),"?")</f>
        <v>1.6860610363156592</v>
      </c>
    </row>
    <row r="5" spans="1:39" x14ac:dyDescent="0.25">
      <c r="A5" s="95"/>
      <c r="B5" s="96">
        <v>4.51</v>
      </c>
      <c r="C5" s="97">
        <v>7.04</v>
      </c>
      <c r="D5" s="97">
        <v>5.28</v>
      </c>
      <c r="E5" s="97">
        <v>5.84</v>
      </c>
      <c r="F5" s="97">
        <v>5.41</v>
      </c>
      <c r="G5" s="97">
        <v>4.8899999999999997</v>
      </c>
      <c r="H5" s="97">
        <v>4.7</v>
      </c>
      <c r="I5" s="97">
        <v>5.78</v>
      </c>
      <c r="J5" s="97">
        <v>8.07</v>
      </c>
      <c r="K5" s="98">
        <v>11.44</v>
      </c>
      <c r="L5" s="98">
        <v>10.64</v>
      </c>
      <c r="M5" s="98">
        <v>6.27</v>
      </c>
      <c r="N5" s="98">
        <v>7.46</v>
      </c>
      <c r="O5" s="98">
        <v>3.47</v>
      </c>
      <c r="P5" s="98">
        <v>7.1</v>
      </c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134"/>
      <c r="AG5" s="128" t="str">
        <f>A7</f>
        <v>Process base width</v>
      </c>
      <c r="AH5" s="129">
        <f>COUNTA(B7:AE9)</f>
        <v>45</v>
      </c>
      <c r="AI5" s="130">
        <f>IF(SUM(B7:AE9)&gt;0,MIN(B7:AE9),"")</f>
        <v>1.86</v>
      </c>
      <c r="AJ5" s="131" t="str">
        <f t="shared" si="0"/>
        <v>–</v>
      </c>
      <c r="AK5" s="132">
        <f>IF(SUM(B7:AE9)&gt;0,MAX(B7:AE9),"")</f>
        <v>6.97</v>
      </c>
      <c r="AL5" s="131">
        <f>IF(SUM(B7:AE9)&gt;0,AVERAGE(B7:AE9),"?")</f>
        <v>4.5900000000000016</v>
      </c>
      <c r="AM5" s="131">
        <f>IF(COUNT(B7:AE9)&gt;1,STDEV(B7:AE9),"?")</f>
        <v>1.1958108698132939</v>
      </c>
    </row>
    <row r="6" spans="1:39" ht="17.25" thickBot="1" x14ac:dyDescent="0.3">
      <c r="A6" s="99"/>
      <c r="B6" s="100">
        <v>5.61</v>
      </c>
      <c r="C6" s="101">
        <v>3.99</v>
      </c>
      <c r="D6" s="101">
        <v>4.45</v>
      </c>
      <c r="E6" s="101">
        <v>5.23</v>
      </c>
      <c r="F6" s="101">
        <v>3.87</v>
      </c>
      <c r="G6" s="101">
        <v>5.31</v>
      </c>
      <c r="H6" s="101">
        <v>6.37</v>
      </c>
      <c r="I6" s="101">
        <v>6.23</v>
      </c>
      <c r="J6" s="101">
        <v>7.04</v>
      </c>
      <c r="K6" s="102">
        <v>6.97</v>
      </c>
      <c r="L6" s="102">
        <v>8.41</v>
      </c>
      <c r="M6" s="102">
        <v>8.16</v>
      </c>
      <c r="N6" s="102">
        <v>7.78</v>
      </c>
      <c r="O6" s="102">
        <v>6.51</v>
      </c>
      <c r="P6" s="102">
        <v>6.03</v>
      </c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35"/>
      <c r="AG6" s="128" t="str">
        <f>A10</f>
        <v>Process base/height ratio</v>
      </c>
      <c r="AH6" s="129">
        <f>COUNT(B10:AE12)</f>
        <v>45</v>
      </c>
      <c r="AI6" s="136">
        <f>IF(SUM(B10:AE12)&gt;0,MIN(B10:AE12),"")</f>
        <v>0.3209417596034696</v>
      </c>
      <c r="AJ6" s="131" t="str">
        <f t="shared" si="0"/>
        <v>–</v>
      </c>
      <c r="AK6" s="137">
        <f>IF(SUM(B10:AE12)&gt;0,MAX(B10:AE12),"")</f>
        <v>1.4937343358395989</v>
      </c>
      <c r="AL6" s="138">
        <f>IF(SUM(B10:AE12)&gt;0,AVERAGE(B10:AE12),"?")</f>
        <v>0.78477459544421035</v>
      </c>
      <c r="AM6" s="138">
        <f>IF(COUNT(B11:AE12)&gt;1,STDEV(B11:AE12),"?")</f>
        <v>0.28638558455618468</v>
      </c>
    </row>
    <row r="7" spans="1:39" x14ac:dyDescent="0.25">
      <c r="A7" s="91" t="s">
        <v>44</v>
      </c>
      <c r="B7" s="92">
        <v>5.25</v>
      </c>
      <c r="C7" s="93">
        <v>5.54</v>
      </c>
      <c r="D7" s="93">
        <v>4.51</v>
      </c>
      <c r="E7" s="93">
        <v>6.97</v>
      </c>
      <c r="F7" s="93">
        <v>2.48</v>
      </c>
      <c r="G7" s="93">
        <v>5.64</v>
      </c>
      <c r="H7" s="93">
        <v>3.79</v>
      </c>
      <c r="I7" s="93">
        <v>4.9800000000000004</v>
      </c>
      <c r="J7" s="93">
        <v>3.5</v>
      </c>
      <c r="K7" s="94">
        <v>5.15</v>
      </c>
      <c r="L7" s="94">
        <v>6.55</v>
      </c>
      <c r="M7" s="94">
        <v>6.13</v>
      </c>
      <c r="N7" s="94">
        <v>5.25</v>
      </c>
      <c r="O7" s="94">
        <v>5.94</v>
      </c>
      <c r="P7" s="94">
        <v>2.2599999999999998</v>
      </c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133"/>
      <c r="AG7" s="128" t="str">
        <f>A13</f>
        <v>Terminal disc width</v>
      </c>
      <c r="AH7" s="129">
        <f>COUNTA(B13:AE15)</f>
        <v>0</v>
      </c>
      <c r="AI7" s="130" t="str">
        <f>IF(SUM(B13:AE15)&gt;0,MIN(B13:AE15),"")</f>
        <v/>
      </c>
      <c r="AJ7" s="131" t="str">
        <f t="shared" si="0"/>
        <v>?</v>
      </c>
      <c r="AK7" s="132" t="str">
        <f>IF(SUM(B13:AE15)&gt;0,MAX(B13:AE15),"")</f>
        <v/>
      </c>
      <c r="AL7" s="131" t="str">
        <f>IF(SUM(B13:AE15)&gt;0,AVERAGE(B13:AE15),"?")</f>
        <v>?</v>
      </c>
      <c r="AM7" s="131" t="str">
        <f>IF(COUNT(B13:AE15)&gt;1,STDEV(B13:AE15),"?")</f>
        <v>?</v>
      </c>
    </row>
    <row r="8" spans="1:39" x14ac:dyDescent="0.25">
      <c r="A8" s="95"/>
      <c r="B8" s="96">
        <v>5.52</v>
      </c>
      <c r="C8" s="97">
        <v>2.73</v>
      </c>
      <c r="D8" s="97">
        <v>3.74</v>
      </c>
      <c r="E8" s="97">
        <v>4.1500000000000004</v>
      </c>
      <c r="F8" s="97">
        <v>5.57</v>
      </c>
      <c r="G8" s="97">
        <v>3.68</v>
      </c>
      <c r="H8" s="97">
        <v>4.21</v>
      </c>
      <c r="I8" s="97">
        <v>1.86</v>
      </c>
      <c r="J8" s="97">
        <v>2.59</v>
      </c>
      <c r="K8" s="98">
        <v>5.12</v>
      </c>
      <c r="L8" s="98">
        <v>4.9800000000000004</v>
      </c>
      <c r="M8" s="98">
        <v>5.33</v>
      </c>
      <c r="N8" s="98">
        <v>4.6100000000000003</v>
      </c>
      <c r="O8" s="98">
        <v>3.96</v>
      </c>
      <c r="P8" s="98">
        <v>5.4</v>
      </c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139"/>
      <c r="AF8" s="140"/>
      <c r="AG8" s="128" t="str">
        <f>A16</f>
        <v>Distance between processes</v>
      </c>
      <c r="AH8" s="129">
        <f>COUNTA(B16:AE18)</f>
        <v>0</v>
      </c>
      <c r="AI8" s="130" t="str">
        <f>IF(SUM(B16:AE18)&gt;0,MIN(B16:AE18),"")</f>
        <v/>
      </c>
      <c r="AJ8" s="131" t="str">
        <f t="shared" si="0"/>
        <v>?</v>
      </c>
      <c r="AK8" s="132" t="str">
        <f>IF(SUM(B16:AE18)&gt;0,MAX(B16:AE18),"")</f>
        <v/>
      </c>
      <c r="AL8" s="131" t="str">
        <f>IF(SUM(B16:AE18)&gt;0,AVERAGE(B16:AE18),"?")</f>
        <v>?</v>
      </c>
      <c r="AM8" s="131" t="str">
        <f>IF(COUNT(B16:AE18)&gt;1,STDEV(B16:AE18),"?")</f>
        <v>?</v>
      </c>
    </row>
    <row r="9" spans="1:39" ht="17.25" thickBot="1" x14ac:dyDescent="0.3">
      <c r="A9" s="99"/>
      <c r="B9" s="100">
        <v>6.16</v>
      </c>
      <c r="C9" s="101">
        <v>5.96</v>
      </c>
      <c r="D9" s="101">
        <v>5.49</v>
      </c>
      <c r="E9" s="101">
        <v>3.69</v>
      </c>
      <c r="F9" s="101">
        <v>3.44</v>
      </c>
      <c r="G9" s="101">
        <v>4.0999999999999996</v>
      </c>
      <c r="H9" s="101">
        <v>3.49</v>
      </c>
      <c r="I9" s="101">
        <v>5.93</v>
      </c>
      <c r="J9" s="101">
        <v>3.96</v>
      </c>
      <c r="K9" s="102">
        <v>5.64</v>
      </c>
      <c r="L9" s="102">
        <v>4.2300000000000004</v>
      </c>
      <c r="M9" s="102">
        <v>4.8600000000000003</v>
      </c>
      <c r="N9" s="102">
        <v>4.6100000000000003</v>
      </c>
      <c r="O9" s="102">
        <v>3.9</v>
      </c>
      <c r="P9" s="102">
        <v>3.7</v>
      </c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41"/>
      <c r="AF9" s="140"/>
      <c r="AG9" s="142" t="str">
        <f>A19</f>
        <v>Number of processes on the egg circumference</v>
      </c>
      <c r="AH9" s="143">
        <f>COUNTA(B19:AE19)</f>
        <v>0</v>
      </c>
      <c r="AI9" s="144" t="str">
        <f>IF(SUM(B19:AE19)&gt;0,MIN(B19:AE19),"")</f>
        <v/>
      </c>
      <c r="AJ9" s="145" t="str">
        <f t="shared" si="0"/>
        <v>?</v>
      </c>
      <c r="AK9" s="146" t="str">
        <f>IF(SUM(B19:AE19)&gt;0,MAX(B19:AE19),"")</f>
        <v/>
      </c>
      <c r="AL9" s="145" t="str">
        <f>IF(SUM(B19:AE19)&gt;0,AVERAGE(B19:AE19),"?")</f>
        <v>?</v>
      </c>
      <c r="AM9" s="145" t="str">
        <f>IF(COUNT(B19:AE19)&gt;1,STDEV(B19:AE19),"?")</f>
        <v>?</v>
      </c>
    </row>
    <row r="10" spans="1:39" x14ac:dyDescent="0.25">
      <c r="A10" s="103" t="s">
        <v>45</v>
      </c>
      <c r="B10" s="104">
        <f t="shared" ref="B10:AE12" si="1">IF(AND((B7&gt;0),(B4&gt;0)),(B7/B4),"")</f>
        <v>0.88983050847457623</v>
      </c>
      <c r="C10" s="105">
        <f t="shared" si="1"/>
        <v>0.77051460361613344</v>
      </c>
      <c r="D10" s="105">
        <f t="shared" si="1"/>
        <v>0.73095623987034031</v>
      </c>
      <c r="E10" s="105">
        <f>IF(AND((E7&gt;0),(E4&gt;0)),(E7/E4),"")</f>
        <v>1.3076923076923077</v>
      </c>
      <c r="F10" s="105">
        <f t="shared" si="1"/>
        <v>0.65263157894736845</v>
      </c>
      <c r="G10" s="105">
        <f t="shared" si="1"/>
        <v>1.1677018633540373</v>
      </c>
      <c r="H10" s="105">
        <f t="shared" si="1"/>
        <v>0.72884615384615381</v>
      </c>
      <c r="I10" s="105">
        <f t="shared" si="1"/>
        <v>0.61633663366336633</v>
      </c>
      <c r="J10" s="105">
        <f t="shared" si="1"/>
        <v>0.44136191677175285</v>
      </c>
      <c r="K10" s="105">
        <f t="shared" si="1"/>
        <v>0.69877883310719136</v>
      </c>
      <c r="L10" s="105">
        <f t="shared" si="1"/>
        <v>0.96607669616519165</v>
      </c>
      <c r="M10" s="105">
        <f t="shared" si="1"/>
        <v>0.91629297458893866</v>
      </c>
      <c r="N10" s="105">
        <f t="shared" si="1"/>
        <v>0.92105263157894735</v>
      </c>
      <c r="O10" s="105">
        <f t="shared" si="1"/>
        <v>1.3378378378378377</v>
      </c>
      <c r="P10" s="105">
        <f t="shared" si="1"/>
        <v>0.56499999999999995</v>
      </c>
      <c r="Q10" s="105" t="str">
        <f t="shared" si="1"/>
        <v/>
      </c>
      <c r="R10" s="105" t="str">
        <f t="shared" si="1"/>
        <v/>
      </c>
      <c r="S10" s="105" t="str">
        <f t="shared" si="1"/>
        <v/>
      </c>
      <c r="T10" s="105" t="str">
        <f t="shared" si="1"/>
        <v/>
      </c>
      <c r="U10" s="105" t="str">
        <f t="shared" si="1"/>
        <v/>
      </c>
      <c r="V10" s="105" t="str">
        <f t="shared" si="1"/>
        <v/>
      </c>
      <c r="W10" s="105" t="str">
        <f t="shared" si="1"/>
        <v/>
      </c>
      <c r="X10" s="105" t="str">
        <f t="shared" si="1"/>
        <v/>
      </c>
      <c r="Y10" s="105" t="str">
        <f t="shared" si="1"/>
        <v/>
      </c>
      <c r="Z10" s="105" t="str">
        <f t="shared" si="1"/>
        <v/>
      </c>
      <c r="AA10" s="105" t="str">
        <f t="shared" si="1"/>
        <v/>
      </c>
      <c r="AB10" s="105" t="str">
        <f t="shared" si="1"/>
        <v/>
      </c>
      <c r="AC10" s="105" t="str">
        <f t="shared" si="1"/>
        <v/>
      </c>
      <c r="AD10" s="105" t="str">
        <f t="shared" si="1"/>
        <v/>
      </c>
      <c r="AE10" s="105" t="str">
        <f t="shared" si="1"/>
        <v/>
      </c>
      <c r="AF10" s="140"/>
    </row>
    <row r="11" spans="1:39" x14ac:dyDescent="0.25">
      <c r="A11" s="95"/>
      <c r="B11" s="106">
        <f t="shared" si="1"/>
        <v>1.2239467849223946</v>
      </c>
      <c r="C11" s="107">
        <f t="shared" si="1"/>
        <v>0.38778409090909088</v>
      </c>
      <c r="D11" s="107">
        <f t="shared" si="1"/>
        <v>0.70833333333333337</v>
      </c>
      <c r="E11" s="107">
        <f t="shared" si="1"/>
        <v>0.7106164383561645</v>
      </c>
      <c r="F11" s="107">
        <f t="shared" si="1"/>
        <v>1.0295748613678373</v>
      </c>
      <c r="G11" s="107">
        <f t="shared" si="1"/>
        <v>0.75255623721881404</v>
      </c>
      <c r="H11" s="107">
        <f t="shared" si="1"/>
        <v>0.89574468085106373</v>
      </c>
      <c r="I11" s="107">
        <f t="shared" si="1"/>
        <v>0.3217993079584775</v>
      </c>
      <c r="J11" s="107">
        <f t="shared" si="1"/>
        <v>0.3209417596034696</v>
      </c>
      <c r="K11" s="107">
        <f t="shared" si="1"/>
        <v>0.44755244755244761</v>
      </c>
      <c r="L11" s="107">
        <f t="shared" si="1"/>
        <v>0.46804511278195488</v>
      </c>
      <c r="M11" s="107">
        <f t="shared" si="1"/>
        <v>0.85007974481658699</v>
      </c>
      <c r="N11" s="107">
        <f t="shared" si="1"/>
        <v>0.61796246648793574</v>
      </c>
      <c r="O11" s="107">
        <f t="shared" si="1"/>
        <v>1.1412103746397695</v>
      </c>
      <c r="P11" s="107">
        <f t="shared" si="1"/>
        <v>0.76056338028169024</v>
      </c>
      <c r="Q11" s="107" t="str">
        <f t="shared" si="1"/>
        <v/>
      </c>
      <c r="R11" s="107" t="str">
        <f t="shared" si="1"/>
        <v/>
      </c>
      <c r="S11" s="107" t="str">
        <f t="shared" si="1"/>
        <v/>
      </c>
      <c r="T11" s="107" t="str">
        <f t="shared" si="1"/>
        <v/>
      </c>
      <c r="U11" s="107" t="str">
        <f t="shared" si="1"/>
        <v/>
      </c>
      <c r="V11" s="107" t="str">
        <f t="shared" si="1"/>
        <v/>
      </c>
      <c r="W11" s="107" t="str">
        <f t="shared" si="1"/>
        <v/>
      </c>
      <c r="X11" s="107" t="str">
        <f t="shared" si="1"/>
        <v/>
      </c>
      <c r="Y11" s="107" t="str">
        <f t="shared" si="1"/>
        <v/>
      </c>
      <c r="Z11" s="107" t="str">
        <f t="shared" si="1"/>
        <v/>
      </c>
      <c r="AA11" s="107" t="str">
        <f t="shared" si="1"/>
        <v/>
      </c>
      <c r="AB11" s="107" t="str">
        <f t="shared" si="1"/>
        <v/>
      </c>
      <c r="AC11" s="107" t="str">
        <f t="shared" si="1"/>
        <v/>
      </c>
      <c r="AD11" s="107" t="str">
        <f t="shared" si="1"/>
        <v/>
      </c>
      <c r="AE11" s="107" t="str">
        <f t="shared" si="1"/>
        <v/>
      </c>
      <c r="AF11" s="140"/>
    </row>
    <row r="12" spans="1:39" ht="17.25" thickBot="1" x14ac:dyDescent="0.3">
      <c r="A12" s="99"/>
      <c r="B12" s="108">
        <f t="shared" si="1"/>
        <v>1.0980392156862744</v>
      </c>
      <c r="C12" s="109">
        <f t="shared" si="1"/>
        <v>1.4937343358395989</v>
      </c>
      <c r="D12" s="109">
        <f t="shared" si="1"/>
        <v>1.2337078651685394</v>
      </c>
      <c r="E12" s="109">
        <f t="shared" si="1"/>
        <v>0.70554493307839383</v>
      </c>
      <c r="F12" s="109">
        <f t="shared" si="1"/>
        <v>0.88888888888888884</v>
      </c>
      <c r="G12" s="109">
        <f t="shared" si="1"/>
        <v>0.77212806026365344</v>
      </c>
      <c r="H12" s="109">
        <f t="shared" si="1"/>
        <v>0.54788069073783363</v>
      </c>
      <c r="I12" s="109">
        <f t="shared" si="1"/>
        <v>0.95184590690208659</v>
      </c>
      <c r="J12" s="109">
        <f t="shared" si="1"/>
        <v>0.5625</v>
      </c>
      <c r="K12" s="109">
        <f t="shared" si="1"/>
        <v>0.80918220946915353</v>
      </c>
      <c r="L12" s="109">
        <f t="shared" si="1"/>
        <v>0.50297265160523186</v>
      </c>
      <c r="M12" s="109">
        <f t="shared" si="1"/>
        <v>0.59558823529411764</v>
      </c>
      <c r="N12" s="109">
        <f t="shared" si="1"/>
        <v>0.59254498714652959</v>
      </c>
      <c r="O12" s="109">
        <f t="shared" si="1"/>
        <v>0.59907834101382484</v>
      </c>
      <c r="P12" s="109">
        <f t="shared" si="1"/>
        <v>0.61359867330016582</v>
      </c>
      <c r="Q12" s="109" t="str">
        <f t="shared" si="1"/>
        <v/>
      </c>
      <c r="R12" s="109" t="str">
        <f t="shared" si="1"/>
        <v/>
      </c>
      <c r="S12" s="109" t="str">
        <f t="shared" si="1"/>
        <v/>
      </c>
      <c r="T12" s="109" t="str">
        <f t="shared" si="1"/>
        <v/>
      </c>
      <c r="U12" s="109" t="str">
        <f t="shared" si="1"/>
        <v/>
      </c>
      <c r="V12" s="109" t="str">
        <f t="shared" si="1"/>
        <v/>
      </c>
      <c r="W12" s="109" t="str">
        <f t="shared" si="1"/>
        <v/>
      </c>
      <c r="X12" s="109" t="str">
        <f t="shared" si="1"/>
        <v/>
      </c>
      <c r="Y12" s="109" t="str">
        <f t="shared" si="1"/>
        <v/>
      </c>
      <c r="Z12" s="109" t="str">
        <f t="shared" si="1"/>
        <v/>
      </c>
      <c r="AA12" s="109" t="str">
        <f t="shared" si="1"/>
        <v/>
      </c>
      <c r="AB12" s="109" t="str">
        <f t="shared" si="1"/>
        <v/>
      </c>
      <c r="AC12" s="109" t="str">
        <f t="shared" si="1"/>
        <v/>
      </c>
      <c r="AD12" s="109" t="str">
        <f t="shared" si="1"/>
        <v/>
      </c>
      <c r="AE12" s="109" t="str">
        <f t="shared" si="1"/>
        <v/>
      </c>
      <c r="AF12" s="140"/>
    </row>
    <row r="13" spans="1:39" x14ac:dyDescent="0.25">
      <c r="A13" s="103" t="s">
        <v>46</v>
      </c>
      <c r="B13" s="92"/>
      <c r="C13" s="93"/>
      <c r="D13" s="93"/>
      <c r="E13" s="93"/>
      <c r="F13" s="93"/>
      <c r="G13" s="93"/>
      <c r="H13" s="93"/>
      <c r="I13" s="93"/>
      <c r="J13" s="93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147"/>
      <c r="AF13" s="116"/>
    </row>
    <row r="14" spans="1:39" x14ac:dyDescent="0.25">
      <c r="A14" s="95"/>
      <c r="B14" s="96"/>
      <c r="C14" s="97"/>
      <c r="D14" s="97"/>
      <c r="E14" s="97"/>
      <c r="F14" s="97"/>
      <c r="G14" s="97"/>
      <c r="H14" s="97"/>
      <c r="I14" s="97"/>
      <c r="J14" s="97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139"/>
      <c r="AF14" s="116"/>
      <c r="AG14" s="116"/>
      <c r="AH14" s="116"/>
      <c r="AI14" s="116"/>
      <c r="AJ14" s="116"/>
    </row>
    <row r="15" spans="1:39" ht="17.25" thickBot="1" x14ac:dyDescent="0.3">
      <c r="A15" s="99"/>
      <c r="B15" s="100"/>
      <c r="C15" s="101"/>
      <c r="D15" s="101"/>
      <c r="E15" s="101"/>
      <c r="F15" s="101"/>
      <c r="G15" s="101"/>
      <c r="H15" s="101"/>
      <c r="I15" s="101"/>
      <c r="J15" s="101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41"/>
      <c r="AF15" s="116"/>
      <c r="AG15" s="116"/>
      <c r="AH15" s="116"/>
      <c r="AI15" s="116"/>
      <c r="AJ15" s="116"/>
    </row>
    <row r="16" spans="1:39" x14ac:dyDescent="0.25">
      <c r="A16" s="103" t="s">
        <v>47</v>
      </c>
      <c r="B16" s="92"/>
      <c r="C16" s="93"/>
      <c r="D16" s="93"/>
      <c r="E16" s="93"/>
      <c r="F16" s="93"/>
      <c r="G16" s="93"/>
      <c r="H16" s="93"/>
      <c r="I16" s="93"/>
      <c r="J16" s="93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147"/>
      <c r="AF16" s="140"/>
      <c r="AG16" s="148"/>
      <c r="AH16" s="148"/>
      <c r="AI16" s="117"/>
      <c r="AJ16" s="117"/>
    </row>
    <row r="17" spans="1:36" x14ac:dyDescent="0.25">
      <c r="A17" s="95"/>
      <c r="B17" s="96"/>
      <c r="C17" s="97"/>
      <c r="D17" s="97"/>
      <c r="E17" s="97"/>
      <c r="F17" s="97"/>
      <c r="G17" s="97"/>
      <c r="H17" s="97"/>
      <c r="I17" s="97"/>
      <c r="J17" s="97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139"/>
      <c r="AF17" s="140"/>
      <c r="AG17" s="148"/>
      <c r="AH17" s="148"/>
      <c r="AI17" s="117"/>
      <c r="AJ17" s="117"/>
    </row>
    <row r="18" spans="1:36" ht="17.25" thickBot="1" x14ac:dyDescent="0.3">
      <c r="A18" s="99"/>
      <c r="B18" s="100"/>
      <c r="C18" s="101"/>
      <c r="D18" s="101"/>
      <c r="E18" s="101"/>
      <c r="F18" s="101"/>
      <c r="G18" s="101"/>
      <c r="H18" s="101"/>
      <c r="I18" s="101"/>
      <c r="J18" s="101"/>
      <c r="K18" s="102"/>
      <c r="L18" s="102"/>
      <c r="M18" s="102"/>
      <c r="N18" s="102"/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41"/>
      <c r="AF18" s="140"/>
      <c r="AG18" s="148"/>
      <c r="AH18" s="148"/>
      <c r="AI18" s="117"/>
      <c r="AJ18" s="117"/>
    </row>
    <row r="19" spans="1:36" ht="17.25" thickBot="1" x14ac:dyDescent="0.3">
      <c r="A19" s="110" t="s">
        <v>48</v>
      </c>
      <c r="B19" s="111"/>
      <c r="C19" s="112"/>
      <c r="D19" s="112"/>
      <c r="E19" s="112"/>
      <c r="F19" s="112"/>
      <c r="G19" s="112"/>
      <c r="H19" s="112"/>
      <c r="I19" s="112"/>
      <c r="J19" s="112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49"/>
      <c r="AF19" s="116"/>
      <c r="AG19" s="116"/>
      <c r="AH19" s="116"/>
      <c r="AI19" s="116"/>
      <c r="AJ19" s="116"/>
    </row>
    <row r="20" spans="1:36" x14ac:dyDescent="0.3">
      <c r="A20" s="114"/>
    </row>
    <row r="30" spans="1:36" x14ac:dyDescent="0.3">
      <c r="A30" s="116"/>
    </row>
    <row r="31" spans="1:36" x14ac:dyDescent="0.3">
      <c r="A31" s="116"/>
    </row>
    <row r="33" spans="1:1" x14ac:dyDescent="0.3">
      <c r="A33" s="116"/>
    </row>
    <row r="34" spans="1:1" x14ac:dyDescent="0.25">
      <c r="A34" s="117"/>
    </row>
    <row r="35" spans="1:1" x14ac:dyDescent="0.25">
      <c r="A35" s="117"/>
    </row>
    <row r="36" spans="1:1" x14ac:dyDescent="0.3">
      <c r="A36" s="116"/>
    </row>
    <row r="37" spans="1:1" x14ac:dyDescent="0.3">
      <c r="A37" s="116"/>
    </row>
    <row r="38" spans="1:1" x14ac:dyDescent="0.25">
      <c r="A38" s="117"/>
    </row>
    <row r="39" spans="1:1" x14ac:dyDescent="0.3">
      <c r="A39" s="116"/>
    </row>
    <row r="40" spans="1:1" x14ac:dyDescent="0.3">
      <c r="A40" s="116"/>
    </row>
    <row r="41" spans="1:1" x14ac:dyDescent="0.25">
      <c r="A41" s="117"/>
    </row>
    <row r="42" spans="1:1" x14ac:dyDescent="0.3">
      <c r="A42" s="116"/>
    </row>
    <row r="43" spans="1:1" x14ac:dyDescent="0.3">
      <c r="A43" s="116"/>
    </row>
    <row r="44" spans="1:1" x14ac:dyDescent="0.3">
      <c r="A44" s="116"/>
    </row>
    <row r="45" spans="1:1" x14ac:dyDescent="0.25">
      <c r="A45" s="117"/>
    </row>
  </sheetData>
  <mergeCells count="1">
    <mergeCell ref="AI1:A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Animal</vt:lpstr>
      <vt:lpstr>Egg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Ji-Hoon Kihm</dc:creator>
  <cp:lastModifiedBy>Ji-Hoon Kihm</cp:lastModifiedBy>
  <dcterms:created xsi:type="dcterms:W3CDTF">2023-08-27T12:39:30Z</dcterms:created>
  <dcterms:modified xsi:type="dcterms:W3CDTF">2023-08-27T13:18:29Z</dcterms:modified>
</cp:coreProperties>
</file>