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le\Documents\Duke-NUS\nBox\My Research\SCQOLS\Working\Short ver ref\4 Manuscript\Submission to JPRO\Resubmission\"/>
    </mc:Choice>
  </mc:AlternateContent>
  <xr:revisionPtr revIDLastSave="0" documentId="8_{112419A3-41F6-4453-80C7-E5A1C3B43E81}" xr6:coauthVersionLast="45" xr6:coauthVersionMax="45" xr10:uidLastSave="{00000000-0000-0000-0000-000000000000}"/>
  <bookViews>
    <workbookView xWindow="-120" yWindow="-120" windowWidth="29040" windowHeight="15840" xr2:uid="{441DB20E-A8B1-432D-AD89-0959695D2E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  <c r="B14" i="1"/>
  <c r="D12" i="1"/>
  <c r="C12" i="1"/>
  <c r="B12" i="1"/>
  <c r="F18" i="1" l="1"/>
  <c r="E18" i="1"/>
  <c r="D18" i="1"/>
  <c r="C18" i="1"/>
  <c r="B18" i="1"/>
  <c r="F16" i="1"/>
  <c r="E16" i="1"/>
  <c r="D16" i="1"/>
  <c r="C16" i="1"/>
  <c r="B16" i="1"/>
  <c r="F15" i="1"/>
  <c r="E15" i="1"/>
  <c r="D15" i="1"/>
  <c r="C15" i="1"/>
  <c r="B15" i="1"/>
  <c r="B13" i="1"/>
  <c r="F12" i="1"/>
  <c r="E12" i="1"/>
  <c r="F11" i="1"/>
  <c r="E11" i="1"/>
  <c r="D11" i="1"/>
  <c r="C11" i="1"/>
  <c r="B11" i="1"/>
  <c r="F13" i="1"/>
  <c r="E13" i="1"/>
  <c r="D13" i="1"/>
  <c r="C13" i="1"/>
</calcChain>
</file>

<file path=xl/sharedStrings.xml><?xml version="1.0" encoding="utf-8"?>
<sst xmlns="http://schemas.openxmlformats.org/spreadsheetml/2006/main" count="25" uniqueCount="24">
  <si>
    <t>Characteristics</t>
  </si>
  <si>
    <t>Age (years)</t>
  </si>
  <si>
    <t>Ethnicity</t>
  </si>
  <si>
    <t>Education level</t>
  </si>
  <si>
    <t>Caregiver role</t>
  </si>
  <si>
    <t>Patient's performace status</t>
  </si>
  <si>
    <r>
      <t>90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2"/>
      </rPr>
      <t xml:space="preserve"> Percentile</t>
    </r>
  </si>
  <si>
    <r>
      <t>75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2"/>
      </rPr>
      <t xml:space="preserve"> Percentile</t>
    </r>
  </si>
  <si>
    <r>
      <t>50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2"/>
      </rPr>
      <t xml:space="preserve"> Percentile</t>
    </r>
  </si>
  <si>
    <r>
      <t>25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2"/>
      </rPr>
      <t xml:space="preserve"> Percentile</t>
    </r>
  </si>
  <si>
    <r>
      <t>10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2"/>
      </rPr>
      <t xml:space="preserve"> Percentile</t>
    </r>
  </si>
  <si>
    <t xml:space="preserve">SCQOLS-15 </t>
  </si>
  <si>
    <t>Physical Well-being</t>
  </si>
  <si>
    <t>Mental Well-being</t>
  </si>
  <si>
    <t>Experience &amp; Meaning</t>
  </si>
  <si>
    <t>Impact on Daily Life</t>
  </si>
  <si>
    <t>Financial Well-being</t>
  </si>
  <si>
    <t>SCQOLS-10</t>
  </si>
  <si>
    <t>Total score / domain score</t>
  </si>
  <si>
    <t>Percentiles</t>
  </si>
  <si>
    <t>Chinese</t>
  </si>
  <si>
    <t>QoL Total score</t>
  </si>
  <si>
    <t>Primary or below</t>
  </si>
  <si>
    <t>The primary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</si>
</sst>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Times New Roman"/>
      <family val="2"/>
    </font>
    <font>
      <b/>
      <u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E405F-7E9D-49B2-9E03-9D34F532C482}">
  <dimension ref="A1:F18"/>
  <sheetViews>
    <sheetView showGridLines="0" tabSelected="1" workbookViewId="0"/>
  </sheetViews>
  <sheetFormatPr defaultRowHeight="15.75" x14ac:dyDescent="0.25"/>
  <cols>
    <col min="1" max="1" width="23.25" style="1" customWidth="1"/>
    <col min="2" max="6" width="13.375" style="1" customWidth="1"/>
    <col min="7" max="16384" width="9" style="1"/>
  </cols>
  <sheetData>
    <row r="1" spans="1:6" x14ac:dyDescent="0.25">
      <c r="A1" s="2" t="s">
        <v>0</v>
      </c>
    </row>
    <row r="2" spans="1:6" x14ac:dyDescent="0.25">
      <c r="A2" s="1" t="s">
        <v>1</v>
      </c>
      <c r="B2" s="1">
        <v>50</v>
      </c>
    </row>
    <row r="3" spans="1:6" x14ac:dyDescent="0.25">
      <c r="A3" s="1" t="s">
        <v>2</v>
      </c>
      <c r="B3" s="1" t="s">
        <v>20</v>
      </c>
    </row>
    <row r="4" spans="1:6" x14ac:dyDescent="0.25">
      <c r="A4" s="1" t="s">
        <v>3</v>
      </c>
      <c r="B4" s="1" t="s">
        <v>22</v>
      </c>
    </row>
    <row r="5" spans="1:6" x14ac:dyDescent="0.25">
      <c r="A5" s="1" t="s">
        <v>4</v>
      </c>
      <c r="B5" s="1" t="s">
        <v>23</v>
      </c>
    </row>
    <row r="6" spans="1:6" x14ac:dyDescent="0.25">
      <c r="A6" s="1" t="s">
        <v>5</v>
      </c>
      <c r="B6" s="1">
        <v>0</v>
      </c>
    </row>
    <row r="8" spans="1:6" x14ac:dyDescent="0.25">
      <c r="A8" s="2" t="s">
        <v>19</v>
      </c>
    </row>
    <row r="9" spans="1:6" ht="18.75" x14ac:dyDescent="0.25">
      <c r="A9" s="5" t="s">
        <v>18</v>
      </c>
      <c r="B9" s="5" t="s">
        <v>10</v>
      </c>
      <c r="C9" s="5" t="s">
        <v>9</v>
      </c>
      <c r="D9" s="5" t="s">
        <v>8</v>
      </c>
      <c r="E9" s="5" t="s">
        <v>7</v>
      </c>
      <c r="F9" s="5" t="s">
        <v>6</v>
      </c>
    </row>
    <row r="10" spans="1:6" x14ac:dyDescent="0.25">
      <c r="A10" s="1" t="s">
        <v>11</v>
      </c>
    </row>
    <row r="11" spans="1:6" x14ac:dyDescent="0.25">
      <c r="A11" s="3" t="s">
        <v>21</v>
      </c>
      <c r="B11" s="1">
        <f>MAX(0, MIN(100, (52.5)+IF(OR(B4="Secondary", B4="Tertiary"), (0), IF(B4="Primary or below", (-4.1), ""))+IF(B5="The only person", 0, IF(B5="The primary person", 1, IF(B5="One of the few persons", 2, "")))*(6.9)+B6*(-5.6)))</f>
        <v>55.3</v>
      </c>
      <c r="C11" s="1">
        <f>MAX(0, MIN(100, (63.6)+IF(OR(B4="Secondary", B4="Tertiary"), (0), IF(B4="Primary or below", (-5.9), ""))+IF(B5="The only person", 0, IF(B5="The primary person", 1, IF(B5="One of the few persons", 2, "")))*(6)+B6*(-4.6)))</f>
        <v>63.7</v>
      </c>
      <c r="D11" s="1">
        <f>MAX(0, MIN(100, (75.2)+IF(OR(B4="Secondary", B4="Tertiary"), (0), IF(B4="Primary or below", (-3.9), ""))+IF(B5="The only person", 0, IF(B5="The primary person", 1, IF(B5="One of the few persons", 2, "")))*(3.5)+B6*(-3.5)))</f>
        <v>74.8</v>
      </c>
      <c r="E11" s="1">
        <f>MAX(0, MIN(100, (83.7)+IF(OR(B4="Secondary", B4="Tertiary"), (0), IF(B4="Primary or below", (-4.2), ""))+IF(B5="The only person", 0, IF(B5="The primary person", 1, IF(B5="One of the few persons", 2, "")))*(1.2)+B6*(-2)))</f>
        <v>80.7</v>
      </c>
      <c r="F11" s="1">
        <f>MAX(0, MIN(100, (90.5)+IF(OR(B4="Secondary", B4="Tertiary"), (0), IF(B4="Primary or below", (-5.1), ""))+IF(B5="The only person", 0, IF(B5="The primary person", 1, IF(B5="One of the few persons", 2, "")))*(1)+B6*(-2.1)))</f>
        <v>86.4</v>
      </c>
    </row>
    <row r="12" spans="1:6" x14ac:dyDescent="0.25">
      <c r="A12" s="3" t="s">
        <v>12</v>
      </c>
      <c r="B12" s="1">
        <f>MAX(0, MIN(100, (37.5)+IF(B3="Chinese", 0, IF(B3="Malay", (16.7), IF(B3="Indian", (-16.7), IF(B3="Others", (16.7), ""))))+IF(B5="The only person", 0, IF(B5="The primary person", 1, IF(B5="One of the few persons", 2, "")))*(16.7)+B6*(-4.2)))</f>
        <v>54.2</v>
      </c>
      <c r="C12" s="1">
        <f>MAX(0, MIN(100, (65.8)+IF(B3="Chinese", 0, IF(B3="Malay", (8.3), IF(B3="Indian", (0), IF(B3="Others", (8.3), ""))))+IF(B5="The only person", 0, IF(B5="The primary person", 1, IF(B5="One of the few persons", 2, "")))*(8.3)+B6*(-8.3)))</f>
        <v>74.099999999999994</v>
      </c>
      <c r="D12" s="1">
        <f>MAX(0, MIN(100, (87.5)+IF(B3="Chinese", 0, IF(B3="Malay", (4.2), IF(B3="Indian", (0), IF(B3="Others", (4.2), ""))))+IF(B5="The only person", 0, IF(B5="The primary person", 1, IF(B5="One of the few persons", 2, "")))*(6.4)+B6*(-4.2)))</f>
        <v>93.9</v>
      </c>
      <c r="E12" s="1">
        <f>MAX(0, MIN(100, (100)+IF(B3="Chinese", 0, IF(B3="Malay", (0), IF(B3="Indian", (0), IF(B3="Others", (0), ""))))+IF(B5="The only person", 0, IF(B5="The primary person", 1, IF(B5="One of the few persons", 2, "")))*(0)+B6*(0)))</f>
        <v>100</v>
      </c>
      <c r="F12" s="1">
        <f>MAX(0, MIN(100, (100)+IF(B3="Chinese", 0, IF(B3="Malay", (0), IF(B3="Indian", (0), IF(B3="Others", (0), ""))))+IF(B5="The only person", 0, IF(B5="The primary person", 1, IF(B5="One of the few persons", 2, "")))*(0)+B6*(0)))</f>
        <v>100</v>
      </c>
    </row>
    <row r="13" spans="1:6" x14ac:dyDescent="0.25">
      <c r="A13" s="3" t="s">
        <v>13</v>
      </c>
      <c r="B13" s="1">
        <f>MAX(0, MIN(100, (25)+IF(OR(B4="Secondary", B4="Tertiary"), (0), IF(B4="Primary or below", (-12.5), ""))+IF(B5="The only person", 0, IF(B5="The primary person", 1, IF(B5="One of the few persons", 2, "")))*(2.1)+B6*(-4.2)))</f>
        <v>14.6</v>
      </c>
      <c r="C13" s="1">
        <f>(37.5)+IF(OR(B4="Secondary", B4="Tertiary"), (0), IF(B4="Primary or below", (-12.5), ""))+IF(B5="The only person", 0, IF(B5="The primary person", 1, IF(B5="One of the few persons", 2, "")))*(4.2)+B6*(-4.2)</f>
        <v>29.2</v>
      </c>
      <c r="D13" s="1">
        <f>(52.1)+IF(OR(B4="Secondary", B4="Tertiary"), (0), IF(B4="Primary or below", (-6.3), ""))+IF(B5="The only person", 0, IF(B5="The primary person", 1, IF(B5="One of the few persons", 2, "")))*(6.3)+B6*(-6.2)</f>
        <v>52.1</v>
      </c>
      <c r="E13" s="1">
        <f>(66.7)+IF(OR(B4="Secondary", B4="Tertiary"), (0), IF(B4="Primary or below", (5), ""))+IF(B5="The only person", 0, IF(B5="The primary person", 1, IF(B5="One of the few persons", 2, "")))*(5)+B6*(-3.3)</f>
        <v>76.7</v>
      </c>
      <c r="F13" s="1">
        <f>(83.3)+IF(OR(B4="Secondary", B4="Tertiary"), (0), IF(B4="Primary or below", (4.2), ""))+IF(B5="The only person", 0, IF(B5="The primary person", 1, IF(B5="One of the few persons", 2, "")))*(4.2)+B6*(-4.2)</f>
        <v>91.7</v>
      </c>
    </row>
    <row r="14" spans="1:6" x14ac:dyDescent="0.25">
      <c r="A14" s="3" t="s">
        <v>14</v>
      </c>
      <c r="B14" s="1">
        <f>MAX(0, MIN(100, (31.3)+IF(B3="Chinese", 0, IF(B3="Malay", (12.5), IF(B3="Indian", (12.5), IF(B3="Others", (12.5), ""))))))</f>
        <v>31.3</v>
      </c>
      <c r="C14" s="1">
        <f>MAX(0, MIN(100, (50)+IF(B3="Chinese", 0, IF(B3="Malay", (12.5), IF(B3="Indian", (12.5), IF(B3="Others", (12.5), ""))))))</f>
        <v>50</v>
      </c>
      <c r="D14" s="1">
        <f>MAX(0, MIN(100, (62.5)+IF(B3="Chinese", 0, IF(B3="Malay", (18.8), IF(B3="Indian", (18.8), IF(B3="Others", (18.8), ""))))))</f>
        <v>62.5</v>
      </c>
      <c r="E14" s="1">
        <f>MAX(0, MIN(100, (81.3)+IF(B3="Chinese", 0, IF(B3="Malay", (12.5), IF(B3="Indian", (12.5), IF(B3="Others", (12.5), ""))))))</f>
        <v>81.3</v>
      </c>
      <c r="F14" s="1">
        <f>MAX(0, MIN(100, (93.8)+IF(B3="Chinese", 0, IF(B3="Malay", (6.3), IF(B3="Indian", (6.3), IF(B3="Others", (6.3), ""))))))</f>
        <v>93.8</v>
      </c>
    </row>
    <row r="15" spans="1:6" x14ac:dyDescent="0.25">
      <c r="A15" s="3" t="s">
        <v>15</v>
      </c>
      <c r="B15" s="1">
        <f>MAX(0, MIN(100, (54.2)+IF(B5="The only person", 0, IF(B5="The primary person", 1, IF(B5="One of the few persons", 2, "")))*(12.5)+B6*(-12.5)))</f>
        <v>66.7</v>
      </c>
      <c r="C15" s="1">
        <f>MAX(0, MIN(100, (75)+IF(B5="The only person", 0, IF(B5="The primary person", 1, IF(B5="One of the few persons", 2, "")))*(8.3)+B6*(-8.3)))</f>
        <v>83.3</v>
      </c>
      <c r="D15" s="1">
        <f>MAX(0, MIN(100, (91.7)+IF(B5="The only person", 0, IF(B5="The primary person", 1, IF(B5="One of the few persons", 2, "")))*(4.2)+B6*(-4.2)))</f>
        <v>95.9</v>
      </c>
      <c r="E15" s="1">
        <f>MAX(0, MIN(100, (100)+IF(B5="The only person", 0, IF(B5="The primary person", 1, IF(B5="One of the few persons", 2, "")))*(0)+B6*(0)))</f>
        <v>100</v>
      </c>
      <c r="F15" s="1">
        <f>MAX(0, MIN(100, (100)+IF(B5="The only person", 0, IF(B5="The primary person", 1, IF(B5="One of the few persons", 2, "")))*(0)+B6*(0)))</f>
        <v>100</v>
      </c>
    </row>
    <row r="16" spans="1:6" x14ac:dyDescent="0.25">
      <c r="A16" s="3" t="s">
        <v>16</v>
      </c>
      <c r="B16" s="1">
        <f>MAX(0, MIN(100, (16.7)+B2/10*(0)+IF(OR(B4="Secondary", B4="Tertiary"), (0), IF(B4="Primary or below", (-13), ""))+IF(B5="The only person", 0, IF(B5="The primary person", 1, IF(B5="One of the few persons", 2, "")))*(12.5)+B6*(-4.2)))</f>
        <v>16.2</v>
      </c>
      <c r="C16" s="1">
        <f>MAX(0, MIN(100, (34.1)+B2/10*(1.8)+IF(OR(B4="Secondary", B4="Tertiary"), (0), IF(B4="Primary or below", (-17), ""))+IF(B5="The only person", 0, IF(B5="The primary person", 1, IF(B5="One of the few persons", 2, "")))*(17.2)+B6*(-5.6)))</f>
        <v>43.3</v>
      </c>
      <c r="D16" s="1">
        <f>MAX(0, MIN(100, (42.6)+B2/10*(4.6)+IF(OR(B4="Secondary", B4="Tertiary"), (0), IF(B4="Primary or below", (-21), ""))+IF(B5="The only person", 0, IF(B5="The primary person", 1, IF(B5="One of the few persons", 2, "")))*(13.9)+B6*(-1.9)))</f>
        <v>58.499999999999993</v>
      </c>
      <c r="E16" s="1">
        <f>MAX(0, MIN(100, (100)+B2/10*(0)+IF(OR(B4="Secondary", B4="Tertiary"), (0), IF(B4="Primary or below", (-13), ""))+IF(B5="The only person", 0, IF(B5="The primary person", 1, IF(B5="One of the few persons", 2, "")))*(0)+B6*(0)))</f>
        <v>87</v>
      </c>
      <c r="F16" s="1">
        <f>MAX(0, MIN(100, (100)+B2/10*(0)+IF(OR(B4="Secondary", B4="Tertiary"), (0), IF(B4="Primary or below", (0), ""))+IF(B5="The only person", 0, IF(B5="The primary person", 1, IF(B5="One of the few persons", 2, "")))*(0)+B6*(0)))</f>
        <v>100</v>
      </c>
    </row>
    <row r="17" spans="1:6" x14ac:dyDescent="0.25">
      <c r="A17" s="1" t="s">
        <v>17</v>
      </c>
    </row>
    <row r="18" spans="1:6" x14ac:dyDescent="0.25">
      <c r="A18" s="6" t="s">
        <v>21</v>
      </c>
      <c r="B18" s="4">
        <f>MAX(0, MIN(100, (48.7)+IF(OR(B4="Secondary", B4="Tertiary"), (0), IF(B4="Primary or below", (-2.1), ""))+IF(B5="The only person", 0, IF(B5="The primary person", 1, IF(B5="One of the few persons", 2, "")))*(8.5)+B6*(-5.3)))</f>
        <v>55.1</v>
      </c>
      <c r="C18" s="4">
        <f>MAX(0, MIN(100, (63.9)+IF(OR(B4="Secondary", B4="Tertiary"), (0), IF(B4="Primary or below", (-5.8), ""))+IF(B5="The only person", 0, IF(B5="The primary person", 1, IF(B5="One of the few persons", 2, "")))*(6.3)+B6*(-4.6)))</f>
        <v>64.400000000000006</v>
      </c>
      <c r="D18" s="4">
        <f>MAX(0, MIN(100, (77.1)+IF(OR(B4="Secondary", B4="Tertiary"), (0), IF(B4="Primary or below", (-6.6), ""))+IF(B5="The only person", 0, IF(B5="The primary person", 1, IF(B5="One of the few persons", 2, "")))*(3.3)+B6*(-3.8)))</f>
        <v>73.8</v>
      </c>
      <c r="E18" s="4">
        <f>MAX(0, MIN(100, (82.6)+IF(OR(B4="Secondary", B4="Tertiary"), (0), IF(B4="Primary or below", (-5.9), ""))+IF(B5="The only person", 0, IF(B5="The primary person", 1, IF(B5="One of the few persons", 2, "")))*(2.6)+B6*(-1.9)))</f>
        <v>79.299999999999983</v>
      </c>
      <c r="F18" s="4">
        <f>MAX(0, MIN(100, (90.9)+IF(OR(B4="Secondary", B4="Tertiary"), (0), IF(B4="Primary or below", (-5.4), ""))+IF(B5="The only person", 0, IF(B5="The primary person", 1, IF(B5="One of the few persons", 2, "")))*(1.5)+B6*(-1.7)))</f>
        <v>87</v>
      </c>
    </row>
  </sheetData>
  <dataValidations count="5">
    <dataValidation type="whole" allowBlank="1" showInputMessage="1" showErrorMessage="1" sqref="B2" xr:uid="{A383627D-2C0D-459A-828D-35CF45749D55}">
      <formula1>0</formula1>
      <formula2>120</formula2>
    </dataValidation>
    <dataValidation type="list" allowBlank="1" showInputMessage="1" showErrorMessage="1" sqref="B3" xr:uid="{8850AAB1-5CDB-44AD-B8D8-42F94F5A0DD0}">
      <formula1>"Chinese, Malay, Indian, Others"</formula1>
    </dataValidation>
    <dataValidation type="list" allowBlank="1" showInputMessage="1" showErrorMessage="1" sqref="B4" xr:uid="{BBF5ED4E-2393-413E-95ED-AFEA5D8DAEFD}">
      <formula1>"Tertiary, Secondary, Primary or below"</formula1>
    </dataValidation>
    <dataValidation type="list" allowBlank="1" showInputMessage="1" showErrorMessage="1" sqref="B5" xr:uid="{983E0AE9-0D1D-4E26-819B-68E3A2329D4C}">
      <formula1>"The only person, The primary person, One of the few persons"</formula1>
    </dataValidation>
    <dataValidation type="list" allowBlank="1" showInputMessage="1" showErrorMessage="1" sqref="B6" xr:uid="{2C56A4E1-AFAC-4B11-B1E0-D65C9124B710}">
      <formula1>"0, 1, 2, 3, 4"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LCF</dc:creator>
  <cp:lastModifiedBy>LCF</cp:lastModifiedBy>
  <dcterms:created xsi:type="dcterms:W3CDTF">2020-10-25T04:40:53Z</dcterms:created>
  <dcterms:modified xsi:type="dcterms:W3CDTF">2020-11-11T05:55:21Z</dcterms:modified>
</cp:coreProperties>
</file>