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SHIPPING\COMMITTED INFRASTRUCTURE PAPER\FINAL DRAFT\"/>
    </mc:Choice>
  </mc:AlternateContent>
  <bookViews>
    <workbookView xWindow="0" yWindow="0" windowWidth="20490" windowHeight="7320"/>
  </bookViews>
  <sheets>
    <sheet name="METADATA" sheetId="17" r:id="rId1"/>
    <sheet name="MASTER INPUT" sheetId="1" r:id="rId2"/>
    <sheet name="VALUES &amp; RESULTS" sheetId="18" r:id="rId3"/>
    <sheet name="CO2 graph" sheetId="19" r:id="rId4"/>
    <sheet name="BULK CARRIERS" sheetId="2" r:id="rId5"/>
    <sheet name="CHEMICAL TANKERS" sheetId="3" r:id="rId6"/>
    <sheet name="COMBINATION CARRIERS" sheetId="4" r:id="rId7"/>
    <sheet name="CONTAINER SHIPS" sheetId="5" r:id="rId8"/>
    <sheet name="CONTAINER RO RO CARGO" sheetId="6" r:id="rId9"/>
    <sheet name="GAS CARRIERS" sheetId="7" r:id="rId10"/>
    <sheet name="GENERAL CARGO SHIPS" sheetId="8" r:id="rId11"/>
    <sheet name="LNG CARRIERS" sheetId="9" r:id="rId12"/>
    <sheet name="OIL TANKERS" sheetId="10" r:id="rId13"/>
    <sheet name="OTHER SHIP TYPES" sheetId="11" r:id="rId14"/>
    <sheet name="PASSENGER SHIPS" sheetId="12" r:id="rId15"/>
    <sheet name="REFRIGERATED CARGO" sheetId="13" r:id="rId16"/>
    <sheet name="RO PAX" sheetId="14" r:id="rId17"/>
    <sheet name="RO RO" sheetId="15" r:id="rId18"/>
    <sheet name="VEHICLE CARRIERS" sheetId="16" r:id="rId1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4" i="19" l="1"/>
  <c r="A53" i="19"/>
  <c r="AT54" i="19"/>
  <c r="AP54" i="19"/>
  <c r="AL54" i="19"/>
  <c r="AH54" i="19"/>
  <c r="AD54" i="19"/>
  <c r="Z54" i="19"/>
  <c r="V54" i="19"/>
  <c r="R54" i="19"/>
  <c r="N54" i="19"/>
  <c r="J54" i="19"/>
  <c r="F54" i="19"/>
  <c r="AT53" i="19"/>
  <c r="AS53" i="19"/>
  <c r="AS54" i="19" s="1"/>
  <c r="AR53" i="19"/>
  <c r="AR54" i="19" s="1"/>
  <c r="AQ53" i="19"/>
  <c r="AQ54" i="19" s="1"/>
  <c r="AP53" i="19"/>
  <c r="AO53" i="19"/>
  <c r="AO54" i="19" s="1"/>
  <c r="AN53" i="19"/>
  <c r="AN54" i="19" s="1"/>
  <c r="AM53" i="19"/>
  <c r="AM54" i="19" s="1"/>
  <c r="AL53" i="19"/>
  <c r="AK53" i="19"/>
  <c r="AK54" i="19" s="1"/>
  <c r="AJ53" i="19"/>
  <c r="AJ54" i="19" s="1"/>
  <c r="AI53" i="19"/>
  <c r="AI54" i="19" s="1"/>
  <c r="AH53" i="19"/>
  <c r="AG53" i="19"/>
  <c r="AG54" i="19" s="1"/>
  <c r="AF53" i="19"/>
  <c r="AF54" i="19" s="1"/>
  <c r="AE53" i="19"/>
  <c r="AE54" i="19" s="1"/>
  <c r="AD53" i="19"/>
  <c r="AC53" i="19"/>
  <c r="AC54" i="19" s="1"/>
  <c r="AB53" i="19"/>
  <c r="AB54" i="19" s="1"/>
  <c r="AA53" i="19"/>
  <c r="AA54" i="19" s="1"/>
  <c r="Z53" i="19"/>
  <c r="Y53" i="19"/>
  <c r="Y54" i="19" s="1"/>
  <c r="X53" i="19"/>
  <c r="X54" i="19" s="1"/>
  <c r="W53" i="19"/>
  <c r="W54" i="19" s="1"/>
  <c r="V53" i="19"/>
  <c r="U53" i="19"/>
  <c r="U54" i="19" s="1"/>
  <c r="T53" i="19"/>
  <c r="T54" i="19" s="1"/>
  <c r="S53" i="19"/>
  <c r="S54" i="19" s="1"/>
  <c r="R53" i="19"/>
  <c r="Q53" i="19"/>
  <c r="Q54" i="19" s="1"/>
  <c r="P53" i="19"/>
  <c r="P54" i="19" s="1"/>
  <c r="O53" i="19"/>
  <c r="O54" i="19" s="1"/>
  <c r="N53" i="19"/>
  <c r="M53" i="19"/>
  <c r="M54" i="19" s="1"/>
  <c r="L53" i="19"/>
  <c r="L54" i="19" s="1"/>
  <c r="K53" i="19"/>
  <c r="K54" i="19" s="1"/>
  <c r="J53" i="19"/>
  <c r="I53" i="19"/>
  <c r="I54" i="19" s="1"/>
  <c r="H53" i="19"/>
  <c r="H54" i="19" s="1"/>
  <c r="G53" i="19"/>
  <c r="G54" i="19" s="1"/>
  <c r="F53" i="19"/>
  <c r="E53" i="19"/>
  <c r="E54" i="19" s="1"/>
  <c r="D53" i="19"/>
  <c r="D54" i="19" s="1"/>
  <c r="C53" i="19"/>
  <c r="C54" i="19" s="1"/>
  <c r="A52" i="19"/>
  <c r="A51" i="19"/>
  <c r="A50" i="19"/>
  <c r="A49" i="19"/>
  <c r="A48" i="19"/>
  <c r="A47" i="19"/>
  <c r="A46" i="19"/>
  <c r="A45" i="19"/>
  <c r="A44" i="19"/>
  <c r="A43" i="19"/>
  <c r="E42" i="19"/>
  <c r="F42" i="19" s="1"/>
  <c r="G42" i="19" s="1"/>
  <c r="H42" i="19" s="1"/>
  <c r="I42" i="19" s="1"/>
  <c r="J42" i="19" s="1"/>
  <c r="K42" i="19" s="1"/>
  <c r="L42" i="19" s="1"/>
  <c r="M42" i="19" s="1"/>
  <c r="N42" i="19" s="1"/>
  <c r="O42" i="19" s="1"/>
  <c r="P42" i="19" s="1"/>
  <c r="Q42" i="19" s="1"/>
  <c r="R42" i="19" s="1"/>
  <c r="S42" i="19" s="1"/>
  <c r="T42" i="19" s="1"/>
  <c r="U42" i="19" s="1"/>
  <c r="V42" i="19" s="1"/>
  <c r="W42" i="19" s="1"/>
  <c r="X42" i="19" s="1"/>
  <c r="Y42" i="19" s="1"/>
  <c r="Z42" i="19" s="1"/>
  <c r="AA42" i="19" s="1"/>
  <c r="AB42" i="19" s="1"/>
  <c r="AC42" i="19" s="1"/>
  <c r="AD42" i="19" s="1"/>
  <c r="AE42" i="19" s="1"/>
  <c r="AF42" i="19" s="1"/>
  <c r="AG42" i="19" s="1"/>
  <c r="AH42" i="19" s="1"/>
  <c r="AI42" i="19" s="1"/>
  <c r="AJ42" i="19" s="1"/>
  <c r="AK42" i="19" s="1"/>
  <c r="AL42" i="19" s="1"/>
  <c r="AM42" i="19" s="1"/>
  <c r="AN42" i="19" s="1"/>
  <c r="AO42" i="19" s="1"/>
  <c r="AP42" i="19" s="1"/>
  <c r="AQ42" i="19" s="1"/>
  <c r="AR42" i="19" s="1"/>
  <c r="AS42" i="19" s="1"/>
  <c r="AT42" i="19" s="1"/>
  <c r="AT37" i="19" l="1"/>
  <c r="AS37" i="19"/>
  <c r="AR37" i="19"/>
  <c r="AQ37" i="19"/>
  <c r="AP37" i="19"/>
  <c r="AO37"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J37" i="19"/>
  <c r="I37" i="19"/>
  <c r="H37" i="19"/>
  <c r="G37" i="19"/>
  <c r="F37" i="19"/>
  <c r="E37" i="19"/>
  <c r="AT36" i="19"/>
  <c r="AS36" i="19"/>
  <c r="AR36" i="19"/>
  <c r="AQ36" i="19"/>
  <c r="AP36" i="19"/>
  <c r="AO36"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J36" i="19"/>
  <c r="I36" i="19"/>
  <c r="H36" i="19"/>
  <c r="G36" i="19"/>
  <c r="F36" i="19"/>
  <c r="E36" i="19"/>
  <c r="AT35" i="19"/>
  <c r="AS35" i="19"/>
  <c r="AR35" i="19"/>
  <c r="AQ35" i="19"/>
  <c r="AP35" i="19"/>
  <c r="AO35"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J35" i="19"/>
  <c r="I35" i="19"/>
  <c r="H35" i="19"/>
  <c r="G35" i="19"/>
  <c r="F35" i="19"/>
  <c r="E35" i="19"/>
  <c r="AT34" i="19"/>
  <c r="AS34" i="19"/>
  <c r="AR34" i="19"/>
  <c r="AQ34" i="19"/>
  <c r="AP34" i="19"/>
  <c r="AO34"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AT33" i="19"/>
  <c r="AS33" i="19"/>
  <c r="AR33" i="19"/>
  <c r="AQ33" i="19"/>
  <c r="AP33" i="19"/>
  <c r="AO33" i="19"/>
  <c r="AN33" i="19"/>
  <c r="AM33" i="19"/>
  <c r="AL33" i="19"/>
  <c r="AK33" i="19"/>
  <c r="AJ33" i="19"/>
  <c r="AI33" i="19"/>
  <c r="AH33" i="19"/>
  <c r="AG33" i="19"/>
  <c r="AF33" i="19"/>
  <c r="AE33" i="19"/>
  <c r="AD33" i="19"/>
  <c r="AC33" i="19"/>
  <c r="AB33" i="19"/>
  <c r="AA33" i="19"/>
  <c r="Z33" i="19"/>
  <c r="Y33" i="19"/>
  <c r="X33" i="19"/>
  <c r="W33" i="19"/>
  <c r="V33" i="19"/>
  <c r="U33" i="19"/>
  <c r="T33" i="19"/>
  <c r="S33" i="19"/>
  <c r="R33" i="19"/>
  <c r="Q33" i="19"/>
  <c r="P33" i="19"/>
  <c r="O33" i="19"/>
  <c r="N33" i="19"/>
  <c r="M33" i="19"/>
  <c r="L33" i="19"/>
  <c r="K33" i="19"/>
  <c r="J33" i="19"/>
  <c r="I33" i="19"/>
  <c r="H33" i="19"/>
  <c r="G33" i="19"/>
  <c r="F33" i="19"/>
  <c r="E33" i="19"/>
  <c r="AT32" i="19"/>
  <c r="AS32" i="19"/>
  <c r="AR32" i="19"/>
  <c r="AQ32" i="19"/>
  <c r="AP32" i="19"/>
  <c r="AO32" i="19"/>
  <c r="AN32" i="19"/>
  <c r="AM32" i="19"/>
  <c r="AL32" i="19"/>
  <c r="AK32" i="19"/>
  <c r="AJ32" i="19"/>
  <c r="AI32" i="19"/>
  <c r="AH32" i="19"/>
  <c r="AG32" i="19"/>
  <c r="AF32" i="19"/>
  <c r="AE32" i="19"/>
  <c r="AD32" i="19"/>
  <c r="AC32" i="19"/>
  <c r="AB32" i="19"/>
  <c r="AA32" i="19"/>
  <c r="Z32" i="19"/>
  <c r="Y32" i="19"/>
  <c r="X32" i="19"/>
  <c r="W32" i="19"/>
  <c r="V32" i="19"/>
  <c r="U32" i="19"/>
  <c r="T32" i="19"/>
  <c r="S32" i="19"/>
  <c r="R32" i="19"/>
  <c r="Q32" i="19"/>
  <c r="P32" i="19"/>
  <c r="O32" i="19"/>
  <c r="N32" i="19"/>
  <c r="M32" i="19"/>
  <c r="L32" i="19"/>
  <c r="K32" i="19"/>
  <c r="J32" i="19"/>
  <c r="I32" i="19"/>
  <c r="H32" i="19"/>
  <c r="G32" i="19"/>
  <c r="F32" i="19"/>
  <c r="E32" i="19"/>
  <c r="AT31" i="19"/>
  <c r="AS31" i="19"/>
  <c r="AR31" i="19"/>
  <c r="AQ31" i="19"/>
  <c r="AP31" i="19"/>
  <c r="AO31" i="19"/>
  <c r="AN31"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J31" i="19"/>
  <c r="I31" i="19"/>
  <c r="H31" i="19"/>
  <c r="G31" i="19"/>
  <c r="F31" i="19"/>
  <c r="E31" i="19"/>
  <c r="AT30" i="19"/>
  <c r="AS30" i="19"/>
  <c r="AR30" i="19"/>
  <c r="AQ30" i="19"/>
  <c r="AP30" i="19"/>
  <c r="AO30"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J30" i="19"/>
  <c r="I30" i="19"/>
  <c r="H30" i="19"/>
  <c r="G30" i="19"/>
  <c r="F30" i="19"/>
  <c r="E30" i="19"/>
  <c r="AT29" i="19"/>
  <c r="AS29" i="19"/>
  <c r="AR29" i="19"/>
  <c r="AQ29" i="19"/>
  <c r="AP29" i="19"/>
  <c r="AO29"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J29" i="19"/>
  <c r="I29" i="19"/>
  <c r="H29" i="19"/>
  <c r="G29" i="19"/>
  <c r="F29" i="19"/>
  <c r="E29" i="19"/>
  <c r="AT28" i="19"/>
  <c r="AS28" i="19"/>
  <c r="AR28" i="19"/>
  <c r="AQ28" i="19"/>
  <c r="AP28" i="19"/>
  <c r="AO28"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J28" i="19"/>
  <c r="I28" i="19"/>
  <c r="H28" i="19"/>
  <c r="G28" i="19"/>
  <c r="F28" i="19"/>
  <c r="E28" i="19"/>
  <c r="AT27" i="19"/>
  <c r="AS27" i="19"/>
  <c r="AR27" i="19"/>
  <c r="AQ27" i="19"/>
  <c r="AP27" i="19"/>
  <c r="AO27"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J27" i="19"/>
  <c r="I27" i="19"/>
  <c r="H27" i="19"/>
  <c r="G27" i="19"/>
  <c r="F27" i="19"/>
  <c r="E27" i="19"/>
  <c r="AT26" i="19"/>
  <c r="AS26" i="19"/>
  <c r="AR26" i="19"/>
  <c r="AQ26" i="19"/>
  <c r="AP26" i="19"/>
  <c r="AO26"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J26" i="19"/>
  <c r="I26" i="19"/>
  <c r="H26" i="19"/>
  <c r="G26" i="19"/>
  <c r="F26" i="19"/>
  <c r="E26" i="19"/>
  <c r="AT25" i="19"/>
  <c r="AS25" i="19"/>
  <c r="AR25" i="19"/>
  <c r="AQ25" i="19"/>
  <c r="AP25" i="19"/>
  <c r="AO25"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J25" i="19"/>
  <c r="I25" i="19"/>
  <c r="H25" i="19"/>
  <c r="G25" i="19"/>
  <c r="F25" i="19"/>
  <c r="E25" i="19"/>
  <c r="AT24" i="19"/>
  <c r="AS24" i="19"/>
  <c r="AR24" i="19"/>
  <c r="AQ24" i="19"/>
  <c r="AP24" i="19"/>
  <c r="AO24"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G24" i="19"/>
  <c r="F24" i="19"/>
  <c r="E24" i="19"/>
  <c r="D37" i="19"/>
  <c r="D36" i="19"/>
  <c r="D35" i="19"/>
  <c r="D34" i="19"/>
  <c r="D33" i="19"/>
  <c r="D32" i="19"/>
  <c r="D31" i="19"/>
  <c r="D30" i="19"/>
  <c r="D29" i="19"/>
  <c r="D28" i="19"/>
  <c r="D27" i="19"/>
  <c r="D26" i="19"/>
  <c r="D25" i="19"/>
  <c r="D24" i="19"/>
  <c r="C37" i="19"/>
  <c r="C36" i="19"/>
  <c r="C35" i="19"/>
  <c r="C34" i="19"/>
  <c r="C33" i="19"/>
  <c r="C32" i="19"/>
  <c r="C31" i="19"/>
  <c r="C30" i="19"/>
  <c r="C29" i="19"/>
  <c r="C28" i="19"/>
  <c r="C27" i="19"/>
  <c r="C26" i="19"/>
  <c r="C25" i="19"/>
  <c r="C24" i="19"/>
  <c r="AT23" i="19"/>
  <c r="AS23" i="19"/>
  <c r="AR23" i="19"/>
  <c r="AQ23" i="19"/>
  <c r="AP23" i="19"/>
  <c r="AO23" i="19"/>
  <c r="AN23" i="19"/>
  <c r="AM23" i="19"/>
  <c r="AL23" i="19"/>
  <c r="AK23" i="19"/>
  <c r="AJ23" i="19"/>
  <c r="AI23" i="19"/>
  <c r="AH23" i="19"/>
  <c r="AG23" i="19"/>
  <c r="AF23" i="19"/>
  <c r="AE23" i="19"/>
  <c r="AD23" i="19"/>
  <c r="AC23" i="19"/>
  <c r="AB23" i="19"/>
  <c r="AA23" i="19"/>
  <c r="Z23" i="19"/>
  <c r="Y23" i="19"/>
  <c r="X23" i="19"/>
  <c r="W23" i="19"/>
  <c r="V23" i="19"/>
  <c r="U23" i="19"/>
  <c r="T23" i="19"/>
  <c r="S23" i="19"/>
  <c r="R23" i="19"/>
  <c r="Q23" i="19"/>
  <c r="P23" i="19"/>
  <c r="O23" i="19"/>
  <c r="N23" i="19"/>
  <c r="M23" i="19"/>
  <c r="L23" i="19"/>
  <c r="K23" i="19"/>
  <c r="J23" i="19"/>
  <c r="I23" i="19"/>
  <c r="H23" i="19"/>
  <c r="G23" i="19"/>
  <c r="F23" i="19"/>
  <c r="E23" i="19"/>
  <c r="D23" i="19"/>
  <c r="C23" i="19"/>
  <c r="AT21" i="19"/>
  <c r="AT39" i="19" s="1"/>
  <c r="AS21" i="19"/>
  <c r="AS39" i="19" s="1"/>
  <c r="AR21" i="19"/>
  <c r="AR39" i="19" s="1"/>
  <c r="AQ21" i="19"/>
  <c r="AQ39" i="19" s="1"/>
  <c r="AP21" i="19"/>
  <c r="AP39" i="19" s="1"/>
  <c r="AO21" i="19"/>
  <c r="AO39" i="19" s="1"/>
  <c r="AN21" i="19"/>
  <c r="AN39" i="19" s="1"/>
  <c r="AM21" i="19"/>
  <c r="AM39" i="19" s="1"/>
  <c r="AL21" i="19"/>
  <c r="AL39" i="19" s="1"/>
  <c r="AK21" i="19"/>
  <c r="AK39" i="19" s="1"/>
  <c r="AJ21" i="19"/>
  <c r="AJ39" i="19" s="1"/>
  <c r="AI21" i="19"/>
  <c r="AI39" i="19" s="1"/>
  <c r="AH21" i="19"/>
  <c r="AH39" i="19" s="1"/>
  <c r="AG21" i="19"/>
  <c r="AG39" i="19" s="1"/>
  <c r="AF21" i="19"/>
  <c r="AF39" i="19" s="1"/>
  <c r="AE21" i="19"/>
  <c r="AE39" i="19" s="1"/>
  <c r="AD21" i="19"/>
  <c r="AD39" i="19" s="1"/>
  <c r="AC21" i="19"/>
  <c r="AC39" i="19" s="1"/>
  <c r="AB21" i="19"/>
  <c r="AB39" i="19" s="1"/>
  <c r="AA21" i="19"/>
  <c r="AA39" i="19" s="1"/>
  <c r="Z21" i="19"/>
  <c r="Z39" i="19" s="1"/>
  <c r="Y21" i="19"/>
  <c r="Y39" i="19" s="1"/>
  <c r="X21" i="19"/>
  <c r="X39" i="19" s="1"/>
  <c r="W21" i="19"/>
  <c r="W39" i="19" s="1"/>
  <c r="V21" i="19"/>
  <c r="V39" i="19" s="1"/>
  <c r="U21" i="19"/>
  <c r="U39" i="19" s="1"/>
  <c r="T21" i="19"/>
  <c r="T39" i="19" s="1"/>
  <c r="S21" i="19"/>
  <c r="S39" i="19" s="1"/>
  <c r="R21" i="19"/>
  <c r="R39" i="19" s="1"/>
  <c r="Q21" i="19"/>
  <c r="Q39" i="19" s="1"/>
  <c r="P21" i="19"/>
  <c r="P39" i="19" s="1"/>
  <c r="O21" i="19"/>
  <c r="O39" i="19" s="1"/>
  <c r="N21" i="19"/>
  <c r="N39" i="19" s="1"/>
  <c r="M21" i="19"/>
  <c r="M39" i="19" s="1"/>
  <c r="L21" i="19"/>
  <c r="L39" i="19" s="1"/>
  <c r="K21" i="19"/>
  <c r="K39" i="19" s="1"/>
  <c r="J21" i="19"/>
  <c r="J39" i="19" s="1"/>
  <c r="I21" i="19"/>
  <c r="I39" i="19" s="1"/>
  <c r="H21" i="19"/>
  <c r="H39" i="19" s="1"/>
  <c r="G21" i="19"/>
  <c r="G39" i="19" s="1"/>
  <c r="F21" i="19"/>
  <c r="F39" i="19" s="1"/>
  <c r="E21" i="19"/>
  <c r="E39" i="19" s="1"/>
  <c r="D21" i="19"/>
  <c r="D39" i="19" s="1"/>
  <c r="C21" i="19"/>
  <c r="C39" i="19" s="1"/>
  <c r="A19" i="19"/>
  <c r="A18" i="19"/>
  <c r="A17" i="19"/>
  <c r="A16" i="19"/>
  <c r="A15" i="19"/>
  <c r="A14" i="19"/>
  <c r="A13" i="19"/>
  <c r="A12" i="19"/>
  <c r="A11" i="19"/>
  <c r="A10" i="19"/>
  <c r="A9" i="19"/>
  <c r="A8" i="19"/>
  <c r="A7" i="19"/>
  <c r="A6" i="19"/>
  <c r="A5" i="19"/>
  <c r="E4" i="19"/>
  <c r="F4" i="19" s="1"/>
  <c r="G4" i="19" s="1"/>
  <c r="H4" i="19" s="1"/>
  <c r="I4" i="19" s="1"/>
  <c r="J4" i="19" s="1"/>
  <c r="K4" i="19" s="1"/>
  <c r="L4" i="19" s="1"/>
  <c r="M4" i="19" s="1"/>
  <c r="N4" i="19" s="1"/>
  <c r="O4" i="19" s="1"/>
  <c r="P4" i="19" s="1"/>
  <c r="Q4" i="19" s="1"/>
  <c r="R4" i="19" s="1"/>
  <c r="S4" i="19" s="1"/>
  <c r="T4" i="19" s="1"/>
  <c r="U4" i="19" s="1"/>
  <c r="V4" i="19" s="1"/>
  <c r="W4" i="19" s="1"/>
  <c r="X4" i="19" s="1"/>
  <c r="Y4" i="19" s="1"/>
  <c r="Z4" i="19" s="1"/>
  <c r="AA4" i="19" s="1"/>
  <c r="AB4" i="19" s="1"/>
  <c r="AC4" i="19" s="1"/>
  <c r="AD4" i="19" s="1"/>
  <c r="AE4" i="19" s="1"/>
  <c r="AF4" i="19" s="1"/>
  <c r="AG4" i="19" s="1"/>
  <c r="AH4" i="19" s="1"/>
  <c r="AI4" i="19" s="1"/>
  <c r="AJ4" i="19" s="1"/>
  <c r="AK4" i="19" s="1"/>
  <c r="AL4" i="19" s="1"/>
  <c r="AM4" i="19" s="1"/>
  <c r="AN4" i="19" s="1"/>
  <c r="AO4" i="19" s="1"/>
  <c r="AP4" i="19" s="1"/>
  <c r="AQ4" i="19" s="1"/>
  <c r="AR4" i="19" s="1"/>
  <c r="AS4" i="19" s="1"/>
  <c r="AT4" i="19" s="1"/>
  <c r="A21" i="19" l="1"/>
  <c r="N27" i="18" l="1"/>
  <c r="M27" i="18"/>
  <c r="L27" i="18"/>
  <c r="N26" i="18"/>
  <c r="M26" i="18"/>
  <c r="L26" i="18"/>
  <c r="N25" i="18"/>
  <c r="M25" i="18"/>
  <c r="L25" i="18"/>
  <c r="N24" i="18"/>
  <c r="M24" i="18"/>
  <c r="L24" i="18"/>
  <c r="N15" i="18" l="1"/>
  <c r="M15" i="18"/>
  <c r="L15" i="18"/>
  <c r="N12" i="18"/>
  <c r="N11" i="18"/>
  <c r="N10" i="18"/>
  <c r="N9" i="18"/>
  <c r="M12" i="18"/>
  <c r="M11" i="18"/>
  <c r="M10" i="18"/>
  <c r="M9" i="18"/>
  <c r="L12" i="18"/>
  <c r="L11" i="18"/>
  <c r="L10" i="18"/>
  <c r="L9" i="18"/>
  <c r="C16" i="1" l="1"/>
  <c r="R13" i="1"/>
  <c r="Q13" i="1"/>
  <c r="P13" i="1"/>
  <c r="O13" i="1"/>
  <c r="N13" i="1"/>
  <c r="M13" i="1"/>
  <c r="L13" i="1"/>
  <c r="K13" i="1"/>
  <c r="J13" i="1"/>
  <c r="I13" i="1"/>
  <c r="H13" i="1"/>
  <c r="G13" i="1"/>
  <c r="F13" i="1"/>
  <c r="E13" i="1"/>
  <c r="R12" i="1"/>
  <c r="Q12" i="1"/>
  <c r="P12" i="1"/>
  <c r="O12" i="1"/>
  <c r="N12" i="1"/>
  <c r="M12" i="1"/>
  <c r="L12" i="1"/>
  <c r="K12" i="1"/>
  <c r="J12" i="1"/>
  <c r="I12" i="1"/>
  <c r="H12" i="1"/>
  <c r="G12" i="1"/>
  <c r="F12" i="1"/>
  <c r="E12" i="1"/>
  <c r="R11" i="1"/>
  <c r="Q11" i="1"/>
  <c r="P11" i="1"/>
  <c r="O11" i="1"/>
  <c r="N11" i="1"/>
  <c r="M11" i="1"/>
  <c r="L11" i="1"/>
  <c r="K11" i="1"/>
  <c r="J11" i="1"/>
  <c r="I11" i="1"/>
  <c r="H11" i="1"/>
  <c r="G11" i="1"/>
  <c r="F11" i="1"/>
  <c r="E11" i="1"/>
  <c r="R10" i="1"/>
  <c r="Q10" i="1"/>
  <c r="P10" i="1"/>
  <c r="O10" i="1"/>
  <c r="N10" i="1"/>
  <c r="M10" i="1"/>
  <c r="L10" i="1"/>
  <c r="K10" i="1"/>
  <c r="J10" i="1"/>
  <c r="I10" i="1"/>
  <c r="H10" i="1"/>
  <c r="G10" i="1"/>
  <c r="F10" i="1"/>
  <c r="E10" i="1"/>
  <c r="R9" i="1"/>
  <c r="Q9" i="1"/>
  <c r="P9" i="1"/>
  <c r="O9" i="1"/>
  <c r="N9" i="1"/>
  <c r="M9" i="1"/>
  <c r="L9" i="1"/>
  <c r="K9" i="1"/>
  <c r="J9" i="1"/>
  <c r="I9" i="1"/>
  <c r="H9" i="1"/>
  <c r="G9" i="1"/>
  <c r="F9" i="1"/>
  <c r="E9" i="1"/>
  <c r="R8" i="1"/>
  <c r="Q8" i="1"/>
  <c r="P8" i="1"/>
  <c r="O8" i="1"/>
  <c r="N8" i="1"/>
  <c r="M8" i="1"/>
  <c r="L8" i="1"/>
  <c r="K8" i="1"/>
  <c r="J8" i="1"/>
  <c r="I8" i="1"/>
  <c r="H8" i="1"/>
  <c r="G8" i="1"/>
  <c r="F8" i="1"/>
  <c r="E8" i="1"/>
  <c r="R7" i="1"/>
  <c r="Q7" i="1"/>
  <c r="P7" i="1"/>
  <c r="O7" i="1"/>
  <c r="N7" i="1"/>
  <c r="M7" i="1"/>
  <c r="L7" i="1"/>
  <c r="K7" i="1"/>
  <c r="J7" i="1"/>
  <c r="I7" i="1"/>
  <c r="H7" i="1"/>
  <c r="G7" i="1"/>
  <c r="F7" i="1"/>
  <c r="E7" i="1"/>
  <c r="R6" i="1"/>
  <c r="Q6" i="1"/>
  <c r="P6" i="1"/>
  <c r="O6" i="1"/>
  <c r="N6" i="1"/>
  <c r="M6" i="1"/>
  <c r="L6" i="1"/>
  <c r="K6" i="1"/>
  <c r="J6" i="1"/>
  <c r="I6" i="1"/>
  <c r="H6" i="1"/>
  <c r="G6" i="1"/>
  <c r="F6" i="1"/>
  <c r="E6" i="1"/>
  <c r="R5" i="1"/>
  <c r="Q5" i="1"/>
  <c r="P5" i="1"/>
  <c r="O5" i="1"/>
  <c r="N5" i="1"/>
  <c r="M5" i="1"/>
  <c r="L5" i="1"/>
  <c r="K5" i="1"/>
  <c r="J5" i="1"/>
  <c r="I5" i="1"/>
  <c r="H5" i="1"/>
  <c r="G5" i="1"/>
  <c r="F5" i="1"/>
  <c r="E5" i="1"/>
  <c r="R4" i="1"/>
  <c r="Q4" i="1"/>
  <c r="P4" i="1"/>
  <c r="O4" i="1"/>
  <c r="N4" i="1"/>
  <c r="M4" i="1"/>
  <c r="L4" i="1"/>
  <c r="K4" i="1"/>
  <c r="J4" i="1"/>
  <c r="I4" i="1"/>
  <c r="H4" i="1"/>
  <c r="G4" i="1"/>
  <c r="F4" i="1"/>
  <c r="E4" i="1"/>
  <c r="D13" i="1"/>
  <c r="D12" i="1"/>
  <c r="D11" i="1"/>
  <c r="D10" i="1"/>
  <c r="D9" i="1"/>
  <c r="D8" i="1"/>
  <c r="D7" i="1"/>
  <c r="D6" i="1"/>
  <c r="D5" i="1"/>
  <c r="D4" i="1"/>
  <c r="T3" i="1"/>
  <c r="R16" i="1" l="1"/>
  <c r="B12" i="16"/>
  <c r="B11" i="16"/>
  <c r="B10" i="16"/>
  <c r="B9" i="16"/>
  <c r="B8" i="16"/>
  <c r="B7" i="16"/>
  <c r="B6" i="16"/>
  <c r="B5" i="16"/>
  <c r="B4" i="16"/>
  <c r="B3" i="16"/>
  <c r="Q16" i="1" l="1"/>
  <c r="B12" i="15"/>
  <c r="B11" i="15"/>
  <c r="B10" i="15"/>
  <c r="B9" i="15"/>
  <c r="B8" i="15"/>
  <c r="B7" i="15"/>
  <c r="B6" i="15"/>
  <c r="B5" i="15"/>
  <c r="B4" i="15"/>
  <c r="B3" i="15"/>
  <c r="P16" i="1" l="1"/>
  <c r="B12" i="14"/>
  <c r="B11" i="14"/>
  <c r="B10" i="14"/>
  <c r="B9" i="14"/>
  <c r="B8" i="14"/>
  <c r="B7" i="14"/>
  <c r="B6" i="14"/>
  <c r="B5" i="14"/>
  <c r="B4" i="14"/>
  <c r="B3" i="14"/>
  <c r="O16" i="1" l="1"/>
  <c r="B12" i="13"/>
  <c r="B11" i="13"/>
  <c r="B10" i="13"/>
  <c r="B9" i="13"/>
  <c r="B8" i="13"/>
  <c r="B7" i="13"/>
  <c r="B6" i="13"/>
  <c r="B5" i="13"/>
  <c r="B4" i="13"/>
  <c r="B3" i="13"/>
  <c r="N16" i="1" l="1"/>
  <c r="B12" i="12"/>
  <c r="B11" i="12"/>
  <c r="B10" i="12"/>
  <c r="B9" i="12"/>
  <c r="B8" i="12"/>
  <c r="B7" i="12"/>
  <c r="B6" i="12"/>
  <c r="B5" i="12"/>
  <c r="B4" i="12"/>
  <c r="B3" i="12"/>
  <c r="B14" i="12"/>
  <c r="AV15" i="12"/>
  <c r="AU15" i="12"/>
  <c r="M16" i="1" l="1"/>
  <c r="B12" i="11"/>
  <c r="B11" i="11"/>
  <c r="B10" i="11"/>
  <c r="B9" i="11"/>
  <c r="B8" i="11"/>
  <c r="B7" i="11"/>
  <c r="B6" i="11"/>
  <c r="B5" i="11"/>
  <c r="B4" i="11"/>
  <c r="B3" i="11"/>
  <c r="L16" i="1" l="1"/>
  <c r="B12" i="10"/>
  <c r="B11" i="10"/>
  <c r="B10" i="10"/>
  <c r="B9" i="10"/>
  <c r="B8" i="10"/>
  <c r="B7" i="10"/>
  <c r="B6" i="10"/>
  <c r="B5" i="10"/>
  <c r="B4" i="10"/>
  <c r="B3" i="10"/>
  <c r="K16" i="1" l="1"/>
  <c r="B12" i="9"/>
  <c r="B11" i="9"/>
  <c r="B10" i="9"/>
  <c r="B9" i="9"/>
  <c r="B8" i="9"/>
  <c r="B7" i="9"/>
  <c r="B6" i="9"/>
  <c r="B5" i="9"/>
  <c r="B4" i="9"/>
  <c r="B3" i="9"/>
  <c r="J16" i="1" l="1"/>
  <c r="B12" i="8"/>
  <c r="B11" i="8"/>
  <c r="B10" i="8"/>
  <c r="B9" i="8"/>
  <c r="B8" i="8"/>
  <c r="B7" i="8"/>
  <c r="B6" i="8"/>
  <c r="B5" i="8"/>
  <c r="B4" i="8"/>
  <c r="B3" i="8"/>
  <c r="I16" i="1" l="1"/>
  <c r="B12" i="7"/>
  <c r="B11" i="7"/>
  <c r="B10" i="7"/>
  <c r="B9" i="7"/>
  <c r="B8" i="7"/>
  <c r="B7" i="7"/>
  <c r="B6" i="7"/>
  <c r="B5" i="7"/>
  <c r="B4" i="7"/>
  <c r="B3" i="7"/>
  <c r="H16" i="1" l="1"/>
  <c r="B12" i="6"/>
  <c r="B11" i="6"/>
  <c r="B10" i="6"/>
  <c r="B9" i="6"/>
  <c r="B8" i="6"/>
  <c r="B7" i="6"/>
  <c r="B6" i="6"/>
  <c r="B5" i="6"/>
  <c r="B4" i="6"/>
  <c r="B3" i="6"/>
  <c r="G16" i="1" l="1"/>
  <c r="B12" i="5"/>
  <c r="B11" i="5"/>
  <c r="B10" i="5"/>
  <c r="B9" i="5"/>
  <c r="B8" i="5"/>
  <c r="B7" i="5"/>
  <c r="B6" i="5"/>
  <c r="B5" i="5"/>
  <c r="B4" i="5"/>
  <c r="B3" i="5"/>
  <c r="F16" i="1" l="1"/>
  <c r="B12" i="4"/>
  <c r="B11" i="4"/>
  <c r="B10" i="4"/>
  <c r="B9" i="4"/>
  <c r="B8" i="4"/>
  <c r="B7" i="4"/>
  <c r="B6" i="4"/>
  <c r="B5" i="4"/>
  <c r="B4" i="4"/>
  <c r="B3" i="4"/>
  <c r="E16" i="1" l="1"/>
  <c r="B12" i="3"/>
  <c r="B11" i="3"/>
  <c r="B10" i="3"/>
  <c r="B9" i="3"/>
  <c r="B8" i="3"/>
  <c r="B7" i="3"/>
  <c r="B6" i="3"/>
  <c r="B5" i="3"/>
  <c r="B4" i="3"/>
  <c r="B3" i="3"/>
  <c r="G15" i="16" l="1"/>
  <c r="B14" i="16"/>
  <c r="E22" i="16"/>
  <c r="F22" i="16" s="1"/>
  <c r="F23" i="16" s="1"/>
  <c r="F28" i="15"/>
  <c r="F29" i="15" s="1"/>
  <c r="I15" i="15"/>
  <c r="H15" i="15"/>
  <c r="G15" i="15"/>
  <c r="B14" i="15"/>
  <c r="E28" i="15"/>
  <c r="E29" i="15" s="1"/>
  <c r="F25" i="15"/>
  <c r="F26" i="15" s="1"/>
  <c r="E22" i="15"/>
  <c r="H15" i="14"/>
  <c r="G15" i="14"/>
  <c r="B14" i="14"/>
  <c r="F28" i="14"/>
  <c r="F29" i="14" s="1"/>
  <c r="E22" i="14"/>
  <c r="F22" i="14" s="1"/>
  <c r="F23" i="14" s="1"/>
  <c r="E22" i="13"/>
  <c r="E23" i="13" s="1"/>
  <c r="I15" i="13"/>
  <c r="J15" i="13" s="1"/>
  <c r="H15" i="13"/>
  <c r="G15" i="13"/>
  <c r="B14" i="13"/>
  <c r="E18" i="12"/>
  <c r="E19" i="12" s="1"/>
  <c r="G15" i="12"/>
  <c r="H15" i="12" s="1"/>
  <c r="F28" i="12"/>
  <c r="F29" i="12" s="1"/>
  <c r="E22" i="12"/>
  <c r="E28" i="11"/>
  <c r="E29" i="11" s="1"/>
  <c r="G15" i="11"/>
  <c r="B14" i="11"/>
  <c r="F28" i="11"/>
  <c r="F29" i="11" s="1"/>
  <c r="E22" i="11"/>
  <c r="F22" i="11" s="1"/>
  <c r="F23" i="11" s="1"/>
  <c r="G15" i="10"/>
  <c r="B14" i="10"/>
  <c r="F28" i="10"/>
  <c r="F29" i="10" s="1"/>
  <c r="F25" i="10"/>
  <c r="F26" i="10" s="1"/>
  <c r="E22" i="10"/>
  <c r="E18" i="10"/>
  <c r="E19" i="10" s="1"/>
  <c r="E25" i="9"/>
  <c r="E26" i="9" s="1"/>
  <c r="E18" i="9"/>
  <c r="E19" i="9" s="1"/>
  <c r="G15" i="9"/>
  <c r="G28" i="9" s="1"/>
  <c r="G29" i="9" s="1"/>
  <c r="B14" i="9"/>
  <c r="F28" i="9"/>
  <c r="F29" i="9" s="1"/>
  <c r="F25" i="9"/>
  <c r="F26" i="9" s="1"/>
  <c r="E22" i="9"/>
  <c r="F28" i="8"/>
  <c r="F29" i="8" s="1"/>
  <c r="E28" i="8"/>
  <c r="E29" i="8" s="1"/>
  <c r="E25" i="8"/>
  <c r="E26" i="8" s="1"/>
  <c r="H15" i="8"/>
  <c r="G15" i="8"/>
  <c r="G25" i="8" s="1"/>
  <c r="G26" i="8" s="1"/>
  <c r="B14" i="8"/>
  <c r="G28" i="8"/>
  <c r="G29" i="8" s="1"/>
  <c r="F25" i="8"/>
  <c r="F26" i="8" s="1"/>
  <c r="E22" i="8"/>
  <c r="E18" i="8"/>
  <c r="E19" i="8" s="1"/>
  <c r="E28" i="7"/>
  <c r="E29" i="7" s="1"/>
  <c r="G15" i="7"/>
  <c r="B14" i="7"/>
  <c r="F28" i="7"/>
  <c r="F29" i="7" s="1"/>
  <c r="E22" i="7"/>
  <c r="F22" i="7" s="1"/>
  <c r="F23" i="7" s="1"/>
  <c r="H15" i="6"/>
  <c r="G15" i="6"/>
  <c r="B14" i="6"/>
  <c r="F28" i="6"/>
  <c r="F29" i="6" s="1"/>
  <c r="F25" i="6"/>
  <c r="F26" i="6" s="1"/>
  <c r="E22" i="6"/>
  <c r="G15" i="5"/>
  <c r="B14" i="5"/>
  <c r="F28" i="5"/>
  <c r="F29" i="5" s="1"/>
  <c r="F25" i="5"/>
  <c r="F26" i="5" s="1"/>
  <c r="E22" i="5"/>
  <c r="E18" i="5"/>
  <c r="E19" i="5" s="1"/>
  <c r="H15" i="4"/>
  <c r="G15" i="4"/>
  <c r="G25" i="4" s="1"/>
  <c r="G26" i="4" s="1"/>
  <c r="B14" i="4"/>
  <c r="F28" i="4"/>
  <c r="F29" i="4" s="1"/>
  <c r="E22" i="4"/>
  <c r="E23" i="4" s="1"/>
  <c r="E18" i="3"/>
  <c r="E19" i="3" s="1"/>
  <c r="E20" i="3" s="1"/>
  <c r="E31" i="3" s="1"/>
  <c r="G15" i="3"/>
  <c r="B14" i="3"/>
  <c r="F28" i="3"/>
  <c r="F29" i="3" s="1"/>
  <c r="E22" i="3"/>
  <c r="F22" i="3" s="1"/>
  <c r="F23" i="3" s="1"/>
  <c r="D16" i="1"/>
  <c r="B2" i="2"/>
  <c r="F18" i="12" l="1"/>
  <c r="F19" i="12" s="1"/>
  <c r="F18" i="3"/>
  <c r="F19" i="3" s="1"/>
  <c r="F20" i="3" s="1"/>
  <c r="F31" i="3" s="1"/>
  <c r="F32" i="3" s="1"/>
  <c r="F18" i="8"/>
  <c r="F18" i="9"/>
  <c r="F19" i="9" s="1"/>
  <c r="F20" i="9" s="1"/>
  <c r="F31" i="9" s="1"/>
  <c r="F18" i="10"/>
  <c r="F19" i="10" s="1"/>
  <c r="F20" i="10" s="1"/>
  <c r="F31" i="10" s="1"/>
  <c r="G28" i="15"/>
  <c r="G29" i="15" s="1"/>
  <c r="G25" i="16"/>
  <c r="G26" i="16" s="1"/>
  <c r="E18" i="16"/>
  <c r="G22" i="7"/>
  <c r="G23" i="7" s="1"/>
  <c r="E23" i="3"/>
  <c r="E32" i="3" s="1"/>
  <c r="F28" i="16"/>
  <c r="F29" i="16" s="1"/>
  <c r="E28" i="16"/>
  <c r="E29" i="16" s="1"/>
  <c r="H15" i="16"/>
  <c r="G22" i="16"/>
  <c r="F25" i="16"/>
  <c r="F26" i="16" s="1"/>
  <c r="E25" i="16"/>
  <c r="E26" i="16" s="1"/>
  <c r="G28" i="16"/>
  <c r="G29" i="16" s="1"/>
  <c r="E23" i="16"/>
  <c r="E23" i="15"/>
  <c r="F22" i="15"/>
  <c r="I28" i="15"/>
  <c r="I29" i="15" s="1"/>
  <c r="E25" i="15"/>
  <c r="E26" i="15" s="1"/>
  <c r="J15" i="15"/>
  <c r="G25" i="15"/>
  <c r="G26" i="15" s="1"/>
  <c r="E18" i="15"/>
  <c r="H28" i="15"/>
  <c r="H29" i="15" s="1"/>
  <c r="H28" i="14"/>
  <c r="H29" i="14" s="1"/>
  <c r="E28" i="14"/>
  <c r="E29" i="14" s="1"/>
  <c r="F25" i="14"/>
  <c r="F26" i="14" s="1"/>
  <c r="E25" i="14"/>
  <c r="E26" i="14" s="1"/>
  <c r="I15" i="14"/>
  <c r="E18" i="14"/>
  <c r="G22" i="14"/>
  <c r="G28" i="14"/>
  <c r="G29" i="14" s="1"/>
  <c r="G25" i="14"/>
  <c r="G26" i="14" s="1"/>
  <c r="E23" i="14"/>
  <c r="J28" i="13"/>
  <c r="J29" i="13" s="1"/>
  <c r="K15" i="13"/>
  <c r="F25" i="13"/>
  <c r="F26" i="13" s="1"/>
  <c r="E25" i="13"/>
  <c r="E26" i="13" s="1"/>
  <c r="F22" i="13"/>
  <c r="I28" i="13"/>
  <c r="I29" i="13" s="1"/>
  <c r="G28" i="13"/>
  <c r="G29" i="13" s="1"/>
  <c r="G25" i="13"/>
  <c r="G26" i="13" s="1"/>
  <c r="E18" i="13"/>
  <c r="F28" i="13"/>
  <c r="F29" i="13" s="1"/>
  <c r="E28" i="13"/>
  <c r="E29" i="13" s="1"/>
  <c r="H28" i="13"/>
  <c r="H29" i="13" s="1"/>
  <c r="H28" i="12"/>
  <c r="H29" i="12" s="1"/>
  <c r="I15" i="12"/>
  <c r="E23" i="12"/>
  <c r="F22" i="12"/>
  <c r="G25" i="12"/>
  <c r="G26" i="12" s="1"/>
  <c r="G28" i="12"/>
  <c r="G29" i="12" s="1"/>
  <c r="F25" i="12"/>
  <c r="F26" i="12" s="1"/>
  <c r="E25" i="12"/>
  <c r="E26" i="12" s="1"/>
  <c r="E20" i="12"/>
  <c r="E31" i="12" s="1"/>
  <c r="F20" i="12"/>
  <c r="F31" i="12" s="1"/>
  <c r="E28" i="12"/>
  <c r="E29" i="12" s="1"/>
  <c r="G28" i="11"/>
  <c r="G29" i="11" s="1"/>
  <c r="G25" i="11"/>
  <c r="G26" i="11" s="1"/>
  <c r="E18" i="11"/>
  <c r="G22" i="11"/>
  <c r="H15" i="11"/>
  <c r="F25" i="11"/>
  <c r="F26" i="11" s="1"/>
  <c r="E25" i="11"/>
  <c r="E26" i="11" s="1"/>
  <c r="E23" i="11"/>
  <c r="E23" i="10"/>
  <c r="F22" i="10"/>
  <c r="H15" i="10"/>
  <c r="E20" i="10"/>
  <c r="E31" i="10" s="1"/>
  <c r="E28" i="10"/>
  <c r="E29" i="10" s="1"/>
  <c r="E25" i="10"/>
  <c r="E26" i="10" s="1"/>
  <c r="G28" i="10"/>
  <c r="G29" i="10" s="1"/>
  <c r="G25" i="10"/>
  <c r="G26" i="10" s="1"/>
  <c r="F22" i="9"/>
  <c r="E23" i="9"/>
  <c r="H15" i="9"/>
  <c r="E28" i="9"/>
  <c r="E29" i="9" s="1"/>
  <c r="E20" i="9"/>
  <c r="E31" i="9" s="1"/>
  <c r="G25" i="9"/>
  <c r="G26" i="9" s="1"/>
  <c r="E23" i="8"/>
  <c r="F22" i="8"/>
  <c r="E20" i="8"/>
  <c r="E31" i="8" s="1"/>
  <c r="H28" i="8"/>
  <c r="H29" i="8" s="1"/>
  <c r="H25" i="8"/>
  <c r="H26" i="8" s="1"/>
  <c r="I15" i="8"/>
  <c r="F25" i="7"/>
  <c r="F26" i="7" s="1"/>
  <c r="E25" i="7"/>
  <c r="E26" i="7" s="1"/>
  <c r="G28" i="7"/>
  <c r="G29" i="7" s="1"/>
  <c r="G25" i="7"/>
  <c r="G26" i="7" s="1"/>
  <c r="E18" i="7"/>
  <c r="H15" i="7"/>
  <c r="E23" i="7"/>
  <c r="F22" i="6"/>
  <c r="E23" i="6"/>
  <c r="H28" i="6"/>
  <c r="H29" i="6" s="1"/>
  <c r="I15" i="6"/>
  <c r="E18" i="6"/>
  <c r="E28" i="6"/>
  <c r="E29" i="6" s="1"/>
  <c r="G28" i="6"/>
  <c r="G29" i="6" s="1"/>
  <c r="G25" i="6"/>
  <c r="G26" i="6" s="1"/>
  <c r="E25" i="6"/>
  <c r="E26" i="6" s="1"/>
  <c r="E23" i="5"/>
  <c r="F22" i="5"/>
  <c r="G28" i="5"/>
  <c r="G29" i="5" s="1"/>
  <c r="G25" i="5"/>
  <c r="G26" i="5" s="1"/>
  <c r="E25" i="5"/>
  <c r="E26" i="5" s="1"/>
  <c r="E28" i="5"/>
  <c r="E29" i="5" s="1"/>
  <c r="F18" i="5"/>
  <c r="F19" i="5" s="1"/>
  <c r="F20" i="5" s="1"/>
  <c r="F31" i="5" s="1"/>
  <c r="E20" i="5"/>
  <c r="E31" i="5" s="1"/>
  <c r="H15" i="5"/>
  <c r="F22" i="4"/>
  <c r="E28" i="4"/>
  <c r="E29" i="4" s="1"/>
  <c r="E18" i="4"/>
  <c r="E19" i="4" s="1"/>
  <c r="E20" i="4" s="1"/>
  <c r="E31" i="4" s="1"/>
  <c r="F25" i="4"/>
  <c r="F26" i="4" s="1"/>
  <c r="E25" i="4"/>
  <c r="E26" i="4" s="1"/>
  <c r="I15" i="4"/>
  <c r="H28" i="4"/>
  <c r="H29" i="4" s="1"/>
  <c r="H25" i="4"/>
  <c r="H26" i="4" s="1"/>
  <c r="G28" i="4"/>
  <c r="G29" i="4" s="1"/>
  <c r="G28" i="3"/>
  <c r="G29" i="3" s="1"/>
  <c r="G25" i="3"/>
  <c r="G26" i="3" s="1"/>
  <c r="H15" i="3"/>
  <c r="E28" i="3"/>
  <c r="E29" i="3" s="1"/>
  <c r="F25" i="3"/>
  <c r="F26" i="3" s="1"/>
  <c r="E25" i="3"/>
  <c r="E26" i="3" s="1"/>
  <c r="G22" i="3"/>
  <c r="B12" i="2"/>
  <c r="B11" i="2"/>
  <c r="B10" i="2"/>
  <c r="B9" i="2"/>
  <c r="B8" i="2"/>
  <c r="B7" i="2"/>
  <c r="B6" i="2"/>
  <c r="B5" i="2"/>
  <c r="B4" i="2"/>
  <c r="B3" i="2"/>
  <c r="G18" i="9" l="1"/>
  <c r="G19" i="9" s="1"/>
  <c r="G20" i="9" s="1"/>
  <c r="G31" i="9" s="1"/>
  <c r="H25" i="15"/>
  <c r="H26" i="15" s="1"/>
  <c r="G18" i="3"/>
  <c r="G19" i="3" s="1"/>
  <c r="G20" i="3" s="1"/>
  <c r="G31" i="3" s="1"/>
  <c r="E19" i="6"/>
  <c r="E20" i="6" s="1"/>
  <c r="E31" i="6" s="1"/>
  <c r="E32" i="6" s="1"/>
  <c r="F18" i="6"/>
  <c r="E19" i="15"/>
  <c r="E20" i="15" s="1"/>
  <c r="E31" i="15" s="1"/>
  <c r="F18" i="15"/>
  <c r="F19" i="8"/>
  <c r="F20" i="8" s="1"/>
  <c r="F31" i="8" s="1"/>
  <c r="G18" i="8"/>
  <c r="F18" i="4"/>
  <c r="G18" i="5"/>
  <c r="G19" i="5" s="1"/>
  <c r="G20" i="5" s="1"/>
  <c r="G31" i="5" s="1"/>
  <c r="E19" i="7"/>
  <c r="E20" i="7" s="1"/>
  <c r="E31" i="7" s="1"/>
  <c r="E32" i="7" s="1"/>
  <c r="F18" i="7"/>
  <c r="G18" i="12"/>
  <c r="G19" i="12" s="1"/>
  <c r="G20" i="12" s="1"/>
  <c r="G31" i="12" s="1"/>
  <c r="E19" i="14"/>
  <c r="E20" i="14" s="1"/>
  <c r="E31" i="14" s="1"/>
  <c r="E32" i="14" s="1"/>
  <c r="F18" i="14"/>
  <c r="E19" i="13"/>
  <c r="E20" i="13" s="1"/>
  <c r="E31" i="13" s="1"/>
  <c r="E32" i="13" s="1"/>
  <c r="F18" i="13"/>
  <c r="E19" i="11"/>
  <c r="E20" i="11" s="1"/>
  <c r="E31" i="11" s="1"/>
  <c r="E32" i="11" s="1"/>
  <c r="F18" i="11"/>
  <c r="E19" i="16"/>
  <c r="E20" i="16" s="1"/>
  <c r="E31" i="16" s="1"/>
  <c r="E32" i="16" s="1"/>
  <c r="F18" i="16"/>
  <c r="G18" i="10"/>
  <c r="G19" i="10" s="1"/>
  <c r="G20" i="10" s="1"/>
  <c r="G31" i="10" s="1"/>
  <c r="H25" i="6"/>
  <c r="H26" i="6" s="1"/>
  <c r="H25" i="13"/>
  <c r="H26" i="13" s="1"/>
  <c r="H25" i="12"/>
  <c r="H26" i="12" s="1"/>
  <c r="H25" i="14"/>
  <c r="H26" i="14" s="1"/>
  <c r="I25" i="15"/>
  <c r="I26" i="15" s="1"/>
  <c r="I25" i="13"/>
  <c r="H18" i="12"/>
  <c r="H19" i="12" s="1"/>
  <c r="H20" i="12" s="1"/>
  <c r="H31" i="12" s="1"/>
  <c r="H22" i="7"/>
  <c r="H23" i="7" s="1"/>
  <c r="H25" i="16"/>
  <c r="H26" i="16" s="1"/>
  <c r="H28" i="16"/>
  <c r="H29" i="16" s="1"/>
  <c r="I15" i="16"/>
  <c r="G23" i="16"/>
  <c r="H22" i="16"/>
  <c r="F23" i="15"/>
  <c r="G22" i="15"/>
  <c r="E32" i="15"/>
  <c r="J28" i="15"/>
  <c r="J29" i="15" s="1"/>
  <c r="K15" i="15"/>
  <c r="J15" i="14"/>
  <c r="I28" i="14"/>
  <c r="I29" i="14" s="1"/>
  <c r="I25" i="14"/>
  <c r="I26" i="14" s="1"/>
  <c r="G23" i="14"/>
  <c r="H22" i="14"/>
  <c r="F23" i="13"/>
  <c r="G22" i="13"/>
  <c r="K28" i="13"/>
  <c r="K29" i="13" s="1"/>
  <c r="L15" i="13"/>
  <c r="E32" i="12"/>
  <c r="G22" i="12"/>
  <c r="F23" i="12"/>
  <c r="F32" i="12" s="1"/>
  <c r="F33" i="12" s="1"/>
  <c r="F34" i="12" s="1"/>
  <c r="I28" i="12"/>
  <c r="I29" i="12" s="1"/>
  <c r="J15" i="12"/>
  <c r="H28" i="11"/>
  <c r="H29" i="11" s="1"/>
  <c r="H25" i="11"/>
  <c r="H26" i="11" s="1"/>
  <c r="I15" i="11"/>
  <c r="G23" i="11"/>
  <c r="H22" i="11"/>
  <c r="E32" i="10"/>
  <c r="G22" i="10"/>
  <c r="F23" i="10"/>
  <c r="F32" i="10" s="1"/>
  <c r="F33" i="10" s="1"/>
  <c r="F34" i="10" s="1"/>
  <c r="H28" i="10"/>
  <c r="H29" i="10" s="1"/>
  <c r="H25" i="10"/>
  <c r="H26" i="10" s="1"/>
  <c r="I15" i="10"/>
  <c r="E32" i="9"/>
  <c r="H28" i="9"/>
  <c r="H29" i="9" s="1"/>
  <c r="H25" i="9"/>
  <c r="H26" i="9" s="1"/>
  <c r="H18" i="9"/>
  <c r="H19" i="9" s="1"/>
  <c r="H20" i="9" s="1"/>
  <c r="H31" i="9" s="1"/>
  <c r="I15" i="9"/>
  <c r="G22" i="9"/>
  <c r="F23" i="9"/>
  <c r="F32" i="9" s="1"/>
  <c r="F33" i="9" s="1"/>
  <c r="F34" i="9" s="1"/>
  <c r="G22" i="8"/>
  <c r="F23" i="8"/>
  <c r="I28" i="8"/>
  <c r="I29" i="8" s="1"/>
  <c r="I25" i="8"/>
  <c r="I26" i="8" s="1"/>
  <c r="J15" i="8"/>
  <c r="E32" i="8"/>
  <c r="H25" i="7"/>
  <c r="H26" i="7" s="1"/>
  <c r="H28" i="7"/>
  <c r="H29" i="7" s="1"/>
  <c r="I15" i="7"/>
  <c r="I28" i="6"/>
  <c r="I29" i="6" s="1"/>
  <c r="J15" i="6"/>
  <c r="G22" i="6"/>
  <c r="F23" i="6"/>
  <c r="H28" i="5"/>
  <c r="H29" i="5" s="1"/>
  <c r="H25" i="5"/>
  <c r="H26" i="5" s="1"/>
  <c r="I15" i="5"/>
  <c r="G22" i="5"/>
  <c r="F23" i="5"/>
  <c r="F32" i="5" s="1"/>
  <c r="F33" i="5" s="1"/>
  <c r="F34" i="5" s="1"/>
  <c r="E32" i="5"/>
  <c r="F23" i="4"/>
  <c r="G22" i="4"/>
  <c r="E32" i="4"/>
  <c r="I28" i="4"/>
  <c r="I29" i="4" s="1"/>
  <c r="I25" i="4"/>
  <c r="I26" i="4" s="1"/>
  <c r="J15" i="4"/>
  <c r="G23" i="3"/>
  <c r="G32" i="3" s="1"/>
  <c r="H22" i="3"/>
  <c r="F33" i="3"/>
  <c r="F34" i="3" s="1"/>
  <c r="E33" i="3"/>
  <c r="H28" i="3"/>
  <c r="H29" i="3" s="1"/>
  <c r="H25" i="3"/>
  <c r="H26" i="3" s="1"/>
  <c r="I15" i="3"/>
  <c r="B14" i="2"/>
  <c r="E25" i="2"/>
  <c r="E26" i="2" s="1"/>
  <c r="E22" i="2"/>
  <c r="E23" i="2" s="1"/>
  <c r="E28" i="2"/>
  <c r="E29" i="2" s="1"/>
  <c r="E18" i="2"/>
  <c r="E19" i="2" s="1"/>
  <c r="G15" i="2"/>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AD15" i="2" s="1"/>
  <c r="AE15" i="2" s="1"/>
  <c r="AF15" i="2" s="1"/>
  <c r="AG15" i="2" s="1"/>
  <c r="AH15" i="2" s="1"/>
  <c r="AI15" i="2" s="1"/>
  <c r="AJ15" i="2" s="1"/>
  <c r="AK15" i="2" s="1"/>
  <c r="H18" i="3" l="1"/>
  <c r="H19" i="3" s="1"/>
  <c r="H20" i="3" s="1"/>
  <c r="H31" i="3" s="1"/>
  <c r="F32" i="8"/>
  <c r="F33" i="8" s="1"/>
  <c r="F34" i="8" s="1"/>
  <c r="F19" i="15"/>
  <c r="F20" i="15" s="1"/>
  <c r="F31" i="15" s="1"/>
  <c r="G18" i="15"/>
  <c r="H18" i="5"/>
  <c r="H19" i="5" s="1"/>
  <c r="H20" i="5" s="1"/>
  <c r="H31" i="5" s="1"/>
  <c r="H18" i="10"/>
  <c r="H19" i="10" s="1"/>
  <c r="H20" i="10" s="1"/>
  <c r="H31" i="10" s="1"/>
  <c r="F19" i="16"/>
  <c r="F20" i="16" s="1"/>
  <c r="F31" i="16" s="1"/>
  <c r="F32" i="16" s="1"/>
  <c r="F33" i="16" s="1"/>
  <c r="F34" i="16" s="1"/>
  <c r="G18" i="16"/>
  <c r="F19" i="13"/>
  <c r="F20" i="13" s="1"/>
  <c r="F31" i="13" s="1"/>
  <c r="F32" i="13" s="1"/>
  <c r="F33" i="13" s="1"/>
  <c r="F34" i="13" s="1"/>
  <c r="G18" i="13"/>
  <c r="F19" i="4"/>
  <c r="F20" i="4" s="1"/>
  <c r="F31" i="4" s="1"/>
  <c r="F32" i="4" s="1"/>
  <c r="F33" i="4" s="1"/>
  <c r="F34" i="4" s="1"/>
  <c r="G18" i="4"/>
  <c r="F19" i="7"/>
  <c r="F20" i="7" s="1"/>
  <c r="F31" i="7" s="1"/>
  <c r="F32" i="7" s="1"/>
  <c r="F33" i="7" s="1"/>
  <c r="F34" i="7" s="1"/>
  <c r="G18" i="7"/>
  <c r="G19" i="8"/>
  <c r="G20" i="8" s="1"/>
  <c r="G31" i="8" s="1"/>
  <c r="H18" i="8"/>
  <c r="F19" i="6"/>
  <c r="F20" i="6" s="1"/>
  <c r="F31" i="6" s="1"/>
  <c r="F32" i="6" s="1"/>
  <c r="F33" i="6" s="1"/>
  <c r="F34" i="6" s="1"/>
  <c r="G18" i="6"/>
  <c r="F32" i="15"/>
  <c r="F33" i="15" s="1"/>
  <c r="F34" i="15" s="1"/>
  <c r="F19" i="11"/>
  <c r="F20" i="11" s="1"/>
  <c r="F31" i="11" s="1"/>
  <c r="F32" i="11" s="1"/>
  <c r="F33" i="11" s="1"/>
  <c r="F34" i="11" s="1"/>
  <c r="G18" i="11"/>
  <c r="F19" i="14"/>
  <c r="F20" i="14" s="1"/>
  <c r="F31" i="14" s="1"/>
  <c r="F32" i="14" s="1"/>
  <c r="F33" i="14" s="1"/>
  <c r="F34" i="14" s="1"/>
  <c r="G18" i="14"/>
  <c r="I25" i="6"/>
  <c r="I26" i="6" s="1"/>
  <c r="I25" i="12"/>
  <c r="I26" i="12" s="1"/>
  <c r="I18" i="12"/>
  <c r="I19" i="12" s="1"/>
  <c r="I20" i="12" s="1"/>
  <c r="I31" i="12" s="1"/>
  <c r="I26" i="13"/>
  <c r="J25" i="13"/>
  <c r="J25" i="15"/>
  <c r="J26" i="15" s="1"/>
  <c r="I22" i="7"/>
  <c r="J22" i="7" s="1"/>
  <c r="F25" i="2"/>
  <c r="F26" i="2" s="1"/>
  <c r="F18" i="2"/>
  <c r="F19" i="2" s="1"/>
  <c r="F20" i="2" s="1"/>
  <c r="F31" i="2" s="1"/>
  <c r="F28" i="2"/>
  <c r="F29" i="2" s="1"/>
  <c r="E33" i="16"/>
  <c r="H23" i="16"/>
  <c r="I22" i="16"/>
  <c r="I28" i="16"/>
  <c r="I29" i="16" s="1"/>
  <c r="I25" i="16"/>
  <c r="I26" i="16" s="1"/>
  <c r="J15" i="16"/>
  <c r="E33" i="15"/>
  <c r="L15" i="15"/>
  <c r="K28" i="15"/>
  <c r="K29" i="15" s="1"/>
  <c r="H22" i="15"/>
  <c r="G23" i="15"/>
  <c r="H23" i="14"/>
  <c r="I22" i="14"/>
  <c r="E33" i="14"/>
  <c r="J28" i="14"/>
  <c r="J29" i="14" s="1"/>
  <c r="J25" i="14"/>
  <c r="J26" i="14" s="1"/>
  <c r="K15" i="14"/>
  <c r="L28" i="13"/>
  <c r="L29" i="13" s="1"/>
  <c r="M15" i="13"/>
  <c r="H22" i="13"/>
  <c r="G23" i="13"/>
  <c r="E33" i="13"/>
  <c r="E33" i="12"/>
  <c r="G23" i="12"/>
  <c r="G32" i="12" s="1"/>
  <c r="G33" i="12" s="1"/>
  <c r="G34" i="12" s="1"/>
  <c r="H22" i="12"/>
  <c r="J25" i="12"/>
  <c r="J26" i="12" s="1"/>
  <c r="K15" i="12"/>
  <c r="J28" i="12"/>
  <c r="J29" i="12" s="1"/>
  <c r="I28" i="11"/>
  <c r="I29" i="11" s="1"/>
  <c r="I25" i="11"/>
  <c r="I26" i="11" s="1"/>
  <c r="J15" i="11"/>
  <c r="E33" i="11"/>
  <c r="H23" i="11"/>
  <c r="I22" i="11"/>
  <c r="G23" i="10"/>
  <c r="G32" i="10" s="1"/>
  <c r="G33" i="10" s="1"/>
  <c r="G34" i="10" s="1"/>
  <c r="H22" i="10"/>
  <c r="E33" i="10"/>
  <c r="I25" i="10"/>
  <c r="I26" i="10" s="1"/>
  <c r="J15" i="10"/>
  <c r="I28" i="10"/>
  <c r="I29" i="10" s="1"/>
  <c r="I28" i="9"/>
  <c r="I29" i="9" s="1"/>
  <c r="I25" i="9"/>
  <c r="I26" i="9" s="1"/>
  <c r="J15" i="9"/>
  <c r="I18" i="9"/>
  <c r="I19" i="9" s="1"/>
  <c r="I20" i="9" s="1"/>
  <c r="I31" i="9" s="1"/>
  <c r="E33" i="9"/>
  <c r="H22" i="9"/>
  <c r="G23" i="9"/>
  <c r="G32" i="9" s="1"/>
  <c r="G33" i="9" s="1"/>
  <c r="G34" i="9" s="1"/>
  <c r="K15" i="8"/>
  <c r="J28" i="8"/>
  <c r="J29" i="8" s="1"/>
  <c r="J25" i="8"/>
  <c r="J26" i="8" s="1"/>
  <c r="E33" i="8"/>
  <c r="G23" i="8"/>
  <c r="H22" i="8"/>
  <c r="I28" i="7"/>
  <c r="I29" i="7" s="1"/>
  <c r="I25" i="7"/>
  <c r="I26" i="7" s="1"/>
  <c r="J15" i="7"/>
  <c r="E33" i="7"/>
  <c r="H22" i="6"/>
  <c r="G23" i="6"/>
  <c r="E33" i="6"/>
  <c r="J28" i="6"/>
  <c r="J29" i="6" s="1"/>
  <c r="K15" i="6"/>
  <c r="E33" i="5"/>
  <c r="H22" i="5"/>
  <c r="G23" i="5"/>
  <c r="G32" i="5" s="1"/>
  <c r="G33" i="5" s="1"/>
  <c r="G34" i="5" s="1"/>
  <c r="I25" i="5"/>
  <c r="I26" i="5" s="1"/>
  <c r="I28" i="5"/>
  <c r="I29" i="5" s="1"/>
  <c r="J15" i="5"/>
  <c r="J28" i="4"/>
  <c r="J29" i="4" s="1"/>
  <c r="J25" i="4"/>
  <c r="J26" i="4" s="1"/>
  <c r="K15" i="4"/>
  <c r="E33" i="4"/>
  <c r="G23" i="4"/>
  <c r="H22" i="4"/>
  <c r="G33" i="3"/>
  <c r="G34" i="3" s="1"/>
  <c r="H23" i="3"/>
  <c r="H32" i="3" s="1"/>
  <c r="I22" i="3"/>
  <c r="I28" i="3"/>
  <c r="I29" i="3" s="1"/>
  <c r="I25" i="3"/>
  <c r="I26" i="3" s="1"/>
  <c r="J15" i="3"/>
  <c r="E34" i="3"/>
  <c r="E20" i="2"/>
  <c r="E31" i="2" s="1"/>
  <c r="AL15" i="2"/>
  <c r="G18" i="2"/>
  <c r="G19" i="2" s="1"/>
  <c r="G28" i="2"/>
  <c r="G29" i="2" s="1"/>
  <c r="F22" i="2"/>
  <c r="G22" i="2" s="1"/>
  <c r="H22" i="2" s="1"/>
  <c r="I22" i="2" s="1"/>
  <c r="J22" i="2" s="1"/>
  <c r="K22" i="2" s="1"/>
  <c r="L22" i="2" s="1"/>
  <c r="M22" i="2" s="1"/>
  <c r="N22" i="2" s="1"/>
  <c r="O22" i="2" s="1"/>
  <c r="P22" i="2" s="1"/>
  <c r="Q22" i="2" s="1"/>
  <c r="R22" i="2" s="1"/>
  <c r="S22" i="2" s="1"/>
  <c r="T22" i="2" s="1"/>
  <c r="U22" i="2" s="1"/>
  <c r="V22" i="2" s="1"/>
  <c r="W22" i="2" s="1"/>
  <c r="X22" i="2" s="1"/>
  <c r="Y22" i="2" s="1"/>
  <c r="Z22" i="2" s="1"/>
  <c r="AA22" i="2" s="1"/>
  <c r="AB22" i="2" s="1"/>
  <c r="AC22" i="2" s="1"/>
  <c r="AD22" i="2" s="1"/>
  <c r="AE22" i="2" s="1"/>
  <c r="AF22" i="2" s="1"/>
  <c r="AG22" i="2" s="1"/>
  <c r="AH22" i="2" s="1"/>
  <c r="AI22" i="2" s="1"/>
  <c r="AJ22" i="2" s="1"/>
  <c r="AK22" i="2" s="1"/>
  <c r="AL22" i="2" s="1"/>
  <c r="AM22" i="2" s="1"/>
  <c r="AN22" i="2" s="1"/>
  <c r="AO22" i="2" s="1"/>
  <c r="AP22" i="2" s="1"/>
  <c r="AQ22" i="2" s="1"/>
  <c r="AR22" i="2" s="1"/>
  <c r="AS22" i="2" s="1"/>
  <c r="AT22" i="2" s="1"/>
  <c r="AM15" i="2"/>
  <c r="G32" i="8" l="1"/>
  <c r="G33" i="8" s="1"/>
  <c r="G34" i="8" s="1"/>
  <c r="J25" i="6"/>
  <c r="J26" i="6" s="1"/>
  <c r="I18" i="3"/>
  <c r="I19" i="3" s="1"/>
  <c r="I20" i="3" s="1"/>
  <c r="I31" i="3" s="1"/>
  <c r="I18" i="10"/>
  <c r="I19" i="10" s="1"/>
  <c r="I20" i="10" s="1"/>
  <c r="I31" i="10" s="1"/>
  <c r="I18" i="5"/>
  <c r="I19" i="5" s="1"/>
  <c r="I20" i="5" s="1"/>
  <c r="I31" i="5" s="1"/>
  <c r="G19" i="14"/>
  <c r="G20" i="14" s="1"/>
  <c r="G31" i="14" s="1"/>
  <c r="G32" i="14" s="1"/>
  <c r="G33" i="14" s="1"/>
  <c r="G34" i="14" s="1"/>
  <c r="H18" i="14"/>
  <c r="H19" i="8"/>
  <c r="H20" i="8" s="1"/>
  <c r="H31" i="8" s="1"/>
  <c r="I18" i="8"/>
  <c r="G19" i="13"/>
  <c r="G20" i="13" s="1"/>
  <c r="G31" i="13" s="1"/>
  <c r="G32" i="13" s="1"/>
  <c r="G33" i="13" s="1"/>
  <c r="G34" i="13" s="1"/>
  <c r="H18" i="13"/>
  <c r="G19" i="15"/>
  <c r="G20" i="15" s="1"/>
  <c r="G31" i="15" s="1"/>
  <c r="G32" i="15" s="1"/>
  <c r="G33" i="15" s="1"/>
  <c r="G34" i="15" s="1"/>
  <c r="H18" i="15"/>
  <c r="G19" i="11"/>
  <c r="G20" i="11" s="1"/>
  <c r="G31" i="11" s="1"/>
  <c r="G32" i="11" s="1"/>
  <c r="G33" i="11" s="1"/>
  <c r="G34" i="11" s="1"/>
  <c r="H18" i="11"/>
  <c r="G19" i="6"/>
  <c r="G20" i="6" s="1"/>
  <c r="G31" i="6" s="1"/>
  <c r="G32" i="6" s="1"/>
  <c r="G33" i="6" s="1"/>
  <c r="G34" i="6" s="1"/>
  <c r="H18" i="6"/>
  <c r="G19" i="7"/>
  <c r="G20" i="7" s="1"/>
  <c r="G31" i="7" s="1"/>
  <c r="G32" i="7" s="1"/>
  <c r="G33" i="7" s="1"/>
  <c r="G34" i="7" s="1"/>
  <c r="H18" i="7"/>
  <c r="G19" i="4"/>
  <c r="G20" i="4" s="1"/>
  <c r="G31" i="4" s="1"/>
  <c r="G32" i="4" s="1"/>
  <c r="G33" i="4" s="1"/>
  <c r="G34" i="4" s="1"/>
  <c r="H18" i="4"/>
  <c r="G19" i="16"/>
  <c r="G20" i="16" s="1"/>
  <c r="G31" i="16" s="1"/>
  <c r="G32" i="16" s="1"/>
  <c r="G33" i="16" s="1"/>
  <c r="G34" i="16" s="1"/>
  <c r="H18" i="16"/>
  <c r="J18" i="12"/>
  <c r="J19" i="12" s="1"/>
  <c r="J20" i="12" s="1"/>
  <c r="J31" i="12" s="1"/>
  <c r="I23" i="7"/>
  <c r="K25" i="15"/>
  <c r="K26" i="15" s="1"/>
  <c r="J26" i="13"/>
  <c r="K25" i="13"/>
  <c r="H18" i="2"/>
  <c r="I18" i="2" s="1"/>
  <c r="H28" i="2"/>
  <c r="G25" i="2"/>
  <c r="G26" i="2" s="1"/>
  <c r="J28" i="16"/>
  <c r="J29" i="16" s="1"/>
  <c r="J25" i="16"/>
  <c r="J26" i="16" s="1"/>
  <c r="K15" i="16"/>
  <c r="E34" i="16"/>
  <c r="J22" i="16"/>
  <c r="I23" i="16"/>
  <c r="H23" i="15"/>
  <c r="I22" i="15"/>
  <c r="E34" i="15"/>
  <c r="L28" i="15"/>
  <c r="L29" i="15" s="1"/>
  <c r="M15" i="15"/>
  <c r="E34" i="14"/>
  <c r="K28" i="14"/>
  <c r="K29" i="14" s="1"/>
  <c r="K25" i="14"/>
  <c r="K26" i="14" s="1"/>
  <c r="L15" i="14"/>
  <c r="J22" i="14"/>
  <c r="I23" i="14"/>
  <c r="E34" i="13"/>
  <c r="M28" i="13"/>
  <c r="M29" i="13" s="1"/>
  <c r="N15" i="13"/>
  <c r="I22" i="13"/>
  <c r="H23" i="13"/>
  <c r="K25" i="12"/>
  <c r="K26" i="12" s="1"/>
  <c r="K28" i="12"/>
  <c r="K29" i="12" s="1"/>
  <c r="K18" i="12"/>
  <c r="K19" i="12" s="1"/>
  <c r="K20" i="12" s="1"/>
  <c r="K31" i="12" s="1"/>
  <c r="L15" i="12"/>
  <c r="H23" i="12"/>
  <c r="H32" i="12" s="1"/>
  <c r="I22" i="12"/>
  <c r="E34" i="12"/>
  <c r="J22" i="11"/>
  <c r="I23" i="11"/>
  <c r="E34" i="11"/>
  <c r="J28" i="11"/>
  <c r="J29" i="11" s="1"/>
  <c r="J25" i="11"/>
  <c r="J26" i="11" s="1"/>
  <c r="K15" i="11"/>
  <c r="J28" i="10"/>
  <c r="J29" i="10" s="1"/>
  <c r="J25" i="10"/>
  <c r="J26" i="10" s="1"/>
  <c r="K15" i="10"/>
  <c r="E34" i="10"/>
  <c r="H23" i="10"/>
  <c r="H32" i="10" s="1"/>
  <c r="I22" i="10"/>
  <c r="E34" i="9"/>
  <c r="J28" i="9"/>
  <c r="J29" i="9" s="1"/>
  <c r="J25" i="9"/>
  <c r="J26" i="9" s="1"/>
  <c r="K15" i="9"/>
  <c r="J18" i="9"/>
  <c r="J19" i="9" s="1"/>
  <c r="J20" i="9" s="1"/>
  <c r="J31" i="9" s="1"/>
  <c r="H23" i="9"/>
  <c r="H32" i="9" s="1"/>
  <c r="I22" i="9"/>
  <c r="H23" i="8"/>
  <c r="I22" i="8"/>
  <c r="E34" i="8"/>
  <c r="K28" i="8"/>
  <c r="K29" i="8" s="1"/>
  <c r="L15" i="8"/>
  <c r="K25" i="8"/>
  <c r="K26" i="8" s="1"/>
  <c r="J28" i="7"/>
  <c r="J29" i="7" s="1"/>
  <c r="J25" i="7"/>
  <c r="J26" i="7" s="1"/>
  <c r="K15" i="7"/>
  <c r="J23" i="7"/>
  <c r="K22" i="7"/>
  <c r="E34" i="7"/>
  <c r="K28" i="6"/>
  <c r="K29" i="6" s="1"/>
  <c r="L15" i="6"/>
  <c r="K25" i="6"/>
  <c r="K26" i="6" s="1"/>
  <c r="H23" i="6"/>
  <c r="I22" i="6"/>
  <c r="E34" i="6"/>
  <c r="I22" i="5"/>
  <c r="H23" i="5"/>
  <c r="H32" i="5" s="1"/>
  <c r="H33" i="5" s="1"/>
  <c r="H34" i="5" s="1"/>
  <c r="J28" i="5"/>
  <c r="J29" i="5" s="1"/>
  <c r="J25" i="5"/>
  <c r="J26" i="5" s="1"/>
  <c r="K15" i="5"/>
  <c r="E34" i="5"/>
  <c r="E34" i="4"/>
  <c r="I22" i="4"/>
  <c r="H23" i="4"/>
  <c r="K28" i="4"/>
  <c r="K29" i="4" s="1"/>
  <c r="K25" i="4"/>
  <c r="K26" i="4" s="1"/>
  <c r="L15" i="4"/>
  <c r="H33" i="3"/>
  <c r="J22" i="3"/>
  <c r="I23" i="3"/>
  <c r="I32" i="3" s="1"/>
  <c r="J28" i="3"/>
  <c r="J29" i="3" s="1"/>
  <c r="J25" i="3"/>
  <c r="J26" i="3" s="1"/>
  <c r="K15" i="3"/>
  <c r="G23" i="2"/>
  <c r="F23" i="2"/>
  <c r="F32" i="2" s="1"/>
  <c r="F33" i="2" s="1"/>
  <c r="F34" i="2" s="1"/>
  <c r="E32" i="2"/>
  <c r="AK23" i="2"/>
  <c r="AL23" i="2"/>
  <c r="G20" i="2"/>
  <c r="G31" i="2" s="1"/>
  <c r="AN15" i="2"/>
  <c r="AM23" i="2"/>
  <c r="H23" i="2"/>
  <c r="J18" i="5" l="1"/>
  <c r="J19" i="5" s="1"/>
  <c r="J20" i="5" s="1"/>
  <c r="J31" i="5" s="1"/>
  <c r="J18" i="10"/>
  <c r="J19" i="10" s="1"/>
  <c r="J20" i="10" s="1"/>
  <c r="J31" i="10" s="1"/>
  <c r="J18" i="3"/>
  <c r="J19" i="3" s="1"/>
  <c r="J20" i="3" s="1"/>
  <c r="J31" i="3" s="1"/>
  <c r="H32" i="8"/>
  <c r="H33" i="8" s="1"/>
  <c r="H34" i="8" s="1"/>
  <c r="I18" i="13"/>
  <c r="H19" i="13"/>
  <c r="H20" i="13" s="1"/>
  <c r="H31" i="13" s="1"/>
  <c r="H32" i="13" s="1"/>
  <c r="H33" i="13" s="1"/>
  <c r="H19" i="4"/>
  <c r="H20" i="4" s="1"/>
  <c r="H31" i="4" s="1"/>
  <c r="H32" i="4" s="1"/>
  <c r="H33" i="4" s="1"/>
  <c r="H34" i="4" s="1"/>
  <c r="I18" i="4"/>
  <c r="H19" i="6"/>
  <c r="H20" i="6" s="1"/>
  <c r="H31" i="6" s="1"/>
  <c r="H32" i="6" s="1"/>
  <c r="H33" i="6" s="1"/>
  <c r="H34" i="6" s="1"/>
  <c r="I18" i="6"/>
  <c r="H19" i="15"/>
  <c r="H20" i="15" s="1"/>
  <c r="H31" i="15" s="1"/>
  <c r="H32" i="15" s="1"/>
  <c r="H33" i="15" s="1"/>
  <c r="I18" i="15"/>
  <c r="I19" i="8"/>
  <c r="I20" i="8" s="1"/>
  <c r="I31" i="8" s="1"/>
  <c r="J18" i="8"/>
  <c r="H19" i="14"/>
  <c r="H20" i="14" s="1"/>
  <c r="H31" i="14" s="1"/>
  <c r="H32" i="14" s="1"/>
  <c r="H33" i="14" s="1"/>
  <c r="H34" i="14" s="1"/>
  <c r="I18" i="14"/>
  <c r="H19" i="16"/>
  <c r="H20" i="16" s="1"/>
  <c r="H31" i="16" s="1"/>
  <c r="H32" i="16" s="1"/>
  <c r="H33" i="16" s="1"/>
  <c r="H34" i="16" s="1"/>
  <c r="I18" i="16"/>
  <c r="H19" i="7"/>
  <c r="H20" i="7" s="1"/>
  <c r="H31" i="7" s="1"/>
  <c r="H32" i="7" s="1"/>
  <c r="H33" i="7" s="1"/>
  <c r="H34" i="7" s="1"/>
  <c r="I18" i="7"/>
  <c r="H19" i="11"/>
  <c r="H20" i="11" s="1"/>
  <c r="H31" i="11" s="1"/>
  <c r="H32" i="11" s="1"/>
  <c r="H33" i="11" s="1"/>
  <c r="H34" i="11" s="1"/>
  <c r="I18" i="11"/>
  <c r="L25" i="15"/>
  <c r="L26" i="15" s="1"/>
  <c r="H19" i="2"/>
  <c r="H20" i="2" s="1"/>
  <c r="H31" i="2" s="1"/>
  <c r="H32" i="2" s="1"/>
  <c r="K26" i="13"/>
  <c r="L25" i="13"/>
  <c r="H29" i="2"/>
  <c r="I28" i="2"/>
  <c r="I19" i="2"/>
  <c r="I20" i="2" s="1"/>
  <c r="I31" i="2" s="1"/>
  <c r="J18" i="2"/>
  <c r="H25" i="2"/>
  <c r="H26" i="2" s="1"/>
  <c r="H33" i="12"/>
  <c r="J23" i="16"/>
  <c r="K22" i="16"/>
  <c r="K28" i="16"/>
  <c r="K29" i="16" s="1"/>
  <c r="K25" i="16"/>
  <c r="K26" i="16" s="1"/>
  <c r="L15" i="16"/>
  <c r="M28" i="15"/>
  <c r="M29" i="15" s="1"/>
  <c r="N15" i="15"/>
  <c r="I23" i="15"/>
  <c r="J22" i="15"/>
  <c r="L28" i="14"/>
  <c r="L29" i="14" s="1"/>
  <c r="L25" i="14"/>
  <c r="L26" i="14" s="1"/>
  <c r="M15" i="14"/>
  <c r="J23" i="14"/>
  <c r="K22" i="14"/>
  <c r="I23" i="13"/>
  <c r="J22" i="13"/>
  <c r="N28" i="13"/>
  <c r="N29" i="13" s="1"/>
  <c r="O15" i="13"/>
  <c r="I23" i="12"/>
  <c r="I32" i="12" s="1"/>
  <c r="J22" i="12"/>
  <c r="L28" i="12"/>
  <c r="L29" i="12" s="1"/>
  <c r="L25" i="12"/>
  <c r="L26" i="12" s="1"/>
  <c r="L18" i="12"/>
  <c r="L19" i="12" s="1"/>
  <c r="L20" i="12" s="1"/>
  <c r="L31" i="12" s="1"/>
  <c r="M15" i="12"/>
  <c r="K28" i="11"/>
  <c r="K29" i="11" s="1"/>
  <c r="K25" i="11"/>
  <c r="K26" i="11" s="1"/>
  <c r="L15" i="11"/>
  <c r="J23" i="11"/>
  <c r="K22" i="11"/>
  <c r="K28" i="10"/>
  <c r="K29" i="10" s="1"/>
  <c r="K25" i="10"/>
  <c r="K26" i="10" s="1"/>
  <c r="L15" i="10"/>
  <c r="H33" i="10"/>
  <c r="I23" i="10"/>
  <c r="I32" i="10" s="1"/>
  <c r="I33" i="10" s="1"/>
  <c r="I34" i="10" s="1"/>
  <c r="J22" i="10"/>
  <c r="J22" i="9"/>
  <c r="I23" i="9"/>
  <c r="I32" i="9" s="1"/>
  <c r="I33" i="9" s="1"/>
  <c r="I34" i="9" s="1"/>
  <c r="K28" i="9"/>
  <c r="K29" i="9" s="1"/>
  <c r="K25" i="9"/>
  <c r="K26" i="9" s="1"/>
  <c r="K18" i="9"/>
  <c r="K19" i="9" s="1"/>
  <c r="K20" i="9" s="1"/>
  <c r="K31" i="9" s="1"/>
  <c r="L15" i="9"/>
  <c r="H33" i="9"/>
  <c r="I23" i="8"/>
  <c r="J22" i="8"/>
  <c r="L28" i="8"/>
  <c r="L29" i="8" s="1"/>
  <c r="L25" i="8"/>
  <c r="L26" i="8" s="1"/>
  <c r="M15" i="8"/>
  <c r="K23" i="7"/>
  <c r="L22" i="7"/>
  <c r="K28" i="7"/>
  <c r="K29" i="7" s="1"/>
  <c r="K25" i="7"/>
  <c r="K26" i="7" s="1"/>
  <c r="L15" i="7"/>
  <c r="L28" i="6"/>
  <c r="L29" i="6" s="1"/>
  <c r="L25" i="6"/>
  <c r="L26" i="6" s="1"/>
  <c r="M15" i="6"/>
  <c r="J22" i="6"/>
  <c r="I23" i="6"/>
  <c r="K28" i="5"/>
  <c r="K29" i="5" s="1"/>
  <c r="K25" i="5"/>
  <c r="K26" i="5" s="1"/>
  <c r="L15" i="5"/>
  <c r="K18" i="5"/>
  <c r="K19" i="5" s="1"/>
  <c r="K20" i="5" s="1"/>
  <c r="K31" i="5" s="1"/>
  <c r="I23" i="5"/>
  <c r="I32" i="5" s="1"/>
  <c r="I33" i="5" s="1"/>
  <c r="I34" i="5" s="1"/>
  <c r="J22" i="5"/>
  <c r="I23" i="4"/>
  <c r="J22" i="4"/>
  <c r="L28" i="4"/>
  <c r="L29" i="4" s="1"/>
  <c r="L25" i="4"/>
  <c r="L26" i="4" s="1"/>
  <c r="M15" i="4"/>
  <c r="I33" i="3"/>
  <c r="I34" i="3" s="1"/>
  <c r="J23" i="3"/>
  <c r="K22" i="3"/>
  <c r="K28" i="3"/>
  <c r="K29" i="3" s="1"/>
  <c r="K25" i="3"/>
  <c r="K26" i="3" s="1"/>
  <c r="L15" i="3"/>
  <c r="H34" i="3"/>
  <c r="G32" i="2"/>
  <c r="E33" i="2"/>
  <c r="AO15" i="2"/>
  <c r="AN23" i="2"/>
  <c r="I23" i="2"/>
  <c r="K18" i="3" l="1"/>
  <c r="K19" i="3" s="1"/>
  <c r="K20" i="3" s="1"/>
  <c r="K31" i="3" s="1"/>
  <c r="J32" i="3"/>
  <c r="K18" i="10"/>
  <c r="K19" i="10" s="1"/>
  <c r="K20" i="10" s="1"/>
  <c r="K31" i="10" s="1"/>
  <c r="I19" i="11"/>
  <c r="I20" i="11" s="1"/>
  <c r="I31" i="11" s="1"/>
  <c r="I32" i="11" s="1"/>
  <c r="I33" i="11" s="1"/>
  <c r="I34" i="11" s="1"/>
  <c r="J18" i="11"/>
  <c r="I19" i="16"/>
  <c r="I20" i="16" s="1"/>
  <c r="I31" i="16" s="1"/>
  <c r="I32" i="16" s="1"/>
  <c r="I33" i="16" s="1"/>
  <c r="I34" i="16" s="1"/>
  <c r="J18" i="16"/>
  <c r="I19" i="6"/>
  <c r="I20" i="6" s="1"/>
  <c r="I31" i="6" s="1"/>
  <c r="I32" i="6" s="1"/>
  <c r="I33" i="6" s="1"/>
  <c r="J18" i="6"/>
  <c r="I19" i="13"/>
  <c r="I20" i="13" s="1"/>
  <c r="I31" i="13" s="1"/>
  <c r="I32" i="13" s="1"/>
  <c r="I33" i="13" s="1"/>
  <c r="I34" i="13" s="1"/>
  <c r="J18" i="13"/>
  <c r="I32" i="8"/>
  <c r="I19" i="7"/>
  <c r="I20" i="7" s="1"/>
  <c r="I31" i="7" s="1"/>
  <c r="I32" i="7" s="1"/>
  <c r="I33" i="7" s="1"/>
  <c r="I34" i="7" s="1"/>
  <c r="J18" i="7"/>
  <c r="J19" i="8"/>
  <c r="J20" i="8" s="1"/>
  <c r="J31" i="8" s="1"/>
  <c r="K18" i="8"/>
  <c r="I19" i="15"/>
  <c r="I20" i="15" s="1"/>
  <c r="I31" i="15" s="1"/>
  <c r="J18" i="15"/>
  <c r="I19" i="4"/>
  <c r="I20" i="4" s="1"/>
  <c r="I31" i="4" s="1"/>
  <c r="I32" i="4" s="1"/>
  <c r="I33" i="4" s="1"/>
  <c r="J18" i="4"/>
  <c r="I32" i="15"/>
  <c r="I33" i="15" s="1"/>
  <c r="I34" i="15" s="1"/>
  <c r="I19" i="14"/>
  <c r="I20" i="14" s="1"/>
  <c r="I31" i="14" s="1"/>
  <c r="I32" i="14" s="1"/>
  <c r="I33" i="14" s="1"/>
  <c r="I34" i="14" s="1"/>
  <c r="J18" i="14"/>
  <c r="M25" i="15"/>
  <c r="M26" i="15" s="1"/>
  <c r="L26" i="13"/>
  <c r="M25" i="13"/>
  <c r="H33" i="2"/>
  <c r="H34" i="2" s="1"/>
  <c r="I25" i="2"/>
  <c r="I26" i="2" s="1"/>
  <c r="I29" i="2"/>
  <c r="J28" i="2"/>
  <c r="K18" i="2"/>
  <c r="J19" i="2"/>
  <c r="J20" i="2" s="1"/>
  <c r="J31" i="2" s="1"/>
  <c r="H34" i="12"/>
  <c r="K23" i="16"/>
  <c r="L22" i="16"/>
  <c r="L28" i="16"/>
  <c r="L29" i="16" s="1"/>
  <c r="L25" i="16"/>
  <c r="L26" i="16" s="1"/>
  <c r="M15" i="16"/>
  <c r="N28" i="15"/>
  <c r="N29" i="15" s="1"/>
  <c r="O15" i="15"/>
  <c r="J23" i="15"/>
  <c r="K22" i="15"/>
  <c r="H34" i="15"/>
  <c r="K23" i="14"/>
  <c r="L22" i="14"/>
  <c r="N15" i="14"/>
  <c r="M25" i="14"/>
  <c r="M26" i="14" s="1"/>
  <c r="M28" i="14"/>
  <c r="M29" i="14" s="1"/>
  <c r="J23" i="13"/>
  <c r="K22" i="13"/>
  <c r="O28" i="13"/>
  <c r="O29" i="13" s="1"/>
  <c r="P15" i="13"/>
  <c r="H34" i="13"/>
  <c r="I33" i="12"/>
  <c r="K22" i="12"/>
  <c r="J23" i="12"/>
  <c r="J32" i="12" s="1"/>
  <c r="M25" i="12"/>
  <c r="M26" i="12" s="1"/>
  <c r="M28" i="12"/>
  <c r="M29" i="12" s="1"/>
  <c r="N15" i="12"/>
  <c r="M18" i="12"/>
  <c r="M19" i="12" s="1"/>
  <c r="M20" i="12" s="1"/>
  <c r="M31" i="12" s="1"/>
  <c r="L28" i="11"/>
  <c r="L29" i="11" s="1"/>
  <c r="L25" i="11"/>
  <c r="L26" i="11" s="1"/>
  <c r="M15" i="11"/>
  <c r="K23" i="11"/>
  <c r="L22" i="11"/>
  <c r="H34" i="10"/>
  <c r="K22" i="10"/>
  <c r="J23" i="10"/>
  <c r="J32" i="10" s="1"/>
  <c r="J33" i="10" s="1"/>
  <c r="J34" i="10" s="1"/>
  <c r="L28" i="10"/>
  <c r="L29" i="10" s="1"/>
  <c r="L18" i="10"/>
  <c r="L19" i="10" s="1"/>
  <c r="L20" i="10" s="1"/>
  <c r="L31" i="10" s="1"/>
  <c r="L25" i="10"/>
  <c r="L26" i="10" s="1"/>
  <c r="M15" i="10"/>
  <c r="K22" i="9"/>
  <c r="J23" i="9"/>
  <c r="J32" i="9" s="1"/>
  <c r="H34" i="9"/>
  <c r="L28" i="9"/>
  <c r="L29" i="9" s="1"/>
  <c r="L25" i="9"/>
  <c r="L26" i="9" s="1"/>
  <c r="L18" i="9"/>
  <c r="L19" i="9" s="1"/>
  <c r="L20" i="9" s="1"/>
  <c r="L31" i="9" s="1"/>
  <c r="M15" i="9"/>
  <c r="I33" i="8"/>
  <c r="M25" i="8"/>
  <c r="M26" i="8" s="1"/>
  <c r="N15" i="8"/>
  <c r="M28" i="8"/>
  <c r="M29" i="8" s="1"/>
  <c r="K22" i="8"/>
  <c r="J23" i="8"/>
  <c r="L23" i="7"/>
  <c r="M22" i="7"/>
  <c r="L28" i="7"/>
  <c r="L29" i="7" s="1"/>
  <c r="L25" i="7"/>
  <c r="L26" i="7" s="1"/>
  <c r="M15" i="7"/>
  <c r="J23" i="6"/>
  <c r="K22" i="6"/>
  <c r="N15" i="6"/>
  <c r="M28" i="6"/>
  <c r="M29" i="6" s="1"/>
  <c r="M25" i="6"/>
  <c r="M26" i="6" s="1"/>
  <c r="L28" i="5"/>
  <c r="L29" i="5" s="1"/>
  <c r="M15" i="5"/>
  <c r="L25" i="5"/>
  <c r="L26" i="5" s="1"/>
  <c r="L18" i="5"/>
  <c r="L19" i="5" s="1"/>
  <c r="L20" i="5" s="1"/>
  <c r="L31" i="5" s="1"/>
  <c r="K22" i="5"/>
  <c r="J23" i="5"/>
  <c r="J32" i="5" s="1"/>
  <c r="J33" i="5" s="1"/>
  <c r="J34" i="5" s="1"/>
  <c r="M25" i="4"/>
  <c r="M26" i="4" s="1"/>
  <c r="M28" i="4"/>
  <c r="M29" i="4" s="1"/>
  <c r="N15" i="4"/>
  <c r="J23" i="4"/>
  <c r="K22" i="4"/>
  <c r="J33" i="3"/>
  <c r="L28" i="3"/>
  <c r="L29" i="3" s="1"/>
  <c r="L25" i="3"/>
  <c r="L26" i="3" s="1"/>
  <c r="M15" i="3"/>
  <c r="L18" i="3"/>
  <c r="L19" i="3" s="1"/>
  <c r="L20" i="3" s="1"/>
  <c r="L31" i="3" s="1"/>
  <c r="K23" i="3"/>
  <c r="K32" i="3" s="1"/>
  <c r="K33" i="3" s="1"/>
  <c r="K34" i="3" s="1"/>
  <c r="L22" i="3"/>
  <c r="E34" i="2"/>
  <c r="G33" i="2"/>
  <c r="I32" i="2"/>
  <c r="AP15" i="2"/>
  <c r="AO23" i="2"/>
  <c r="J23" i="2"/>
  <c r="J32" i="8" l="1"/>
  <c r="J33" i="8" s="1"/>
  <c r="J34" i="8" s="1"/>
  <c r="J19" i="15"/>
  <c r="J20" i="15" s="1"/>
  <c r="J31" i="15" s="1"/>
  <c r="J32" i="15" s="1"/>
  <c r="J33" i="15" s="1"/>
  <c r="J34" i="15" s="1"/>
  <c r="K18" i="15"/>
  <c r="J19" i="7"/>
  <c r="J20" i="7" s="1"/>
  <c r="J31" i="7" s="1"/>
  <c r="J32" i="7" s="1"/>
  <c r="J33" i="7" s="1"/>
  <c r="J34" i="7" s="1"/>
  <c r="K18" i="7"/>
  <c r="J19" i="6"/>
  <c r="J20" i="6" s="1"/>
  <c r="J31" i="6" s="1"/>
  <c r="K18" i="6"/>
  <c r="J19" i="11"/>
  <c r="J20" i="11" s="1"/>
  <c r="J31" i="11" s="1"/>
  <c r="J32" i="11" s="1"/>
  <c r="J33" i="11" s="1"/>
  <c r="J34" i="11" s="1"/>
  <c r="K18" i="11"/>
  <c r="J32" i="6"/>
  <c r="J33" i="6" s="1"/>
  <c r="J34" i="6" s="1"/>
  <c r="J19" i="14"/>
  <c r="J20" i="14" s="1"/>
  <c r="J31" i="14" s="1"/>
  <c r="J32" i="14" s="1"/>
  <c r="J33" i="14" s="1"/>
  <c r="J34" i="14" s="1"/>
  <c r="K18" i="14"/>
  <c r="J19" i="4"/>
  <c r="J20" i="4" s="1"/>
  <c r="J31" i="4" s="1"/>
  <c r="J32" i="4" s="1"/>
  <c r="J33" i="4" s="1"/>
  <c r="J34" i="4" s="1"/>
  <c r="K18" i="4"/>
  <c r="K19" i="8"/>
  <c r="K20" i="8" s="1"/>
  <c r="K31" i="8" s="1"/>
  <c r="L18" i="8"/>
  <c r="J19" i="13"/>
  <c r="J20" i="13" s="1"/>
  <c r="J31" i="13" s="1"/>
  <c r="J32" i="13" s="1"/>
  <c r="J33" i="13" s="1"/>
  <c r="K18" i="13"/>
  <c r="J19" i="16"/>
  <c r="J20" i="16" s="1"/>
  <c r="J31" i="16" s="1"/>
  <c r="J32" i="16" s="1"/>
  <c r="J33" i="16" s="1"/>
  <c r="J34" i="16" s="1"/>
  <c r="K18" i="16"/>
  <c r="N25" i="15"/>
  <c r="N26" i="15" s="1"/>
  <c r="M26" i="13"/>
  <c r="N25" i="13"/>
  <c r="J25" i="2"/>
  <c r="J26" i="2" s="1"/>
  <c r="L18" i="2"/>
  <c r="K19" i="2"/>
  <c r="K20" i="2" s="1"/>
  <c r="K31" i="2" s="1"/>
  <c r="J29" i="2"/>
  <c r="K28" i="2"/>
  <c r="J33" i="12"/>
  <c r="J34" i="12" s="1"/>
  <c r="L23" i="16"/>
  <c r="M22" i="16"/>
  <c r="M28" i="16"/>
  <c r="M29" i="16" s="1"/>
  <c r="M25" i="16"/>
  <c r="M26" i="16" s="1"/>
  <c r="N15" i="16"/>
  <c r="O28" i="15"/>
  <c r="O29" i="15" s="1"/>
  <c r="P15" i="15"/>
  <c r="O25" i="15"/>
  <c r="O26" i="15" s="1"/>
  <c r="L22" i="15"/>
  <c r="K23" i="15"/>
  <c r="N25" i="14"/>
  <c r="N26" i="14" s="1"/>
  <c r="N28" i="14"/>
  <c r="N29" i="14" s="1"/>
  <c r="O15" i="14"/>
  <c r="L23" i="14"/>
  <c r="M22" i="14"/>
  <c r="L22" i="13"/>
  <c r="K23" i="13"/>
  <c r="P28" i="13"/>
  <c r="P29" i="13" s="1"/>
  <c r="Q15" i="13"/>
  <c r="N28" i="12"/>
  <c r="N29" i="12" s="1"/>
  <c r="O15" i="12"/>
  <c r="N25" i="12"/>
  <c r="N26" i="12" s="1"/>
  <c r="N18" i="12"/>
  <c r="N19" i="12" s="1"/>
  <c r="N20" i="12" s="1"/>
  <c r="N31" i="12" s="1"/>
  <c r="I34" i="12"/>
  <c r="K23" i="12"/>
  <c r="K32" i="12" s="1"/>
  <c r="L22" i="12"/>
  <c r="M25" i="11"/>
  <c r="M26" i="11" s="1"/>
  <c r="N15" i="11"/>
  <c r="M28" i="11"/>
  <c r="M29" i="11" s="1"/>
  <c r="L23" i="11"/>
  <c r="M22" i="11"/>
  <c r="M18" i="10"/>
  <c r="M19" i="10" s="1"/>
  <c r="M20" i="10" s="1"/>
  <c r="M31" i="10" s="1"/>
  <c r="M28" i="10"/>
  <c r="M29" i="10" s="1"/>
  <c r="M25" i="10"/>
  <c r="M26" i="10" s="1"/>
  <c r="N15" i="10"/>
  <c r="K23" i="10"/>
  <c r="K32" i="10" s="1"/>
  <c r="K33" i="10" s="1"/>
  <c r="L22" i="10"/>
  <c r="L22" i="9"/>
  <c r="K23" i="9"/>
  <c r="K32" i="9" s="1"/>
  <c r="K33" i="9" s="1"/>
  <c r="K34" i="9" s="1"/>
  <c r="J33" i="9"/>
  <c r="M25" i="9"/>
  <c r="M26" i="9" s="1"/>
  <c r="N15" i="9"/>
  <c r="M28" i="9"/>
  <c r="M29" i="9" s="1"/>
  <c r="M18" i="9"/>
  <c r="M19" i="9" s="1"/>
  <c r="M20" i="9" s="1"/>
  <c r="M31" i="9" s="1"/>
  <c r="N28" i="8"/>
  <c r="N29" i="8" s="1"/>
  <c r="O15" i="8"/>
  <c r="N25" i="8"/>
  <c r="N26" i="8" s="1"/>
  <c r="I34" i="8"/>
  <c r="L22" i="8"/>
  <c r="K23" i="8"/>
  <c r="M25" i="7"/>
  <c r="M26" i="7" s="1"/>
  <c r="M28" i="7"/>
  <c r="M29" i="7" s="1"/>
  <c r="N15" i="7"/>
  <c r="N22" i="7"/>
  <c r="M23" i="7"/>
  <c r="I34" i="6"/>
  <c r="K23" i="6"/>
  <c r="L22" i="6"/>
  <c r="N28" i="6"/>
  <c r="N29" i="6" s="1"/>
  <c r="N25" i="6"/>
  <c r="N26" i="6" s="1"/>
  <c r="O15" i="6"/>
  <c r="M18" i="5"/>
  <c r="M19" i="5" s="1"/>
  <c r="M20" i="5" s="1"/>
  <c r="M31" i="5" s="1"/>
  <c r="M28" i="5"/>
  <c r="M29" i="5" s="1"/>
  <c r="M25" i="5"/>
  <c r="M26" i="5" s="1"/>
  <c r="N15" i="5"/>
  <c r="K23" i="5"/>
  <c r="K32" i="5" s="1"/>
  <c r="K33" i="5" s="1"/>
  <c r="K34" i="5" s="1"/>
  <c r="L22" i="5"/>
  <c r="K23" i="4"/>
  <c r="L22" i="4"/>
  <c r="I34" i="4"/>
  <c r="N28" i="4"/>
  <c r="N29" i="4" s="1"/>
  <c r="N25" i="4"/>
  <c r="N26" i="4" s="1"/>
  <c r="O15" i="4"/>
  <c r="M25" i="3"/>
  <c r="M26" i="3" s="1"/>
  <c r="M28" i="3"/>
  <c r="M29" i="3" s="1"/>
  <c r="M18" i="3"/>
  <c r="M19" i="3" s="1"/>
  <c r="M20" i="3" s="1"/>
  <c r="M31" i="3" s="1"/>
  <c r="N15" i="3"/>
  <c r="L23" i="3"/>
  <c r="L32" i="3" s="1"/>
  <c r="L33" i="3" s="1"/>
  <c r="L34" i="3" s="1"/>
  <c r="M22" i="3"/>
  <c r="J34" i="3"/>
  <c r="I33" i="2"/>
  <c r="G34" i="2"/>
  <c r="J32" i="2"/>
  <c r="AQ15" i="2"/>
  <c r="AP23" i="2"/>
  <c r="K23" i="2"/>
  <c r="K19" i="13" l="1"/>
  <c r="K20" i="13" s="1"/>
  <c r="K31" i="13" s="1"/>
  <c r="K32" i="13" s="1"/>
  <c r="K33" i="13" s="1"/>
  <c r="K34" i="13" s="1"/>
  <c r="L18" i="13"/>
  <c r="K19" i="4"/>
  <c r="K20" i="4" s="1"/>
  <c r="K31" i="4" s="1"/>
  <c r="K32" i="4" s="1"/>
  <c r="K33" i="4" s="1"/>
  <c r="L18" i="4"/>
  <c r="K19" i="11"/>
  <c r="K20" i="11" s="1"/>
  <c r="K31" i="11" s="1"/>
  <c r="K32" i="11" s="1"/>
  <c r="K33" i="11" s="1"/>
  <c r="K34" i="11" s="1"/>
  <c r="L18" i="11"/>
  <c r="K19" i="7"/>
  <c r="K20" i="7" s="1"/>
  <c r="K31" i="7" s="1"/>
  <c r="K32" i="7" s="1"/>
  <c r="K33" i="7" s="1"/>
  <c r="K34" i="7" s="1"/>
  <c r="L18" i="7"/>
  <c r="K32" i="8"/>
  <c r="K19" i="15"/>
  <c r="K20" i="15" s="1"/>
  <c r="K31" i="15" s="1"/>
  <c r="K32" i="15" s="1"/>
  <c r="K33" i="15" s="1"/>
  <c r="K34" i="15" s="1"/>
  <c r="L18" i="15"/>
  <c r="K19" i="16"/>
  <c r="K20" i="16" s="1"/>
  <c r="K31" i="16" s="1"/>
  <c r="K32" i="16" s="1"/>
  <c r="K33" i="16" s="1"/>
  <c r="K34" i="16" s="1"/>
  <c r="L18" i="16"/>
  <c r="L19" i="8"/>
  <c r="L20" i="8" s="1"/>
  <c r="L31" i="8" s="1"/>
  <c r="M18" i="8"/>
  <c r="K19" i="14"/>
  <c r="K20" i="14" s="1"/>
  <c r="K31" i="14" s="1"/>
  <c r="K32" i="14" s="1"/>
  <c r="K33" i="14" s="1"/>
  <c r="K34" i="14" s="1"/>
  <c r="L18" i="14"/>
  <c r="K19" i="6"/>
  <c r="K20" i="6" s="1"/>
  <c r="K31" i="6" s="1"/>
  <c r="K32" i="6" s="1"/>
  <c r="K33" i="6" s="1"/>
  <c r="K34" i="6" s="1"/>
  <c r="L18" i="6"/>
  <c r="N26" i="13"/>
  <c r="O25" i="13"/>
  <c r="L19" i="2"/>
  <c r="L20" i="2" s="1"/>
  <c r="L31" i="2" s="1"/>
  <c r="M18" i="2"/>
  <c r="K29" i="2"/>
  <c r="L28" i="2"/>
  <c r="K25" i="2"/>
  <c r="K26" i="2" s="1"/>
  <c r="J33" i="2"/>
  <c r="J34" i="2" s="1"/>
  <c r="N22" i="16"/>
  <c r="M23" i="16"/>
  <c r="N28" i="16"/>
  <c r="N29" i="16" s="1"/>
  <c r="N25" i="16"/>
  <c r="N26" i="16" s="1"/>
  <c r="O15" i="16"/>
  <c r="P28" i="15"/>
  <c r="P29" i="15" s="1"/>
  <c r="P25" i="15"/>
  <c r="P26" i="15" s="1"/>
  <c r="Q15" i="15"/>
  <c r="L23" i="15"/>
  <c r="M22" i="15"/>
  <c r="N22" i="14"/>
  <c r="M23" i="14"/>
  <c r="O28" i="14"/>
  <c r="O29" i="14" s="1"/>
  <c r="O25" i="14"/>
  <c r="O26" i="14" s="1"/>
  <c r="P15" i="14"/>
  <c r="Q28" i="13"/>
  <c r="Q29" i="13" s="1"/>
  <c r="R15" i="13"/>
  <c r="L23" i="13"/>
  <c r="M22" i="13"/>
  <c r="J34" i="13"/>
  <c r="L23" i="12"/>
  <c r="L32" i="12" s="1"/>
  <c r="L33" i="12" s="1"/>
  <c r="L34" i="12" s="1"/>
  <c r="M22" i="12"/>
  <c r="K33" i="12"/>
  <c r="O25" i="12"/>
  <c r="O26" i="12" s="1"/>
  <c r="O18" i="12"/>
  <c r="O19" i="12" s="1"/>
  <c r="O20" i="12" s="1"/>
  <c r="O31" i="12" s="1"/>
  <c r="O28" i="12"/>
  <c r="O29" i="12" s="1"/>
  <c r="P15" i="12"/>
  <c r="N22" i="11"/>
  <c r="M23" i="11"/>
  <c r="N25" i="11"/>
  <c r="N26" i="11" s="1"/>
  <c r="N28" i="11"/>
  <c r="N29" i="11" s="1"/>
  <c r="O15" i="11"/>
  <c r="K34" i="10"/>
  <c r="L23" i="10"/>
  <c r="L32" i="10" s="1"/>
  <c r="L33" i="10" s="1"/>
  <c r="L34" i="10" s="1"/>
  <c r="M22" i="10"/>
  <c r="N28" i="10"/>
  <c r="N29" i="10" s="1"/>
  <c r="N25" i="10"/>
  <c r="N26" i="10" s="1"/>
  <c r="O15" i="10"/>
  <c r="N18" i="10"/>
  <c r="N19" i="10" s="1"/>
  <c r="N20" i="10" s="1"/>
  <c r="N31" i="10" s="1"/>
  <c r="J34" i="9"/>
  <c r="L23" i="9"/>
  <c r="L32" i="9" s="1"/>
  <c r="L33" i="9" s="1"/>
  <c r="L34" i="9" s="1"/>
  <c r="M22" i="9"/>
  <c r="N28" i="9"/>
  <c r="N29" i="9" s="1"/>
  <c r="N25" i="9"/>
  <c r="N26" i="9" s="1"/>
  <c r="O15" i="9"/>
  <c r="N18" i="9"/>
  <c r="N19" i="9" s="1"/>
  <c r="N20" i="9" s="1"/>
  <c r="N31" i="9" s="1"/>
  <c r="K33" i="8"/>
  <c r="L23" i="8"/>
  <c r="M22" i="8"/>
  <c r="O25" i="8"/>
  <c r="O26" i="8" s="1"/>
  <c r="O28" i="8"/>
  <c r="O29" i="8" s="1"/>
  <c r="P15" i="8"/>
  <c r="N23" i="7"/>
  <c r="O22" i="7"/>
  <c r="N28" i="7"/>
  <c r="N29" i="7" s="1"/>
  <c r="N25" i="7"/>
  <c r="N26" i="7" s="1"/>
  <c r="O15" i="7"/>
  <c r="O28" i="6"/>
  <c r="O29" i="6" s="1"/>
  <c r="O25" i="6"/>
  <c r="O26" i="6" s="1"/>
  <c r="P15" i="6"/>
  <c r="L23" i="6"/>
  <c r="M22" i="6"/>
  <c r="N28" i="5"/>
  <c r="N29" i="5" s="1"/>
  <c r="N25" i="5"/>
  <c r="N26" i="5" s="1"/>
  <c r="O15" i="5"/>
  <c r="N18" i="5"/>
  <c r="N19" i="5" s="1"/>
  <c r="N20" i="5" s="1"/>
  <c r="N31" i="5" s="1"/>
  <c r="M22" i="5"/>
  <c r="L23" i="5"/>
  <c r="L32" i="5" s="1"/>
  <c r="L33" i="5" s="1"/>
  <c r="L34" i="5" s="1"/>
  <c r="M22" i="4"/>
  <c r="L23" i="4"/>
  <c r="O28" i="4"/>
  <c r="O29" i="4" s="1"/>
  <c r="P15" i="4"/>
  <c r="O25" i="4"/>
  <c r="O26" i="4" s="1"/>
  <c r="N25" i="3"/>
  <c r="N26" i="3" s="1"/>
  <c r="N28" i="3"/>
  <c r="N29" i="3" s="1"/>
  <c r="N18" i="3"/>
  <c r="N19" i="3" s="1"/>
  <c r="N20" i="3" s="1"/>
  <c r="N31" i="3" s="1"/>
  <c r="O15" i="3"/>
  <c r="N22" i="3"/>
  <c r="M23" i="3"/>
  <c r="M32" i="3" s="1"/>
  <c r="M33" i="3" s="1"/>
  <c r="M34" i="3" s="1"/>
  <c r="I34" i="2"/>
  <c r="K32" i="2"/>
  <c r="AR15" i="2"/>
  <c r="AQ23" i="2"/>
  <c r="L23" i="2"/>
  <c r="L32" i="8" l="1"/>
  <c r="L33" i="8" s="1"/>
  <c r="L34" i="8" s="1"/>
  <c r="L19" i="16"/>
  <c r="L20" i="16" s="1"/>
  <c r="L31" i="16" s="1"/>
  <c r="L32" i="16" s="1"/>
  <c r="L33" i="16" s="1"/>
  <c r="L34" i="16" s="1"/>
  <c r="M18" i="16"/>
  <c r="L19" i="11"/>
  <c r="L20" i="11" s="1"/>
  <c r="L31" i="11" s="1"/>
  <c r="L32" i="11" s="1"/>
  <c r="L33" i="11" s="1"/>
  <c r="L34" i="11" s="1"/>
  <c r="M18" i="11"/>
  <c r="L19" i="14"/>
  <c r="L20" i="14" s="1"/>
  <c r="L31" i="14" s="1"/>
  <c r="L32" i="14" s="1"/>
  <c r="L33" i="14" s="1"/>
  <c r="L34" i="14" s="1"/>
  <c r="M18" i="14"/>
  <c r="M18" i="13"/>
  <c r="L19" i="13"/>
  <c r="L20" i="13" s="1"/>
  <c r="L31" i="13" s="1"/>
  <c r="L32" i="13" s="1"/>
  <c r="L33" i="13" s="1"/>
  <c r="L19" i="6"/>
  <c r="L20" i="6" s="1"/>
  <c r="L31" i="6" s="1"/>
  <c r="L32" i="6" s="1"/>
  <c r="L33" i="6" s="1"/>
  <c r="L34" i="6" s="1"/>
  <c r="M18" i="6"/>
  <c r="M19" i="8"/>
  <c r="M20" i="8" s="1"/>
  <c r="M31" i="8" s="1"/>
  <c r="N18" i="8"/>
  <c r="L19" i="7"/>
  <c r="L20" i="7" s="1"/>
  <c r="L31" i="7" s="1"/>
  <c r="L32" i="7" s="1"/>
  <c r="L33" i="7" s="1"/>
  <c r="L34" i="7" s="1"/>
  <c r="M18" i="7"/>
  <c r="L19" i="4"/>
  <c r="L20" i="4" s="1"/>
  <c r="L31" i="4" s="1"/>
  <c r="L32" i="4" s="1"/>
  <c r="L33" i="4" s="1"/>
  <c r="L34" i="4" s="1"/>
  <c r="M18" i="4"/>
  <c r="L19" i="15"/>
  <c r="L20" i="15" s="1"/>
  <c r="L31" i="15" s="1"/>
  <c r="L32" i="15" s="1"/>
  <c r="L33" i="15" s="1"/>
  <c r="M18" i="15"/>
  <c r="O26" i="13"/>
  <c r="P25" i="13"/>
  <c r="L25" i="2"/>
  <c r="L26" i="2" s="1"/>
  <c r="M19" i="2"/>
  <c r="M20" i="2" s="1"/>
  <c r="M31" i="2" s="1"/>
  <c r="N18" i="2"/>
  <c r="L29" i="2"/>
  <c r="M28" i="2"/>
  <c r="N23" i="16"/>
  <c r="O22" i="16"/>
  <c r="O25" i="16"/>
  <c r="O26" i="16" s="1"/>
  <c r="O28" i="16"/>
  <c r="O29" i="16" s="1"/>
  <c r="P15" i="16"/>
  <c r="Q25" i="15"/>
  <c r="Q26" i="15" s="1"/>
  <c r="R15" i="15"/>
  <c r="Q28" i="15"/>
  <c r="Q29" i="15" s="1"/>
  <c r="M23" i="15"/>
  <c r="N22" i="15"/>
  <c r="P28" i="14"/>
  <c r="P29" i="14" s="1"/>
  <c r="P25" i="14"/>
  <c r="P26" i="14" s="1"/>
  <c r="Q15" i="14"/>
  <c r="N23" i="14"/>
  <c r="O22" i="14"/>
  <c r="M23" i="13"/>
  <c r="N22" i="13"/>
  <c r="R28" i="13"/>
  <c r="R29" i="13" s="1"/>
  <c r="S15" i="13"/>
  <c r="K34" i="12"/>
  <c r="M23" i="12"/>
  <c r="M32" i="12" s="1"/>
  <c r="N22" i="12"/>
  <c r="P28" i="12"/>
  <c r="P29" i="12" s="1"/>
  <c r="P25" i="12"/>
  <c r="P26" i="12" s="1"/>
  <c r="P18" i="12"/>
  <c r="P19" i="12" s="1"/>
  <c r="P20" i="12" s="1"/>
  <c r="P31" i="12" s="1"/>
  <c r="Q15" i="12"/>
  <c r="O28" i="11"/>
  <c r="O29" i="11" s="1"/>
  <c r="O25" i="11"/>
  <c r="O26" i="11" s="1"/>
  <c r="P15" i="11"/>
  <c r="N23" i="11"/>
  <c r="O22" i="11"/>
  <c r="M23" i="10"/>
  <c r="M32" i="10" s="1"/>
  <c r="M33" i="10" s="1"/>
  <c r="N22" i="10"/>
  <c r="O28" i="10"/>
  <c r="O29" i="10" s="1"/>
  <c r="O25" i="10"/>
  <c r="O26" i="10" s="1"/>
  <c r="P15" i="10"/>
  <c r="O18" i="10"/>
  <c r="O19" i="10" s="1"/>
  <c r="O20" i="10" s="1"/>
  <c r="O31" i="10" s="1"/>
  <c r="N22" i="9"/>
  <c r="M23" i="9"/>
  <c r="M32" i="9" s="1"/>
  <c r="M33" i="9" s="1"/>
  <c r="M34" i="9" s="1"/>
  <c r="O28" i="9"/>
  <c r="O29" i="9" s="1"/>
  <c r="P15" i="9"/>
  <c r="O18" i="9"/>
  <c r="O19" i="9" s="1"/>
  <c r="O20" i="9" s="1"/>
  <c r="O31" i="9" s="1"/>
  <c r="O25" i="9"/>
  <c r="O26" i="9" s="1"/>
  <c r="P28" i="8"/>
  <c r="P29" i="8" s="1"/>
  <c r="P25" i="8"/>
  <c r="P26" i="8" s="1"/>
  <c r="Q15" i="8"/>
  <c r="M23" i="8"/>
  <c r="N22" i="8"/>
  <c r="K34" i="8"/>
  <c r="O28" i="7"/>
  <c r="O29" i="7" s="1"/>
  <c r="O25" i="7"/>
  <c r="O26" i="7" s="1"/>
  <c r="P15" i="7"/>
  <c r="O23" i="7"/>
  <c r="P22" i="7"/>
  <c r="P28" i="6"/>
  <c r="P29" i="6" s="1"/>
  <c r="P25" i="6"/>
  <c r="P26" i="6" s="1"/>
  <c r="Q15" i="6"/>
  <c r="N22" i="6"/>
  <c r="M23" i="6"/>
  <c r="O28" i="5"/>
  <c r="O29" i="5" s="1"/>
  <c r="O25" i="5"/>
  <c r="O26" i="5" s="1"/>
  <c r="P15" i="5"/>
  <c r="O18" i="5"/>
  <c r="O19" i="5" s="1"/>
  <c r="O20" i="5" s="1"/>
  <c r="O31" i="5" s="1"/>
  <c r="M23" i="5"/>
  <c r="M32" i="5" s="1"/>
  <c r="M33" i="5" s="1"/>
  <c r="M34" i="5" s="1"/>
  <c r="N22" i="5"/>
  <c r="M23" i="4"/>
  <c r="N22" i="4"/>
  <c r="K34" i="4"/>
  <c r="P28" i="4"/>
  <c r="P29" i="4" s="1"/>
  <c r="P25" i="4"/>
  <c r="P26" i="4" s="1"/>
  <c r="Q15" i="4"/>
  <c r="N23" i="3"/>
  <c r="N32" i="3" s="1"/>
  <c r="N33" i="3" s="1"/>
  <c r="O22" i="3"/>
  <c r="O28" i="3"/>
  <c r="O29" i="3" s="1"/>
  <c r="O25" i="3"/>
  <c r="O26" i="3" s="1"/>
  <c r="O18" i="3"/>
  <c r="O19" i="3" s="1"/>
  <c r="O20" i="3" s="1"/>
  <c r="O31" i="3" s="1"/>
  <c r="P15" i="3"/>
  <c r="K33" i="2"/>
  <c r="K34" i="2" s="1"/>
  <c r="L32" i="2"/>
  <c r="AS15" i="2"/>
  <c r="AR23" i="2"/>
  <c r="M23" i="2"/>
  <c r="M32" i="8" l="1"/>
  <c r="M33" i="8" s="1"/>
  <c r="M34" i="8" s="1"/>
  <c r="M19" i="14"/>
  <c r="M20" i="14" s="1"/>
  <c r="M31" i="14" s="1"/>
  <c r="M32" i="14" s="1"/>
  <c r="M33" i="14" s="1"/>
  <c r="M34" i="14" s="1"/>
  <c r="N18" i="14"/>
  <c r="M19" i="4"/>
  <c r="M20" i="4" s="1"/>
  <c r="M31" i="4" s="1"/>
  <c r="M32" i="4" s="1"/>
  <c r="M33" i="4" s="1"/>
  <c r="M34" i="4" s="1"/>
  <c r="N18" i="4"/>
  <c r="N19" i="8"/>
  <c r="N20" i="8" s="1"/>
  <c r="N31" i="8" s="1"/>
  <c r="O18" i="8"/>
  <c r="M19" i="11"/>
  <c r="M20" i="11" s="1"/>
  <c r="M31" i="11" s="1"/>
  <c r="M32" i="11" s="1"/>
  <c r="M33" i="11" s="1"/>
  <c r="M34" i="11" s="1"/>
  <c r="N18" i="11"/>
  <c r="M19" i="16"/>
  <c r="M20" i="16" s="1"/>
  <c r="M31" i="16" s="1"/>
  <c r="M32" i="16" s="1"/>
  <c r="M33" i="16" s="1"/>
  <c r="M34" i="16" s="1"/>
  <c r="N18" i="16"/>
  <c r="M19" i="15"/>
  <c r="M20" i="15" s="1"/>
  <c r="M31" i="15" s="1"/>
  <c r="M32" i="15" s="1"/>
  <c r="M33" i="15" s="1"/>
  <c r="M34" i="15" s="1"/>
  <c r="N18" i="15"/>
  <c r="M19" i="7"/>
  <c r="M20" i="7" s="1"/>
  <c r="M31" i="7" s="1"/>
  <c r="M32" i="7" s="1"/>
  <c r="M33" i="7" s="1"/>
  <c r="M34" i="7" s="1"/>
  <c r="N18" i="7"/>
  <c r="M19" i="6"/>
  <c r="M20" i="6" s="1"/>
  <c r="M31" i="6" s="1"/>
  <c r="M32" i="6" s="1"/>
  <c r="M33" i="6" s="1"/>
  <c r="M34" i="6" s="1"/>
  <c r="N18" i="6"/>
  <c r="M19" i="13"/>
  <c r="M20" i="13" s="1"/>
  <c r="M31" i="13" s="1"/>
  <c r="M32" i="13" s="1"/>
  <c r="M33" i="13" s="1"/>
  <c r="M34" i="13" s="1"/>
  <c r="N18" i="13"/>
  <c r="P26" i="13"/>
  <c r="Q25" i="13"/>
  <c r="N19" i="2"/>
  <c r="N20" i="2" s="1"/>
  <c r="N31" i="2" s="1"/>
  <c r="O18" i="2"/>
  <c r="M29" i="2"/>
  <c r="N28" i="2"/>
  <c r="M25" i="2"/>
  <c r="M26" i="2" s="1"/>
  <c r="O23" i="16"/>
  <c r="P22" i="16"/>
  <c r="P25" i="16"/>
  <c r="P26" i="16" s="1"/>
  <c r="P28" i="16"/>
  <c r="P29" i="16" s="1"/>
  <c r="Q15" i="16"/>
  <c r="N23" i="15"/>
  <c r="O22" i="15"/>
  <c r="R25" i="15"/>
  <c r="R26" i="15" s="1"/>
  <c r="S15" i="15"/>
  <c r="R28" i="15"/>
  <c r="R29" i="15" s="1"/>
  <c r="L34" i="15"/>
  <c r="R15" i="14"/>
  <c r="Q28" i="14"/>
  <c r="Q29" i="14" s="1"/>
  <c r="Q25" i="14"/>
  <c r="Q26" i="14" s="1"/>
  <c r="O23" i="14"/>
  <c r="P22" i="14"/>
  <c r="N23" i="13"/>
  <c r="O22" i="13"/>
  <c r="S28" i="13"/>
  <c r="S29" i="13" s="1"/>
  <c r="T15" i="13"/>
  <c r="L34" i="13"/>
  <c r="M33" i="12"/>
  <c r="Q25" i="12"/>
  <c r="Q26" i="12" s="1"/>
  <c r="Q28" i="12"/>
  <c r="Q29" i="12" s="1"/>
  <c r="R15" i="12"/>
  <c r="Q18" i="12"/>
  <c r="Q19" i="12" s="1"/>
  <c r="Q20" i="12" s="1"/>
  <c r="Q31" i="12" s="1"/>
  <c r="O22" i="12"/>
  <c r="N23" i="12"/>
  <c r="N32" i="12" s="1"/>
  <c r="N33" i="12" s="1"/>
  <c r="N34" i="12" s="1"/>
  <c r="O23" i="11"/>
  <c r="P22" i="11"/>
  <c r="P28" i="11"/>
  <c r="P29" i="11" s="1"/>
  <c r="P25" i="11"/>
  <c r="P26" i="11" s="1"/>
  <c r="Q15" i="11"/>
  <c r="P28" i="10"/>
  <c r="P29" i="10" s="1"/>
  <c r="P25" i="10"/>
  <c r="P26" i="10" s="1"/>
  <c r="P18" i="10"/>
  <c r="P19" i="10" s="1"/>
  <c r="P20" i="10" s="1"/>
  <c r="P31" i="10" s="1"/>
  <c r="Q15" i="10"/>
  <c r="O22" i="10"/>
  <c r="N23" i="10"/>
  <c r="N32" i="10" s="1"/>
  <c r="N33" i="10" s="1"/>
  <c r="N34" i="10" s="1"/>
  <c r="M34" i="10"/>
  <c r="N23" i="9"/>
  <c r="N32" i="9" s="1"/>
  <c r="N33" i="9" s="1"/>
  <c r="N34" i="9" s="1"/>
  <c r="O22" i="9"/>
  <c r="P28" i="9"/>
  <c r="P29" i="9" s="1"/>
  <c r="P25" i="9"/>
  <c r="P26" i="9" s="1"/>
  <c r="P18" i="9"/>
  <c r="P19" i="9" s="1"/>
  <c r="P20" i="9" s="1"/>
  <c r="P31" i="9" s="1"/>
  <c r="Q15" i="9"/>
  <c r="O22" i="8"/>
  <c r="N23" i="8"/>
  <c r="Q28" i="8"/>
  <c r="Q29" i="8" s="1"/>
  <c r="R15" i="8"/>
  <c r="Q25" i="8"/>
  <c r="Q26" i="8" s="1"/>
  <c r="P23" i="7"/>
  <c r="Q22" i="7"/>
  <c r="P25" i="7"/>
  <c r="P26" i="7" s="1"/>
  <c r="P28" i="7"/>
  <c r="P29" i="7" s="1"/>
  <c r="Q15" i="7"/>
  <c r="O22" i="6"/>
  <c r="N23" i="6"/>
  <c r="R15" i="6"/>
  <c r="Q28" i="6"/>
  <c r="Q29" i="6" s="1"/>
  <c r="Q25" i="6"/>
  <c r="Q26" i="6" s="1"/>
  <c r="O22" i="5"/>
  <c r="N23" i="5"/>
  <c r="N32" i="5" s="1"/>
  <c r="N33" i="5" s="1"/>
  <c r="N34" i="5" s="1"/>
  <c r="P28" i="5"/>
  <c r="P29" i="5" s="1"/>
  <c r="P18" i="5"/>
  <c r="P19" i="5" s="1"/>
  <c r="P20" i="5" s="1"/>
  <c r="P31" i="5" s="1"/>
  <c r="P25" i="5"/>
  <c r="P26" i="5" s="1"/>
  <c r="Q15" i="5"/>
  <c r="N23" i="4"/>
  <c r="O22" i="4"/>
  <c r="Q28" i="4"/>
  <c r="Q29" i="4" s="1"/>
  <c r="Q25" i="4"/>
  <c r="Q26" i="4" s="1"/>
  <c r="R15" i="4"/>
  <c r="N34" i="3"/>
  <c r="P28" i="3"/>
  <c r="P29" i="3" s="1"/>
  <c r="P25" i="3"/>
  <c r="P26" i="3" s="1"/>
  <c r="Q15" i="3"/>
  <c r="P18" i="3"/>
  <c r="P19" i="3" s="1"/>
  <c r="P20" i="3" s="1"/>
  <c r="P31" i="3" s="1"/>
  <c r="O23" i="3"/>
  <c r="O32" i="3" s="1"/>
  <c r="O33" i="3" s="1"/>
  <c r="O34" i="3" s="1"/>
  <c r="P22" i="3"/>
  <c r="L33" i="2"/>
  <c r="L34" i="2" s="1"/>
  <c r="M32" i="2"/>
  <c r="AT15" i="2"/>
  <c r="AS23" i="2"/>
  <c r="AT23" i="2"/>
  <c r="N23" i="2"/>
  <c r="O19" i="8" l="1"/>
  <c r="O20" i="8" s="1"/>
  <c r="O31" i="8" s="1"/>
  <c r="P18" i="8"/>
  <c r="N19" i="6"/>
  <c r="N20" i="6" s="1"/>
  <c r="N31" i="6" s="1"/>
  <c r="O18" i="6"/>
  <c r="O18" i="15"/>
  <c r="N19" i="15"/>
  <c r="N20" i="15" s="1"/>
  <c r="N31" i="15" s="1"/>
  <c r="N32" i="15" s="1"/>
  <c r="N33" i="15" s="1"/>
  <c r="N34" i="15" s="1"/>
  <c r="N32" i="6"/>
  <c r="N33" i="6" s="1"/>
  <c r="N34" i="6" s="1"/>
  <c r="N32" i="8"/>
  <c r="N33" i="8" s="1"/>
  <c r="N34" i="8" s="1"/>
  <c r="N19" i="16"/>
  <c r="N20" i="16" s="1"/>
  <c r="N31" i="16" s="1"/>
  <c r="N32" i="16" s="1"/>
  <c r="N33" i="16" s="1"/>
  <c r="N34" i="16" s="1"/>
  <c r="O18" i="16"/>
  <c r="N19" i="11"/>
  <c r="N20" i="11" s="1"/>
  <c r="N31" i="11" s="1"/>
  <c r="N32" i="11" s="1"/>
  <c r="N33" i="11" s="1"/>
  <c r="N34" i="11" s="1"/>
  <c r="O18" i="11"/>
  <c r="N19" i="4"/>
  <c r="N20" i="4" s="1"/>
  <c r="N31" i="4" s="1"/>
  <c r="N32" i="4" s="1"/>
  <c r="N33" i="4" s="1"/>
  <c r="N34" i="4" s="1"/>
  <c r="O18" i="4"/>
  <c r="N19" i="14"/>
  <c r="N20" i="14" s="1"/>
  <c r="N31" i="14" s="1"/>
  <c r="N32" i="14" s="1"/>
  <c r="N33" i="14" s="1"/>
  <c r="N34" i="14" s="1"/>
  <c r="O18" i="14"/>
  <c r="N19" i="13"/>
  <c r="N20" i="13" s="1"/>
  <c r="N31" i="13" s="1"/>
  <c r="N32" i="13" s="1"/>
  <c r="N33" i="13" s="1"/>
  <c r="N34" i="13" s="1"/>
  <c r="O18" i="13"/>
  <c r="N19" i="7"/>
  <c r="N20" i="7" s="1"/>
  <c r="N31" i="7" s="1"/>
  <c r="N32" i="7" s="1"/>
  <c r="N33" i="7" s="1"/>
  <c r="N34" i="7" s="1"/>
  <c r="O18" i="7"/>
  <c r="Q26" i="13"/>
  <c r="R25" i="13"/>
  <c r="N29" i="2"/>
  <c r="O28" i="2"/>
  <c r="P18" i="2"/>
  <c r="O19" i="2"/>
  <c r="O20" i="2" s="1"/>
  <c r="O31" i="2" s="1"/>
  <c r="N25" i="2"/>
  <c r="N26" i="2" s="1"/>
  <c r="Q28" i="16"/>
  <c r="Q29" i="16" s="1"/>
  <c r="Q25" i="16"/>
  <c r="Q26" i="16" s="1"/>
  <c r="R15" i="16"/>
  <c r="P23" i="16"/>
  <c r="Q22" i="16"/>
  <c r="S25" i="15"/>
  <c r="S26" i="15" s="1"/>
  <c r="S28" i="15"/>
  <c r="S29" i="15" s="1"/>
  <c r="T15" i="15"/>
  <c r="P22" i="15"/>
  <c r="O23" i="15"/>
  <c r="R28" i="14"/>
  <c r="R29" i="14" s="1"/>
  <c r="R25" i="14"/>
  <c r="R26" i="14" s="1"/>
  <c r="S15" i="14"/>
  <c r="P23" i="14"/>
  <c r="Q22" i="14"/>
  <c r="P22" i="13"/>
  <c r="O23" i="13"/>
  <c r="T28" i="13"/>
  <c r="T29" i="13" s="1"/>
  <c r="U15" i="13"/>
  <c r="O23" i="12"/>
  <c r="O32" i="12" s="1"/>
  <c r="O33" i="12" s="1"/>
  <c r="O34" i="12" s="1"/>
  <c r="P22" i="12"/>
  <c r="R25" i="12"/>
  <c r="R26" i="12" s="1"/>
  <c r="R28" i="12"/>
  <c r="R29" i="12" s="1"/>
  <c r="R18" i="12"/>
  <c r="R19" i="12" s="1"/>
  <c r="R20" i="12" s="1"/>
  <c r="R31" i="12" s="1"/>
  <c r="S15" i="12"/>
  <c r="M34" i="12"/>
  <c r="Q28" i="11"/>
  <c r="Q29" i="11" s="1"/>
  <c r="Q25" i="11"/>
  <c r="Q26" i="11" s="1"/>
  <c r="R15" i="11"/>
  <c r="P23" i="11"/>
  <c r="Q22" i="11"/>
  <c r="Q28" i="10"/>
  <c r="Q29" i="10" s="1"/>
  <c r="Q18" i="10"/>
  <c r="Q19" i="10" s="1"/>
  <c r="Q20" i="10" s="1"/>
  <c r="Q31" i="10" s="1"/>
  <c r="R15" i="10"/>
  <c r="Q25" i="10"/>
  <c r="Q26" i="10" s="1"/>
  <c r="O23" i="10"/>
  <c r="O32" i="10" s="1"/>
  <c r="O33" i="10" s="1"/>
  <c r="O34" i="10" s="1"/>
  <c r="P22" i="10"/>
  <c r="R15" i="9"/>
  <c r="Q18" i="9"/>
  <c r="Q19" i="9" s="1"/>
  <c r="Q20" i="9" s="1"/>
  <c r="Q31" i="9" s="1"/>
  <c r="Q28" i="9"/>
  <c r="Q29" i="9" s="1"/>
  <c r="Q25" i="9"/>
  <c r="Q26" i="9" s="1"/>
  <c r="P22" i="9"/>
  <c r="O23" i="9"/>
  <c r="O32" i="9" s="1"/>
  <c r="O33" i="9" s="1"/>
  <c r="O34" i="9" s="1"/>
  <c r="R25" i="8"/>
  <c r="R26" i="8" s="1"/>
  <c r="S15" i="8"/>
  <c r="R28" i="8"/>
  <c r="R29" i="8" s="1"/>
  <c r="P22" i="8"/>
  <c r="O23" i="8"/>
  <c r="O32" i="8" s="1"/>
  <c r="O33" i="8" s="1"/>
  <c r="O34" i="8" s="1"/>
  <c r="Q28" i="7"/>
  <c r="Q29" i="7" s="1"/>
  <c r="Q25" i="7"/>
  <c r="Q26" i="7" s="1"/>
  <c r="R15" i="7"/>
  <c r="R22" i="7"/>
  <c r="Q23" i="7"/>
  <c r="O23" i="6"/>
  <c r="P22" i="6"/>
  <c r="R28" i="6"/>
  <c r="R29" i="6" s="1"/>
  <c r="R25" i="6"/>
  <c r="R26" i="6" s="1"/>
  <c r="S15" i="6"/>
  <c r="Q28" i="5"/>
  <c r="Q29" i="5" s="1"/>
  <c r="Q25" i="5"/>
  <c r="Q26" i="5" s="1"/>
  <c r="Q18" i="5"/>
  <c r="Q19" i="5" s="1"/>
  <c r="Q20" i="5" s="1"/>
  <c r="Q31" i="5" s="1"/>
  <c r="R15" i="5"/>
  <c r="P22" i="5"/>
  <c r="O23" i="5"/>
  <c r="O32" i="5" s="1"/>
  <c r="O33" i="5" s="1"/>
  <c r="O34" i="5" s="1"/>
  <c r="R28" i="4"/>
  <c r="R29" i="4" s="1"/>
  <c r="R25" i="4"/>
  <c r="R26" i="4" s="1"/>
  <c r="S15" i="4"/>
  <c r="O23" i="4"/>
  <c r="P22" i="4"/>
  <c r="P23" i="3"/>
  <c r="P32" i="3" s="1"/>
  <c r="P33" i="3" s="1"/>
  <c r="P34" i="3" s="1"/>
  <c r="Q22" i="3"/>
  <c r="Q28" i="3"/>
  <c r="Q29" i="3" s="1"/>
  <c r="Q25" i="3"/>
  <c r="Q26" i="3" s="1"/>
  <c r="Q18" i="3"/>
  <c r="Q19" i="3" s="1"/>
  <c r="Q20" i="3" s="1"/>
  <c r="Q31" i="3" s="1"/>
  <c r="R15" i="3"/>
  <c r="M33" i="2"/>
  <c r="M34" i="2" s="1"/>
  <c r="N32" i="2"/>
  <c r="O23" i="2"/>
  <c r="P18" i="13" l="1"/>
  <c r="O19" i="13"/>
  <c r="O20" i="13" s="1"/>
  <c r="O31" i="13" s="1"/>
  <c r="O32" i="13" s="1"/>
  <c r="O33" i="13" s="1"/>
  <c r="O34" i="13" s="1"/>
  <c r="O19" i="6"/>
  <c r="O20" i="6" s="1"/>
  <c r="O31" i="6" s="1"/>
  <c r="O32" i="6" s="1"/>
  <c r="O33" i="6" s="1"/>
  <c r="O34" i="6" s="1"/>
  <c r="P18" i="6"/>
  <c r="O19" i="7"/>
  <c r="O20" i="7" s="1"/>
  <c r="O31" i="7" s="1"/>
  <c r="O32" i="7" s="1"/>
  <c r="O33" i="7" s="1"/>
  <c r="O34" i="7" s="1"/>
  <c r="P18" i="7"/>
  <c r="O19" i="14"/>
  <c r="O20" i="14" s="1"/>
  <c r="O31" i="14" s="1"/>
  <c r="O32" i="14" s="1"/>
  <c r="O33" i="14" s="1"/>
  <c r="O34" i="14" s="1"/>
  <c r="P18" i="14"/>
  <c r="O19" i="11"/>
  <c r="O20" i="11" s="1"/>
  <c r="O31" i="11" s="1"/>
  <c r="O32" i="11" s="1"/>
  <c r="O33" i="11" s="1"/>
  <c r="O34" i="11" s="1"/>
  <c r="P18" i="11"/>
  <c r="P19" i="8"/>
  <c r="P20" i="8" s="1"/>
  <c r="P31" i="8" s="1"/>
  <c r="Q18" i="8"/>
  <c r="O19" i="4"/>
  <c r="O20" i="4" s="1"/>
  <c r="O31" i="4" s="1"/>
  <c r="O32" i="4" s="1"/>
  <c r="O33" i="4" s="1"/>
  <c r="O34" i="4" s="1"/>
  <c r="P18" i="4"/>
  <c r="O19" i="16"/>
  <c r="O20" i="16" s="1"/>
  <c r="O31" i="16" s="1"/>
  <c r="O32" i="16" s="1"/>
  <c r="O33" i="16" s="1"/>
  <c r="O34" i="16" s="1"/>
  <c r="P18" i="16"/>
  <c r="O19" i="15"/>
  <c r="O20" i="15" s="1"/>
  <c r="O31" i="15" s="1"/>
  <c r="O32" i="15" s="1"/>
  <c r="O33" i="15" s="1"/>
  <c r="O34" i="15" s="1"/>
  <c r="P18" i="15"/>
  <c r="R26" i="13"/>
  <c r="S25" i="13"/>
  <c r="P19" i="2"/>
  <c r="P20" i="2" s="1"/>
  <c r="P31" i="2" s="1"/>
  <c r="Q18" i="2"/>
  <c r="O25" i="2"/>
  <c r="O26" i="2" s="1"/>
  <c r="O29" i="2"/>
  <c r="P28" i="2"/>
  <c r="R22" i="16"/>
  <c r="Q23" i="16"/>
  <c r="R28" i="16"/>
  <c r="R29" i="16" s="1"/>
  <c r="R25" i="16"/>
  <c r="R26" i="16" s="1"/>
  <c r="S15" i="16"/>
  <c r="T28" i="15"/>
  <c r="T29" i="15" s="1"/>
  <c r="T25" i="15"/>
  <c r="T26" i="15" s="1"/>
  <c r="U15" i="15"/>
  <c r="P23" i="15"/>
  <c r="Q22" i="15"/>
  <c r="S28" i="14"/>
  <c r="S29" i="14" s="1"/>
  <c r="S25" i="14"/>
  <c r="S26" i="14" s="1"/>
  <c r="T15" i="14"/>
  <c r="R22" i="14"/>
  <c r="Q23" i="14"/>
  <c r="U28" i="13"/>
  <c r="U29" i="13" s="1"/>
  <c r="V15" i="13"/>
  <c r="Q22" i="13"/>
  <c r="P23" i="13"/>
  <c r="S28" i="12"/>
  <c r="S29" i="12" s="1"/>
  <c r="S25" i="12"/>
  <c r="S26" i="12" s="1"/>
  <c r="S18" i="12"/>
  <c r="S19" i="12" s="1"/>
  <c r="S20" i="12" s="1"/>
  <c r="S31" i="12" s="1"/>
  <c r="T15" i="12"/>
  <c r="P23" i="12"/>
  <c r="P32" i="12" s="1"/>
  <c r="P33" i="12" s="1"/>
  <c r="Q22" i="12"/>
  <c r="R28" i="11"/>
  <c r="R29" i="11" s="1"/>
  <c r="R25" i="11"/>
  <c r="R26" i="11" s="1"/>
  <c r="S15" i="11"/>
  <c r="R22" i="11"/>
  <c r="Q23" i="11"/>
  <c r="R28" i="10"/>
  <c r="R29" i="10" s="1"/>
  <c r="R25" i="10"/>
  <c r="R26" i="10" s="1"/>
  <c r="S15" i="10"/>
  <c r="R18" i="10"/>
  <c r="R19" i="10" s="1"/>
  <c r="R20" i="10" s="1"/>
  <c r="R31" i="10" s="1"/>
  <c r="P23" i="10"/>
  <c r="P32" i="10" s="1"/>
  <c r="P33" i="10" s="1"/>
  <c r="P34" i="10" s="1"/>
  <c r="Q22" i="10"/>
  <c r="P23" i="9"/>
  <c r="P32" i="9" s="1"/>
  <c r="P33" i="9" s="1"/>
  <c r="P34" i="9" s="1"/>
  <c r="Q22" i="9"/>
  <c r="R28" i="9"/>
  <c r="R29" i="9" s="1"/>
  <c r="R25" i="9"/>
  <c r="R26" i="9" s="1"/>
  <c r="S15" i="9"/>
  <c r="R18" i="9"/>
  <c r="R19" i="9" s="1"/>
  <c r="R20" i="9" s="1"/>
  <c r="R31" i="9" s="1"/>
  <c r="S28" i="8"/>
  <c r="S29" i="8" s="1"/>
  <c r="T15" i="8"/>
  <c r="S25" i="8"/>
  <c r="S26" i="8" s="1"/>
  <c r="Q22" i="8"/>
  <c r="P23" i="8"/>
  <c r="R28" i="7"/>
  <c r="R29" i="7" s="1"/>
  <c r="R25" i="7"/>
  <c r="R26" i="7" s="1"/>
  <c r="S15" i="7"/>
  <c r="R23" i="7"/>
  <c r="S22" i="7"/>
  <c r="S28" i="6"/>
  <c r="S29" i="6" s="1"/>
  <c r="S25" i="6"/>
  <c r="S26" i="6" s="1"/>
  <c r="T15" i="6"/>
  <c r="P23" i="6"/>
  <c r="Q22" i="6"/>
  <c r="R28" i="5"/>
  <c r="R29" i="5" s="1"/>
  <c r="R25" i="5"/>
  <c r="R26" i="5" s="1"/>
  <c r="S15" i="5"/>
  <c r="R18" i="5"/>
  <c r="R19" i="5" s="1"/>
  <c r="R20" i="5" s="1"/>
  <c r="R31" i="5" s="1"/>
  <c r="P23" i="5"/>
  <c r="P32" i="5" s="1"/>
  <c r="P33" i="5" s="1"/>
  <c r="P34" i="5" s="1"/>
  <c r="Q22" i="5"/>
  <c r="Q22" i="4"/>
  <c r="P23" i="4"/>
  <c r="S28" i="4"/>
  <c r="S29" i="4" s="1"/>
  <c r="S25" i="4"/>
  <c r="S26" i="4" s="1"/>
  <c r="T15" i="4"/>
  <c r="R28" i="3"/>
  <c r="R29" i="3" s="1"/>
  <c r="R25" i="3"/>
  <c r="R26" i="3" s="1"/>
  <c r="R18" i="3"/>
  <c r="R19" i="3" s="1"/>
  <c r="R20" i="3" s="1"/>
  <c r="R31" i="3" s="1"/>
  <c r="S15" i="3"/>
  <c r="R22" i="3"/>
  <c r="Q23" i="3"/>
  <c r="Q32" i="3" s="1"/>
  <c r="Q33" i="3" s="1"/>
  <c r="Q34" i="3" s="1"/>
  <c r="N33" i="2"/>
  <c r="N34" i="2" s="1"/>
  <c r="O32" i="2"/>
  <c r="P23" i="2"/>
  <c r="P19" i="6" l="1"/>
  <c r="P20" i="6" s="1"/>
  <c r="P31" i="6" s="1"/>
  <c r="P32" i="6" s="1"/>
  <c r="P33" i="6" s="1"/>
  <c r="P34" i="6" s="1"/>
  <c r="Q18" i="6"/>
  <c r="P19" i="11"/>
  <c r="P20" i="11" s="1"/>
  <c r="P31" i="11" s="1"/>
  <c r="P32" i="11" s="1"/>
  <c r="P33" i="11" s="1"/>
  <c r="P34" i="11" s="1"/>
  <c r="Q18" i="11"/>
  <c r="P19" i="7"/>
  <c r="P20" i="7" s="1"/>
  <c r="P31" i="7" s="1"/>
  <c r="P32" i="7" s="1"/>
  <c r="P33" i="7" s="1"/>
  <c r="P34" i="7" s="1"/>
  <c r="Q18" i="7"/>
  <c r="P19" i="16"/>
  <c r="P20" i="16" s="1"/>
  <c r="P31" i="16" s="1"/>
  <c r="P32" i="16" s="1"/>
  <c r="P33" i="16" s="1"/>
  <c r="P34" i="16" s="1"/>
  <c r="Q18" i="16"/>
  <c r="P19" i="4"/>
  <c r="P20" i="4" s="1"/>
  <c r="P31" i="4" s="1"/>
  <c r="P32" i="4" s="1"/>
  <c r="P33" i="4" s="1"/>
  <c r="P34" i="4" s="1"/>
  <c r="Q18" i="4"/>
  <c r="P32" i="8"/>
  <c r="P33" i="8" s="1"/>
  <c r="P34" i="8" s="1"/>
  <c r="P19" i="15"/>
  <c r="P20" i="15" s="1"/>
  <c r="P31" i="15" s="1"/>
  <c r="P32" i="15" s="1"/>
  <c r="P33" i="15" s="1"/>
  <c r="P34" i="15" s="1"/>
  <c r="Q18" i="15"/>
  <c r="Q19" i="8"/>
  <c r="Q20" i="8" s="1"/>
  <c r="Q31" i="8" s="1"/>
  <c r="R18" i="8"/>
  <c r="P19" i="14"/>
  <c r="P20" i="14" s="1"/>
  <c r="P31" i="14" s="1"/>
  <c r="P32" i="14" s="1"/>
  <c r="P33" i="14" s="1"/>
  <c r="P34" i="14" s="1"/>
  <c r="Q18" i="14"/>
  <c r="P19" i="13"/>
  <c r="P20" i="13" s="1"/>
  <c r="P31" i="13" s="1"/>
  <c r="P32" i="13" s="1"/>
  <c r="P33" i="13" s="1"/>
  <c r="P34" i="13" s="1"/>
  <c r="Q18" i="13"/>
  <c r="S26" i="13"/>
  <c r="T25" i="13"/>
  <c r="Q28" i="2"/>
  <c r="P29" i="2"/>
  <c r="R18" i="2"/>
  <c r="Q19" i="2"/>
  <c r="Q20" i="2" s="1"/>
  <c r="Q31" i="2" s="1"/>
  <c r="P25" i="2"/>
  <c r="P26" i="2" s="1"/>
  <c r="S28" i="16"/>
  <c r="S29" i="16" s="1"/>
  <c r="S25" i="16"/>
  <c r="S26" i="16" s="1"/>
  <c r="T15" i="16"/>
  <c r="R23" i="16"/>
  <c r="S22" i="16"/>
  <c r="Q23" i="15"/>
  <c r="R22" i="15"/>
  <c r="U28" i="15"/>
  <c r="U29" i="15" s="1"/>
  <c r="V15" i="15"/>
  <c r="U25" i="15"/>
  <c r="U26" i="15" s="1"/>
  <c r="T28" i="14"/>
  <c r="T29" i="14" s="1"/>
  <c r="T25" i="14"/>
  <c r="T26" i="14" s="1"/>
  <c r="U15" i="14"/>
  <c r="R23" i="14"/>
  <c r="S22" i="14"/>
  <c r="Q23" i="13"/>
  <c r="R22" i="13"/>
  <c r="V28" i="13"/>
  <c r="V29" i="13" s="1"/>
  <c r="W15" i="13"/>
  <c r="T28" i="12"/>
  <c r="T29" i="12" s="1"/>
  <c r="T25" i="12"/>
  <c r="T26" i="12" s="1"/>
  <c r="T18" i="12"/>
  <c r="T19" i="12" s="1"/>
  <c r="T20" i="12" s="1"/>
  <c r="T31" i="12" s="1"/>
  <c r="U15" i="12"/>
  <c r="Q23" i="12"/>
  <c r="Q32" i="12" s="1"/>
  <c r="Q33" i="12" s="1"/>
  <c r="Q34" i="12" s="1"/>
  <c r="R22" i="12"/>
  <c r="P34" i="12"/>
  <c r="R23" i="11"/>
  <c r="S22" i="11"/>
  <c r="S28" i="11"/>
  <c r="S29" i="11" s="1"/>
  <c r="S25" i="11"/>
  <c r="S26" i="11" s="1"/>
  <c r="T15" i="11"/>
  <c r="S28" i="10"/>
  <c r="S29" i="10" s="1"/>
  <c r="S25" i="10"/>
  <c r="S26" i="10" s="1"/>
  <c r="S18" i="10"/>
  <c r="S19" i="10" s="1"/>
  <c r="S20" i="10" s="1"/>
  <c r="S31" i="10" s="1"/>
  <c r="T15" i="10"/>
  <c r="Q23" i="10"/>
  <c r="Q32" i="10" s="1"/>
  <c r="Q33" i="10" s="1"/>
  <c r="Q34" i="10" s="1"/>
  <c r="R22" i="10"/>
  <c r="S28" i="9"/>
  <c r="S29" i="9" s="1"/>
  <c r="S25" i="9"/>
  <c r="S26" i="9" s="1"/>
  <c r="T15" i="9"/>
  <c r="S18" i="9"/>
  <c r="S19" i="9" s="1"/>
  <c r="S20" i="9" s="1"/>
  <c r="S31" i="9" s="1"/>
  <c r="R22" i="9"/>
  <c r="Q23" i="9"/>
  <c r="Q32" i="9" s="1"/>
  <c r="Q33" i="9" s="1"/>
  <c r="Q34" i="9" s="1"/>
  <c r="T28" i="8"/>
  <c r="T29" i="8" s="1"/>
  <c r="T25" i="8"/>
  <c r="T26" i="8" s="1"/>
  <c r="U15" i="8"/>
  <c r="Q23" i="8"/>
  <c r="R22" i="8"/>
  <c r="S23" i="7"/>
  <c r="T22" i="7"/>
  <c r="S28" i="7"/>
  <c r="S29" i="7" s="1"/>
  <c r="S25" i="7"/>
  <c r="S26" i="7" s="1"/>
  <c r="T15" i="7"/>
  <c r="R22" i="6"/>
  <c r="Q23" i="6"/>
  <c r="T28" i="6"/>
  <c r="T29" i="6" s="1"/>
  <c r="T25" i="6"/>
  <c r="T26" i="6" s="1"/>
  <c r="U15" i="6"/>
  <c r="Q23" i="5"/>
  <c r="Q32" i="5" s="1"/>
  <c r="Q33" i="5" s="1"/>
  <c r="Q34" i="5" s="1"/>
  <c r="R22" i="5"/>
  <c r="S28" i="5"/>
  <c r="S29" i="5" s="1"/>
  <c r="S25" i="5"/>
  <c r="S26" i="5" s="1"/>
  <c r="S18" i="5"/>
  <c r="S19" i="5" s="1"/>
  <c r="S20" i="5" s="1"/>
  <c r="S31" i="5" s="1"/>
  <c r="T15" i="5"/>
  <c r="T28" i="4"/>
  <c r="T29" i="4" s="1"/>
  <c r="T25" i="4"/>
  <c r="T26" i="4" s="1"/>
  <c r="U15" i="4"/>
  <c r="Q23" i="4"/>
  <c r="R22" i="4"/>
  <c r="R23" i="3"/>
  <c r="R32" i="3" s="1"/>
  <c r="R33" i="3" s="1"/>
  <c r="R34" i="3" s="1"/>
  <c r="S22" i="3"/>
  <c r="S28" i="3"/>
  <c r="S29" i="3" s="1"/>
  <c r="S25" i="3"/>
  <c r="S26" i="3" s="1"/>
  <c r="S18" i="3"/>
  <c r="S19" i="3" s="1"/>
  <c r="S20" i="3" s="1"/>
  <c r="S31" i="3" s="1"/>
  <c r="T15" i="3"/>
  <c r="O33" i="2"/>
  <c r="O34" i="2" s="1"/>
  <c r="P32" i="2"/>
  <c r="Q23" i="2"/>
  <c r="Q32" i="8" l="1"/>
  <c r="Q33" i="8" s="1"/>
  <c r="Q34" i="8" s="1"/>
  <c r="Q19" i="14"/>
  <c r="Q20" i="14" s="1"/>
  <c r="Q31" i="14" s="1"/>
  <c r="Q32" i="14" s="1"/>
  <c r="Q33" i="14" s="1"/>
  <c r="Q34" i="14" s="1"/>
  <c r="R18" i="14"/>
  <c r="Q19" i="15"/>
  <c r="Q20" i="15" s="1"/>
  <c r="Q31" i="15" s="1"/>
  <c r="Q32" i="15" s="1"/>
  <c r="Q33" i="15" s="1"/>
  <c r="Q34" i="15" s="1"/>
  <c r="R18" i="15"/>
  <c r="Q19" i="4"/>
  <c r="Q20" i="4" s="1"/>
  <c r="Q31" i="4" s="1"/>
  <c r="Q32" i="4" s="1"/>
  <c r="Q33" i="4" s="1"/>
  <c r="Q34" i="4" s="1"/>
  <c r="R18" i="4"/>
  <c r="Q19" i="11"/>
  <c r="Q20" i="11" s="1"/>
  <c r="Q31" i="11" s="1"/>
  <c r="Q32" i="11" s="1"/>
  <c r="Q33" i="11" s="1"/>
  <c r="Q34" i="11" s="1"/>
  <c r="R18" i="11"/>
  <c r="R18" i="13"/>
  <c r="Q19" i="13"/>
  <c r="Q20" i="13" s="1"/>
  <c r="Q31" i="13" s="1"/>
  <c r="Q32" i="13" s="1"/>
  <c r="Q33" i="13" s="1"/>
  <c r="Q34" i="13" s="1"/>
  <c r="R19" i="8"/>
  <c r="R20" i="8" s="1"/>
  <c r="R31" i="8" s="1"/>
  <c r="S18" i="8"/>
  <c r="Q19" i="16"/>
  <c r="Q20" i="16" s="1"/>
  <c r="Q31" i="16" s="1"/>
  <c r="Q32" i="16" s="1"/>
  <c r="Q33" i="16" s="1"/>
  <c r="Q34" i="16" s="1"/>
  <c r="R18" i="16"/>
  <c r="Q19" i="6"/>
  <c r="Q20" i="6" s="1"/>
  <c r="Q31" i="6" s="1"/>
  <c r="Q32" i="6" s="1"/>
  <c r="Q33" i="6" s="1"/>
  <c r="Q34" i="6" s="1"/>
  <c r="R18" i="6"/>
  <c r="Q19" i="7"/>
  <c r="Q20" i="7" s="1"/>
  <c r="Q31" i="7" s="1"/>
  <c r="Q32" i="7" s="1"/>
  <c r="Q33" i="7" s="1"/>
  <c r="Q34" i="7" s="1"/>
  <c r="R18" i="7"/>
  <c r="T26" i="13"/>
  <c r="U25" i="13"/>
  <c r="S18" i="2"/>
  <c r="R19" i="2"/>
  <c r="R20" i="2" s="1"/>
  <c r="R31" i="2" s="1"/>
  <c r="Q25" i="2"/>
  <c r="Q26" i="2" s="1"/>
  <c r="R28" i="2"/>
  <c r="Q29" i="2"/>
  <c r="S23" i="16"/>
  <c r="T22" i="16"/>
  <c r="T28" i="16"/>
  <c r="T29" i="16" s="1"/>
  <c r="T25" i="16"/>
  <c r="T26" i="16" s="1"/>
  <c r="U15" i="16"/>
  <c r="R23" i="15"/>
  <c r="S22" i="15"/>
  <c r="V25" i="15"/>
  <c r="V26" i="15" s="1"/>
  <c r="V28" i="15"/>
  <c r="V29" i="15" s="1"/>
  <c r="W15" i="15"/>
  <c r="S23" i="14"/>
  <c r="T22" i="14"/>
  <c r="V15" i="14"/>
  <c r="U25" i="14"/>
  <c r="U26" i="14" s="1"/>
  <c r="U28" i="14"/>
  <c r="U29" i="14" s="1"/>
  <c r="W28" i="13"/>
  <c r="W29" i="13" s="1"/>
  <c r="X15" i="13"/>
  <c r="R23" i="13"/>
  <c r="S22" i="13"/>
  <c r="S22" i="12"/>
  <c r="R23" i="12"/>
  <c r="R32" i="12" s="1"/>
  <c r="R33" i="12" s="1"/>
  <c r="R34" i="12" s="1"/>
  <c r="U25" i="12"/>
  <c r="U26" i="12" s="1"/>
  <c r="V15" i="12"/>
  <c r="U28" i="12"/>
  <c r="U29" i="12" s="1"/>
  <c r="U18" i="12"/>
  <c r="U19" i="12" s="1"/>
  <c r="U20" i="12" s="1"/>
  <c r="U31" i="12" s="1"/>
  <c r="S23" i="11"/>
  <c r="T22" i="11"/>
  <c r="T28" i="11"/>
  <c r="T29" i="11" s="1"/>
  <c r="T25" i="11"/>
  <c r="T26" i="11" s="1"/>
  <c r="U15" i="11"/>
  <c r="S22" i="10"/>
  <c r="R23" i="10"/>
  <c r="R32" i="10" s="1"/>
  <c r="R33" i="10" s="1"/>
  <c r="R34" i="10" s="1"/>
  <c r="T28" i="10"/>
  <c r="T29" i="10" s="1"/>
  <c r="T18" i="10"/>
  <c r="T19" i="10" s="1"/>
  <c r="T20" i="10" s="1"/>
  <c r="T31" i="10" s="1"/>
  <c r="U15" i="10"/>
  <c r="T25" i="10"/>
  <c r="T26" i="10" s="1"/>
  <c r="T28" i="9"/>
  <c r="T29" i="9" s="1"/>
  <c r="T25" i="9"/>
  <c r="T26" i="9" s="1"/>
  <c r="T18" i="9"/>
  <c r="T19" i="9" s="1"/>
  <c r="T20" i="9" s="1"/>
  <c r="T31" i="9" s="1"/>
  <c r="U15" i="9"/>
  <c r="S22" i="9"/>
  <c r="R23" i="9"/>
  <c r="R32" i="9" s="1"/>
  <c r="R33" i="9" s="1"/>
  <c r="R34" i="9" s="1"/>
  <c r="S22" i="8"/>
  <c r="R23" i="8"/>
  <c r="U25" i="8"/>
  <c r="U26" i="8" s="1"/>
  <c r="U28" i="8"/>
  <c r="U29" i="8" s="1"/>
  <c r="V15" i="8"/>
  <c r="T23" i="7"/>
  <c r="U22" i="7"/>
  <c r="T28" i="7"/>
  <c r="T29" i="7" s="1"/>
  <c r="T25" i="7"/>
  <c r="T26" i="7" s="1"/>
  <c r="U15" i="7"/>
  <c r="S22" i="6"/>
  <c r="R23" i="6"/>
  <c r="V15" i="6"/>
  <c r="U28" i="6"/>
  <c r="U29" i="6" s="1"/>
  <c r="U25" i="6"/>
  <c r="U26" i="6" s="1"/>
  <c r="T28" i="5"/>
  <c r="T29" i="5" s="1"/>
  <c r="T25" i="5"/>
  <c r="T26" i="5" s="1"/>
  <c r="T18" i="5"/>
  <c r="T19" i="5" s="1"/>
  <c r="T20" i="5" s="1"/>
  <c r="T31" i="5" s="1"/>
  <c r="U15" i="5"/>
  <c r="S22" i="5"/>
  <c r="R23" i="5"/>
  <c r="R32" i="5" s="1"/>
  <c r="R33" i="5" s="1"/>
  <c r="R34" i="5" s="1"/>
  <c r="U25" i="4"/>
  <c r="U26" i="4" s="1"/>
  <c r="V15" i="4"/>
  <c r="U28" i="4"/>
  <c r="U29" i="4" s="1"/>
  <c r="R23" i="4"/>
  <c r="S22" i="4"/>
  <c r="T28" i="3"/>
  <c r="T29" i="3" s="1"/>
  <c r="T25" i="3"/>
  <c r="T26" i="3" s="1"/>
  <c r="U15" i="3"/>
  <c r="T18" i="3"/>
  <c r="T19" i="3" s="1"/>
  <c r="T20" i="3" s="1"/>
  <c r="T31" i="3" s="1"/>
  <c r="S23" i="3"/>
  <c r="S32" i="3" s="1"/>
  <c r="S33" i="3" s="1"/>
  <c r="S34" i="3" s="1"/>
  <c r="T22" i="3"/>
  <c r="P33" i="2"/>
  <c r="P34" i="2" s="1"/>
  <c r="Q32" i="2"/>
  <c r="R23" i="2"/>
  <c r="R32" i="8" l="1"/>
  <c r="R33" i="8" s="1"/>
  <c r="R34" i="8" s="1"/>
  <c r="R19" i="13"/>
  <c r="R20" i="13" s="1"/>
  <c r="R31" i="13" s="1"/>
  <c r="R32" i="13" s="1"/>
  <c r="R33" i="13" s="1"/>
  <c r="R34" i="13" s="1"/>
  <c r="S18" i="13"/>
  <c r="R19" i="11"/>
  <c r="R20" i="11" s="1"/>
  <c r="R31" i="11" s="1"/>
  <c r="R32" i="11" s="1"/>
  <c r="R33" i="11" s="1"/>
  <c r="R34" i="11" s="1"/>
  <c r="S18" i="11"/>
  <c r="R19" i="4"/>
  <c r="R20" i="4" s="1"/>
  <c r="R31" i="4" s="1"/>
  <c r="R32" i="4" s="1"/>
  <c r="R33" i="4" s="1"/>
  <c r="R34" i="4" s="1"/>
  <c r="S18" i="4"/>
  <c r="R19" i="14"/>
  <c r="R20" i="14" s="1"/>
  <c r="R31" i="14" s="1"/>
  <c r="R32" i="14" s="1"/>
  <c r="R33" i="14" s="1"/>
  <c r="R34" i="14" s="1"/>
  <c r="S18" i="14"/>
  <c r="R19" i="6"/>
  <c r="R20" i="6" s="1"/>
  <c r="R31" i="6" s="1"/>
  <c r="R32" i="6" s="1"/>
  <c r="R33" i="6" s="1"/>
  <c r="R34" i="6" s="1"/>
  <c r="S18" i="6"/>
  <c r="S19" i="8"/>
  <c r="S20" i="8" s="1"/>
  <c r="S31" i="8" s="1"/>
  <c r="T18" i="8"/>
  <c r="R19" i="15"/>
  <c r="R20" i="15" s="1"/>
  <c r="R31" i="15" s="1"/>
  <c r="R32" i="15" s="1"/>
  <c r="R33" i="15" s="1"/>
  <c r="R34" i="15" s="1"/>
  <c r="S18" i="15"/>
  <c r="R19" i="7"/>
  <c r="R20" i="7" s="1"/>
  <c r="R31" i="7" s="1"/>
  <c r="R32" i="7" s="1"/>
  <c r="R33" i="7" s="1"/>
  <c r="R34" i="7" s="1"/>
  <c r="S18" i="7"/>
  <c r="R19" i="16"/>
  <c r="R20" i="16" s="1"/>
  <c r="R31" i="16" s="1"/>
  <c r="R32" i="16" s="1"/>
  <c r="R33" i="16" s="1"/>
  <c r="R34" i="16" s="1"/>
  <c r="S18" i="16"/>
  <c r="U26" i="13"/>
  <c r="V25" i="13"/>
  <c r="Q33" i="2"/>
  <c r="Q34" i="2" s="1"/>
  <c r="R25" i="2"/>
  <c r="R26" i="2" s="1"/>
  <c r="R29" i="2"/>
  <c r="S28" i="2"/>
  <c r="S19" i="2"/>
  <c r="S20" i="2" s="1"/>
  <c r="S31" i="2" s="1"/>
  <c r="T18" i="2"/>
  <c r="U28" i="16"/>
  <c r="U29" i="16" s="1"/>
  <c r="U25" i="16"/>
  <c r="U26" i="16" s="1"/>
  <c r="V15" i="16"/>
  <c r="T23" i="16"/>
  <c r="U22" i="16"/>
  <c r="W25" i="15"/>
  <c r="W26" i="15" s="1"/>
  <c r="W28" i="15"/>
  <c r="W29" i="15" s="1"/>
  <c r="X15" i="15"/>
  <c r="T22" i="15"/>
  <c r="S23" i="15"/>
  <c r="V25" i="14"/>
  <c r="V26" i="14" s="1"/>
  <c r="V28" i="14"/>
  <c r="V29" i="14" s="1"/>
  <c r="W15" i="14"/>
  <c r="T23" i="14"/>
  <c r="U22" i="14"/>
  <c r="X28" i="13"/>
  <c r="X29" i="13" s="1"/>
  <c r="Y15" i="13"/>
  <c r="T22" i="13"/>
  <c r="S23" i="13"/>
  <c r="S23" i="12"/>
  <c r="S32" i="12" s="1"/>
  <c r="S33" i="12" s="1"/>
  <c r="S34" i="12" s="1"/>
  <c r="T22" i="12"/>
  <c r="V25" i="12"/>
  <c r="V26" i="12" s="1"/>
  <c r="V28" i="12"/>
  <c r="V29" i="12" s="1"/>
  <c r="W15" i="12"/>
  <c r="V18" i="12"/>
  <c r="V19" i="12" s="1"/>
  <c r="V20" i="12" s="1"/>
  <c r="V31" i="12" s="1"/>
  <c r="U25" i="11"/>
  <c r="U26" i="11" s="1"/>
  <c r="U28" i="11"/>
  <c r="U29" i="11" s="1"/>
  <c r="V15" i="11"/>
  <c r="T23" i="11"/>
  <c r="U22" i="11"/>
  <c r="U18" i="10"/>
  <c r="U19" i="10" s="1"/>
  <c r="U20" i="10" s="1"/>
  <c r="U31" i="10" s="1"/>
  <c r="U25" i="10"/>
  <c r="U26" i="10" s="1"/>
  <c r="V15" i="10"/>
  <c r="U28" i="10"/>
  <c r="U29" i="10" s="1"/>
  <c r="S23" i="10"/>
  <c r="S32" i="10" s="1"/>
  <c r="S33" i="10" s="1"/>
  <c r="S34" i="10" s="1"/>
  <c r="T22" i="10"/>
  <c r="S23" i="9"/>
  <c r="S32" i="9" s="1"/>
  <c r="S33" i="9" s="1"/>
  <c r="S34" i="9" s="1"/>
  <c r="T22" i="9"/>
  <c r="U25" i="9"/>
  <c r="U26" i="9" s="1"/>
  <c r="V15" i="9"/>
  <c r="U28" i="9"/>
  <c r="U29" i="9" s="1"/>
  <c r="U18" i="9"/>
  <c r="U19" i="9" s="1"/>
  <c r="U20" i="9" s="1"/>
  <c r="U31" i="9" s="1"/>
  <c r="W15" i="8"/>
  <c r="V25" i="8"/>
  <c r="V26" i="8" s="1"/>
  <c r="V28" i="8"/>
  <c r="V29" i="8" s="1"/>
  <c r="S23" i="8"/>
  <c r="T22" i="8"/>
  <c r="U25" i="7"/>
  <c r="U26" i="7" s="1"/>
  <c r="U28" i="7"/>
  <c r="U29" i="7" s="1"/>
  <c r="V15" i="7"/>
  <c r="V22" i="7"/>
  <c r="U23" i="7"/>
  <c r="V28" i="6"/>
  <c r="V29" i="6" s="1"/>
  <c r="V25" i="6"/>
  <c r="V26" i="6" s="1"/>
  <c r="W15" i="6"/>
  <c r="T22" i="6"/>
  <c r="S23" i="6"/>
  <c r="U18" i="5"/>
  <c r="U19" i="5" s="1"/>
  <c r="U20" i="5" s="1"/>
  <c r="U31" i="5" s="1"/>
  <c r="U28" i="5"/>
  <c r="U29" i="5" s="1"/>
  <c r="V15" i="5"/>
  <c r="U25" i="5"/>
  <c r="U26" i="5" s="1"/>
  <c r="S23" i="5"/>
  <c r="S32" i="5" s="1"/>
  <c r="S33" i="5" s="1"/>
  <c r="S34" i="5" s="1"/>
  <c r="T22" i="5"/>
  <c r="S23" i="4"/>
  <c r="T22" i="4"/>
  <c r="V28" i="4"/>
  <c r="V29" i="4" s="1"/>
  <c r="V25" i="4"/>
  <c r="V26" i="4" s="1"/>
  <c r="W15" i="4"/>
  <c r="U25" i="3"/>
  <c r="U26" i="3" s="1"/>
  <c r="U18" i="3"/>
  <c r="U19" i="3" s="1"/>
  <c r="U20" i="3" s="1"/>
  <c r="U31" i="3" s="1"/>
  <c r="U28" i="3"/>
  <c r="U29" i="3" s="1"/>
  <c r="V15" i="3"/>
  <c r="T23" i="3"/>
  <c r="T32" i="3" s="1"/>
  <c r="T33" i="3" s="1"/>
  <c r="T34" i="3" s="1"/>
  <c r="U22" i="3"/>
  <c r="R32" i="2"/>
  <c r="S23" i="2"/>
  <c r="S32" i="8" l="1"/>
  <c r="S33" i="8" s="1"/>
  <c r="S34" i="8" s="1"/>
  <c r="S32" i="2"/>
  <c r="S19" i="16"/>
  <c r="S20" i="16" s="1"/>
  <c r="S31" i="16" s="1"/>
  <c r="S32" i="16" s="1"/>
  <c r="S33" i="16" s="1"/>
  <c r="S34" i="16" s="1"/>
  <c r="T18" i="16"/>
  <c r="T18" i="15"/>
  <c r="S19" i="15"/>
  <c r="S20" i="15" s="1"/>
  <c r="S31" i="15" s="1"/>
  <c r="S32" i="15" s="1"/>
  <c r="S33" i="15" s="1"/>
  <c r="S34" i="15" s="1"/>
  <c r="S19" i="14"/>
  <c r="S20" i="14" s="1"/>
  <c r="S31" i="14" s="1"/>
  <c r="S32" i="14" s="1"/>
  <c r="S33" i="14" s="1"/>
  <c r="S34" i="14" s="1"/>
  <c r="T18" i="14"/>
  <c r="S19" i="11"/>
  <c r="S20" i="11" s="1"/>
  <c r="S31" i="11" s="1"/>
  <c r="S32" i="11" s="1"/>
  <c r="S33" i="11" s="1"/>
  <c r="S34" i="11" s="1"/>
  <c r="T18" i="11"/>
  <c r="T19" i="8"/>
  <c r="T20" i="8" s="1"/>
  <c r="T31" i="8" s="1"/>
  <c r="U18" i="8"/>
  <c r="S19" i="7"/>
  <c r="S20" i="7" s="1"/>
  <c r="S31" i="7" s="1"/>
  <c r="S32" i="7" s="1"/>
  <c r="S33" i="7" s="1"/>
  <c r="S34" i="7" s="1"/>
  <c r="T18" i="7"/>
  <c r="S19" i="6"/>
  <c r="S20" i="6" s="1"/>
  <c r="S31" i="6" s="1"/>
  <c r="S32" i="6" s="1"/>
  <c r="S33" i="6" s="1"/>
  <c r="S34" i="6" s="1"/>
  <c r="T18" i="6"/>
  <c r="S19" i="4"/>
  <c r="S20" i="4" s="1"/>
  <c r="S31" i="4" s="1"/>
  <c r="S32" i="4" s="1"/>
  <c r="S33" i="4" s="1"/>
  <c r="S34" i="4" s="1"/>
  <c r="T18" i="4"/>
  <c r="S19" i="13"/>
  <c r="S20" i="13" s="1"/>
  <c r="S31" i="13" s="1"/>
  <c r="S32" i="13" s="1"/>
  <c r="S33" i="13" s="1"/>
  <c r="S34" i="13" s="1"/>
  <c r="T18" i="13"/>
  <c r="V26" i="13"/>
  <c r="W25" i="13"/>
  <c r="T19" i="2"/>
  <c r="T20" i="2" s="1"/>
  <c r="T31" i="2" s="1"/>
  <c r="U18" i="2"/>
  <c r="R33" i="2"/>
  <c r="R34" i="2" s="1"/>
  <c r="S25" i="2"/>
  <c r="S26" i="2" s="1"/>
  <c r="S29" i="2"/>
  <c r="T28" i="2"/>
  <c r="V22" i="16"/>
  <c r="U23" i="16"/>
  <c r="V28" i="16"/>
  <c r="V29" i="16" s="1"/>
  <c r="V25" i="16"/>
  <c r="V26" i="16" s="1"/>
  <c r="W15" i="16"/>
  <c r="X28" i="15"/>
  <c r="X29" i="15" s="1"/>
  <c r="X25" i="15"/>
  <c r="X26" i="15" s="1"/>
  <c r="Y15" i="15"/>
  <c r="T23" i="15"/>
  <c r="U22" i="15"/>
  <c r="V22" i="14"/>
  <c r="U23" i="14"/>
  <c r="W28" i="14"/>
  <c r="W29" i="14" s="1"/>
  <c r="W25" i="14"/>
  <c r="W26" i="14" s="1"/>
  <c r="X15" i="14"/>
  <c r="U22" i="13"/>
  <c r="T23" i="13"/>
  <c r="Y28" i="13"/>
  <c r="Y29" i="13" s="1"/>
  <c r="Z15" i="13"/>
  <c r="T23" i="12"/>
  <c r="T32" i="12" s="1"/>
  <c r="T33" i="12" s="1"/>
  <c r="T34" i="12" s="1"/>
  <c r="U22" i="12"/>
  <c r="W25" i="12"/>
  <c r="W26" i="12" s="1"/>
  <c r="W28" i="12"/>
  <c r="W29" i="12" s="1"/>
  <c r="W18" i="12"/>
  <c r="W19" i="12" s="1"/>
  <c r="W20" i="12" s="1"/>
  <c r="W31" i="12" s="1"/>
  <c r="X15" i="12"/>
  <c r="V25" i="11"/>
  <c r="V26" i="11" s="1"/>
  <c r="V28" i="11"/>
  <c r="V29" i="11" s="1"/>
  <c r="W15" i="11"/>
  <c r="V22" i="11"/>
  <c r="U23" i="11"/>
  <c r="T23" i="10"/>
  <c r="T32" i="10" s="1"/>
  <c r="T33" i="10" s="1"/>
  <c r="T34" i="10" s="1"/>
  <c r="U22" i="10"/>
  <c r="V28" i="10"/>
  <c r="V29" i="10" s="1"/>
  <c r="V25" i="10"/>
  <c r="V26" i="10" s="1"/>
  <c r="W15" i="10"/>
  <c r="V18" i="10"/>
  <c r="V19" i="10" s="1"/>
  <c r="V20" i="10" s="1"/>
  <c r="V31" i="10" s="1"/>
  <c r="T23" i="9"/>
  <c r="T32" i="9" s="1"/>
  <c r="T33" i="9" s="1"/>
  <c r="T34" i="9" s="1"/>
  <c r="U22" i="9"/>
  <c r="V28" i="9"/>
  <c r="V29" i="9" s="1"/>
  <c r="V25" i="9"/>
  <c r="V26" i="9" s="1"/>
  <c r="V18" i="9"/>
  <c r="V19" i="9" s="1"/>
  <c r="V20" i="9" s="1"/>
  <c r="V31" i="9" s="1"/>
  <c r="W15" i="9"/>
  <c r="U22" i="8"/>
  <c r="T23" i="8"/>
  <c r="T32" i="8" s="1"/>
  <c r="T33" i="8" s="1"/>
  <c r="T34" i="8" s="1"/>
  <c r="W25" i="8"/>
  <c r="W26" i="8" s="1"/>
  <c r="W28" i="8"/>
  <c r="W29" i="8" s="1"/>
  <c r="X15" i="8"/>
  <c r="V28" i="7"/>
  <c r="V29" i="7" s="1"/>
  <c r="V25" i="7"/>
  <c r="V26" i="7" s="1"/>
  <c r="W15" i="7"/>
  <c r="V23" i="7"/>
  <c r="W22" i="7"/>
  <c r="W28" i="6"/>
  <c r="W29" i="6" s="1"/>
  <c r="W25" i="6"/>
  <c r="W26" i="6" s="1"/>
  <c r="X15" i="6"/>
  <c r="T23" i="6"/>
  <c r="U22" i="6"/>
  <c r="V28" i="5"/>
  <c r="V29" i="5" s="1"/>
  <c r="V25" i="5"/>
  <c r="V26" i="5" s="1"/>
  <c r="W15" i="5"/>
  <c r="V18" i="5"/>
  <c r="V19" i="5" s="1"/>
  <c r="V20" i="5" s="1"/>
  <c r="V31" i="5" s="1"/>
  <c r="U22" i="5"/>
  <c r="T23" i="5"/>
  <c r="T32" i="5" s="1"/>
  <c r="T33" i="5" s="1"/>
  <c r="T34" i="5" s="1"/>
  <c r="W28" i="4"/>
  <c r="W29" i="4" s="1"/>
  <c r="X15" i="4"/>
  <c r="W25" i="4"/>
  <c r="W26" i="4" s="1"/>
  <c r="U22" i="4"/>
  <c r="T23" i="4"/>
  <c r="V22" i="3"/>
  <c r="U23" i="3"/>
  <c r="U32" i="3" s="1"/>
  <c r="U33" i="3" s="1"/>
  <c r="U34" i="3" s="1"/>
  <c r="V25" i="3"/>
  <c r="V26" i="3" s="1"/>
  <c r="V28" i="3"/>
  <c r="V29" i="3" s="1"/>
  <c r="V18" i="3"/>
  <c r="V19" i="3" s="1"/>
  <c r="V20" i="3" s="1"/>
  <c r="V31" i="3" s="1"/>
  <c r="W15" i="3"/>
  <c r="T23" i="2"/>
  <c r="U19" i="8" l="1"/>
  <c r="U20" i="8" s="1"/>
  <c r="U31" i="8" s="1"/>
  <c r="V18" i="8"/>
  <c r="T19" i="15"/>
  <c r="T20" i="15" s="1"/>
  <c r="T31" i="15" s="1"/>
  <c r="T32" i="15" s="1"/>
  <c r="T33" i="15" s="1"/>
  <c r="T34" i="15" s="1"/>
  <c r="U18" i="15"/>
  <c r="T19" i="13"/>
  <c r="T20" i="13" s="1"/>
  <c r="T31" i="13" s="1"/>
  <c r="U18" i="13"/>
  <c r="T19" i="6"/>
  <c r="T20" i="6" s="1"/>
  <c r="T31" i="6" s="1"/>
  <c r="T32" i="6" s="1"/>
  <c r="T33" i="6" s="1"/>
  <c r="T34" i="6" s="1"/>
  <c r="U18" i="6"/>
  <c r="T19" i="14"/>
  <c r="T20" i="14" s="1"/>
  <c r="T31" i="14" s="1"/>
  <c r="T32" i="14" s="1"/>
  <c r="T33" i="14" s="1"/>
  <c r="T34" i="14" s="1"/>
  <c r="U18" i="14"/>
  <c r="T19" i="16"/>
  <c r="T20" i="16" s="1"/>
  <c r="T31" i="16" s="1"/>
  <c r="T32" i="16" s="1"/>
  <c r="T33" i="16" s="1"/>
  <c r="T34" i="16" s="1"/>
  <c r="U18" i="16"/>
  <c r="T19" i="7"/>
  <c r="T20" i="7" s="1"/>
  <c r="T31" i="7" s="1"/>
  <c r="T32" i="7" s="1"/>
  <c r="T33" i="7" s="1"/>
  <c r="T34" i="7" s="1"/>
  <c r="U18" i="7"/>
  <c r="T19" i="11"/>
  <c r="T20" i="11" s="1"/>
  <c r="T31" i="11" s="1"/>
  <c r="T32" i="11" s="1"/>
  <c r="T33" i="11" s="1"/>
  <c r="T34" i="11" s="1"/>
  <c r="U18" i="11"/>
  <c r="T32" i="13"/>
  <c r="T33" i="13" s="1"/>
  <c r="T34" i="13" s="1"/>
  <c r="T19" i="4"/>
  <c r="T20" i="4" s="1"/>
  <c r="T31" i="4" s="1"/>
  <c r="T32" i="4" s="1"/>
  <c r="T33" i="4" s="1"/>
  <c r="T34" i="4" s="1"/>
  <c r="U18" i="4"/>
  <c r="W26" i="13"/>
  <c r="X25" i="13"/>
  <c r="U28" i="2"/>
  <c r="T29" i="2"/>
  <c r="T25" i="2"/>
  <c r="T26" i="2" s="1"/>
  <c r="S33" i="2"/>
  <c r="S34" i="2" s="1"/>
  <c r="V18" i="2"/>
  <c r="U19" i="2"/>
  <c r="U20" i="2" s="1"/>
  <c r="U31" i="2" s="1"/>
  <c r="W25" i="16"/>
  <c r="W26" i="16" s="1"/>
  <c r="W28" i="16"/>
  <c r="W29" i="16" s="1"/>
  <c r="X15" i="16"/>
  <c r="V23" i="16"/>
  <c r="W22" i="16"/>
  <c r="Y25" i="15"/>
  <c r="Y26" i="15" s="1"/>
  <c r="Y28" i="15"/>
  <c r="Y29" i="15" s="1"/>
  <c r="Z15" i="15"/>
  <c r="U23" i="15"/>
  <c r="V22" i="15"/>
  <c r="X28" i="14"/>
  <c r="X29" i="14" s="1"/>
  <c r="X25" i="14"/>
  <c r="X26" i="14" s="1"/>
  <c r="Y15" i="14"/>
  <c r="V23" i="14"/>
  <c r="W22" i="14"/>
  <c r="Z28" i="13"/>
  <c r="Z29" i="13" s="1"/>
  <c r="AA15" i="13"/>
  <c r="U23" i="13"/>
  <c r="V22" i="13"/>
  <c r="X28" i="12"/>
  <c r="X29" i="12" s="1"/>
  <c r="X25" i="12"/>
  <c r="X26" i="12" s="1"/>
  <c r="X18" i="12"/>
  <c r="X19" i="12" s="1"/>
  <c r="X20" i="12" s="1"/>
  <c r="X31" i="12" s="1"/>
  <c r="Y15" i="12"/>
  <c r="U23" i="12"/>
  <c r="U32" i="12" s="1"/>
  <c r="U33" i="12" s="1"/>
  <c r="U34" i="12" s="1"/>
  <c r="V22" i="12"/>
  <c r="W28" i="11"/>
  <c r="W29" i="11" s="1"/>
  <c r="W25" i="11"/>
  <c r="W26" i="11" s="1"/>
  <c r="X15" i="11"/>
  <c r="V23" i="11"/>
  <c r="W22" i="11"/>
  <c r="U23" i="10"/>
  <c r="U32" i="10" s="1"/>
  <c r="U33" i="10" s="1"/>
  <c r="U34" i="10" s="1"/>
  <c r="V22" i="10"/>
  <c r="W28" i="10"/>
  <c r="W29" i="10" s="1"/>
  <c r="W25" i="10"/>
  <c r="W26" i="10" s="1"/>
  <c r="W18" i="10"/>
  <c r="W19" i="10" s="1"/>
  <c r="W20" i="10" s="1"/>
  <c r="W31" i="10" s="1"/>
  <c r="X15" i="10"/>
  <c r="W28" i="9"/>
  <c r="W29" i="9" s="1"/>
  <c r="W25" i="9"/>
  <c r="W26" i="9" s="1"/>
  <c r="X15" i="9"/>
  <c r="W18" i="9"/>
  <c r="W19" i="9" s="1"/>
  <c r="W20" i="9" s="1"/>
  <c r="W31" i="9" s="1"/>
  <c r="V22" i="9"/>
  <c r="U23" i="9"/>
  <c r="U32" i="9" s="1"/>
  <c r="U33" i="9" s="1"/>
  <c r="U34" i="9" s="1"/>
  <c r="X28" i="8"/>
  <c r="X29" i="8" s="1"/>
  <c r="X25" i="8"/>
  <c r="X26" i="8" s="1"/>
  <c r="Y15" i="8"/>
  <c r="U23" i="8"/>
  <c r="V22" i="8"/>
  <c r="W28" i="7"/>
  <c r="W29" i="7" s="1"/>
  <c r="W25" i="7"/>
  <c r="W26" i="7" s="1"/>
  <c r="X15" i="7"/>
  <c r="W23" i="7"/>
  <c r="X22" i="7"/>
  <c r="X28" i="6"/>
  <c r="X29" i="6" s="1"/>
  <c r="X25" i="6"/>
  <c r="X26" i="6" s="1"/>
  <c r="Y15" i="6"/>
  <c r="V22" i="6"/>
  <c r="U23" i="6"/>
  <c r="W28" i="5"/>
  <c r="W29" i="5" s="1"/>
  <c r="W25" i="5"/>
  <c r="W26" i="5" s="1"/>
  <c r="X15" i="5"/>
  <c r="W18" i="5"/>
  <c r="W19" i="5" s="1"/>
  <c r="W20" i="5" s="1"/>
  <c r="W31" i="5" s="1"/>
  <c r="U23" i="5"/>
  <c r="U32" i="5" s="1"/>
  <c r="U33" i="5" s="1"/>
  <c r="U34" i="5" s="1"/>
  <c r="V22" i="5"/>
  <c r="X28" i="4"/>
  <c r="X29" i="4" s="1"/>
  <c r="X25" i="4"/>
  <c r="X26" i="4" s="1"/>
  <c r="Y15" i="4"/>
  <c r="U23" i="4"/>
  <c r="V22" i="4"/>
  <c r="W28" i="3"/>
  <c r="W29" i="3" s="1"/>
  <c r="W25" i="3"/>
  <c r="W26" i="3" s="1"/>
  <c r="W18" i="3"/>
  <c r="W19" i="3" s="1"/>
  <c r="W20" i="3" s="1"/>
  <c r="W31" i="3" s="1"/>
  <c r="X15" i="3"/>
  <c r="V23" i="3"/>
  <c r="V32" i="3" s="1"/>
  <c r="V33" i="3" s="1"/>
  <c r="V34" i="3" s="1"/>
  <c r="W22" i="3"/>
  <c r="T32" i="2"/>
  <c r="U23" i="2"/>
  <c r="U19" i="14" l="1"/>
  <c r="U20" i="14" s="1"/>
  <c r="U31" i="14" s="1"/>
  <c r="U32" i="14" s="1"/>
  <c r="U33" i="14" s="1"/>
  <c r="U34" i="14" s="1"/>
  <c r="V18" i="14"/>
  <c r="U19" i="13"/>
  <c r="U20" i="13" s="1"/>
  <c r="U31" i="13" s="1"/>
  <c r="U32" i="13" s="1"/>
  <c r="U33" i="13" s="1"/>
  <c r="U34" i="13" s="1"/>
  <c r="V18" i="13"/>
  <c r="U19" i="4"/>
  <c r="U20" i="4" s="1"/>
  <c r="U31" i="4" s="1"/>
  <c r="V18" i="4"/>
  <c r="U19" i="11"/>
  <c r="U20" i="11" s="1"/>
  <c r="U31" i="11" s="1"/>
  <c r="U32" i="11" s="1"/>
  <c r="U33" i="11" s="1"/>
  <c r="U34" i="11" s="1"/>
  <c r="V18" i="11"/>
  <c r="U19" i="16"/>
  <c r="U20" i="16" s="1"/>
  <c r="U31" i="16" s="1"/>
  <c r="U32" i="16" s="1"/>
  <c r="U33" i="16" s="1"/>
  <c r="U34" i="16" s="1"/>
  <c r="V18" i="16"/>
  <c r="U19" i="6"/>
  <c r="U20" i="6" s="1"/>
  <c r="U31" i="6" s="1"/>
  <c r="U32" i="6" s="1"/>
  <c r="U33" i="6" s="1"/>
  <c r="U34" i="6" s="1"/>
  <c r="V18" i="6"/>
  <c r="U19" i="7"/>
  <c r="U20" i="7" s="1"/>
  <c r="U31" i="7" s="1"/>
  <c r="U32" i="7" s="1"/>
  <c r="U33" i="7" s="1"/>
  <c r="U34" i="7" s="1"/>
  <c r="V18" i="7"/>
  <c r="V18" i="15"/>
  <c r="U19" i="15"/>
  <c r="U20" i="15" s="1"/>
  <c r="U31" i="15" s="1"/>
  <c r="U32" i="15" s="1"/>
  <c r="U33" i="15" s="1"/>
  <c r="U34" i="15" s="1"/>
  <c r="U32" i="4"/>
  <c r="U33" i="4" s="1"/>
  <c r="U34" i="4" s="1"/>
  <c r="U32" i="8"/>
  <c r="U33" i="8" s="1"/>
  <c r="U34" i="8" s="1"/>
  <c r="V19" i="8"/>
  <c r="V20" i="8" s="1"/>
  <c r="V31" i="8" s="1"/>
  <c r="W18" i="8"/>
  <c r="X26" i="13"/>
  <c r="Y25" i="13"/>
  <c r="T33" i="2"/>
  <c r="T34" i="2" s="1"/>
  <c r="U25" i="2"/>
  <c r="U26" i="2" s="1"/>
  <c r="W18" i="2"/>
  <c r="V19" i="2"/>
  <c r="V20" i="2" s="1"/>
  <c r="V31" i="2" s="1"/>
  <c r="U29" i="2"/>
  <c r="V28" i="2"/>
  <c r="X25" i="16"/>
  <c r="X26" i="16" s="1"/>
  <c r="X28" i="16"/>
  <c r="X29" i="16" s="1"/>
  <c r="Y15" i="16"/>
  <c r="W23" i="16"/>
  <c r="X22" i="16"/>
  <c r="Z28" i="15"/>
  <c r="Z29" i="15" s="1"/>
  <c r="AA15" i="15"/>
  <c r="Z25" i="15"/>
  <c r="Z26" i="15" s="1"/>
  <c r="V23" i="15"/>
  <c r="W22" i="15"/>
  <c r="W23" i="14"/>
  <c r="X22" i="14"/>
  <c r="Z15" i="14"/>
  <c r="Y28" i="14"/>
  <c r="Y29" i="14" s="1"/>
  <c r="Y25" i="14"/>
  <c r="Y26" i="14" s="1"/>
  <c r="AA28" i="13"/>
  <c r="AA29" i="13" s="1"/>
  <c r="AB15" i="13"/>
  <c r="V23" i="13"/>
  <c r="W22" i="13"/>
  <c r="Y28" i="12"/>
  <c r="Y29" i="12" s="1"/>
  <c r="Y25" i="12"/>
  <c r="Y26" i="12" s="1"/>
  <c r="Z15" i="12"/>
  <c r="Y18" i="12"/>
  <c r="Y19" i="12" s="1"/>
  <c r="Y20" i="12" s="1"/>
  <c r="Y31" i="12" s="1"/>
  <c r="W22" i="12"/>
  <c r="V23" i="12"/>
  <c r="V32" i="12" s="1"/>
  <c r="V33" i="12" s="1"/>
  <c r="V34" i="12" s="1"/>
  <c r="X28" i="11"/>
  <c r="X29" i="11" s="1"/>
  <c r="X25" i="11"/>
  <c r="X26" i="11" s="1"/>
  <c r="Y15" i="11"/>
  <c r="W23" i="11"/>
  <c r="X22" i="11"/>
  <c r="X28" i="10"/>
  <c r="X29" i="10" s="1"/>
  <c r="X25" i="10"/>
  <c r="X26" i="10" s="1"/>
  <c r="X18" i="10"/>
  <c r="X19" i="10" s="1"/>
  <c r="X20" i="10" s="1"/>
  <c r="X31" i="10" s="1"/>
  <c r="Y15" i="10"/>
  <c r="W22" i="10"/>
  <c r="V23" i="10"/>
  <c r="V32" i="10" s="1"/>
  <c r="V33" i="10" s="1"/>
  <c r="V34" i="10" s="1"/>
  <c r="X28" i="9"/>
  <c r="X29" i="9" s="1"/>
  <c r="X25" i="9"/>
  <c r="X26" i="9" s="1"/>
  <c r="X18" i="9"/>
  <c r="X19" i="9" s="1"/>
  <c r="X20" i="9" s="1"/>
  <c r="X31" i="9" s="1"/>
  <c r="Y15" i="9"/>
  <c r="W22" i="9"/>
  <c r="V23" i="9"/>
  <c r="V32" i="9" s="1"/>
  <c r="V33" i="9" s="1"/>
  <c r="V34" i="9" s="1"/>
  <c r="Y28" i="8"/>
  <c r="Y29" i="8" s="1"/>
  <c r="Y25" i="8"/>
  <c r="Y26" i="8" s="1"/>
  <c r="Z15" i="8"/>
  <c r="W22" i="8"/>
  <c r="V23" i="8"/>
  <c r="V32" i="8" s="1"/>
  <c r="V33" i="8" s="1"/>
  <c r="V34" i="8" s="1"/>
  <c r="X23" i="7"/>
  <c r="Y22" i="7"/>
  <c r="X25" i="7"/>
  <c r="X26" i="7" s="1"/>
  <c r="X28" i="7"/>
  <c r="X29" i="7" s="1"/>
  <c r="Y15" i="7"/>
  <c r="W22" i="6"/>
  <c r="V23" i="6"/>
  <c r="Y28" i="6"/>
  <c r="Y29" i="6" s="1"/>
  <c r="Z15" i="6"/>
  <c r="Y25" i="6"/>
  <c r="Y26" i="6" s="1"/>
  <c r="W22" i="5"/>
  <c r="V23" i="5"/>
  <c r="V32" i="5" s="1"/>
  <c r="V33" i="5" s="1"/>
  <c r="V34" i="5" s="1"/>
  <c r="X28" i="5"/>
  <c r="X29" i="5" s="1"/>
  <c r="X18" i="5"/>
  <c r="X19" i="5" s="1"/>
  <c r="X20" i="5" s="1"/>
  <c r="X31" i="5" s="1"/>
  <c r="X25" i="5"/>
  <c r="X26" i="5" s="1"/>
  <c r="Y15" i="5"/>
  <c r="V23" i="4"/>
  <c r="W22" i="4"/>
  <c r="Y28" i="4"/>
  <c r="Y29" i="4" s="1"/>
  <c r="Y25" i="4"/>
  <c r="Y26" i="4" s="1"/>
  <c r="Z15" i="4"/>
  <c r="X28" i="3"/>
  <c r="X29" i="3" s="1"/>
  <c r="X25" i="3"/>
  <c r="X26" i="3" s="1"/>
  <c r="Y15" i="3"/>
  <c r="X18" i="3"/>
  <c r="X19" i="3" s="1"/>
  <c r="X20" i="3" s="1"/>
  <c r="X31" i="3" s="1"/>
  <c r="W23" i="3"/>
  <c r="W32" i="3" s="1"/>
  <c r="W33" i="3" s="1"/>
  <c r="W34" i="3" s="1"/>
  <c r="X22" i="3"/>
  <c r="U32" i="2"/>
  <c r="V23" i="2"/>
  <c r="V19" i="16" l="1"/>
  <c r="V20" i="16" s="1"/>
  <c r="V31" i="16" s="1"/>
  <c r="V32" i="16" s="1"/>
  <c r="V33" i="16" s="1"/>
  <c r="V34" i="16" s="1"/>
  <c r="W18" i="16"/>
  <c r="V19" i="15"/>
  <c r="V20" i="15" s="1"/>
  <c r="V31" i="15" s="1"/>
  <c r="W18" i="15"/>
  <c r="V19" i="4"/>
  <c r="V20" i="4" s="1"/>
  <c r="V31" i="4" s="1"/>
  <c r="V32" i="4" s="1"/>
  <c r="V33" i="4" s="1"/>
  <c r="V34" i="4" s="1"/>
  <c r="W18" i="4"/>
  <c r="V19" i="14"/>
  <c r="V20" i="14" s="1"/>
  <c r="V31" i="14" s="1"/>
  <c r="V32" i="14" s="1"/>
  <c r="V33" i="14" s="1"/>
  <c r="V34" i="14" s="1"/>
  <c r="W18" i="14"/>
  <c r="W19" i="8"/>
  <c r="W20" i="8" s="1"/>
  <c r="W31" i="8" s="1"/>
  <c r="X18" i="8"/>
  <c r="V19" i="7"/>
  <c r="V20" i="7" s="1"/>
  <c r="V31" i="7" s="1"/>
  <c r="V32" i="7" s="1"/>
  <c r="V33" i="7" s="1"/>
  <c r="V34" i="7" s="1"/>
  <c r="W18" i="7"/>
  <c r="W18" i="13"/>
  <c r="V19" i="13"/>
  <c r="V20" i="13" s="1"/>
  <c r="V31" i="13" s="1"/>
  <c r="V32" i="13" s="1"/>
  <c r="V33" i="13" s="1"/>
  <c r="V34" i="13" s="1"/>
  <c r="V32" i="15"/>
  <c r="V33" i="15" s="1"/>
  <c r="V34" i="15" s="1"/>
  <c r="V19" i="6"/>
  <c r="V20" i="6" s="1"/>
  <c r="V31" i="6" s="1"/>
  <c r="V32" i="6" s="1"/>
  <c r="V33" i="6" s="1"/>
  <c r="V34" i="6" s="1"/>
  <c r="W18" i="6"/>
  <c r="V19" i="11"/>
  <c r="V20" i="11" s="1"/>
  <c r="V31" i="11" s="1"/>
  <c r="V32" i="11" s="1"/>
  <c r="V33" i="11" s="1"/>
  <c r="V34" i="11" s="1"/>
  <c r="W18" i="11"/>
  <c r="Y26" i="13"/>
  <c r="Z25" i="13"/>
  <c r="X18" i="2"/>
  <c r="W19" i="2"/>
  <c r="W20" i="2" s="1"/>
  <c r="W31" i="2" s="1"/>
  <c r="W28" i="2"/>
  <c r="V29" i="2"/>
  <c r="V25" i="2"/>
  <c r="V26" i="2" s="1"/>
  <c r="X23" i="16"/>
  <c r="Y22" i="16"/>
  <c r="Y28" i="16"/>
  <c r="Y29" i="16" s="1"/>
  <c r="Y25" i="16"/>
  <c r="Y26" i="16" s="1"/>
  <c r="Z15" i="16"/>
  <c r="X22" i="15"/>
  <c r="W23" i="15"/>
  <c r="AB15" i="15"/>
  <c r="AA25" i="15"/>
  <c r="AA26" i="15" s="1"/>
  <c r="AA28" i="15"/>
  <c r="AA29" i="15" s="1"/>
  <c r="Z28" i="14"/>
  <c r="Z29" i="14" s="1"/>
  <c r="Z25" i="14"/>
  <c r="Z26" i="14" s="1"/>
  <c r="AA15" i="14"/>
  <c r="X23" i="14"/>
  <c r="Y22" i="14"/>
  <c r="AB28" i="13"/>
  <c r="AB29" i="13" s="1"/>
  <c r="AC15" i="13"/>
  <c r="X22" i="13"/>
  <c r="W23" i="13"/>
  <c r="Z25" i="12"/>
  <c r="Z26" i="12" s="1"/>
  <c r="Z28" i="12"/>
  <c r="Z29" i="12" s="1"/>
  <c r="AA15" i="12"/>
  <c r="Z18" i="12"/>
  <c r="Z19" i="12" s="1"/>
  <c r="Z20" i="12" s="1"/>
  <c r="Z31" i="12" s="1"/>
  <c r="W23" i="12"/>
  <c r="W32" i="12" s="1"/>
  <c r="W33" i="12" s="1"/>
  <c r="W34" i="12" s="1"/>
  <c r="X22" i="12"/>
  <c r="X23" i="11"/>
  <c r="Y22" i="11"/>
  <c r="Y28" i="11"/>
  <c r="Y29" i="11" s="1"/>
  <c r="Z15" i="11"/>
  <c r="Y25" i="11"/>
  <c r="Y26" i="11" s="1"/>
  <c r="Y18" i="10"/>
  <c r="Y19" i="10" s="1"/>
  <c r="Y20" i="10" s="1"/>
  <c r="Y31" i="10" s="1"/>
  <c r="Z15" i="10"/>
  <c r="Y28" i="10"/>
  <c r="Y29" i="10" s="1"/>
  <c r="Y25" i="10"/>
  <c r="Y26" i="10" s="1"/>
  <c r="W23" i="10"/>
  <c r="W32" i="10" s="1"/>
  <c r="W33" i="10" s="1"/>
  <c r="W34" i="10" s="1"/>
  <c r="X22" i="10"/>
  <c r="X22" i="9"/>
  <c r="W23" i="9"/>
  <c r="W32" i="9" s="1"/>
  <c r="W33" i="9" s="1"/>
  <c r="W34" i="9" s="1"/>
  <c r="Y28" i="9"/>
  <c r="Y29" i="9" s="1"/>
  <c r="Z15" i="9"/>
  <c r="Y18" i="9"/>
  <c r="Y19" i="9" s="1"/>
  <c r="Y20" i="9" s="1"/>
  <c r="Y31" i="9" s="1"/>
  <c r="Y25" i="9"/>
  <c r="Y26" i="9" s="1"/>
  <c r="AA15" i="8"/>
  <c r="Z28" i="8"/>
  <c r="Z29" i="8" s="1"/>
  <c r="Z25" i="8"/>
  <c r="Z26" i="8" s="1"/>
  <c r="W23" i="8"/>
  <c r="X22" i="8"/>
  <c r="Y28" i="7"/>
  <c r="Y29" i="7" s="1"/>
  <c r="Y25" i="7"/>
  <c r="Y26" i="7" s="1"/>
  <c r="Z15" i="7"/>
  <c r="Z22" i="7"/>
  <c r="Y23" i="7"/>
  <c r="X22" i="6"/>
  <c r="W23" i="6"/>
  <c r="Z28" i="6"/>
  <c r="Z29" i="6" s="1"/>
  <c r="Z25" i="6"/>
  <c r="Z26" i="6" s="1"/>
  <c r="AA15" i="6"/>
  <c r="Y25" i="5"/>
  <c r="Y26" i="5" s="1"/>
  <c r="Y18" i="5"/>
  <c r="Y19" i="5" s="1"/>
  <c r="Y20" i="5" s="1"/>
  <c r="Y31" i="5" s="1"/>
  <c r="Z15" i="5"/>
  <c r="Y28" i="5"/>
  <c r="Y29" i="5" s="1"/>
  <c r="X22" i="5"/>
  <c r="W23" i="5"/>
  <c r="W32" i="5" s="1"/>
  <c r="W33" i="5" s="1"/>
  <c r="W34" i="5" s="1"/>
  <c r="Z28" i="4"/>
  <c r="Z29" i="4" s="1"/>
  <c r="Z25" i="4"/>
  <c r="Z26" i="4" s="1"/>
  <c r="AA15" i="4"/>
  <c r="W23" i="4"/>
  <c r="X22" i="4"/>
  <c r="X23" i="3"/>
  <c r="X32" i="3" s="1"/>
  <c r="X33" i="3" s="1"/>
  <c r="X34" i="3" s="1"/>
  <c r="Y22" i="3"/>
  <c r="Y28" i="3"/>
  <c r="Y29" i="3" s="1"/>
  <c r="Y25" i="3"/>
  <c r="Y26" i="3" s="1"/>
  <c r="Y18" i="3"/>
  <c r="Y19" i="3" s="1"/>
  <c r="Y20" i="3" s="1"/>
  <c r="Y31" i="3" s="1"/>
  <c r="Z15" i="3"/>
  <c r="U33" i="2"/>
  <c r="U34" i="2" s="1"/>
  <c r="V32" i="2"/>
  <c r="W23" i="2"/>
  <c r="W32" i="8" l="1"/>
  <c r="W33" i="8" s="1"/>
  <c r="W34" i="8" s="1"/>
  <c r="W19" i="11"/>
  <c r="W20" i="11" s="1"/>
  <c r="W31" i="11" s="1"/>
  <c r="W32" i="11" s="1"/>
  <c r="W33" i="11" s="1"/>
  <c r="W34" i="11" s="1"/>
  <c r="X18" i="11"/>
  <c r="X19" i="8"/>
  <c r="X20" i="8" s="1"/>
  <c r="X31" i="8" s="1"/>
  <c r="Y18" i="8"/>
  <c r="W19" i="13"/>
  <c r="W20" i="13" s="1"/>
  <c r="W31" i="13" s="1"/>
  <c r="X18" i="13"/>
  <c r="W19" i="4"/>
  <c r="W20" i="4" s="1"/>
  <c r="W31" i="4" s="1"/>
  <c r="W32" i="4" s="1"/>
  <c r="W33" i="4" s="1"/>
  <c r="W34" i="4" s="1"/>
  <c r="X18" i="4"/>
  <c r="W32" i="13"/>
  <c r="W33" i="13" s="1"/>
  <c r="W34" i="13" s="1"/>
  <c r="W19" i="14"/>
  <c r="W20" i="14" s="1"/>
  <c r="W31" i="14" s="1"/>
  <c r="W32" i="14" s="1"/>
  <c r="W33" i="14" s="1"/>
  <c r="W34" i="14" s="1"/>
  <c r="X18" i="14"/>
  <c r="W19" i="6"/>
  <c r="W20" i="6" s="1"/>
  <c r="W31" i="6" s="1"/>
  <c r="W32" i="6" s="1"/>
  <c r="W33" i="6" s="1"/>
  <c r="W34" i="6" s="1"/>
  <c r="X18" i="6"/>
  <c r="W19" i="7"/>
  <c r="W20" i="7" s="1"/>
  <c r="W31" i="7" s="1"/>
  <c r="W32" i="7" s="1"/>
  <c r="W33" i="7" s="1"/>
  <c r="W34" i="7" s="1"/>
  <c r="X18" i="7"/>
  <c r="W19" i="16"/>
  <c r="W20" i="16" s="1"/>
  <c r="W31" i="16" s="1"/>
  <c r="W32" i="16" s="1"/>
  <c r="W33" i="16" s="1"/>
  <c r="W34" i="16" s="1"/>
  <c r="X18" i="16"/>
  <c r="W19" i="15"/>
  <c r="W20" i="15" s="1"/>
  <c r="W31" i="15" s="1"/>
  <c r="W32" i="15" s="1"/>
  <c r="W33" i="15" s="1"/>
  <c r="W34" i="15" s="1"/>
  <c r="X18" i="15"/>
  <c r="Z26" i="13"/>
  <c r="AA25" i="13"/>
  <c r="X28" i="2"/>
  <c r="W29" i="2"/>
  <c r="W25" i="2"/>
  <c r="W26" i="2" s="1"/>
  <c r="V33" i="2"/>
  <c r="V34" i="2" s="1"/>
  <c r="X19" i="2"/>
  <c r="X20" i="2" s="1"/>
  <c r="X31" i="2" s="1"/>
  <c r="Y18" i="2"/>
  <c r="Z22" i="16"/>
  <c r="Y23" i="16"/>
  <c r="Z28" i="16"/>
  <c r="Z29" i="16" s="1"/>
  <c r="Z25" i="16"/>
  <c r="Z26" i="16" s="1"/>
  <c r="AA15" i="16"/>
  <c r="AB28" i="15"/>
  <c r="AB29" i="15" s="1"/>
  <c r="AB25" i="15"/>
  <c r="AB26" i="15" s="1"/>
  <c r="AC15" i="15"/>
  <c r="X23" i="15"/>
  <c r="Y22" i="15"/>
  <c r="Z22" i="14"/>
  <c r="Y23" i="14"/>
  <c r="AA28" i="14"/>
  <c r="AA29" i="14" s="1"/>
  <c r="AA25" i="14"/>
  <c r="AA26" i="14" s="1"/>
  <c r="AB15" i="14"/>
  <c r="X23" i="13"/>
  <c r="Y22" i="13"/>
  <c r="AC28" i="13"/>
  <c r="AC29" i="13" s="1"/>
  <c r="AD15" i="13"/>
  <c r="AA25" i="12"/>
  <c r="AA26" i="12" s="1"/>
  <c r="AA28" i="12"/>
  <c r="AA29" i="12" s="1"/>
  <c r="AA18" i="12"/>
  <c r="AA19" i="12" s="1"/>
  <c r="AA20" i="12" s="1"/>
  <c r="AA31" i="12" s="1"/>
  <c r="AB15" i="12"/>
  <c r="X23" i="12"/>
  <c r="X32" i="12" s="1"/>
  <c r="X33" i="12" s="1"/>
  <c r="X34" i="12" s="1"/>
  <c r="Y22" i="12"/>
  <c r="Z22" i="11"/>
  <c r="Y23" i="11"/>
  <c r="Z28" i="11"/>
  <c r="Z29" i="11" s="1"/>
  <c r="Z25" i="11"/>
  <c r="Z26" i="11" s="1"/>
  <c r="AA15" i="11"/>
  <c r="X23" i="10"/>
  <c r="X32" i="10" s="1"/>
  <c r="X33" i="10" s="1"/>
  <c r="X34" i="10" s="1"/>
  <c r="Y22" i="10"/>
  <c r="Z28" i="10"/>
  <c r="Z29" i="10" s="1"/>
  <c r="Z25" i="10"/>
  <c r="Z26" i="10" s="1"/>
  <c r="AA15" i="10"/>
  <c r="Z18" i="10"/>
  <c r="Z19" i="10" s="1"/>
  <c r="Z20" i="10" s="1"/>
  <c r="Z31" i="10" s="1"/>
  <c r="X23" i="9"/>
  <c r="X32" i="9" s="1"/>
  <c r="X33" i="9" s="1"/>
  <c r="X34" i="9" s="1"/>
  <c r="Y22" i="9"/>
  <c r="Z28" i="9"/>
  <c r="Z29" i="9" s="1"/>
  <c r="Z25" i="9"/>
  <c r="Z26" i="9" s="1"/>
  <c r="AA15" i="9"/>
  <c r="Z18" i="9"/>
  <c r="Z19" i="9" s="1"/>
  <c r="Z20" i="9" s="1"/>
  <c r="Z31" i="9" s="1"/>
  <c r="Y22" i="8"/>
  <c r="X23" i="8"/>
  <c r="AA25" i="8"/>
  <c r="AA26" i="8" s="1"/>
  <c r="AB15" i="8"/>
  <c r="AA28" i="8"/>
  <c r="AA29" i="8" s="1"/>
  <c r="Z23" i="7"/>
  <c r="AA22" i="7"/>
  <c r="Z28" i="7"/>
  <c r="Z29" i="7" s="1"/>
  <c r="Z25" i="7"/>
  <c r="Z26" i="7" s="1"/>
  <c r="AA15" i="7"/>
  <c r="AA28" i="6"/>
  <c r="AA29" i="6" s="1"/>
  <c r="AA25" i="6"/>
  <c r="AA26" i="6" s="1"/>
  <c r="AB15" i="6"/>
  <c r="X23" i="6"/>
  <c r="Y22" i="6"/>
  <c r="Z28" i="5"/>
  <c r="Z29" i="5" s="1"/>
  <c r="Z25" i="5"/>
  <c r="Z26" i="5" s="1"/>
  <c r="AA15" i="5"/>
  <c r="Z18" i="5"/>
  <c r="Z19" i="5" s="1"/>
  <c r="Z20" i="5" s="1"/>
  <c r="Z31" i="5" s="1"/>
  <c r="Y22" i="5"/>
  <c r="X23" i="5"/>
  <c r="X32" i="5" s="1"/>
  <c r="X33" i="5" s="1"/>
  <c r="X34" i="5" s="1"/>
  <c r="Y22" i="4"/>
  <c r="X23" i="4"/>
  <c r="AA28" i="4"/>
  <c r="AA29" i="4" s="1"/>
  <c r="AA25" i="4"/>
  <c r="AA26" i="4" s="1"/>
  <c r="AB15" i="4"/>
  <c r="Z28" i="3"/>
  <c r="Z29" i="3" s="1"/>
  <c r="Z25" i="3"/>
  <c r="Z26" i="3" s="1"/>
  <c r="Z18" i="3"/>
  <c r="Z19" i="3" s="1"/>
  <c r="Z20" i="3" s="1"/>
  <c r="Z31" i="3" s="1"/>
  <c r="AA15" i="3"/>
  <c r="Z22" i="3"/>
  <c r="Y23" i="3"/>
  <c r="Y32" i="3" s="1"/>
  <c r="Y33" i="3" s="1"/>
  <c r="Y34" i="3" s="1"/>
  <c r="W32" i="2"/>
  <c r="X23" i="2"/>
  <c r="X32" i="8" l="1"/>
  <c r="X33" i="8" s="1"/>
  <c r="X34" i="8" s="1"/>
  <c r="Y18" i="13"/>
  <c r="X19" i="13"/>
  <c r="X20" i="13" s="1"/>
  <c r="X31" i="13" s="1"/>
  <c r="X32" i="13" s="1"/>
  <c r="X33" i="13" s="1"/>
  <c r="X34" i="13" s="1"/>
  <c r="X19" i="16"/>
  <c r="X20" i="16" s="1"/>
  <c r="X31" i="16" s="1"/>
  <c r="X32" i="16" s="1"/>
  <c r="X33" i="16" s="1"/>
  <c r="X34" i="16" s="1"/>
  <c r="Y18" i="16"/>
  <c r="X19" i="6"/>
  <c r="X20" i="6" s="1"/>
  <c r="X31" i="6" s="1"/>
  <c r="X32" i="6" s="1"/>
  <c r="X33" i="6" s="1"/>
  <c r="X34" i="6" s="1"/>
  <c r="Y18" i="6"/>
  <c r="X19" i="11"/>
  <c r="X20" i="11" s="1"/>
  <c r="X31" i="11" s="1"/>
  <c r="X32" i="11" s="1"/>
  <c r="X33" i="11" s="1"/>
  <c r="X34" i="11" s="1"/>
  <c r="Y18" i="11"/>
  <c r="X19" i="4"/>
  <c r="X20" i="4" s="1"/>
  <c r="X31" i="4" s="1"/>
  <c r="X32" i="4" s="1"/>
  <c r="X33" i="4" s="1"/>
  <c r="X34" i="4" s="1"/>
  <c r="Y18" i="4"/>
  <c r="Y18" i="15"/>
  <c r="X19" i="15"/>
  <c r="X20" i="15" s="1"/>
  <c r="X31" i="15" s="1"/>
  <c r="X32" i="15" s="1"/>
  <c r="X33" i="15" s="1"/>
  <c r="X34" i="15" s="1"/>
  <c r="X19" i="7"/>
  <c r="X20" i="7" s="1"/>
  <c r="X31" i="7" s="1"/>
  <c r="X32" i="7" s="1"/>
  <c r="X33" i="7" s="1"/>
  <c r="X34" i="7" s="1"/>
  <c r="Y18" i="7"/>
  <c r="X19" i="14"/>
  <c r="X20" i="14" s="1"/>
  <c r="X31" i="14" s="1"/>
  <c r="X32" i="14" s="1"/>
  <c r="X33" i="14" s="1"/>
  <c r="X34" i="14" s="1"/>
  <c r="Y18" i="14"/>
  <c r="Y19" i="8"/>
  <c r="Y20" i="8" s="1"/>
  <c r="Y31" i="8" s="1"/>
  <c r="Z18" i="8"/>
  <c r="AA26" i="13"/>
  <c r="AB25" i="13"/>
  <c r="X25" i="2"/>
  <c r="X26" i="2" s="1"/>
  <c r="Y19" i="2"/>
  <c r="Y20" i="2" s="1"/>
  <c r="Y31" i="2" s="1"/>
  <c r="Z18" i="2"/>
  <c r="Y28" i="2"/>
  <c r="X29" i="2"/>
  <c r="AA28" i="16"/>
  <c r="AA29" i="16" s="1"/>
  <c r="AA25" i="16"/>
  <c r="AA26" i="16" s="1"/>
  <c r="AB15" i="16"/>
  <c r="Z23" i="16"/>
  <c r="AA22" i="16"/>
  <c r="AC25" i="15"/>
  <c r="AC26" i="15" s="1"/>
  <c r="AD15" i="15"/>
  <c r="AC28" i="15"/>
  <c r="AC29" i="15" s="1"/>
  <c r="Y23" i="15"/>
  <c r="Z22" i="15"/>
  <c r="AB28" i="14"/>
  <c r="AB29" i="14" s="1"/>
  <c r="AB25" i="14"/>
  <c r="AB26" i="14" s="1"/>
  <c r="AC15" i="14"/>
  <c r="Z23" i="14"/>
  <c r="AA22" i="14"/>
  <c r="AD28" i="13"/>
  <c r="AD29" i="13" s="1"/>
  <c r="AE15" i="13"/>
  <c r="Y23" i="13"/>
  <c r="Z22" i="13"/>
  <c r="AB28" i="12"/>
  <c r="AB29" i="12" s="1"/>
  <c r="AB25" i="12"/>
  <c r="AB26" i="12" s="1"/>
  <c r="AB18" i="12"/>
  <c r="AB19" i="12" s="1"/>
  <c r="AB20" i="12" s="1"/>
  <c r="AB31" i="12" s="1"/>
  <c r="AC15" i="12"/>
  <c r="Y23" i="12"/>
  <c r="Y32" i="12" s="1"/>
  <c r="Y33" i="12" s="1"/>
  <c r="Y34" i="12" s="1"/>
  <c r="Z22" i="12"/>
  <c r="AA28" i="11"/>
  <c r="AA29" i="11" s="1"/>
  <c r="AA25" i="11"/>
  <c r="AA26" i="11" s="1"/>
  <c r="AB15" i="11"/>
  <c r="Z23" i="11"/>
  <c r="AA22" i="11"/>
  <c r="Y23" i="10"/>
  <c r="Y32" i="10" s="1"/>
  <c r="Y33" i="10" s="1"/>
  <c r="Y34" i="10" s="1"/>
  <c r="Z22" i="10"/>
  <c r="AA28" i="10"/>
  <c r="AA29" i="10" s="1"/>
  <c r="AA25" i="10"/>
  <c r="AA26" i="10" s="1"/>
  <c r="AA18" i="10"/>
  <c r="AA19" i="10" s="1"/>
  <c r="AA20" i="10" s="1"/>
  <c r="AA31" i="10" s="1"/>
  <c r="AB15" i="10"/>
  <c r="Z22" i="9"/>
  <c r="Y23" i="9"/>
  <c r="Y32" i="9" s="1"/>
  <c r="Y33" i="9" s="1"/>
  <c r="Y34" i="9" s="1"/>
  <c r="AA28" i="9"/>
  <c r="AA29" i="9" s="1"/>
  <c r="AA18" i="9"/>
  <c r="AA19" i="9" s="1"/>
  <c r="AA20" i="9" s="1"/>
  <c r="AA31" i="9" s="1"/>
  <c r="AA25" i="9"/>
  <c r="AA26" i="9" s="1"/>
  <c r="AB15" i="9"/>
  <c r="AB28" i="8"/>
  <c r="AB29" i="8" s="1"/>
  <c r="AB25" i="8"/>
  <c r="AB26" i="8" s="1"/>
  <c r="AC15" i="8"/>
  <c r="Y23" i="8"/>
  <c r="Z22" i="8"/>
  <c r="AA28" i="7"/>
  <c r="AA29" i="7" s="1"/>
  <c r="AA25" i="7"/>
  <c r="AA26" i="7" s="1"/>
  <c r="AB15" i="7"/>
  <c r="AA23" i="7"/>
  <c r="AB22" i="7"/>
  <c r="AB28" i="6"/>
  <c r="AB29" i="6" s="1"/>
  <c r="AB25" i="6"/>
  <c r="AB26" i="6" s="1"/>
  <c r="AC15" i="6"/>
  <c r="Z22" i="6"/>
  <c r="Y23" i="6"/>
  <c r="AA28" i="5"/>
  <c r="AA29" i="5" s="1"/>
  <c r="AA25" i="5"/>
  <c r="AA26" i="5" s="1"/>
  <c r="AB15" i="5"/>
  <c r="AA18" i="5"/>
  <c r="AA19" i="5" s="1"/>
  <c r="AA20" i="5" s="1"/>
  <c r="AA31" i="5" s="1"/>
  <c r="Y23" i="5"/>
  <c r="Y32" i="5" s="1"/>
  <c r="Y33" i="5" s="1"/>
  <c r="Y34" i="5" s="1"/>
  <c r="Z22" i="5"/>
  <c r="AB28" i="4"/>
  <c r="AB29" i="4" s="1"/>
  <c r="AB25" i="4"/>
  <c r="AB26" i="4" s="1"/>
  <c r="AC15" i="4"/>
  <c r="Y23" i="4"/>
  <c r="Z22" i="4"/>
  <c r="AA28" i="3"/>
  <c r="AA29" i="3" s="1"/>
  <c r="AA25" i="3"/>
  <c r="AA26" i="3" s="1"/>
  <c r="AA18" i="3"/>
  <c r="AA19" i="3" s="1"/>
  <c r="AA20" i="3" s="1"/>
  <c r="AA31" i="3" s="1"/>
  <c r="AB15" i="3"/>
  <c r="Z23" i="3"/>
  <c r="Z32" i="3" s="1"/>
  <c r="Z33" i="3" s="1"/>
  <c r="Z34" i="3" s="1"/>
  <c r="AA22" i="3"/>
  <c r="W33" i="2"/>
  <c r="W34" i="2" s="1"/>
  <c r="X32" i="2"/>
  <c r="Y23" i="2"/>
  <c r="Y32" i="8" l="1"/>
  <c r="Y33" i="8" s="1"/>
  <c r="Y34" i="8" s="1"/>
  <c r="Y19" i="15"/>
  <c r="Y20" i="15" s="1"/>
  <c r="Y31" i="15" s="1"/>
  <c r="Y32" i="15" s="1"/>
  <c r="Y33" i="15" s="1"/>
  <c r="Y34" i="15" s="1"/>
  <c r="Z18" i="15"/>
  <c r="Y19" i="16"/>
  <c r="Y20" i="16" s="1"/>
  <c r="Y31" i="16" s="1"/>
  <c r="Y32" i="16" s="1"/>
  <c r="Y33" i="16" s="1"/>
  <c r="Y34" i="16" s="1"/>
  <c r="Z18" i="16"/>
  <c r="Y19" i="7"/>
  <c r="Y20" i="7" s="1"/>
  <c r="Y31" i="7" s="1"/>
  <c r="Y32" i="7" s="1"/>
  <c r="Y33" i="7" s="1"/>
  <c r="Y34" i="7" s="1"/>
  <c r="Z18" i="7"/>
  <c r="Y19" i="4"/>
  <c r="Y20" i="4" s="1"/>
  <c r="Y31" i="4" s="1"/>
  <c r="Y32" i="4" s="1"/>
  <c r="Y33" i="4" s="1"/>
  <c r="Y34" i="4" s="1"/>
  <c r="Z18" i="4"/>
  <c r="Y19" i="6"/>
  <c r="Y20" i="6" s="1"/>
  <c r="Y31" i="6" s="1"/>
  <c r="Y32" i="6" s="1"/>
  <c r="Y33" i="6" s="1"/>
  <c r="Y34" i="6" s="1"/>
  <c r="Z18" i="6"/>
  <c r="Z19" i="8"/>
  <c r="Z20" i="8" s="1"/>
  <c r="Z31" i="8" s="1"/>
  <c r="AA18" i="8"/>
  <c r="Z18" i="13"/>
  <c r="Y19" i="13"/>
  <c r="Y20" i="13" s="1"/>
  <c r="Y31" i="13" s="1"/>
  <c r="Y32" i="13" s="1"/>
  <c r="Y33" i="13" s="1"/>
  <c r="Y34" i="13" s="1"/>
  <c r="Y19" i="14"/>
  <c r="Y20" i="14" s="1"/>
  <c r="Y31" i="14" s="1"/>
  <c r="Y32" i="14" s="1"/>
  <c r="Y33" i="14" s="1"/>
  <c r="Y34" i="14" s="1"/>
  <c r="Z18" i="14"/>
  <c r="Y19" i="11"/>
  <c r="Y20" i="11" s="1"/>
  <c r="Y31" i="11" s="1"/>
  <c r="Y32" i="11" s="1"/>
  <c r="Y33" i="11" s="1"/>
  <c r="Y34" i="11" s="1"/>
  <c r="Z18" i="11"/>
  <c r="AB26" i="13"/>
  <c r="AC25" i="13"/>
  <c r="Z19" i="2"/>
  <c r="Z20" i="2" s="1"/>
  <c r="Z31" i="2" s="1"/>
  <c r="AA18" i="2"/>
  <c r="Y29" i="2"/>
  <c r="Z28" i="2"/>
  <c r="X33" i="2"/>
  <c r="X34" i="2" s="1"/>
  <c r="Y25" i="2"/>
  <c r="Y26" i="2" s="1"/>
  <c r="AA23" i="16"/>
  <c r="AB22" i="16"/>
  <c r="AB28" i="16"/>
  <c r="AB29" i="16" s="1"/>
  <c r="AB25" i="16"/>
  <c r="AB26" i="16" s="1"/>
  <c r="AC15" i="16"/>
  <c r="Z23" i="15"/>
  <c r="AA22" i="15"/>
  <c r="AD25" i="15"/>
  <c r="AD26" i="15" s="1"/>
  <c r="AD28" i="15"/>
  <c r="AD29" i="15" s="1"/>
  <c r="AE15" i="15"/>
  <c r="AA23" i="14"/>
  <c r="AB22" i="14"/>
  <c r="AD15" i="14"/>
  <c r="AC25" i="14"/>
  <c r="AC26" i="14" s="1"/>
  <c r="AC28" i="14"/>
  <c r="AC29" i="14" s="1"/>
  <c r="AE28" i="13"/>
  <c r="AE29" i="13" s="1"/>
  <c r="AF15" i="13"/>
  <c r="Z23" i="13"/>
  <c r="AA22" i="13"/>
  <c r="AA22" i="12"/>
  <c r="Z23" i="12"/>
  <c r="Z32" i="12" s="1"/>
  <c r="Z33" i="12" s="1"/>
  <c r="Z34" i="12" s="1"/>
  <c r="AC25" i="12"/>
  <c r="AC26" i="12" s="1"/>
  <c r="AC28" i="12"/>
  <c r="AC29" i="12" s="1"/>
  <c r="AD15" i="12"/>
  <c r="AC18" i="12"/>
  <c r="AC19" i="12" s="1"/>
  <c r="AC20" i="12" s="1"/>
  <c r="AC31" i="12" s="1"/>
  <c r="AA23" i="11"/>
  <c r="AB22" i="11"/>
  <c r="AB28" i="11"/>
  <c r="AB29" i="11" s="1"/>
  <c r="AB25" i="11"/>
  <c r="AB26" i="11" s="1"/>
  <c r="AC15" i="11"/>
  <c r="AB28" i="10"/>
  <c r="AB29" i="10" s="1"/>
  <c r="AB18" i="10"/>
  <c r="AB19" i="10" s="1"/>
  <c r="AB20" i="10" s="1"/>
  <c r="AB31" i="10" s="1"/>
  <c r="AB25" i="10"/>
  <c r="AB26" i="10" s="1"/>
  <c r="AC15" i="10"/>
  <c r="AA22" i="10"/>
  <c r="Z23" i="10"/>
  <c r="Z32" i="10" s="1"/>
  <c r="Z33" i="10" s="1"/>
  <c r="Z34" i="10" s="1"/>
  <c r="AB28" i="9"/>
  <c r="AB29" i="9" s="1"/>
  <c r="AB25" i="9"/>
  <c r="AB26" i="9" s="1"/>
  <c r="AB18" i="9"/>
  <c r="AB19" i="9" s="1"/>
  <c r="AB20" i="9" s="1"/>
  <c r="AB31" i="9" s="1"/>
  <c r="AC15" i="9"/>
  <c r="AA22" i="9"/>
  <c r="Z23" i="9"/>
  <c r="Z32" i="9" s="1"/>
  <c r="Z33" i="9" s="1"/>
  <c r="Z34" i="9" s="1"/>
  <c r="AC25" i="8"/>
  <c r="AC26" i="8" s="1"/>
  <c r="AC28" i="8"/>
  <c r="AC29" i="8" s="1"/>
  <c r="AD15" i="8"/>
  <c r="AA22" i="8"/>
  <c r="Z23" i="8"/>
  <c r="AB28" i="7"/>
  <c r="AB29" i="7" s="1"/>
  <c r="AB25" i="7"/>
  <c r="AB26" i="7" s="1"/>
  <c r="AC15" i="7"/>
  <c r="AB23" i="7"/>
  <c r="AC22" i="7"/>
  <c r="AC25" i="6"/>
  <c r="AC26" i="6" s="1"/>
  <c r="AD15" i="6"/>
  <c r="AC28" i="6"/>
  <c r="AC29" i="6" s="1"/>
  <c r="Z23" i="6"/>
  <c r="AA22" i="6"/>
  <c r="AB28" i="5"/>
  <c r="AB29" i="5" s="1"/>
  <c r="AC15" i="5"/>
  <c r="AB25" i="5"/>
  <c r="AB26" i="5" s="1"/>
  <c r="AB18" i="5"/>
  <c r="AB19" i="5" s="1"/>
  <c r="AB20" i="5" s="1"/>
  <c r="AB31" i="5" s="1"/>
  <c r="AA22" i="5"/>
  <c r="Z23" i="5"/>
  <c r="Z32" i="5" s="1"/>
  <c r="Z33" i="5" s="1"/>
  <c r="Z34" i="5" s="1"/>
  <c r="Z23" i="4"/>
  <c r="AA22" i="4"/>
  <c r="AC25" i="4"/>
  <c r="AC26" i="4" s="1"/>
  <c r="AC28" i="4"/>
  <c r="AC29" i="4" s="1"/>
  <c r="AD15" i="4"/>
  <c r="AA23" i="3"/>
  <c r="AA32" i="3" s="1"/>
  <c r="AA33" i="3" s="1"/>
  <c r="AA34" i="3" s="1"/>
  <c r="AB22" i="3"/>
  <c r="AB28" i="3"/>
  <c r="AB29" i="3" s="1"/>
  <c r="AB25" i="3"/>
  <c r="AB26" i="3" s="1"/>
  <c r="AC15" i="3"/>
  <c r="AB18" i="3"/>
  <c r="AB19" i="3" s="1"/>
  <c r="AB20" i="3" s="1"/>
  <c r="AB31" i="3" s="1"/>
  <c r="Y32" i="2"/>
  <c r="Z23" i="2"/>
  <c r="Z32" i="8" l="1"/>
  <c r="Z33" i="8" s="1"/>
  <c r="Z34" i="8" s="1"/>
  <c r="Z19" i="4"/>
  <c r="Z20" i="4" s="1"/>
  <c r="Z31" i="4" s="1"/>
  <c r="Z32" i="4" s="1"/>
  <c r="Z33" i="4" s="1"/>
  <c r="Z34" i="4" s="1"/>
  <c r="AA18" i="4"/>
  <c r="Z19" i="16"/>
  <c r="Z20" i="16" s="1"/>
  <c r="Z31" i="16" s="1"/>
  <c r="Z32" i="16" s="1"/>
  <c r="Z33" i="16" s="1"/>
  <c r="Z34" i="16" s="1"/>
  <c r="AA18" i="16"/>
  <c r="Z19" i="14"/>
  <c r="Z20" i="14" s="1"/>
  <c r="Z31" i="14" s="1"/>
  <c r="Z32" i="14" s="1"/>
  <c r="Z33" i="14" s="1"/>
  <c r="Z34" i="14" s="1"/>
  <c r="AA18" i="14"/>
  <c r="AA18" i="13"/>
  <c r="Z19" i="13"/>
  <c r="Z20" i="13" s="1"/>
  <c r="Z31" i="13" s="1"/>
  <c r="Z32" i="13" s="1"/>
  <c r="Z33" i="13" s="1"/>
  <c r="Z34" i="13" s="1"/>
  <c r="Z19" i="6"/>
  <c r="Z20" i="6" s="1"/>
  <c r="Z31" i="6" s="1"/>
  <c r="Z32" i="6" s="1"/>
  <c r="Z33" i="6" s="1"/>
  <c r="Z34" i="6" s="1"/>
  <c r="AA18" i="6"/>
  <c r="Z19" i="7"/>
  <c r="Z20" i="7" s="1"/>
  <c r="Z31" i="7" s="1"/>
  <c r="Z32" i="7" s="1"/>
  <c r="Z33" i="7" s="1"/>
  <c r="Z34" i="7" s="1"/>
  <c r="AA18" i="7"/>
  <c r="Z19" i="15"/>
  <c r="Z20" i="15" s="1"/>
  <c r="Z31" i="15" s="1"/>
  <c r="Z32" i="15" s="1"/>
  <c r="Z33" i="15" s="1"/>
  <c r="Z34" i="15" s="1"/>
  <c r="AA18" i="15"/>
  <c r="Z19" i="11"/>
  <c r="Z20" i="11" s="1"/>
  <c r="Z31" i="11" s="1"/>
  <c r="Z32" i="11" s="1"/>
  <c r="Z33" i="11" s="1"/>
  <c r="Z34" i="11" s="1"/>
  <c r="AA18" i="11"/>
  <c r="AA19" i="8"/>
  <c r="AA20" i="8" s="1"/>
  <c r="AA31" i="8" s="1"/>
  <c r="AB18" i="8"/>
  <c r="AC26" i="13"/>
  <c r="AD25" i="13"/>
  <c r="AA28" i="2"/>
  <c r="Z29" i="2"/>
  <c r="Y33" i="2"/>
  <c r="Y34" i="2" s="1"/>
  <c r="Z25" i="2"/>
  <c r="Z26" i="2" s="1"/>
  <c r="AA19" i="2"/>
  <c r="AA20" i="2" s="1"/>
  <c r="AA31" i="2" s="1"/>
  <c r="AB18" i="2"/>
  <c r="AC28" i="16"/>
  <c r="AC29" i="16" s="1"/>
  <c r="AC25" i="16"/>
  <c r="AC26" i="16" s="1"/>
  <c r="AD15" i="16"/>
  <c r="AB23" i="16"/>
  <c r="AC22" i="16"/>
  <c r="AE28" i="15"/>
  <c r="AE29" i="15" s="1"/>
  <c r="AF15" i="15"/>
  <c r="AE25" i="15"/>
  <c r="AE26" i="15" s="1"/>
  <c r="AB22" i="15"/>
  <c r="AA23" i="15"/>
  <c r="AD25" i="14"/>
  <c r="AD26" i="14" s="1"/>
  <c r="AD28" i="14"/>
  <c r="AD29" i="14" s="1"/>
  <c r="AE15" i="14"/>
  <c r="AB23" i="14"/>
  <c r="AC22" i="14"/>
  <c r="AF28" i="13"/>
  <c r="AF29" i="13" s="1"/>
  <c r="AG15" i="13"/>
  <c r="AB22" i="13"/>
  <c r="AA23" i="13"/>
  <c r="AD28" i="12"/>
  <c r="AD29" i="12" s="1"/>
  <c r="AD25" i="12"/>
  <c r="AD26" i="12" s="1"/>
  <c r="AE15" i="12"/>
  <c r="AD18" i="12"/>
  <c r="AD19" i="12" s="1"/>
  <c r="AD20" i="12" s="1"/>
  <c r="AD31" i="12" s="1"/>
  <c r="AA23" i="12"/>
  <c r="AA32" i="12" s="1"/>
  <c r="AA33" i="12" s="1"/>
  <c r="AA34" i="12" s="1"/>
  <c r="AB22" i="12"/>
  <c r="AC25" i="11"/>
  <c r="AC26" i="11" s="1"/>
  <c r="AC28" i="11"/>
  <c r="AC29" i="11" s="1"/>
  <c r="AD15" i="11"/>
  <c r="AB23" i="11"/>
  <c r="AC22" i="11"/>
  <c r="AC18" i="10"/>
  <c r="AC19" i="10" s="1"/>
  <c r="AC20" i="10" s="1"/>
  <c r="AC31" i="10" s="1"/>
  <c r="AC28" i="10"/>
  <c r="AC29" i="10" s="1"/>
  <c r="AC25" i="10"/>
  <c r="AC26" i="10" s="1"/>
  <c r="AD15" i="10"/>
  <c r="AA23" i="10"/>
  <c r="AA32" i="10" s="1"/>
  <c r="AA33" i="10" s="1"/>
  <c r="AA34" i="10" s="1"/>
  <c r="AB22" i="10"/>
  <c r="AC25" i="9"/>
  <c r="AC26" i="9" s="1"/>
  <c r="AD15" i="9"/>
  <c r="AC28" i="9"/>
  <c r="AC29" i="9" s="1"/>
  <c r="AC18" i="9"/>
  <c r="AC19" i="9" s="1"/>
  <c r="AC20" i="9" s="1"/>
  <c r="AC31" i="9" s="1"/>
  <c r="AB22" i="9"/>
  <c r="AA23" i="9"/>
  <c r="AA32" i="9" s="1"/>
  <c r="AA33" i="9" s="1"/>
  <c r="AA34" i="9" s="1"/>
  <c r="AB22" i="8"/>
  <c r="AA23" i="8"/>
  <c r="AD28" i="8"/>
  <c r="AD29" i="8" s="1"/>
  <c r="AE15" i="8"/>
  <c r="AD25" i="8"/>
  <c r="AD26" i="8" s="1"/>
  <c r="AD22" i="7"/>
  <c r="AC23" i="7"/>
  <c r="AC25" i="7"/>
  <c r="AC26" i="7" s="1"/>
  <c r="AC28" i="7"/>
  <c r="AC29" i="7" s="1"/>
  <c r="AD15" i="7"/>
  <c r="AD28" i="6"/>
  <c r="AD29" i="6" s="1"/>
  <c r="AD25" i="6"/>
  <c r="AD26" i="6" s="1"/>
  <c r="AE15" i="6"/>
  <c r="AA23" i="6"/>
  <c r="AB22" i="6"/>
  <c r="AC18" i="5"/>
  <c r="AC19" i="5" s="1"/>
  <c r="AC20" i="5" s="1"/>
  <c r="AC31" i="5" s="1"/>
  <c r="AC28" i="5"/>
  <c r="AC29" i="5" s="1"/>
  <c r="AC25" i="5"/>
  <c r="AC26" i="5" s="1"/>
  <c r="AD15" i="5"/>
  <c r="AA23" i="5"/>
  <c r="AA32" i="5" s="1"/>
  <c r="AA33" i="5" s="1"/>
  <c r="AA34" i="5" s="1"/>
  <c r="AB22" i="5"/>
  <c r="AD28" i="4"/>
  <c r="AD29" i="4" s="1"/>
  <c r="AD25" i="4"/>
  <c r="AD26" i="4" s="1"/>
  <c r="AE15" i="4"/>
  <c r="AA23" i="4"/>
  <c r="AB22" i="4"/>
  <c r="AC25" i="3"/>
  <c r="AC26" i="3" s="1"/>
  <c r="AC28" i="3"/>
  <c r="AC29" i="3" s="1"/>
  <c r="AC18" i="3"/>
  <c r="AC19" i="3" s="1"/>
  <c r="AC20" i="3" s="1"/>
  <c r="AC31" i="3" s="1"/>
  <c r="AD15" i="3"/>
  <c r="AB23" i="3"/>
  <c r="AB32" i="3" s="1"/>
  <c r="AB33" i="3" s="1"/>
  <c r="AB34" i="3" s="1"/>
  <c r="AC22" i="3"/>
  <c r="Z32" i="2"/>
  <c r="AA23" i="2"/>
  <c r="AA32" i="8" l="1"/>
  <c r="AA33" i="8" s="1"/>
  <c r="AA34" i="8" s="1"/>
  <c r="AA19" i="7"/>
  <c r="AA20" i="7" s="1"/>
  <c r="AA31" i="7" s="1"/>
  <c r="AA32" i="7" s="1"/>
  <c r="AA33" i="7" s="1"/>
  <c r="AA34" i="7" s="1"/>
  <c r="AB18" i="7"/>
  <c r="AB18" i="13"/>
  <c r="AA19" i="13"/>
  <c r="AA20" i="13" s="1"/>
  <c r="AA31" i="13" s="1"/>
  <c r="AA32" i="13" s="1"/>
  <c r="AA33" i="13" s="1"/>
  <c r="AA34" i="13" s="1"/>
  <c r="AA19" i="15"/>
  <c r="AA20" i="15" s="1"/>
  <c r="AA31" i="15" s="1"/>
  <c r="AA32" i="15" s="1"/>
  <c r="AA33" i="15" s="1"/>
  <c r="AA34" i="15" s="1"/>
  <c r="AB18" i="15"/>
  <c r="AA19" i="6"/>
  <c r="AA20" i="6" s="1"/>
  <c r="AA31" i="6" s="1"/>
  <c r="AA32" i="6" s="1"/>
  <c r="AA33" i="6" s="1"/>
  <c r="AA34" i="6" s="1"/>
  <c r="AB18" i="6"/>
  <c r="AA19" i="14"/>
  <c r="AA20" i="14" s="1"/>
  <c r="AA31" i="14" s="1"/>
  <c r="AA32" i="14" s="1"/>
  <c r="AA33" i="14" s="1"/>
  <c r="AA34" i="14" s="1"/>
  <c r="AB18" i="14"/>
  <c r="AA19" i="4"/>
  <c r="AA20" i="4" s="1"/>
  <c r="AA31" i="4" s="1"/>
  <c r="AA32" i="4" s="1"/>
  <c r="AA33" i="4" s="1"/>
  <c r="AA34" i="4" s="1"/>
  <c r="AB18" i="4"/>
  <c r="AA19" i="11"/>
  <c r="AA20" i="11" s="1"/>
  <c r="AA31" i="11" s="1"/>
  <c r="AA32" i="11" s="1"/>
  <c r="AA33" i="11" s="1"/>
  <c r="AA34" i="11" s="1"/>
  <c r="AB18" i="11"/>
  <c r="AA19" i="16"/>
  <c r="AA20" i="16" s="1"/>
  <c r="AA31" i="16" s="1"/>
  <c r="AA32" i="16" s="1"/>
  <c r="AA33" i="16" s="1"/>
  <c r="AA34" i="16" s="1"/>
  <c r="AB18" i="16"/>
  <c r="AB19" i="8"/>
  <c r="AB20" i="8" s="1"/>
  <c r="AB31" i="8" s="1"/>
  <c r="AC18" i="8"/>
  <c r="AD26" i="13"/>
  <c r="AE25" i="13"/>
  <c r="AB28" i="2"/>
  <c r="AA29" i="2"/>
  <c r="AA25" i="2"/>
  <c r="AA26" i="2" s="1"/>
  <c r="AB19" i="2"/>
  <c r="AB20" i="2" s="1"/>
  <c r="AB31" i="2" s="1"/>
  <c r="AC18" i="2"/>
  <c r="AD22" i="16"/>
  <c r="AC23" i="16"/>
  <c r="AD28" i="16"/>
  <c r="AD29" i="16" s="1"/>
  <c r="AD25" i="16"/>
  <c r="AD26" i="16" s="1"/>
  <c r="AE15" i="16"/>
  <c r="AF28" i="15"/>
  <c r="AF29" i="15" s="1"/>
  <c r="AF25" i="15"/>
  <c r="AF26" i="15" s="1"/>
  <c r="AG15" i="15"/>
  <c r="AB23" i="15"/>
  <c r="AC22" i="15"/>
  <c r="AD22" i="14"/>
  <c r="AC23" i="14"/>
  <c r="AE28" i="14"/>
  <c r="AE29" i="14" s="1"/>
  <c r="AE25" i="14"/>
  <c r="AE26" i="14" s="1"/>
  <c r="AF15" i="14"/>
  <c r="AC22" i="13"/>
  <c r="AB23" i="13"/>
  <c r="AG28" i="13"/>
  <c r="AG29" i="13" s="1"/>
  <c r="AH15" i="13"/>
  <c r="AE25" i="12"/>
  <c r="AE26" i="12" s="1"/>
  <c r="AE18" i="12"/>
  <c r="AE19" i="12" s="1"/>
  <c r="AE20" i="12" s="1"/>
  <c r="AE31" i="12" s="1"/>
  <c r="AE28" i="12"/>
  <c r="AE29" i="12" s="1"/>
  <c r="AF15" i="12"/>
  <c r="AB23" i="12"/>
  <c r="AB32" i="12" s="1"/>
  <c r="AB33" i="12" s="1"/>
  <c r="AB34" i="12" s="1"/>
  <c r="AC22" i="12"/>
  <c r="AD25" i="11"/>
  <c r="AD26" i="11" s="1"/>
  <c r="AD28" i="11"/>
  <c r="AD29" i="11" s="1"/>
  <c r="AE15" i="11"/>
  <c r="AD22" i="11"/>
  <c r="AC23" i="11"/>
  <c r="AD28" i="10"/>
  <c r="AD29" i="10" s="1"/>
  <c r="AD25" i="10"/>
  <c r="AD26" i="10" s="1"/>
  <c r="AE15" i="10"/>
  <c r="AD18" i="10"/>
  <c r="AD19" i="10" s="1"/>
  <c r="AD20" i="10" s="1"/>
  <c r="AD31" i="10" s="1"/>
  <c r="AB23" i="10"/>
  <c r="AB32" i="10" s="1"/>
  <c r="AB33" i="10" s="1"/>
  <c r="AB34" i="10" s="1"/>
  <c r="AC22" i="10"/>
  <c r="AD28" i="9"/>
  <c r="AD29" i="9" s="1"/>
  <c r="AD25" i="9"/>
  <c r="AD26" i="9" s="1"/>
  <c r="AE15" i="9"/>
  <c r="AD18" i="9"/>
  <c r="AD19" i="9" s="1"/>
  <c r="AD20" i="9" s="1"/>
  <c r="AD31" i="9" s="1"/>
  <c r="AB23" i="9"/>
  <c r="AB32" i="9" s="1"/>
  <c r="AB33" i="9" s="1"/>
  <c r="AB34" i="9" s="1"/>
  <c r="AC22" i="9"/>
  <c r="AE28" i="8"/>
  <c r="AE29" i="8" s="1"/>
  <c r="AE25" i="8"/>
  <c r="AE26" i="8" s="1"/>
  <c r="AF15" i="8"/>
  <c r="AB23" i="8"/>
  <c r="AC22" i="8"/>
  <c r="AD28" i="7"/>
  <c r="AD29" i="7" s="1"/>
  <c r="AD25" i="7"/>
  <c r="AD26" i="7" s="1"/>
  <c r="AE15" i="7"/>
  <c r="AD23" i="7"/>
  <c r="AE22" i="7"/>
  <c r="AE28" i="6"/>
  <c r="AE29" i="6" s="1"/>
  <c r="AE25" i="6"/>
  <c r="AE26" i="6" s="1"/>
  <c r="AF15" i="6"/>
  <c r="AB23" i="6"/>
  <c r="AC22" i="6"/>
  <c r="AD28" i="5"/>
  <c r="AD29" i="5" s="1"/>
  <c r="AD25" i="5"/>
  <c r="AD26" i="5" s="1"/>
  <c r="AE15" i="5"/>
  <c r="AD18" i="5"/>
  <c r="AD19" i="5" s="1"/>
  <c r="AD20" i="5" s="1"/>
  <c r="AD31" i="5" s="1"/>
  <c r="AC22" i="5"/>
  <c r="AB23" i="5"/>
  <c r="AB32" i="5" s="1"/>
  <c r="AB33" i="5" s="1"/>
  <c r="AB34" i="5" s="1"/>
  <c r="AE28" i="4"/>
  <c r="AE29" i="4" s="1"/>
  <c r="AF15" i="4"/>
  <c r="AE25" i="4"/>
  <c r="AE26" i="4" s="1"/>
  <c r="AC22" i="4"/>
  <c r="AB23" i="4"/>
  <c r="AD22" i="3"/>
  <c r="AC23" i="3"/>
  <c r="AC32" i="3" s="1"/>
  <c r="AC33" i="3" s="1"/>
  <c r="AC34" i="3" s="1"/>
  <c r="AD25" i="3"/>
  <c r="AD26" i="3" s="1"/>
  <c r="AD28" i="3"/>
  <c r="AD29" i="3" s="1"/>
  <c r="AD18" i="3"/>
  <c r="AD19" i="3" s="1"/>
  <c r="AD20" i="3" s="1"/>
  <c r="AD31" i="3" s="1"/>
  <c r="AE15" i="3"/>
  <c r="Z33" i="2"/>
  <c r="Z34" i="2" s="1"/>
  <c r="AA32" i="2"/>
  <c r="AB23" i="2"/>
  <c r="AB32" i="8" l="1"/>
  <c r="AB33" i="8" s="1"/>
  <c r="AB34" i="8" s="1"/>
  <c r="AB19" i="14"/>
  <c r="AB20" i="14" s="1"/>
  <c r="AB31" i="14" s="1"/>
  <c r="AB32" i="14" s="1"/>
  <c r="AB33" i="14" s="1"/>
  <c r="AB34" i="14" s="1"/>
  <c r="AC18" i="14"/>
  <c r="AB19" i="15"/>
  <c r="AB20" i="15" s="1"/>
  <c r="AB31" i="15" s="1"/>
  <c r="AB32" i="15" s="1"/>
  <c r="AB33" i="15" s="1"/>
  <c r="AB34" i="15" s="1"/>
  <c r="AC18" i="15"/>
  <c r="AC18" i="13"/>
  <c r="AB19" i="13"/>
  <c r="AB20" i="13" s="1"/>
  <c r="AB31" i="13" s="1"/>
  <c r="AB32" i="13" s="1"/>
  <c r="AB33" i="13" s="1"/>
  <c r="AB34" i="13" s="1"/>
  <c r="AB19" i="6"/>
  <c r="AB20" i="6" s="1"/>
  <c r="AB31" i="6" s="1"/>
  <c r="AC18" i="6"/>
  <c r="AC19" i="8"/>
  <c r="AC20" i="8" s="1"/>
  <c r="AC31" i="8" s="1"/>
  <c r="AD18" i="8"/>
  <c r="AB19" i="11"/>
  <c r="AB20" i="11" s="1"/>
  <c r="AB31" i="11" s="1"/>
  <c r="AB32" i="11" s="1"/>
  <c r="AB33" i="11" s="1"/>
  <c r="AB34" i="11" s="1"/>
  <c r="AC18" i="11"/>
  <c r="AB19" i="4"/>
  <c r="AB20" i="4" s="1"/>
  <c r="AB31" i="4" s="1"/>
  <c r="AB32" i="4" s="1"/>
  <c r="AB33" i="4" s="1"/>
  <c r="AB34" i="4" s="1"/>
  <c r="AC18" i="4"/>
  <c r="AB32" i="6"/>
  <c r="AB33" i="6" s="1"/>
  <c r="AB34" i="6" s="1"/>
  <c r="AB19" i="16"/>
  <c r="AB20" i="16" s="1"/>
  <c r="AB31" i="16" s="1"/>
  <c r="AB32" i="16" s="1"/>
  <c r="AB33" i="16" s="1"/>
  <c r="AB34" i="16" s="1"/>
  <c r="AC18" i="16"/>
  <c r="AB19" i="7"/>
  <c r="AB20" i="7" s="1"/>
  <c r="AB31" i="7" s="1"/>
  <c r="AB32" i="7" s="1"/>
  <c r="AB33" i="7" s="1"/>
  <c r="AB34" i="7" s="1"/>
  <c r="AC18" i="7"/>
  <c r="AE26" i="13"/>
  <c r="AF25" i="13"/>
  <c r="AD18" i="2"/>
  <c r="AC19" i="2"/>
  <c r="AC20" i="2" s="1"/>
  <c r="AC31" i="2" s="1"/>
  <c r="AC28" i="2"/>
  <c r="AB29" i="2"/>
  <c r="AB25" i="2"/>
  <c r="AB26" i="2" s="1"/>
  <c r="AA33" i="2"/>
  <c r="AA34" i="2" s="1"/>
  <c r="AE25" i="16"/>
  <c r="AE26" i="16" s="1"/>
  <c r="AE28" i="16"/>
  <c r="AE29" i="16" s="1"/>
  <c r="AF15" i="16"/>
  <c r="AD23" i="16"/>
  <c r="AE22" i="16"/>
  <c r="AG25" i="15"/>
  <c r="AG26" i="15" s="1"/>
  <c r="AG28" i="15"/>
  <c r="AG29" i="15" s="1"/>
  <c r="AH15" i="15"/>
  <c r="AC23" i="15"/>
  <c r="AD22" i="15"/>
  <c r="AF28" i="14"/>
  <c r="AF29" i="14" s="1"/>
  <c r="AF25" i="14"/>
  <c r="AF26" i="14" s="1"/>
  <c r="AG15" i="14"/>
  <c r="AD23" i="14"/>
  <c r="AE22" i="14"/>
  <c r="AH28" i="13"/>
  <c r="AH29" i="13" s="1"/>
  <c r="AI15" i="13"/>
  <c r="AC23" i="13"/>
  <c r="AD22" i="13"/>
  <c r="AF28" i="12"/>
  <c r="AF29" i="12" s="1"/>
  <c r="AF25" i="12"/>
  <c r="AF26" i="12" s="1"/>
  <c r="AF18" i="12"/>
  <c r="AF19" i="12" s="1"/>
  <c r="AF20" i="12" s="1"/>
  <c r="AF31" i="12" s="1"/>
  <c r="AG15" i="12"/>
  <c r="AC23" i="12"/>
  <c r="AC32" i="12" s="1"/>
  <c r="AC33" i="12" s="1"/>
  <c r="AC34" i="12" s="1"/>
  <c r="AD22" i="12"/>
  <c r="AD23" i="11"/>
  <c r="AE22" i="11"/>
  <c r="AE28" i="11"/>
  <c r="AE29" i="11" s="1"/>
  <c r="AE25" i="11"/>
  <c r="AE26" i="11" s="1"/>
  <c r="AF15" i="11"/>
  <c r="AE28" i="10"/>
  <c r="AE29" i="10" s="1"/>
  <c r="AE25" i="10"/>
  <c r="AE26" i="10" s="1"/>
  <c r="AE18" i="10"/>
  <c r="AE19" i="10" s="1"/>
  <c r="AE20" i="10" s="1"/>
  <c r="AE31" i="10" s="1"/>
  <c r="AF15" i="10"/>
  <c r="AC23" i="10"/>
  <c r="AC32" i="10" s="1"/>
  <c r="AC33" i="10" s="1"/>
  <c r="AC34" i="10" s="1"/>
  <c r="AD22" i="10"/>
  <c r="AD22" i="9"/>
  <c r="AC23" i="9"/>
  <c r="AC32" i="9" s="1"/>
  <c r="AC33" i="9" s="1"/>
  <c r="AC34" i="9" s="1"/>
  <c r="AE28" i="9"/>
  <c r="AE29" i="9" s="1"/>
  <c r="AF15" i="9"/>
  <c r="AE25" i="9"/>
  <c r="AE26" i="9" s="1"/>
  <c r="AE18" i="9"/>
  <c r="AE19" i="9" s="1"/>
  <c r="AE20" i="9" s="1"/>
  <c r="AE31" i="9" s="1"/>
  <c r="AC23" i="8"/>
  <c r="AD22" i="8"/>
  <c r="AF28" i="8"/>
  <c r="AF29" i="8" s="1"/>
  <c r="AF25" i="8"/>
  <c r="AF26" i="8" s="1"/>
  <c r="AG15" i="8"/>
  <c r="AE28" i="7"/>
  <c r="AE29" i="7" s="1"/>
  <c r="AE25" i="7"/>
  <c r="AE26" i="7" s="1"/>
  <c r="AF15" i="7"/>
  <c r="AE23" i="7"/>
  <c r="AF22" i="7"/>
  <c r="AD22" i="6"/>
  <c r="AC23" i="6"/>
  <c r="AF28" i="6"/>
  <c r="AF29" i="6" s="1"/>
  <c r="AF25" i="6"/>
  <c r="AF26" i="6" s="1"/>
  <c r="AG15" i="6"/>
  <c r="AE28" i="5"/>
  <c r="AE29" i="5" s="1"/>
  <c r="AE25" i="5"/>
  <c r="AE26" i="5" s="1"/>
  <c r="AE18" i="5"/>
  <c r="AE19" i="5" s="1"/>
  <c r="AE20" i="5" s="1"/>
  <c r="AE31" i="5" s="1"/>
  <c r="AF15" i="5"/>
  <c r="AC23" i="5"/>
  <c r="AC32" i="5" s="1"/>
  <c r="AC33" i="5" s="1"/>
  <c r="AC34" i="5" s="1"/>
  <c r="AD22" i="5"/>
  <c r="AC23" i="4"/>
  <c r="AD22" i="4"/>
  <c r="AF28" i="4"/>
  <c r="AF29" i="4" s="1"/>
  <c r="AF25" i="4"/>
  <c r="AF26" i="4" s="1"/>
  <c r="AG15" i="4"/>
  <c r="AE28" i="3"/>
  <c r="AE29" i="3" s="1"/>
  <c r="AE25" i="3"/>
  <c r="AE26" i="3" s="1"/>
  <c r="AE18" i="3"/>
  <c r="AE19" i="3" s="1"/>
  <c r="AE20" i="3" s="1"/>
  <c r="AE31" i="3" s="1"/>
  <c r="AF15" i="3"/>
  <c r="AD23" i="3"/>
  <c r="AD32" i="3" s="1"/>
  <c r="AD33" i="3" s="1"/>
  <c r="AD34" i="3" s="1"/>
  <c r="AE22" i="3"/>
  <c r="AB32" i="2"/>
  <c r="AC23" i="2"/>
  <c r="AC19" i="6" l="1"/>
  <c r="AC20" i="6" s="1"/>
  <c r="AC31" i="6" s="1"/>
  <c r="AD18" i="6"/>
  <c r="AD18" i="13"/>
  <c r="AC19" i="13"/>
  <c r="AC20" i="13" s="1"/>
  <c r="AC31" i="13" s="1"/>
  <c r="AC32" i="13" s="1"/>
  <c r="AC33" i="13" s="1"/>
  <c r="AC34" i="13" s="1"/>
  <c r="AC19" i="14"/>
  <c r="AC20" i="14" s="1"/>
  <c r="AC31" i="14" s="1"/>
  <c r="AC32" i="14" s="1"/>
  <c r="AC33" i="14" s="1"/>
  <c r="AC34" i="14" s="1"/>
  <c r="AD18" i="14"/>
  <c r="AD18" i="15"/>
  <c r="AC19" i="15"/>
  <c r="AC20" i="15" s="1"/>
  <c r="AC31" i="15" s="1"/>
  <c r="AC32" i="15" s="1"/>
  <c r="AC33" i="15" s="1"/>
  <c r="AC34" i="15" s="1"/>
  <c r="AC32" i="6"/>
  <c r="AC33" i="6" s="1"/>
  <c r="AC34" i="6" s="1"/>
  <c r="AC19" i="7"/>
  <c r="AC20" i="7" s="1"/>
  <c r="AC31" i="7" s="1"/>
  <c r="AC32" i="7" s="1"/>
  <c r="AC33" i="7" s="1"/>
  <c r="AC34" i="7" s="1"/>
  <c r="AD18" i="7"/>
  <c r="AC19" i="11"/>
  <c r="AC20" i="11" s="1"/>
  <c r="AC31" i="11" s="1"/>
  <c r="AC32" i="11" s="1"/>
  <c r="AC33" i="11" s="1"/>
  <c r="AC34" i="11" s="1"/>
  <c r="AD18" i="11"/>
  <c r="AC32" i="8"/>
  <c r="AC33" i="8" s="1"/>
  <c r="AC34" i="8" s="1"/>
  <c r="AC19" i="16"/>
  <c r="AC20" i="16" s="1"/>
  <c r="AC31" i="16" s="1"/>
  <c r="AC32" i="16" s="1"/>
  <c r="AC33" i="16" s="1"/>
  <c r="AC34" i="16" s="1"/>
  <c r="AD18" i="16"/>
  <c r="AC19" i="4"/>
  <c r="AC20" i="4" s="1"/>
  <c r="AC31" i="4" s="1"/>
  <c r="AC32" i="4" s="1"/>
  <c r="AC33" i="4" s="1"/>
  <c r="AC34" i="4" s="1"/>
  <c r="AD18" i="4"/>
  <c r="AD19" i="8"/>
  <c r="AD20" i="8" s="1"/>
  <c r="AD31" i="8" s="1"/>
  <c r="AE18" i="8"/>
  <c r="AF26" i="13"/>
  <c r="AG25" i="13"/>
  <c r="AC25" i="2"/>
  <c r="AC26" i="2" s="1"/>
  <c r="AD19" i="2"/>
  <c r="AD20" i="2" s="1"/>
  <c r="AD31" i="2" s="1"/>
  <c r="AE18" i="2"/>
  <c r="AD28" i="2"/>
  <c r="AC29" i="2"/>
  <c r="AF25" i="16"/>
  <c r="AF26" i="16" s="1"/>
  <c r="AF28" i="16"/>
  <c r="AF29" i="16" s="1"/>
  <c r="AG15" i="16"/>
  <c r="AE23" i="16"/>
  <c r="AF22" i="16"/>
  <c r="AD23" i="15"/>
  <c r="AE22" i="15"/>
  <c r="AH25" i="15"/>
  <c r="AH26" i="15" s="1"/>
  <c r="AH28" i="15"/>
  <c r="AH29" i="15" s="1"/>
  <c r="AI15" i="15"/>
  <c r="AE23" i="14"/>
  <c r="AF22" i="14"/>
  <c r="AH15" i="14"/>
  <c r="AG28" i="14"/>
  <c r="AG29" i="14" s="1"/>
  <c r="AG25" i="14"/>
  <c r="AG26" i="14" s="1"/>
  <c r="AD23" i="13"/>
  <c r="AE22" i="13"/>
  <c r="AI28" i="13"/>
  <c r="AI29" i="13" s="1"/>
  <c r="AJ15" i="13"/>
  <c r="AG25" i="12"/>
  <c r="AG26" i="12" s="1"/>
  <c r="AG28" i="12"/>
  <c r="AG29" i="12" s="1"/>
  <c r="AH15" i="12"/>
  <c r="AG18" i="12"/>
  <c r="AG19" i="12" s="1"/>
  <c r="AG20" i="12" s="1"/>
  <c r="AG31" i="12" s="1"/>
  <c r="AE22" i="12"/>
  <c r="AD23" i="12"/>
  <c r="AD32" i="12" s="1"/>
  <c r="AD33" i="12" s="1"/>
  <c r="AD34" i="12" s="1"/>
  <c r="AE23" i="11"/>
  <c r="AF22" i="11"/>
  <c r="AF28" i="11"/>
  <c r="AF29" i="11" s="1"/>
  <c r="AF25" i="11"/>
  <c r="AF26" i="11" s="1"/>
  <c r="AG15" i="11"/>
  <c r="AE22" i="10"/>
  <c r="AD23" i="10"/>
  <c r="AD32" i="10" s="1"/>
  <c r="AD33" i="10" s="1"/>
  <c r="AD34" i="10" s="1"/>
  <c r="AF28" i="10"/>
  <c r="AF29" i="10" s="1"/>
  <c r="AF25" i="10"/>
  <c r="AF26" i="10" s="1"/>
  <c r="AF18" i="10"/>
  <c r="AF19" i="10" s="1"/>
  <c r="AF20" i="10" s="1"/>
  <c r="AF31" i="10" s="1"/>
  <c r="AG15" i="10"/>
  <c r="AD23" i="9"/>
  <c r="AD32" i="9" s="1"/>
  <c r="AD33" i="9" s="1"/>
  <c r="AD34" i="9" s="1"/>
  <c r="AE22" i="9"/>
  <c r="AF28" i="9"/>
  <c r="AF29" i="9" s="1"/>
  <c r="AF25" i="9"/>
  <c r="AF26" i="9" s="1"/>
  <c r="AF18" i="9"/>
  <c r="AF19" i="9" s="1"/>
  <c r="AF20" i="9" s="1"/>
  <c r="AF31" i="9" s="1"/>
  <c r="AG15" i="9"/>
  <c r="AG28" i="8"/>
  <c r="AG29" i="8" s="1"/>
  <c r="AH15" i="8"/>
  <c r="AG25" i="8"/>
  <c r="AG26" i="8" s="1"/>
  <c r="AE22" i="8"/>
  <c r="AD23" i="8"/>
  <c r="AF25" i="7"/>
  <c r="AF26" i="7" s="1"/>
  <c r="AF28" i="7"/>
  <c r="AF29" i="7" s="1"/>
  <c r="AG15" i="7"/>
  <c r="AF23" i="7"/>
  <c r="AG22" i="7"/>
  <c r="AH15" i="6"/>
  <c r="AG28" i="6"/>
  <c r="AG29" i="6" s="1"/>
  <c r="AG25" i="6"/>
  <c r="AG26" i="6" s="1"/>
  <c r="AE22" i="6"/>
  <c r="AD23" i="6"/>
  <c r="AE22" i="5"/>
  <c r="AD23" i="5"/>
  <c r="AD32" i="5" s="1"/>
  <c r="AD33" i="5" s="1"/>
  <c r="AD34" i="5" s="1"/>
  <c r="AF28" i="5"/>
  <c r="AF29" i="5" s="1"/>
  <c r="AF25" i="5"/>
  <c r="AF26" i="5" s="1"/>
  <c r="AF18" i="5"/>
  <c r="AF19" i="5" s="1"/>
  <c r="AF20" i="5" s="1"/>
  <c r="AF31" i="5" s="1"/>
  <c r="AG15" i="5"/>
  <c r="AG28" i="4"/>
  <c r="AG29" i="4" s="1"/>
  <c r="AG25" i="4"/>
  <c r="AG26" i="4" s="1"/>
  <c r="AH15" i="4"/>
  <c r="AD23" i="4"/>
  <c r="AE22" i="4"/>
  <c r="AE23" i="3"/>
  <c r="AE32" i="3" s="1"/>
  <c r="AE33" i="3" s="1"/>
  <c r="AE34" i="3" s="1"/>
  <c r="AF22" i="3"/>
  <c r="AF28" i="3"/>
  <c r="AF29" i="3" s="1"/>
  <c r="AF25" i="3"/>
  <c r="AF26" i="3" s="1"/>
  <c r="AG15" i="3"/>
  <c r="AF18" i="3"/>
  <c r="AF19" i="3" s="1"/>
  <c r="AF20" i="3" s="1"/>
  <c r="AF31" i="3" s="1"/>
  <c r="AB33" i="2"/>
  <c r="AB34" i="2" s="1"/>
  <c r="AC32" i="2"/>
  <c r="AD23" i="2"/>
  <c r="AD32" i="8" l="1"/>
  <c r="AD33" i="8" s="1"/>
  <c r="AD34" i="8" s="1"/>
  <c r="AD19" i="4"/>
  <c r="AD20" i="4" s="1"/>
  <c r="AD31" i="4" s="1"/>
  <c r="AE18" i="4"/>
  <c r="AD19" i="7"/>
  <c r="AD20" i="7" s="1"/>
  <c r="AD31" i="7" s="1"/>
  <c r="AD32" i="7" s="1"/>
  <c r="AD33" i="7" s="1"/>
  <c r="AD34" i="7" s="1"/>
  <c r="AE18" i="7"/>
  <c r="AD32" i="4"/>
  <c r="AD33" i="4" s="1"/>
  <c r="AD34" i="4" s="1"/>
  <c r="AE19" i="8"/>
  <c r="AE20" i="8" s="1"/>
  <c r="AE31" i="8" s="1"/>
  <c r="AF18" i="8"/>
  <c r="AD19" i="16"/>
  <c r="AD20" i="16" s="1"/>
  <c r="AD31" i="16" s="1"/>
  <c r="AD32" i="16" s="1"/>
  <c r="AD33" i="16" s="1"/>
  <c r="AD34" i="16" s="1"/>
  <c r="AE18" i="16"/>
  <c r="AE18" i="15"/>
  <c r="AD19" i="15"/>
  <c r="AD20" i="15" s="1"/>
  <c r="AD31" i="15" s="1"/>
  <c r="AD32" i="15" s="1"/>
  <c r="AD33" i="15" s="1"/>
  <c r="AD34" i="15" s="1"/>
  <c r="AE18" i="13"/>
  <c r="AD19" i="13"/>
  <c r="AD20" i="13" s="1"/>
  <c r="AD31" i="13" s="1"/>
  <c r="AD32" i="13" s="1"/>
  <c r="AD33" i="13" s="1"/>
  <c r="AD34" i="13" s="1"/>
  <c r="AD19" i="11"/>
  <c r="AD20" i="11" s="1"/>
  <c r="AD31" i="11" s="1"/>
  <c r="AD32" i="11" s="1"/>
  <c r="AD33" i="11" s="1"/>
  <c r="AD34" i="11" s="1"/>
  <c r="AE18" i="11"/>
  <c r="AD19" i="14"/>
  <c r="AD20" i="14" s="1"/>
  <c r="AD31" i="14" s="1"/>
  <c r="AD32" i="14" s="1"/>
  <c r="AD33" i="14" s="1"/>
  <c r="AD34" i="14" s="1"/>
  <c r="AE18" i="14"/>
  <c r="AD19" i="6"/>
  <c r="AD20" i="6" s="1"/>
  <c r="AD31" i="6" s="1"/>
  <c r="AD32" i="6" s="1"/>
  <c r="AD33" i="6" s="1"/>
  <c r="AD34" i="6" s="1"/>
  <c r="AE18" i="6"/>
  <c r="AG26" i="13"/>
  <c r="AH25" i="13"/>
  <c r="AF18" i="2"/>
  <c r="AE19" i="2"/>
  <c r="AE20" i="2" s="1"/>
  <c r="AE31" i="2" s="1"/>
  <c r="AD25" i="2"/>
  <c r="AD26" i="2" s="1"/>
  <c r="AC33" i="2"/>
  <c r="AC34" i="2" s="1"/>
  <c r="AE28" i="2"/>
  <c r="AD29" i="2"/>
  <c r="AG28" i="16"/>
  <c r="AG29" i="16" s="1"/>
  <c r="AG25" i="16"/>
  <c r="AG26" i="16" s="1"/>
  <c r="AH15" i="16"/>
  <c r="AF23" i="16"/>
  <c r="AG22" i="16"/>
  <c r="AI25" i="15"/>
  <c r="AI26" i="15" s="1"/>
  <c r="AI28" i="15"/>
  <c r="AI29" i="15" s="1"/>
  <c r="AJ15" i="15"/>
  <c r="AF22" i="15"/>
  <c r="AE23" i="15"/>
  <c r="AH28" i="14"/>
  <c r="AH29" i="14" s="1"/>
  <c r="AH25" i="14"/>
  <c r="AH26" i="14" s="1"/>
  <c r="AI15" i="14"/>
  <c r="AF23" i="14"/>
  <c r="AG22" i="14"/>
  <c r="AJ28" i="13"/>
  <c r="AJ29" i="13" s="1"/>
  <c r="AK15" i="13"/>
  <c r="AF22" i="13"/>
  <c r="AE23" i="13"/>
  <c r="AH25" i="12"/>
  <c r="AH26" i="12" s="1"/>
  <c r="AH28" i="12"/>
  <c r="AH29" i="12" s="1"/>
  <c r="AI15" i="12"/>
  <c r="AH18" i="12"/>
  <c r="AH19" i="12" s="1"/>
  <c r="AH20" i="12" s="1"/>
  <c r="AH31" i="12" s="1"/>
  <c r="AE23" i="12"/>
  <c r="AE32" i="12" s="1"/>
  <c r="AE33" i="12" s="1"/>
  <c r="AE34" i="12" s="1"/>
  <c r="AF22" i="12"/>
  <c r="AG28" i="11"/>
  <c r="AG29" i="11" s="1"/>
  <c r="AG25" i="11"/>
  <c r="AG26" i="11" s="1"/>
  <c r="AH15" i="11"/>
  <c r="AF23" i="11"/>
  <c r="AG22" i="11"/>
  <c r="AE23" i="10"/>
  <c r="AE32" i="10" s="1"/>
  <c r="AE33" i="10" s="1"/>
  <c r="AE34" i="10" s="1"/>
  <c r="AF22" i="10"/>
  <c r="AG28" i="10"/>
  <c r="AG29" i="10" s="1"/>
  <c r="AG18" i="10"/>
  <c r="AG19" i="10" s="1"/>
  <c r="AG20" i="10" s="1"/>
  <c r="AG31" i="10" s="1"/>
  <c r="AH15" i="10"/>
  <c r="AG25" i="10"/>
  <c r="AG26" i="10" s="1"/>
  <c r="AH15" i="9"/>
  <c r="AG25" i="9"/>
  <c r="AG26" i="9" s="1"/>
  <c r="AG18" i="9"/>
  <c r="AG19" i="9" s="1"/>
  <c r="AG20" i="9" s="1"/>
  <c r="AG31" i="9" s="1"/>
  <c r="AG28" i="9"/>
  <c r="AG29" i="9" s="1"/>
  <c r="AF22" i="9"/>
  <c r="AE23" i="9"/>
  <c r="AE32" i="9" s="1"/>
  <c r="AE33" i="9" s="1"/>
  <c r="AE34" i="9" s="1"/>
  <c r="AH25" i="8"/>
  <c r="AH26" i="8" s="1"/>
  <c r="AI15" i="8"/>
  <c r="AH28" i="8"/>
  <c r="AH29" i="8" s="1"/>
  <c r="AF22" i="8"/>
  <c r="AE23" i="8"/>
  <c r="AE32" i="8" s="1"/>
  <c r="AE33" i="8" s="1"/>
  <c r="AE34" i="8" s="1"/>
  <c r="AG28" i="7"/>
  <c r="AG29" i="7" s="1"/>
  <c r="AG25" i="7"/>
  <c r="AG26" i="7" s="1"/>
  <c r="AH15" i="7"/>
  <c r="AH22" i="7"/>
  <c r="AG23" i="7"/>
  <c r="AE23" i="6"/>
  <c r="AF22" i="6"/>
  <c r="AH28" i="6"/>
  <c r="AH29" i="6" s="1"/>
  <c r="AH25" i="6"/>
  <c r="AH26" i="6" s="1"/>
  <c r="AI15" i="6"/>
  <c r="AF22" i="5"/>
  <c r="AE23" i="5"/>
  <c r="AE32" i="5" s="1"/>
  <c r="AE33" i="5" s="1"/>
  <c r="AE34" i="5" s="1"/>
  <c r="AG28" i="5"/>
  <c r="AG29" i="5" s="1"/>
  <c r="AG18" i="5"/>
  <c r="AG19" i="5" s="1"/>
  <c r="AG20" i="5" s="1"/>
  <c r="AG31" i="5" s="1"/>
  <c r="AH15" i="5"/>
  <c r="AG25" i="5"/>
  <c r="AG26" i="5" s="1"/>
  <c r="AH28" i="4"/>
  <c r="AH29" i="4" s="1"/>
  <c r="AH25" i="4"/>
  <c r="AH26" i="4" s="1"/>
  <c r="AI15" i="4"/>
  <c r="AE23" i="4"/>
  <c r="AF22" i="4"/>
  <c r="AF23" i="3"/>
  <c r="AF32" i="3" s="1"/>
  <c r="AF33" i="3" s="1"/>
  <c r="AF34" i="3" s="1"/>
  <c r="AG22" i="3"/>
  <c r="AG28" i="3"/>
  <c r="AG29" i="3" s="1"/>
  <c r="AG25" i="3"/>
  <c r="AG26" i="3" s="1"/>
  <c r="AG18" i="3"/>
  <c r="AG19" i="3" s="1"/>
  <c r="AG20" i="3" s="1"/>
  <c r="AG31" i="3" s="1"/>
  <c r="AH15" i="3"/>
  <c r="AD32" i="2"/>
  <c r="AE23" i="2"/>
  <c r="AE19" i="13" l="1"/>
  <c r="AE20" i="13" s="1"/>
  <c r="AE31" i="13" s="1"/>
  <c r="AE32" i="13" s="1"/>
  <c r="AE33" i="13" s="1"/>
  <c r="AE34" i="13" s="1"/>
  <c r="AF18" i="13"/>
  <c r="AE19" i="14"/>
  <c r="AE20" i="14" s="1"/>
  <c r="AE31" i="14" s="1"/>
  <c r="AE32" i="14" s="1"/>
  <c r="AE33" i="14" s="1"/>
  <c r="AE34" i="14" s="1"/>
  <c r="AF18" i="14"/>
  <c r="AF19" i="8"/>
  <c r="AF20" i="8" s="1"/>
  <c r="AF31" i="8" s="1"/>
  <c r="AG18" i="8"/>
  <c r="AE19" i="4"/>
  <c r="AE20" i="4" s="1"/>
  <c r="AE31" i="4" s="1"/>
  <c r="AE32" i="4" s="1"/>
  <c r="AE33" i="4" s="1"/>
  <c r="AE34" i="4" s="1"/>
  <c r="AF18" i="4"/>
  <c r="AE19" i="15"/>
  <c r="AE20" i="15" s="1"/>
  <c r="AE31" i="15" s="1"/>
  <c r="AF18" i="15"/>
  <c r="AE19" i="7"/>
  <c r="AE20" i="7" s="1"/>
  <c r="AE31" i="7" s="1"/>
  <c r="AE32" i="7" s="1"/>
  <c r="AE33" i="7" s="1"/>
  <c r="AE34" i="7" s="1"/>
  <c r="AF18" i="7"/>
  <c r="AE32" i="15"/>
  <c r="AE33" i="15" s="1"/>
  <c r="AE34" i="15" s="1"/>
  <c r="AE19" i="6"/>
  <c r="AE20" i="6" s="1"/>
  <c r="AE31" i="6" s="1"/>
  <c r="AE32" i="6" s="1"/>
  <c r="AE33" i="6" s="1"/>
  <c r="AE34" i="6" s="1"/>
  <c r="AF18" i="6"/>
  <c r="AE19" i="11"/>
  <c r="AE20" i="11" s="1"/>
  <c r="AE31" i="11" s="1"/>
  <c r="AE32" i="11" s="1"/>
  <c r="AE33" i="11" s="1"/>
  <c r="AE34" i="11" s="1"/>
  <c r="AF18" i="11"/>
  <c r="AE19" i="16"/>
  <c r="AE20" i="16" s="1"/>
  <c r="AE31" i="16" s="1"/>
  <c r="AE32" i="16" s="1"/>
  <c r="AE33" i="16" s="1"/>
  <c r="AE34" i="16" s="1"/>
  <c r="AF18" i="16"/>
  <c r="AH26" i="13"/>
  <c r="AI25" i="13"/>
  <c r="AE25" i="2"/>
  <c r="AE26" i="2" s="1"/>
  <c r="AF28" i="2"/>
  <c r="AE29" i="2"/>
  <c r="AF19" i="2"/>
  <c r="AF20" i="2" s="1"/>
  <c r="AF31" i="2" s="1"/>
  <c r="AG18" i="2"/>
  <c r="AH28" i="16"/>
  <c r="AH29" i="16" s="1"/>
  <c r="AH25" i="16"/>
  <c r="AH26" i="16" s="1"/>
  <c r="AI15" i="16"/>
  <c r="AH22" i="16"/>
  <c r="AG23" i="16"/>
  <c r="AJ28" i="15"/>
  <c r="AJ29" i="15" s="1"/>
  <c r="AJ25" i="15"/>
  <c r="AJ26" i="15" s="1"/>
  <c r="AK15" i="15"/>
  <c r="AF23" i="15"/>
  <c r="AG22" i="15"/>
  <c r="AI28" i="14"/>
  <c r="AI29" i="14" s="1"/>
  <c r="AI25" i="14"/>
  <c r="AI26" i="14" s="1"/>
  <c r="AJ15" i="14"/>
  <c r="AH22" i="14"/>
  <c r="AG23" i="14"/>
  <c r="AF23" i="13"/>
  <c r="AG22" i="13"/>
  <c r="AK28" i="13"/>
  <c r="AK29" i="13" s="1"/>
  <c r="AL15" i="13"/>
  <c r="AF23" i="12"/>
  <c r="AF32" i="12" s="1"/>
  <c r="AF33" i="12" s="1"/>
  <c r="AF34" i="12" s="1"/>
  <c r="AG22" i="12"/>
  <c r="AI28" i="12"/>
  <c r="AI29" i="12" s="1"/>
  <c r="AI18" i="12"/>
  <c r="AI19" i="12" s="1"/>
  <c r="AI20" i="12" s="1"/>
  <c r="AI31" i="12" s="1"/>
  <c r="AI25" i="12"/>
  <c r="AI26" i="12" s="1"/>
  <c r="AJ15" i="12"/>
  <c r="AH28" i="11"/>
  <c r="AH29" i="11" s="1"/>
  <c r="AH25" i="11"/>
  <c r="AH26" i="11" s="1"/>
  <c r="AI15" i="11"/>
  <c r="AH22" i="11"/>
  <c r="AG23" i="11"/>
  <c r="AF23" i="10"/>
  <c r="AF32" i="10" s="1"/>
  <c r="AF33" i="10" s="1"/>
  <c r="AF34" i="10" s="1"/>
  <c r="AG22" i="10"/>
  <c r="AH28" i="10"/>
  <c r="AH29" i="10" s="1"/>
  <c r="AH25" i="10"/>
  <c r="AH26" i="10" s="1"/>
  <c r="AI15" i="10"/>
  <c r="AH18" i="10"/>
  <c r="AH19" i="10" s="1"/>
  <c r="AH20" i="10" s="1"/>
  <c r="AH31" i="10" s="1"/>
  <c r="AF23" i="9"/>
  <c r="AF32" i="9" s="1"/>
  <c r="AF33" i="9" s="1"/>
  <c r="AF34" i="9" s="1"/>
  <c r="AG22" i="9"/>
  <c r="AH28" i="9"/>
  <c r="AH29" i="9" s="1"/>
  <c r="AH25" i="9"/>
  <c r="AH26" i="9" s="1"/>
  <c r="AI15" i="9"/>
  <c r="AH18" i="9"/>
  <c r="AH19" i="9" s="1"/>
  <c r="AH20" i="9" s="1"/>
  <c r="AH31" i="9" s="1"/>
  <c r="AI28" i="8"/>
  <c r="AI29" i="8" s="1"/>
  <c r="AJ15" i="8"/>
  <c r="AI25" i="8"/>
  <c r="AI26" i="8" s="1"/>
  <c r="AG22" i="8"/>
  <c r="AF23" i="8"/>
  <c r="AF32" i="8" s="1"/>
  <c r="AF33" i="8" s="1"/>
  <c r="AF34" i="8" s="1"/>
  <c r="AH28" i="7"/>
  <c r="AH29" i="7" s="1"/>
  <c r="AH25" i="7"/>
  <c r="AH26" i="7" s="1"/>
  <c r="AI15" i="7"/>
  <c r="AH23" i="7"/>
  <c r="AI22" i="7"/>
  <c r="AI28" i="6"/>
  <c r="AI29" i="6" s="1"/>
  <c r="AI25" i="6"/>
  <c r="AI26" i="6" s="1"/>
  <c r="AJ15" i="6"/>
  <c r="AF23" i="6"/>
  <c r="AG22" i="6"/>
  <c r="AH28" i="5"/>
  <c r="AH29" i="5" s="1"/>
  <c r="AH25" i="5"/>
  <c r="AH26" i="5" s="1"/>
  <c r="AI15" i="5"/>
  <c r="AH18" i="5"/>
  <c r="AH19" i="5" s="1"/>
  <c r="AH20" i="5" s="1"/>
  <c r="AH31" i="5" s="1"/>
  <c r="AF23" i="5"/>
  <c r="AF32" i="5" s="1"/>
  <c r="AF33" i="5" s="1"/>
  <c r="AF34" i="5" s="1"/>
  <c r="AG22" i="5"/>
  <c r="AI28" i="4"/>
  <c r="AI29" i="4" s="1"/>
  <c r="AI25" i="4"/>
  <c r="AI26" i="4" s="1"/>
  <c r="AJ15" i="4"/>
  <c r="AG22" i="4"/>
  <c r="AF23" i="4"/>
  <c r="AH28" i="3"/>
  <c r="AH29" i="3" s="1"/>
  <c r="AH25" i="3"/>
  <c r="AH26" i="3" s="1"/>
  <c r="AH18" i="3"/>
  <c r="AH19" i="3" s="1"/>
  <c r="AH20" i="3" s="1"/>
  <c r="AH31" i="3" s="1"/>
  <c r="AI15" i="3"/>
  <c r="AH22" i="3"/>
  <c r="AG23" i="3"/>
  <c r="AG32" i="3" s="1"/>
  <c r="AG33" i="3" s="1"/>
  <c r="AG34" i="3" s="1"/>
  <c r="AD33" i="2"/>
  <c r="AD34" i="2" s="1"/>
  <c r="AE32" i="2"/>
  <c r="AF23" i="2"/>
  <c r="AG18" i="15" l="1"/>
  <c r="AF19" i="15"/>
  <c r="AF20" i="15" s="1"/>
  <c r="AF31" i="15" s="1"/>
  <c r="AF19" i="4"/>
  <c r="AF20" i="4" s="1"/>
  <c r="AF31" i="4" s="1"/>
  <c r="AF32" i="4" s="1"/>
  <c r="AF33" i="4" s="1"/>
  <c r="AF34" i="4" s="1"/>
  <c r="AG18" i="4"/>
  <c r="AF19" i="14"/>
  <c r="AF20" i="14" s="1"/>
  <c r="AF31" i="14" s="1"/>
  <c r="AF32" i="14" s="1"/>
  <c r="AF33" i="14" s="1"/>
  <c r="AF34" i="14" s="1"/>
  <c r="AG18" i="14"/>
  <c r="AF32" i="15"/>
  <c r="AF33" i="15" s="1"/>
  <c r="AF34" i="15" s="1"/>
  <c r="AF19" i="11"/>
  <c r="AF20" i="11" s="1"/>
  <c r="AF31" i="11" s="1"/>
  <c r="AF32" i="11" s="1"/>
  <c r="AF33" i="11" s="1"/>
  <c r="AF34" i="11" s="1"/>
  <c r="AG18" i="11"/>
  <c r="AF19" i="7"/>
  <c r="AF20" i="7" s="1"/>
  <c r="AF31" i="7" s="1"/>
  <c r="AF32" i="7" s="1"/>
  <c r="AF33" i="7" s="1"/>
  <c r="AF34" i="7" s="1"/>
  <c r="AG18" i="7"/>
  <c r="AG19" i="8"/>
  <c r="AG20" i="8" s="1"/>
  <c r="AG31" i="8" s="1"/>
  <c r="AH18" i="8"/>
  <c r="AF19" i="13"/>
  <c r="AF20" i="13" s="1"/>
  <c r="AF31" i="13" s="1"/>
  <c r="AF32" i="13" s="1"/>
  <c r="AF33" i="13" s="1"/>
  <c r="AF34" i="13" s="1"/>
  <c r="AG18" i="13"/>
  <c r="AF19" i="16"/>
  <c r="AF20" i="16" s="1"/>
  <c r="AF31" i="16" s="1"/>
  <c r="AF32" i="16" s="1"/>
  <c r="AF33" i="16" s="1"/>
  <c r="AF34" i="16" s="1"/>
  <c r="AG18" i="16"/>
  <c r="AF19" i="6"/>
  <c r="AF20" i="6" s="1"/>
  <c r="AF31" i="6" s="1"/>
  <c r="AF32" i="6" s="1"/>
  <c r="AF33" i="6" s="1"/>
  <c r="AF34" i="6" s="1"/>
  <c r="AG18" i="6"/>
  <c r="AI26" i="13"/>
  <c r="AJ25" i="13"/>
  <c r="AG28" i="2"/>
  <c r="AF29" i="2"/>
  <c r="AH18" i="2"/>
  <c r="AG19" i="2"/>
  <c r="AG20" i="2" s="1"/>
  <c r="AG31" i="2" s="1"/>
  <c r="AF25" i="2"/>
  <c r="AF26" i="2" s="1"/>
  <c r="AE33" i="2"/>
  <c r="AE34" i="2" s="1"/>
  <c r="AI28" i="16"/>
  <c r="AI29" i="16" s="1"/>
  <c r="AI25" i="16"/>
  <c r="AI26" i="16" s="1"/>
  <c r="AJ15" i="16"/>
  <c r="AH23" i="16"/>
  <c r="AI22" i="16"/>
  <c r="AK28" i="15"/>
  <c r="AK29" i="15" s="1"/>
  <c r="AL15" i="15"/>
  <c r="AK25" i="15"/>
  <c r="AK26" i="15" s="1"/>
  <c r="AG23" i="15"/>
  <c r="AH22" i="15"/>
  <c r="AJ28" i="14"/>
  <c r="AJ29" i="14" s="1"/>
  <c r="AJ25" i="14"/>
  <c r="AJ26" i="14" s="1"/>
  <c r="AK15" i="14"/>
  <c r="AH23" i="14"/>
  <c r="AI22" i="14"/>
  <c r="AL28" i="13"/>
  <c r="AL29" i="13" s="1"/>
  <c r="AM15" i="13"/>
  <c r="AG23" i="13"/>
  <c r="AH22" i="13"/>
  <c r="AJ28" i="12"/>
  <c r="AJ29" i="12" s="1"/>
  <c r="AJ25" i="12"/>
  <c r="AJ26" i="12" s="1"/>
  <c r="AJ18" i="12"/>
  <c r="AJ19" i="12" s="1"/>
  <c r="AJ20" i="12" s="1"/>
  <c r="AJ31" i="12" s="1"/>
  <c r="AK15" i="12"/>
  <c r="AG23" i="12"/>
  <c r="AG32" i="12" s="1"/>
  <c r="AG33" i="12" s="1"/>
  <c r="AG34" i="12" s="1"/>
  <c r="AH22" i="12"/>
  <c r="AI28" i="11"/>
  <c r="AI29" i="11" s="1"/>
  <c r="AI25" i="11"/>
  <c r="AI26" i="11" s="1"/>
  <c r="AJ15" i="11"/>
  <c r="AH23" i="11"/>
  <c r="AI22" i="11"/>
  <c r="AG23" i="10"/>
  <c r="AG32" i="10" s="1"/>
  <c r="AG33" i="10" s="1"/>
  <c r="AG34" i="10" s="1"/>
  <c r="AH22" i="10"/>
  <c r="AI28" i="10"/>
  <c r="AI29" i="10" s="1"/>
  <c r="AI25" i="10"/>
  <c r="AI26" i="10" s="1"/>
  <c r="AI18" i="10"/>
  <c r="AI19" i="10" s="1"/>
  <c r="AI20" i="10" s="1"/>
  <c r="AI31" i="10" s="1"/>
  <c r="AJ15" i="10"/>
  <c r="AH22" i="9"/>
  <c r="AG23" i="9"/>
  <c r="AG32" i="9" s="1"/>
  <c r="AG33" i="9" s="1"/>
  <c r="AG34" i="9" s="1"/>
  <c r="AI28" i="9"/>
  <c r="AI29" i="9" s="1"/>
  <c r="AJ15" i="9"/>
  <c r="AI18" i="9"/>
  <c r="AI19" i="9" s="1"/>
  <c r="AI20" i="9" s="1"/>
  <c r="AI31" i="9" s="1"/>
  <c r="AI25" i="9"/>
  <c r="AI26" i="9" s="1"/>
  <c r="AJ28" i="8"/>
  <c r="AJ29" i="8" s="1"/>
  <c r="AJ25" i="8"/>
  <c r="AJ26" i="8" s="1"/>
  <c r="AK15" i="8"/>
  <c r="AG23" i="8"/>
  <c r="AH22" i="8"/>
  <c r="AI28" i="7"/>
  <c r="AI29" i="7" s="1"/>
  <c r="AI25" i="7"/>
  <c r="AI26" i="7" s="1"/>
  <c r="AJ15" i="7"/>
  <c r="AI23" i="7"/>
  <c r="AJ22" i="7"/>
  <c r="AJ28" i="6"/>
  <c r="AJ29" i="6" s="1"/>
  <c r="AJ25" i="6"/>
  <c r="AJ26" i="6" s="1"/>
  <c r="AK15" i="6"/>
  <c r="AH22" i="6"/>
  <c r="AG23" i="6"/>
  <c r="AG23" i="5"/>
  <c r="AG32" i="5" s="1"/>
  <c r="AG33" i="5" s="1"/>
  <c r="AG34" i="5" s="1"/>
  <c r="AH22" i="5"/>
  <c r="AI28" i="5"/>
  <c r="AI29" i="5" s="1"/>
  <c r="AI25" i="5"/>
  <c r="AI26" i="5" s="1"/>
  <c r="AI18" i="5"/>
  <c r="AI19" i="5" s="1"/>
  <c r="AI20" i="5" s="1"/>
  <c r="AI31" i="5" s="1"/>
  <c r="AJ15" i="5"/>
  <c r="AG23" i="4"/>
  <c r="AH22" i="4"/>
  <c r="AJ28" i="4"/>
  <c r="AJ29" i="4" s="1"/>
  <c r="AJ25" i="4"/>
  <c r="AJ26" i="4" s="1"/>
  <c r="AK15" i="4"/>
  <c r="AH23" i="3"/>
  <c r="AH32" i="3" s="1"/>
  <c r="AH33" i="3" s="1"/>
  <c r="AH34" i="3" s="1"/>
  <c r="AI22" i="3"/>
  <c r="AI28" i="3"/>
  <c r="AI29" i="3" s="1"/>
  <c r="AI25" i="3"/>
  <c r="AI26" i="3" s="1"/>
  <c r="AI18" i="3"/>
  <c r="AI19" i="3" s="1"/>
  <c r="AI20" i="3" s="1"/>
  <c r="AI31" i="3" s="1"/>
  <c r="AJ15" i="3"/>
  <c r="AF32" i="2"/>
  <c r="AG23" i="2"/>
  <c r="AG32" i="8" l="1"/>
  <c r="AG33" i="8" s="1"/>
  <c r="AG34" i="8" s="1"/>
  <c r="AG19" i="11"/>
  <c r="AG20" i="11" s="1"/>
  <c r="AG31" i="11" s="1"/>
  <c r="AG32" i="11" s="1"/>
  <c r="AG33" i="11" s="1"/>
  <c r="AG34" i="11" s="1"/>
  <c r="AH18" i="11"/>
  <c r="AG19" i="16"/>
  <c r="AG20" i="16" s="1"/>
  <c r="AG31" i="16" s="1"/>
  <c r="AG32" i="16" s="1"/>
  <c r="AG33" i="16" s="1"/>
  <c r="AG34" i="16" s="1"/>
  <c r="AH18" i="16"/>
  <c r="AH19" i="8"/>
  <c r="AH20" i="8" s="1"/>
  <c r="AH31" i="8" s="1"/>
  <c r="AI18" i="8"/>
  <c r="AG19" i="14"/>
  <c r="AG20" i="14" s="1"/>
  <c r="AG31" i="14" s="1"/>
  <c r="AG32" i="14" s="1"/>
  <c r="AG33" i="14" s="1"/>
  <c r="AG34" i="14" s="1"/>
  <c r="AH18" i="14"/>
  <c r="AH18" i="15"/>
  <c r="AG19" i="15"/>
  <c r="AG20" i="15" s="1"/>
  <c r="AG31" i="15" s="1"/>
  <c r="AG32" i="15" s="1"/>
  <c r="AG33" i="15" s="1"/>
  <c r="AG34" i="15" s="1"/>
  <c r="AG19" i="6"/>
  <c r="AG20" i="6" s="1"/>
  <c r="AG31" i="6" s="1"/>
  <c r="AG32" i="6" s="1"/>
  <c r="AG33" i="6" s="1"/>
  <c r="AG34" i="6" s="1"/>
  <c r="AH18" i="6"/>
  <c r="AG19" i="13"/>
  <c r="AG20" i="13" s="1"/>
  <c r="AG31" i="13" s="1"/>
  <c r="AG32" i="13" s="1"/>
  <c r="AG33" i="13" s="1"/>
  <c r="AG34" i="13" s="1"/>
  <c r="AH18" i="13"/>
  <c r="AG19" i="7"/>
  <c r="AG20" i="7" s="1"/>
  <c r="AG31" i="7" s="1"/>
  <c r="AG32" i="7" s="1"/>
  <c r="AG33" i="7" s="1"/>
  <c r="AG34" i="7" s="1"/>
  <c r="AH18" i="7"/>
  <c r="AG19" i="4"/>
  <c r="AG20" i="4" s="1"/>
  <c r="AG31" i="4" s="1"/>
  <c r="AG32" i="4" s="1"/>
  <c r="AG33" i="4" s="1"/>
  <c r="AG34" i="4" s="1"/>
  <c r="AH18" i="4"/>
  <c r="AJ26" i="13"/>
  <c r="AK25" i="13"/>
  <c r="AI18" i="2"/>
  <c r="AH19" i="2"/>
  <c r="AH20" i="2" s="1"/>
  <c r="AH31" i="2" s="1"/>
  <c r="AG25" i="2"/>
  <c r="AG26" i="2" s="1"/>
  <c r="AG29" i="2"/>
  <c r="AH28" i="2"/>
  <c r="AI23" i="16"/>
  <c r="AJ22" i="16"/>
  <c r="AJ28" i="16"/>
  <c r="AJ29" i="16" s="1"/>
  <c r="AJ25" i="16"/>
  <c r="AJ26" i="16" s="1"/>
  <c r="AK15" i="16"/>
  <c r="AH23" i="15"/>
  <c r="AI22" i="15"/>
  <c r="AL25" i="15"/>
  <c r="AL26" i="15" s="1"/>
  <c r="AM15" i="15"/>
  <c r="AL28" i="15"/>
  <c r="AL29" i="15" s="1"/>
  <c r="AL15" i="14"/>
  <c r="AK25" i="14"/>
  <c r="AK26" i="14" s="1"/>
  <c r="AK28" i="14"/>
  <c r="AK29" i="14" s="1"/>
  <c r="AI23" i="14"/>
  <c r="AJ22" i="14"/>
  <c r="AH23" i="13"/>
  <c r="AI22" i="13"/>
  <c r="AM28" i="13"/>
  <c r="AM29" i="13" s="1"/>
  <c r="AN15" i="13"/>
  <c r="AK25" i="12"/>
  <c r="AK26" i="12" s="1"/>
  <c r="AL15" i="12"/>
  <c r="AK18" i="12"/>
  <c r="AK19" i="12" s="1"/>
  <c r="AK20" i="12" s="1"/>
  <c r="AK31" i="12" s="1"/>
  <c r="AK28" i="12"/>
  <c r="AK29" i="12" s="1"/>
  <c r="AI22" i="12"/>
  <c r="AH23" i="12"/>
  <c r="AH32" i="12" s="1"/>
  <c r="AH33" i="12" s="1"/>
  <c r="AH34" i="12" s="1"/>
  <c r="AJ28" i="11"/>
  <c r="AJ29" i="11" s="1"/>
  <c r="AJ25" i="11"/>
  <c r="AJ26" i="11" s="1"/>
  <c r="AK15" i="11"/>
  <c r="AI23" i="11"/>
  <c r="AJ22" i="11"/>
  <c r="AJ28" i="10"/>
  <c r="AJ29" i="10" s="1"/>
  <c r="AJ18" i="10"/>
  <c r="AJ19" i="10" s="1"/>
  <c r="AJ20" i="10" s="1"/>
  <c r="AJ31" i="10" s="1"/>
  <c r="AK15" i="10"/>
  <c r="AJ25" i="10"/>
  <c r="AJ26" i="10" s="1"/>
  <c r="AI22" i="10"/>
  <c r="AH23" i="10"/>
  <c r="AH32" i="10" s="1"/>
  <c r="AH33" i="10" s="1"/>
  <c r="AH34" i="10" s="1"/>
  <c r="AI22" i="9"/>
  <c r="AH23" i="9"/>
  <c r="AH32" i="9" s="1"/>
  <c r="AH33" i="9" s="1"/>
  <c r="AH34" i="9" s="1"/>
  <c r="AJ28" i="9"/>
  <c r="AJ29" i="9" s="1"/>
  <c r="AJ25" i="9"/>
  <c r="AJ26" i="9" s="1"/>
  <c r="AJ18" i="9"/>
  <c r="AJ19" i="9" s="1"/>
  <c r="AJ20" i="9" s="1"/>
  <c r="AJ31" i="9" s="1"/>
  <c r="AK15" i="9"/>
  <c r="AK25" i="8"/>
  <c r="AK26" i="8" s="1"/>
  <c r="AK28" i="8"/>
  <c r="AK29" i="8" s="1"/>
  <c r="AL15" i="8"/>
  <c r="AI22" i="8"/>
  <c r="AH23" i="8"/>
  <c r="AJ28" i="7"/>
  <c r="AJ29" i="7" s="1"/>
  <c r="AJ25" i="7"/>
  <c r="AJ26" i="7" s="1"/>
  <c r="AK15" i="7"/>
  <c r="AJ23" i="7"/>
  <c r="AK22" i="7"/>
  <c r="AL15" i="6"/>
  <c r="AK28" i="6"/>
  <c r="AK29" i="6" s="1"/>
  <c r="AK25" i="6"/>
  <c r="AK26" i="6" s="1"/>
  <c r="AI22" i="6"/>
  <c r="AH23" i="6"/>
  <c r="AJ28" i="5"/>
  <c r="AJ29" i="5" s="1"/>
  <c r="AJ25" i="5"/>
  <c r="AJ26" i="5" s="1"/>
  <c r="AJ18" i="5"/>
  <c r="AJ19" i="5" s="1"/>
  <c r="AJ20" i="5" s="1"/>
  <c r="AJ31" i="5" s="1"/>
  <c r="AK15" i="5"/>
  <c r="AI22" i="5"/>
  <c r="AH23" i="5"/>
  <c r="AH32" i="5" s="1"/>
  <c r="AH33" i="5" s="1"/>
  <c r="AH34" i="5" s="1"/>
  <c r="AH23" i="4"/>
  <c r="AI22" i="4"/>
  <c r="AK25" i="4"/>
  <c r="AK26" i="4" s="1"/>
  <c r="AK28" i="4"/>
  <c r="AK29" i="4" s="1"/>
  <c r="AL15" i="4"/>
  <c r="AJ28" i="3"/>
  <c r="AJ29" i="3" s="1"/>
  <c r="AJ25" i="3"/>
  <c r="AJ26" i="3" s="1"/>
  <c r="AK15" i="3"/>
  <c r="AJ18" i="3"/>
  <c r="AJ19" i="3" s="1"/>
  <c r="AJ20" i="3" s="1"/>
  <c r="AJ31" i="3" s="1"/>
  <c r="AI23" i="3"/>
  <c r="AI32" i="3" s="1"/>
  <c r="AI33" i="3" s="1"/>
  <c r="AI34" i="3" s="1"/>
  <c r="AJ22" i="3"/>
  <c r="AF33" i="2"/>
  <c r="AF34" i="2" s="1"/>
  <c r="AG32" i="2"/>
  <c r="AH23" i="2"/>
  <c r="AH32" i="8" l="1"/>
  <c r="AH33" i="8" s="1"/>
  <c r="AH34" i="8" s="1"/>
  <c r="AH19" i="11"/>
  <c r="AH20" i="11" s="1"/>
  <c r="AH31" i="11" s="1"/>
  <c r="AH32" i="11" s="1"/>
  <c r="AH33" i="11" s="1"/>
  <c r="AH34" i="11" s="1"/>
  <c r="AI18" i="11"/>
  <c r="AH19" i="7"/>
  <c r="AH20" i="7" s="1"/>
  <c r="AH31" i="7" s="1"/>
  <c r="AH32" i="7" s="1"/>
  <c r="AH33" i="7" s="1"/>
  <c r="AH34" i="7" s="1"/>
  <c r="AI18" i="7"/>
  <c r="AH19" i="6"/>
  <c r="AH20" i="6" s="1"/>
  <c r="AH31" i="6" s="1"/>
  <c r="AH32" i="6" s="1"/>
  <c r="AH33" i="6" s="1"/>
  <c r="AH34" i="6" s="1"/>
  <c r="AI18" i="6"/>
  <c r="AH19" i="15"/>
  <c r="AH20" i="15" s="1"/>
  <c r="AH31" i="15" s="1"/>
  <c r="AH32" i="15" s="1"/>
  <c r="AH33" i="15" s="1"/>
  <c r="AH34" i="15" s="1"/>
  <c r="AI18" i="15"/>
  <c r="AH19" i="14"/>
  <c r="AH20" i="14" s="1"/>
  <c r="AH31" i="14" s="1"/>
  <c r="AH32" i="14" s="1"/>
  <c r="AH33" i="14" s="1"/>
  <c r="AH34" i="14" s="1"/>
  <c r="AI18" i="14"/>
  <c r="AH19" i="16"/>
  <c r="AH20" i="16" s="1"/>
  <c r="AH31" i="16" s="1"/>
  <c r="AH32" i="16" s="1"/>
  <c r="AH33" i="16" s="1"/>
  <c r="AH34" i="16" s="1"/>
  <c r="AI18" i="16"/>
  <c r="AH19" i="4"/>
  <c r="AH20" i="4" s="1"/>
  <c r="AH31" i="4" s="1"/>
  <c r="AH32" i="4" s="1"/>
  <c r="AH33" i="4" s="1"/>
  <c r="AH34" i="4" s="1"/>
  <c r="AI18" i="4"/>
  <c r="AI18" i="13"/>
  <c r="AH19" i="13"/>
  <c r="AH20" i="13" s="1"/>
  <c r="AH31" i="13" s="1"/>
  <c r="AH32" i="13" s="1"/>
  <c r="AH33" i="13" s="1"/>
  <c r="AH34" i="13" s="1"/>
  <c r="AI19" i="8"/>
  <c r="AI20" i="8" s="1"/>
  <c r="AI31" i="8" s="1"/>
  <c r="AJ18" i="8"/>
  <c r="AK26" i="13"/>
  <c r="AL25" i="13"/>
  <c r="AI28" i="2"/>
  <c r="AH29" i="2"/>
  <c r="AH25" i="2"/>
  <c r="AH26" i="2" s="1"/>
  <c r="AI19" i="2"/>
  <c r="AI20" i="2" s="1"/>
  <c r="AI31" i="2" s="1"/>
  <c r="AJ18" i="2"/>
  <c r="AK28" i="16"/>
  <c r="AK29" i="16" s="1"/>
  <c r="AK25" i="16"/>
  <c r="AK26" i="16" s="1"/>
  <c r="AL15" i="16"/>
  <c r="AJ23" i="16"/>
  <c r="AK22" i="16"/>
  <c r="AM25" i="15"/>
  <c r="AM26" i="15" s="1"/>
  <c r="AN15" i="15"/>
  <c r="AM28" i="15"/>
  <c r="AM29" i="15" s="1"/>
  <c r="AJ22" i="15"/>
  <c r="AI23" i="15"/>
  <c r="AJ23" i="14"/>
  <c r="AK22" i="14"/>
  <c r="AL25" i="14"/>
  <c r="AL26" i="14" s="1"/>
  <c r="AL28" i="14"/>
  <c r="AL29" i="14" s="1"/>
  <c r="AM15" i="14"/>
  <c r="AN28" i="13"/>
  <c r="AN29" i="13" s="1"/>
  <c r="AO15" i="13"/>
  <c r="AJ22" i="13"/>
  <c r="AI23" i="13"/>
  <c r="AI23" i="12"/>
  <c r="AI32" i="12" s="1"/>
  <c r="AI33" i="12" s="1"/>
  <c r="AI34" i="12" s="1"/>
  <c r="AJ22" i="12"/>
  <c r="AL25" i="12"/>
  <c r="AL26" i="12" s="1"/>
  <c r="AL28" i="12"/>
  <c r="AL29" i="12" s="1"/>
  <c r="AM15" i="12"/>
  <c r="AL18" i="12"/>
  <c r="AL19" i="12" s="1"/>
  <c r="AL20" i="12" s="1"/>
  <c r="AL31" i="12" s="1"/>
  <c r="AK25" i="11"/>
  <c r="AK26" i="11" s="1"/>
  <c r="AL15" i="11"/>
  <c r="AK28" i="11"/>
  <c r="AK29" i="11" s="1"/>
  <c r="AJ23" i="11"/>
  <c r="AK22" i="11"/>
  <c r="AK18" i="10"/>
  <c r="AK19" i="10" s="1"/>
  <c r="AK20" i="10" s="1"/>
  <c r="AK31" i="10" s="1"/>
  <c r="AK25" i="10"/>
  <c r="AK26" i="10" s="1"/>
  <c r="AL15" i="10"/>
  <c r="AK28" i="10"/>
  <c r="AK29" i="10" s="1"/>
  <c r="AI23" i="10"/>
  <c r="AI32" i="10" s="1"/>
  <c r="AI33" i="10" s="1"/>
  <c r="AI34" i="10" s="1"/>
  <c r="AJ22" i="10"/>
  <c r="AK25" i="9"/>
  <c r="AK26" i="9" s="1"/>
  <c r="AL15" i="9"/>
  <c r="AK28" i="9"/>
  <c r="AK29" i="9" s="1"/>
  <c r="AK18" i="9"/>
  <c r="AK19" i="9" s="1"/>
  <c r="AK20" i="9" s="1"/>
  <c r="AK31" i="9" s="1"/>
  <c r="AI23" i="9"/>
  <c r="AI32" i="9" s="1"/>
  <c r="AI33" i="9" s="1"/>
  <c r="AI34" i="9" s="1"/>
  <c r="AJ22" i="9"/>
  <c r="AJ22" i="8"/>
  <c r="AI23" i="8"/>
  <c r="AI32" i="8" s="1"/>
  <c r="AI33" i="8" s="1"/>
  <c r="AI34" i="8" s="1"/>
  <c r="AM15" i="8"/>
  <c r="AL25" i="8"/>
  <c r="AL26" i="8" s="1"/>
  <c r="AL28" i="8"/>
  <c r="AL29" i="8" s="1"/>
  <c r="AK25" i="7"/>
  <c r="AK26" i="7" s="1"/>
  <c r="AK28" i="7"/>
  <c r="AK29" i="7" s="1"/>
  <c r="AL15" i="7"/>
  <c r="AL22" i="7"/>
  <c r="AK23" i="7"/>
  <c r="AJ22" i="6"/>
  <c r="AI23" i="6"/>
  <c r="AL28" i="6"/>
  <c r="AL29" i="6" s="1"/>
  <c r="AL25" i="6"/>
  <c r="AL26" i="6" s="1"/>
  <c r="AM15" i="6"/>
  <c r="AK25" i="5"/>
  <c r="AK26" i="5" s="1"/>
  <c r="AK18" i="5"/>
  <c r="AK19" i="5" s="1"/>
  <c r="AK20" i="5" s="1"/>
  <c r="AK31" i="5" s="1"/>
  <c r="AK28" i="5"/>
  <c r="AK29" i="5" s="1"/>
  <c r="AL15" i="5"/>
  <c r="AJ22" i="5"/>
  <c r="AI23" i="5"/>
  <c r="AI32" i="5" s="1"/>
  <c r="AI33" i="5" s="1"/>
  <c r="AI34" i="5" s="1"/>
  <c r="AL28" i="4"/>
  <c r="AL29" i="4" s="1"/>
  <c r="AL25" i="4"/>
  <c r="AL26" i="4" s="1"/>
  <c r="AM15" i="4"/>
  <c r="AI23" i="4"/>
  <c r="AJ22" i="4"/>
  <c r="AK25" i="3"/>
  <c r="AK26" i="3" s="1"/>
  <c r="AK28" i="3"/>
  <c r="AK29" i="3" s="1"/>
  <c r="AK18" i="3"/>
  <c r="AK19" i="3" s="1"/>
  <c r="AK20" i="3" s="1"/>
  <c r="AK31" i="3" s="1"/>
  <c r="AL15" i="3"/>
  <c r="AJ23" i="3"/>
  <c r="AJ32" i="3" s="1"/>
  <c r="AJ33" i="3" s="1"/>
  <c r="AJ34" i="3" s="1"/>
  <c r="AK22" i="3"/>
  <c r="AG33" i="2"/>
  <c r="AG34" i="2" s="1"/>
  <c r="AH32" i="2"/>
  <c r="AI23" i="2"/>
  <c r="AJ23" i="2"/>
  <c r="AI19" i="16" l="1"/>
  <c r="AI20" i="16" s="1"/>
  <c r="AI31" i="16" s="1"/>
  <c r="AI32" i="16" s="1"/>
  <c r="AI33" i="16" s="1"/>
  <c r="AI34" i="16" s="1"/>
  <c r="AJ18" i="16"/>
  <c r="AI19" i="15"/>
  <c r="AI20" i="15" s="1"/>
  <c r="AI31" i="15" s="1"/>
  <c r="AI32" i="15" s="1"/>
  <c r="AI33" i="15" s="1"/>
  <c r="AI34" i="15" s="1"/>
  <c r="AJ18" i="15"/>
  <c r="AI19" i="7"/>
  <c r="AI20" i="7" s="1"/>
  <c r="AI31" i="7" s="1"/>
  <c r="AI32" i="7" s="1"/>
  <c r="AI33" i="7" s="1"/>
  <c r="AI34" i="7" s="1"/>
  <c r="AJ18" i="7"/>
  <c r="AI19" i="11"/>
  <c r="AI20" i="11" s="1"/>
  <c r="AI31" i="11" s="1"/>
  <c r="AI32" i="11" s="1"/>
  <c r="AI33" i="11" s="1"/>
  <c r="AI34" i="11" s="1"/>
  <c r="AJ18" i="11"/>
  <c r="AJ18" i="13"/>
  <c r="AI19" i="13"/>
  <c r="AI20" i="13" s="1"/>
  <c r="AI31" i="13" s="1"/>
  <c r="AI32" i="13" s="1"/>
  <c r="AI33" i="13" s="1"/>
  <c r="AI34" i="13" s="1"/>
  <c r="AI19" i="14"/>
  <c r="AI20" i="14" s="1"/>
  <c r="AI31" i="14" s="1"/>
  <c r="AI32" i="14" s="1"/>
  <c r="AI33" i="14" s="1"/>
  <c r="AI34" i="14" s="1"/>
  <c r="AJ18" i="14"/>
  <c r="AI19" i="6"/>
  <c r="AI20" i="6" s="1"/>
  <c r="AI31" i="6" s="1"/>
  <c r="AI32" i="6" s="1"/>
  <c r="AI33" i="6" s="1"/>
  <c r="AI34" i="6" s="1"/>
  <c r="AJ18" i="6"/>
  <c r="AJ19" i="8"/>
  <c r="AJ20" i="8" s="1"/>
  <c r="AJ31" i="8" s="1"/>
  <c r="AK18" i="8"/>
  <c r="AI19" i="4"/>
  <c r="AI20" i="4" s="1"/>
  <c r="AI31" i="4" s="1"/>
  <c r="AI32" i="4" s="1"/>
  <c r="AI33" i="4" s="1"/>
  <c r="AI34" i="4" s="1"/>
  <c r="AJ18" i="4"/>
  <c r="AL26" i="13"/>
  <c r="AM25" i="13"/>
  <c r="AI25" i="2"/>
  <c r="AI26" i="2" s="1"/>
  <c r="AH33" i="2"/>
  <c r="AH34" i="2" s="1"/>
  <c r="AJ19" i="2"/>
  <c r="AJ20" i="2" s="1"/>
  <c r="AJ31" i="2" s="1"/>
  <c r="AJ32" i="2" s="1"/>
  <c r="AK18" i="2"/>
  <c r="AJ28" i="2"/>
  <c r="AI29" i="2"/>
  <c r="AL22" i="16"/>
  <c r="AK23" i="16"/>
  <c r="AL28" i="16"/>
  <c r="AL29" i="16" s="1"/>
  <c r="AL25" i="16"/>
  <c r="AL26" i="16" s="1"/>
  <c r="AM15" i="16"/>
  <c r="AN28" i="15"/>
  <c r="AN29" i="15" s="1"/>
  <c r="AN25" i="15"/>
  <c r="AN26" i="15" s="1"/>
  <c r="AO15" i="15"/>
  <c r="AJ23" i="15"/>
  <c r="AK22" i="15"/>
  <c r="AM28" i="14"/>
  <c r="AM29" i="14" s="1"/>
  <c r="AM25" i="14"/>
  <c r="AM26" i="14" s="1"/>
  <c r="AN15" i="14"/>
  <c r="AL22" i="14"/>
  <c r="AK23" i="14"/>
  <c r="AK22" i="13"/>
  <c r="AJ23" i="13"/>
  <c r="AO28" i="13"/>
  <c r="AO29" i="13" s="1"/>
  <c r="AP15" i="13"/>
  <c r="AJ23" i="12"/>
  <c r="AJ32" i="12" s="1"/>
  <c r="AJ33" i="12" s="1"/>
  <c r="AJ34" i="12" s="1"/>
  <c r="AK22" i="12"/>
  <c r="AM25" i="12"/>
  <c r="AM26" i="12" s="1"/>
  <c r="AM28" i="12"/>
  <c r="AM29" i="12" s="1"/>
  <c r="AM18" i="12"/>
  <c r="AM19" i="12" s="1"/>
  <c r="AM20" i="12" s="1"/>
  <c r="AM31" i="12" s="1"/>
  <c r="AN15" i="12"/>
  <c r="AL22" i="11"/>
  <c r="AK23" i="11"/>
  <c r="AL25" i="11"/>
  <c r="AL26" i="11" s="1"/>
  <c r="AL28" i="11"/>
  <c r="AL29" i="11" s="1"/>
  <c r="AM15" i="11"/>
  <c r="AJ23" i="10"/>
  <c r="AJ32" i="10" s="1"/>
  <c r="AJ33" i="10" s="1"/>
  <c r="AJ34" i="10" s="1"/>
  <c r="AK22" i="10"/>
  <c r="AL28" i="10"/>
  <c r="AL29" i="10" s="1"/>
  <c r="AL25" i="10"/>
  <c r="AL26" i="10" s="1"/>
  <c r="AM15" i="10"/>
  <c r="AL18" i="10"/>
  <c r="AL19" i="10" s="1"/>
  <c r="AL20" i="10" s="1"/>
  <c r="AL31" i="10" s="1"/>
  <c r="AJ23" i="9"/>
  <c r="AJ32" i="9" s="1"/>
  <c r="AJ33" i="9" s="1"/>
  <c r="AJ34" i="9" s="1"/>
  <c r="AK22" i="9"/>
  <c r="AL28" i="9"/>
  <c r="AL29" i="9" s="1"/>
  <c r="AL25" i="9"/>
  <c r="AL26" i="9" s="1"/>
  <c r="AL18" i="9"/>
  <c r="AL19" i="9" s="1"/>
  <c r="AL20" i="9" s="1"/>
  <c r="AL31" i="9" s="1"/>
  <c r="AM15" i="9"/>
  <c r="AM25" i="8"/>
  <c r="AM26" i="8" s="1"/>
  <c r="AM28" i="8"/>
  <c r="AM29" i="8" s="1"/>
  <c r="AN15" i="8"/>
  <c r="AK22" i="8"/>
  <c r="AJ23" i="8"/>
  <c r="AL23" i="7"/>
  <c r="AM22" i="7"/>
  <c r="AL28" i="7"/>
  <c r="AL29" i="7" s="1"/>
  <c r="AL25" i="7"/>
  <c r="AL26" i="7" s="1"/>
  <c r="AM15" i="7"/>
  <c r="AM28" i="6"/>
  <c r="AM29" i="6" s="1"/>
  <c r="AM25" i="6"/>
  <c r="AM26" i="6" s="1"/>
  <c r="AN15" i="6"/>
  <c r="AJ23" i="6"/>
  <c r="AK22" i="6"/>
  <c r="AL28" i="5"/>
  <c r="AL29" i="5" s="1"/>
  <c r="AL25" i="5"/>
  <c r="AL26" i="5" s="1"/>
  <c r="AM15" i="5"/>
  <c r="AL18" i="5"/>
  <c r="AL19" i="5" s="1"/>
  <c r="AL20" i="5" s="1"/>
  <c r="AL31" i="5" s="1"/>
  <c r="AK22" i="5"/>
  <c r="AJ23" i="5"/>
  <c r="AJ32" i="5" s="1"/>
  <c r="AJ33" i="5" s="1"/>
  <c r="AJ34" i="5" s="1"/>
  <c r="AM28" i="4"/>
  <c r="AM29" i="4" s="1"/>
  <c r="AM25" i="4"/>
  <c r="AM26" i="4" s="1"/>
  <c r="AN15" i="4"/>
  <c r="AK22" i="4"/>
  <c r="AJ23" i="4"/>
  <c r="AL25" i="3"/>
  <c r="AL26" i="3" s="1"/>
  <c r="AL28" i="3"/>
  <c r="AL29" i="3" s="1"/>
  <c r="AL18" i="3"/>
  <c r="AL19" i="3" s="1"/>
  <c r="AL20" i="3" s="1"/>
  <c r="AL31" i="3" s="1"/>
  <c r="AM15" i="3"/>
  <c r="AL22" i="3"/>
  <c r="AK23" i="3"/>
  <c r="AK32" i="3" s="1"/>
  <c r="AK33" i="3" s="1"/>
  <c r="AK34" i="3" s="1"/>
  <c r="AI32" i="2"/>
  <c r="AJ32" i="8" l="1"/>
  <c r="AJ33" i="8" s="1"/>
  <c r="AJ34" i="8" s="1"/>
  <c r="AJ19" i="7"/>
  <c r="AJ20" i="7" s="1"/>
  <c r="AJ31" i="7" s="1"/>
  <c r="AJ32" i="7" s="1"/>
  <c r="AJ33" i="7" s="1"/>
  <c r="AJ34" i="7" s="1"/>
  <c r="AK18" i="7"/>
  <c r="AJ19" i="16"/>
  <c r="AJ20" i="16" s="1"/>
  <c r="AJ31" i="16" s="1"/>
  <c r="AJ32" i="16" s="1"/>
  <c r="AJ33" i="16" s="1"/>
  <c r="AJ34" i="16" s="1"/>
  <c r="AK18" i="16"/>
  <c r="AJ19" i="6"/>
  <c r="AJ20" i="6" s="1"/>
  <c r="AJ31" i="6" s="1"/>
  <c r="AJ32" i="6" s="1"/>
  <c r="AJ33" i="6" s="1"/>
  <c r="AJ34" i="6" s="1"/>
  <c r="AK18" i="6"/>
  <c r="AK19" i="8"/>
  <c r="AK20" i="8" s="1"/>
  <c r="AK31" i="8" s="1"/>
  <c r="AL18" i="8"/>
  <c r="AJ19" i="13"/>
  <c r="AJ20" i="13" s="1"/>
  <c r="AJ31" i="13" s="1"/>
  <c r="AJ32" i="13" s="1"/>
  <c r="AJ33" i="13" s="1"/>
  <c r="AJ34" i="13" s="1"/>
  <c r="AK18" i="13"/>
  <c r="AJ19" i="11"/>
  <c r="AJ20" i="11" s="1"/>
  <c r="AJ31" i="11" s="1"/>
  <c r="AJ32" i="11" s="1"/>
  <c r="AJ33" i="11" s="1"/>
  <c r="AJ34" i="11" s="1"/>
  <c r="AK18" i="11"/>
  <c r="AK18" i="15"/>
  <c r="AJ19" i="15"/>
  <c r="AJ20" i="15" s="1"/>
  <c r="AJ31" i="15" s="1"/>
  <c r="AJ32" i="15" s="1"/>
  <c r="AJ33" i="15" s="1"/>
  <c r="AJ34" i="15" s="1"/>
  <c r="AJ19" i="4"/>
  <c r="AJ20" i="4" s="1"/>
  <c r="AJ31" i="4" s="1"/>
  <c r="AJ32" i="4" s="1"/>
  <c r="AJ33" i="4" s="1"/>
  <c r="AJ34" i="4" s="1"/>
  <c r="AK18" i="4"/>
  <c r="AJ19" i="14"/>
  <c r="AJ20" i="14" s="1"/>
  <c r="AJ31" i="14" s="1"/>
  <c r="AJ32" i="14" s="1"/>
  <c r="AJ33" i="14" s="1"/>
  <c r="AJ34" i="14" s="1"/>
  <c r="AK18" i="14"/>
  <c r="AM26" i="13"/>
  <c r="AN25" i="13"/>
  <c r="AK19" i="2"/>
  <c r="AK20" i="2" s="1"/>
  <c r="AK31" i="2" s="1"/>
  <c r="AK32" i="2" s="1"/>
  <c r="AL18" i="2"/>
  <c r="AJ29" i="2"/>
  <c r="AK28" i="2"/>
  <c r="AJ25" i="2"/>
  <c r="AJ26" i="2" s="1"/>
  <c r="AM25" i="16"/>
  <c r="AM26" i="16" s="1"/>
  <c r="AM28" i="16"/>
  <c r="AM29" i="16" s="1"/>
  <c r="AN15" i="16"/>
  <c r="AL23" i="16"/>
  <c r="AM22" i="16"/>
  <c r="AO25" i="15"/>
  <c r="AO26" i="15" s="1"/>
  <c r="AO28" i="15"/>
  <c r="AO29" i="15" s="1"/>
  <c r="AP15" i="15"/>
  <c r="AK23" i="15"/>
  <c r="AL22" i="15"/>
  <c r="AL23" i="14"/>
  <c r="AM22" i="14"/>
  <c r="AN28" i="14"/>
  <c r="AN29" i="14" s="1"/>
  <c r="AN25" i="14"/>
  <c r="AN26" i="14" s="1"/>
  <c r="AO15" i="14"/>
  <c r="AP28" i="13"/>
  <c r="AP29" i="13" s="1"/>
  <c r="AQ15" i="13"/>
  <c r="AK23" i="13"/>
  <c r="AL22" i="13"/>
  <c r="AN28" i="12"/>
  <c r="AN29" i="12" s="1"/>
  <c r="AN25" i="12"/>
  <c r="AN26" i="12" s="1"/>
  <c r="AN18" i="12"/>
  <c r="AN19" i="12" s="1"/>
  <c r="AN20" i="12" s="1"/>
  <c r="AN31" i="12" s="1"/>
  <c r="AO15" i="12"/>
  <c r="AK23" i="12"/>
  <c r="AK32" i="12" s="1"/>
  <c r="AK33" i="12" s="1"/>
  <c r="AK34" i="12" s="1"/>
  <c r="AL22" i="12"/>
  <c r="AL23" i="11"/>
  <c r="AM22" i="11"/>
  <c r="AM28" i="11"/>
  <c r="AM29" i="11" s="1"/>
  <c r="AM25" i="11"/>
  <c r="AM26" i="11" s="1"/>
  <c r="AN15" i="11"/>
  <c r="AK23" i="10"/>
  <c r="AK32" i="10" s="1"/>
  <c r="AK33" i="10" s="1"/>
  <c r="AK34" i="10" s="1"/>
  <c r="AL22" i="10"/>
  <c r="AM28" i="10"/>
  <c r="AM29" i="10" s="1"/>
  <c r="AM25" i="10"/>
  <c r="AM26" i="10" s="1"/>
  <c r="AM18" i="10"/>
  <c r="AM19" i="10" s="1"/>
  <c r="AM20" i="10" s="1"/>
  <c r="AM31" i="10" s="1"/>
  <c r="AN15" i="10"/>
  <c r="AM28" i="9"/>
  <c r="AM29" i="9" s="1"/>
  <c r="AM25" i="9"/>
  <c r="AM26" i="9" s="1"/>
  <c r="AN15" i="9"/>
  <c r="AM18" i="9"/>
  <c r="AM19" i="9" s="1"/>
  <c r="AM20" i="9" s="1"/>
  <c r="AM31" i="9" s="1"/>
  <c r="AL22" i="9"/>
  <c r="AK23" i="9"/>
  <c r="AK32" i="9" s="1"/>
  <c r="AK33" i="9" s="1"/>
  <c r="AK34" i="9" s="1"/>
  <c r="AN28" i="8"/>
  <c r="AN29" i="8" s="1"/>
  <c r="AN25" i="8"/>
  <c r="AN26" i="8" s="1"/>
  <c r="AO15" i="8"/>
  <c r="AK23" i="8"/>
  <c r="AK32" i="8" s="1"/>
  <c r="AK33" i="8" s="1"/>
  <c r="AK34" i="8" s="1"/>
  <c r="AL22" i="8"/>
  <c r="AM28" i="7"/>
  <c r="AM29" i="7" s="1"/>
  <c r="AM25" i="7"/>
  <c r="AM26" i="7" s="1"/>
  <c r="AN15" i="7"/>
  <c r="AM23" i="7"/>
  <c r="AN22" i="7"/>
  <c r="AN28" i="6"/>
  <c r="AN29" i="6" s="1"/>
  <c r="AN25" i="6"/>
  <c r="AN26" i="6" s="1"/>
  <c r="AO15" i="6"/>
  <c r="AL22" i="6"/>
  <c r="AK23" i="6"/>
  <c r="AM28" i="5"/>
  <c r="AM29" i="5" s="1"/>
  <c r="AM25" i="5"/>
  <c r="AM26" i="5" s="1"/>
  <c r="AN15" i="5"/>
  <c r="AM18" i="5"/>
  <c r="AM19" i="5" s="1"/>
  <c r="AM20" i="5" s="1"/>
  <c r="AM31" i="5" s="1"/>
  <c r="AK23" i="5"/>
  <c r="AK32" i="5" s="1"/>
  <c r="AK33" i="5" s="1"/>
  <c r="AK34" i="5" s="1"/>
  <c r="AL22" i="5"/>
  <c r="AK23" i="4"/>
  <c r="AL22" i="4"/>
  <c r="AN28" i="4"/>
  <c r="AN29" i="4" s="1"/>
  <c r="AN25" i="4"/>
  <c r="AN26" i="4" s="1"/>
  <c r="AO15" i="4"/>
  <c r="AL23" i="3"/>
  <c r="AL32" i="3" s="1"/>
  <c r="AL33" i="3" s="1"/>
  <c r="AL34" i="3" s="1"/>
  <c r="AM22" i="3"/>
  <c r="AM28" i="3"/>
  <c r="AM29" i="3" s="1"/>
  <c r="AM25" i="3"/>
  <c r="AM26" i="3" s="1"/>
  <c r="AM18" i="3"/>
  <c r="AM19" i="3" s="1"/>
  <c r="AM20" i="3" s="1"/>
  <c r="AM31" i="3" s="1"/>
  <c r="AN15" i="3"/>
  <c r="AI33" i="2"/>
  <c r="AI34" i="2" s="1"/>
  <c r="AK19" i="14" l="1"/>
  <c r="AK20" i="14" s="1"/>
  <c r="AK31" i="14" s="1"/>
  <c r="AK32" i="14" s="1"/>
  <c r="AK33" i="14" s="1"/>
  <c r="AK34" i="14" s="1"/>
  <c r="AL18" i="14"/>
  <c r="AK19" i="13"/>
  <c r="AK20" i="13" s="1"/>
  <c r="AK31" i="13" s="1"/>
  <c r="AK32" i="13" s="1"/>
  <c r="AK33" i="13" s="1"/>
  <c r="AK34" i="13" s="1"/>
  <c r="AL18" i="13"/>
  <c r="AL19" i="8"/>
  <c r="AL20" i="8" s="1"/>
  <c r="AL31" i="8" s="1"/>
  <c r="AM18" i="8"/>
  <c r="AK19" i="6"/>
  <c r="AK20" i="6" s="1"/>
  <c r="AK31" i="6" s="1"/>
  <c r="AK32" i="6" s="1"/>
  <c r="AK33" i="6" s="1"/>
  <c r="AK34" i="6" s="1"/>
  <c r="AL18" i="6"/>
  <c r="AK19" i="7"/>
  <c r="AK20" i="7" s="1"/>
  <c r="AK31" i="7" s="1"/>
  <c r="AK32" i="7" s="1"/>
  <c r="AK33" i="7" s="1"/>
  <c r="AK34" i="7" s="1"/>
  <c r="AL18" i="7"/>
  <c r="AK19" i="4"/>
  <c r="AK20" i="4" s="1"/>
  <c r="AK31" i="4" s="1"/>
  <c r="AK32" i="4" s="1"/>
  <c r="AK33" i="4" s="1"/>
  <c r="AK34" i="4" s="1"/>
  <c r="AL18" i="4"/>
  <c r="AL18" i="15"/>
  <c r="AK19" i="15"/>
  <c r="AK20" i="15" s="1"/>
  <c r="AK31" i="15" s="1"/>
  <c r="AK32" i="15" s="1"/>
  <c r="AK33" i="15" s="1"/>
  <c r="AK34" i="15" s="1"/>
  <c r="AK19" i="11"/>
  <c r="AK20" i="11" s="1"/>
  <c r="AK31" i="11" s="1"/>
  <c r="AK32" i="11" s="1"/>
  <c r="AK33" i="11" s="1"/>
  <c r="AK34" i="11" s="1"/>
  <c r="AL18" i="11"/>
  <c r="AK19" i="16"/>
  <c r="AK20" i="16" s="1"/>
  <c r="AK31" i="16" s="1"/>
  <c r="AK32" i="16" s="1"/>
  <c r="AK33" i="16" s="1"/>
  <c r="AK34" i="16" s="1"/>
  <c r="AL18" i="16"/>
  <c r="AN26" i="13"/>
  <c r="AO25" i="13"/>
  <c r="AK29" i="2"/>
  <c r="AL28" i="2"/>
  <c r="AJ33" i="2"/>
  <c r="AJ34" i="2" s="1"/>
  <c r="AK25" i="2"/>
  <c r="AK26" i="2" s="1"/>
  <c r="AL19" i="2"/>
  <c r="AL20" i="2" s="1"/>
  <c r="AL31" i="2" s="1"/>
  <c r="AL32" i="2" s="1"/>
  <c r="AM18" i="2"/>
  <c r="AN25" i="16"/>
  <c r="AN26" i="16" s="1"/>
  <c r="AN28" i="16"/>
  <c r="AN29" i="16" s="1"/>
  <c r="AO15" i="16"/>
  <c r="AM23" i="16"/>
  <c r="AN22" i="16"/>
  <c r="AP28" i="15"/>
  <c r="AP29" i="15" s="1"/>
  <c r="AP25" i="15"/>
  <c r="AP26" i="15" s="1"/>
  <c r="AQ15" i="15"/>
  <c r="AL23" i="15"/>
  <c r="AM22" i="15"/>
  <c r="AP15" i="14"/>
  <c r="AO28" i="14"/>
  <c r="AO29" i="14" s="1"/>
  <c r="AO25" i="14"/>
  <c r="AO26" i="14" s="1"/>
  <c r="AM23" i="14"/>
  <c r="AN22" i="14"/>
  <c r="AQ28" i="13"/>
  <c r="AQ29" i="13" s="1"/>
  <c r="AR15" i="13"/>
  <c r="AL23" i="13"/>
  <c r="AM22" i="13"/>
  <c r="AO28" i="12"/>
  <c r="AO29" i="12" s="1"/>
  <c r="AP15" i="12"/>
  <c r="AO18" i="12"/>
  <c r="AO19" i="12" s="1"/>
  <c r="AO20" i="12" s="1"/>
  <c r="AO31" i="12" s="1"/>
  <c r="AO25" i="12"/>
  <c r="AO26" i="12" s="1"/>
  <c r="AM22" i="12"/>
  <c r="AL23" i="12"/>
  <c r="AL32" i="12" s="1"/>
  <c r="AL33" i="12" s="1"/>
  <c r="AL34" i="12" s="1"/>
  <c r="AM23" i="11"/>
  <c r="AN22" i="11"/>
  <c r="AN28" i="11"/>
  <c r="AN29" i="11" s="1"/>
  <c r="AN25" i="11"/>
  <c r="AN26" i="11" s="1"/>
  <c r="AO15" i="11"/>
  <c r="AN28" i="10"/>
  <c r="AN29" i="10" s="1"/>
  <c r="AN25" i="10"/>
  <c r="AN26" i="10" s="1"/>
  <c r="AN18" i="10"/>
  <c r="AN19" i="10" s="1"/>
  <c r="AN20" i="10" s="1"/>
  <c r="AN31" i="10" s="1"/>
  <c r="AO15" i="10"/>
  <c r="AM22" i="10"/>
  <c r="AL23" i="10"/>
  <c r="AL32" i="10" s="1"/>
  <c r="AL33" i="10" s="1"/>
  <c r="AL34" i="10" s="1"/>
  <c r="AN28" i="9"/>
  <c r="AN29" i="9" s="1"/>
  <c r="AN25" i="9"/>
  <c r="AN26" i="9" s="1"/>
  <c r="AN18" i="9"/>
  <c r="AN19" i="9" s="1"/>
  <c r="AN20" i="9" s="1"/>
  <c r="AN31" i="9" s="1"/>
  <c r="AO15" i="9"/>
  <c r="AM22" i="9"/>
  <c r="AL23" i="9"/>
  <c r="AL32" i="9" s="1"/>
  <c r="AL33" i="9" s="1"/>
  <c r="AL34" i="9" s="1"/>
  <c r="AM22" i="8"/>
  <c r="AL23" i="8"/>
  <c r="AO28" i="8"/>
  <c r="AO29" i="8" s="1"/>
  <c r="AP15" i="8"/>
  <c r="AO25" i="8"/>
  <c r="AO26" i="8" s="1"/>
  <c r="AN25" i="7"/>
  <c r="AN26" i="7" s="1"/>
  <c r="AN28" i="7"/>
  <c r="AN29" i="7" s="1"/>
  <c r="AO15" i="7"/>
  <c r="AN23" i="7"/>
  <c r="AO22" i="7"/>
  <c r="AM22" i="6"/>
  <c r="AL23" i="6"/>
  <c r="AO28" i="6"/>
  <c r="AO29" i="6" s="1"/>
  <c r="AP15" i="6"/>
  <c r="AO25" i="6"/>
  <c r="AO26" i="6" s="1"/>
  <c r="AN28" i="5"/>
  <c r="AN29" i="5" s="1"/>
  <c r="AN25" i="5"/>
  <c r="AN26" i="5" s="1"/>
  <c r="AN18" i="5"/>
  <c r="AN19" i="5" s="1"/>
  <c r="AN20" i="5" s="1"/>
  <c r="AN31" i="5" s="1"/>
  <c r="AO15" i="5"/>
  <c r="AM22" i="5"/>
  <c r="AL23" i="5"/>
  <c r="AL32" i="5" s="1"/>
  <c r="AL33" i="5" s="1"/>
  <c r="AL34" i="5" s="1"/>
  <c r="AO28" i="4"/>
  <c r="AO29" i="4" s="1"/>
  <c r="AP15" i="4"/>
  <c r="AO25" i="4"/>
  <c r="AO26" i="4" s="1"/>
  <c r="AL23" i="4"/>
  <c r="AM22" i="4"/>
  <c r="AN28" i="3"/>
  <c r="AN29" i="3" s="1"/>
  <c r="AN25" i="3"/>
  <c r="AN26" i="3" s="1"/>
  <c r="AO15" i="3"/>
  <c r="AN18" i="3"/>
  <c r="AN19" i="3" s="1"/>
  <c r="AN20" i="3" s="1"/>
  <c r="AN31" i="3" s="1"/>
  <c r="AM23" i="3"/>
  <c r="AM32" i="3" s="1"/>
  <c r="AM33" i="3" s="1"/>
  <c r="AM34" i="3" s="1"/>
  <c r="AN22" i="3"/>
  <c r="AL32" i="8" l="1"/>
  <c r="AL33" i="8" s="1"/>
  <c r="AL34" i="8" s="1"/>
  <c r="AL19" i="16"/>
  <c r="AL20" i="16" s="1"/>
  <c r="AL31" i="16" s="1"/>
  <c r="AL32" i="16" s="1"/>
  <c r="AL33" i="16" s="1"/>
  <c r="AL34" i="16" s="1"/>
  <c r="AM18" i="16"/>
  <c r="AL19" i="14"/>
  <c r="AL20" i="14" s="1"/>
  <c r="AL31" i="14" s="1"/>
  <c r="AL32" i="14" s="1"/>
  <c r="AL33" i="14" s="1"/>
  <c r="AL34" i="14" s="1"/>
  <c r="AM18" i="14"/>
  <c r="AL19" i="6"/>
  <c r="AL20" i="6" s="1"/>
  <c r="AL31" i="6" s="1"/>
  <c r="AM18" i="6"/>
  <c r="AL19" i="13"/>
  <c r="AL20" i="13" s="1"/>
  <c r="AL31" i="13" s="1"/>
  <c r="AL32" i="13" s="1"/>
  <c r="AL33" i="13" s="1"/>
  <c r="AL34" i="13" s="1"/>
  <c r="AM18" i="13"/>
  <c r="AL19" i="11"/>
  <c r="AL20" i="11" s="1"/>
  <c r="AL31" i="11" s="1"/>
  <c r="AL32" i="11" s="1"/>
  <c r="AL33" i="11" s="1"/>
  <c r="AL34" i="11" s="1"/>
  <c r="AM18" i="11"/>
  <c r="AL19" i="15"/>
  <c r="AL20" i="15" s="1"/>
  <c r="AL31" i="15" s="1"/>
  <c r="AL32" i="15" s="1"/>
  <c r="AL33" i="15" s="1"/>
  <c r="AL34" i="15" s="1"/>
  <c r="AM18" i="15"/>
  <c r="AL32" i="6"/>
  <c r="AL33" i="6" s="1"/>
  <c r="AL34" i="6" s="1"/>
  <c r="AL19" i="4"/>
  <c r="AL20" i="4" s="1"/>
  <c r="AL31" i="4" s="1"/>
  <c r="AL32" i="4" s="1"/>
  <c r="AL33" i="4" s="1"/>
  <c r="AL34" i="4" s="1"/>
  <c r="AM18" i="4"/>
  <c r="AL19" i="7"/>
  <c r="AL20" i="7" s="1"/>
  <c r="AL31" i="7" s="1"/>
  <c r="AL32" i="7" s="1"/>
  <c r="AL33" i="7" s="1"/>
  <c r="AL34" i="7" s="1"/>
  <c r="AM18" i="7"/>
  <c r="AM19" i="8"/>
  <c r="AM20" i="8" s="1"/>
  <c r="AM31" i="8" s="1"/>
  <c r="AN18" i="8"/>
  <c r="AO26" i="13"/>
  <c r="AP25" i="13"/>
  <c r="AL25" i="2"/>
  <c r="AL26" i="2" s="1"/>
  <c r="AK33" i="2"/>
  <c r="AK34" i="2" s="1"/>
  <c r="AM19" i="2"/>
  <c r="AM20" i="2" s="1"/>
  <c r="AM31" i="2" s="1"/>
  <c r="AM32" i="2" s="1"/>
  <c r="AN18" i="2"/>
  <c r="AL29" i="2"/>
  <c r="AM28" i="2"/>
  <c r="AN23" i="16"/>
  <c r="AO22" i="16"/>
  <c r="AO28" i="16"/>
  <c r="AO29" i="16" s="1"/>
  <c r="AO25" i="16"/>
  <c r="AO26" i="16" s="1"/>
  <c r="AP15" i="16"/>
  <c r="AQ25" i="15"/>
  <c r="AQ26" i="15" s="1"/>
  <c r="AR15" i="15"/>
  <c r="AQ28" i="15"/>
  <c r="AQ29" i="15" s="1"/>
  <c r="AN22" i="15"/>
  <c r="AM23" i="15"/>
  <c r="AN23" i="14"/>
  <c r="AO22" i="14"/>
  <c r="AP28" i="14"/>
  <c r="AP29" i="14" s="1"/>
  <c r="AP25" i="14"/>
  <c r="AP26" i="14" s="1"/>
  <c r="AQ15" i="14"/>
  <c r="AN22" i="13"/>
  <c r="AM23" i="13"/>
  <c r="AR28" i="13"/>
  <c r="AR29" i="13" s="1"/>
  <c r="AS15" i="13"/>
  <c r="AM23" i="12"/>
  <c r="AM32" i="12" s="1"/>
  <c r="AM33" i="12" s="1"/>
  <c r="AM34" i="12" s="1"/>
  <c r="AN22" i="12"/>
  <c r="AP25" i="12"/>
  <c r="AP26" i="12" s="1"/>
  <c r="AP28" i="12"/>
  <c r="AP29" i="12" s="1"/>
  <c r="AQ15" i="12"/>
  <c r="AP18" i="12"/>
  <c r="AP19" i="12" s="1"/>
  <c r="AP20" i="12" s="1"/>
  <c r="AP31" i="12" s="1"/>
  <c r="AO28" i="11"/>
  <c r="AO29" i="11" s="1"/>
  <c r="AO25" i="11"/>
  <c r="AO26" i="11" s="1"/>
  <c r="AP15" i="11"/>
  <c r="AN23" i="11"/>
  <c r="AO22" i="11"/>
  <c r="AO18" i="10"/>
  <c r="AO19" i="10" s="1"/>
  <c r="AO20" i="10" s="1"/>
  <c r="AO31" i="10" s="1"/>
  <c r="AP15" i="10"/>
  <c r="AO25" i="10"/>
  <c r="AO26" i="10" s="1"/>
  <c r="AO28" i="10"/>
  <c r="AO29" i="10" s="1"/>
  <c r="AM23" i="10"/>
  <c r="AM32" i="10" s="1"/>
  <c r="AM33" i="10" s="1"/>
  <c r="AM34" i="10" s="1"/>
  <c r="AN22" i="10"/>
  <c r="AN22" i="9"/>
  <c r="AM23" i="9"/>
  <c r="AM32" i="9" s="1"/>
  <c r="AM33" i="9" s="1"/>
  <c r="AM34" i="9" s="1"/>
  <c r="AO28" i="9"/>
  <c r="AO29" i="9" s="1"/>
  <c r="AP15" i="9"/>
  <c r="AO25" i="9"/>
  <c r="AO26" i="9" s="1"/>
  <c r="AO18" i="9"/>
  <c r="AO19" i="9" s="1"/>
  <c r="AO20" i="9" s="1"/>
  <c r="AO31" i="9" s="1"/>
  <c r="AQ15" i="8"/>
  <c r="AP28" i="8"/>
  <c r="AP29" i="8" s="1"/>
  <c r="AP25" i="8"/>
  <c r="AP26" i="8" s="1"/>
  <c r="AM23" i="8"/>
  <c r="AN22" i="8"/>
  <c r="AO28" i="7"/>
  <c r="AO29" i="7" s="1"/>
  <c r="AO25" i="7"/>
  <c r="AO26" i="7" s="1"/>
  <c r="AP15" i="7"/>
  <c r="AP22" i="7"/>
  <c r="AO23" i="7"/>
  <c r="AP28" i="6"/>
  <c r="AP29" i="6" s="1"/>
  <c r="AP25" i="6"/>
  <c r="AP26" i="6" s="1"/>
  <c r="AQ15" i="6"/>
  <c r="AN22" i="6"/>
  <c r="AM23" i="6"/>
  <c r="AO18" i="5"/>
  <c r="AO19" i="5" s="1"/>
  <c r="AO20" i="5" s="1"/>
  <c r="AO31" i="5" s="1"/>
  <c r="AO25" i="5"/>
  <c r="AO26" i="5" s="1"/>
  <c r="AO28" i="5"/>
  <c r="AO29" i="5" s="1"/>
  <c r="AP15" i="5"/>
  <c r="AN22" i="5"/>
  <c r="AM23" i="5"/>
  <c r="AM32" i="5" s="1"/>
  <c r="AM33" i="5" s="1"/>
  <c r="AM34" i="5" s="1"/>
  <c r="AP28" i="4"/>
  <c r="AP29" i="4" s="1"/>
  <c r="AP25" i="4"/>
  <c r="AP26" i="4" s="1"/>
  <c r="AQ15" i="4"/>
  <c r="AM23" i="4"/>
  <c r="AN22" i="4"/>
  <c r="AO28" i="3"/>
  <c r="AO29" i="3" s="1"/>
  <c r="AO18" i="3"/>
  <c r="AO19" i="3" s="1"/>
  <c r="AO20" i="3" s="1"/>
  <c r="AO31" i="3" s="1"/>
  <c r="AO25" i="3"/>
  <c r="AO26" i="3" s="1"/>
  <c r="AP15" i="3"/>
  <c r="AN23" i="3"/>
  <c r="AN32" i="3" s="1"/>
  <c r="AN33" i="3" s="1"/>
  <c r="AN34" i="3" s="1"/>
  <c r="AO22" i="3"/>
  <c r="AM32" i="8" l="1"/>
  <c r="AM33" i="8" s="1"/>
  <c r="AM34" i="8" s="1"/>
  <c r="AM19" i="11"/>
  <c r="AM20" i="11" s="1"/>
  <c r="AM31" i="11" s="1"/>
  <c r="AM32" i="11" s="1"/>
  <c r="AM33" i="11" s="1"/>
  <c r="AM34" i="11" s="1"/>
  <c r="AN18" i="11"/>
  <c r="AM19" i="6"/>
  <c r="AM20" i="6" s="1"/>
  <c r="AM31" i="6" s="1"/>
  <c r="AM32" i="6" s="1"/>
  <c r="AM33" i="6" s="1"/>
  <c r="AM34" i="6" s="1"/>
  <c r="AN18" i="6"/>
  <c r="AM19" i="7"/>
  <c r="AM20" i="7" s="1"/>
  <c r="AM31" i="7" s="1"/>
  <c r="AM32" i="7" s="1"/>
  <c r="AM33" i="7" s="1"/>
  <c r="AM34" i="7" s="1"/>
  <c r="AN18" i="7"/>
  <c r="AM19" i="16"/>
  <c r="AM20" i="16" s="1"/>
  <c r="AM31" i="16" s="1"/>
  <c r="AM32" i="16" s="1"/>
  <c r="AM33" i="16" s="1"/>
  <c r="AM34" i="16" s="1"/>
  <c r="AN18" i="16"/>
  <c r="AM19" i="15"/>
  <c r="AM20" i="15" s="1"/>
  <c r="AM31" i="15" s="1"/>
  <c r="AM32" i="15" s="1"/>
  <c r="AM33" i="15" s="1"/>
  <c r="AM34" i="15" s="1"/>
  <c r="AN18" i="15"/>
  <c r="AN18" i="13"/>
  <c r="AM19" i="13"/>
  <c r="AM20" i="13" s="1"/>
  <c r="AM31" i="13" s="1"/>
  <c r="AM32" i="13" s="1"/>
  <c r="AM33" i="13" s="1"/>
  <c r="AM34" i="13" s="1"/>
  <c r="AN19" i="8"/>
  <c r="AN20" i="8" s="1"/>
  <c r="AN31" i="8" s="1"/>
  <c r="AO18" i="8"/>
  <c r="AM19" i="4"/>
  <c r="AM20" i="4" s="1"/>
  <c r="AM31" i="4" s="1"/>
  <c r="AM32" i="4" s="1"/>
  <c r="AM33" i="4" s="1"/>
  <c r="AM34" i="4" s="1"/>
  <c r="AN18" i="4"/>
  <c r="AM19" i="14"/>
  <c r="AM20" i="14" s="1"/>
  <c r="AM31" i="14" s="1"/>
  <c r="AM32" i="14" s="1"/>
  <c r="AM33" i="14" s="1"/>
  <c r="AM34" i="14" s="1"/>
  <c r="AN18" i="14"/>
  <c r="AP26" i="13"/>
  <c r="AQ25" i="13"/>
  <c r="AO18" i="2"/>
  <c r="AN19" i="2"/>
  <c r="AN20" i="2" s="1"/>
  <c r="AN31" i="2" s="1"/>
  <c r="AN32" i="2" s="1"/>
  <c r="AN28" i="2"/>
  <c r="AM29" i="2"/>
  <c r="AM25" i="2"/>
  <c r="AM26" i="2" s="1"/>
  <c r="AL33" i="2"/>
  <c r="AL34" i="2" s="1"/>
  <c r="AP28" i="16"/>
  <c r="AP29" i="16" s="1"/>
  <c r="AP25" i="16"/>
  <c r="AP26" i="16" s="1"/>
  <c r="AQ15" i="16"/>
  <c r="AP22" i="16"/>
  <c r="AO23" i="16"/>
  <c r="AR28" i="15"/>
  <c r="AR29" i="15" s="1"/>
  <c r="AR25" i="15"/>
  <c r="AR26" i="15" s="1"/>
  <c r="AS15" i="15"/>
  <c r="AN23" i="15"/>
  <c r="AO22" i="15"/>
  <c r="AP22" i="14"/>
  <c r="AO23" i="14"/>
  <c r="AQ28" i="14"/>
  <c r="AQ29" i="14" s="1"/>
  <c r="AQ25" i="14"/>
  <c r="AQ26" i="14" s="1"/>
  <c r="AR15" i="14"/>
  <c r="AS28" i="13"/>
  <c r="AS29" i="13" s="1"/>
  <c r="AT15" i="13"/>
  <c r="AO22" i="13"/>
  <c r="AN23" i="13"/>
  <c r="AN23" i="12"/>
  <c r="AN32" i="12" s="1"/>
  <c r="AN33" i="12" s="1"/>
  <c r="AN34" i="12" s="1"/>
  <c r="AO22" i="12"/>
  <c r="AQ25" i="12"/>
  <c r="AQ26" i="12" s="1"/>
  <c r="AQ28" i="12"/>
  <c r="AQ29" i="12" s="1"/>
  <c r="AQ18" i="12"/>
  <c r="AQ19" i="12" s="1"/>
  <c r="AQ20" i="12" s="1"/>
  <c r="AQ31" i="12" s="1"/>
  <c r="AR15" i="12"/>
  <c r="AP22" i="11"/>
  <c r="AO23" i="11"/>
  <c r="AP28" i="11"/>
  <c r="AP29" i="11" s="1"/>
  <c r="AP25" i="11"/>
  <c r="AP26" i="11" s="1"/>
  <c r="AQ15" i="11"/>
  <c r="AN23" i="10"/>
  <c r="AN32" i="10" s="1"/>
  <c r="AN33" i="10" s="1"/>
  <c r="AN34" i="10" s="1"/>
  <c r="AO22" i="10"/>
  <c r="AP28" i="10"/>
  <c r="AP29" i="10" s="1"/>
  <c r="AP25" i="10"/>
  <c r="AP26" i="10" s="1"/>
  <c r="AQ15" i="10"/>
  <c r="AP18" i="10"/>
  <c r="AP19" i="10" s="1"/>
  <c r="AP20" i="10" s="1"/>
  <c r="AP31" i="10" s="1"/>
  <c r="AP28" i="9"/>
  <c r="AP29" i="9" s="1"/>
  <c r="AP25" i="9"/>
  <c r="AP26" i="9" s="1"/>
  <c r="AQ15" i="9"/>
  <c r="AP18" i="9"/>
  <c r="AP19" i="9" s="1"/>
  <c r="AP20" i="9" s="1"/>
  <c r="AP31" i="9" s="1"/>
  <c r="AN23" i="9"/>
  <c r="AN32" i="9" s="1"/>
  <c r="AN33" i="9" s="1"/>
  <c r="AN34" i="9" s="1"/>
  <c r="AO22" i="9"/>
  <c r="AQ28" i="8"/>
  <c r="AQ29" i="8" s="1"/>
  <c r="AQ25" i="8"/>
  <c r="AQ26" i="8" s="1"/>
  <c r="AR15" i="8"/>
  <c r="AN23" i="8"/>
  <c r="AO22" i="8"/>
  <c r="AP23" i="7"/>
  <c r="AQ22" i="7"/>
  <c r="AP28" i="7"/>
  <c r="AP29" i="7" s="1"/>
  <c r="AP25" i="7"/>
  <c r="AP26" i="7" s="1"/>
  <c r="AQ15" i="7"/>
  <c r="AQ28" i="6"/>
  <c r="AQ29" i="6" s="1"/>
  <c r="AQ25" i="6"/>
  <c r="AQ26" i="6" s="1"/>
  <c r="AR15" i="6"/>
  <c r="AN23" i="6"/>
  <c r="AO22" i="6"/>
  <c r="AP28" i="5"/>
  <c r="AP29" i="5" s="1"/>
  <c r="AP25" i="5"/>
  <c r="AP26" i="5" s="1"/>
  <c r="AQ15" i="5"/>
  <c r="AP18" i="5"/>
  <c r="AP19" i="5" s="1"/>
  <c r="AP20" i="5" s="1"/>
  <c r="AP31" i="5" s="1"/>
  <c r="AN23" i="5"/>
  <c r="AN32" i="5" s="1"/>
  <c r="AN33" i="5" s="1"/>
  <c r="AN34" i="5" s="1"/>
  <c r="AO22" i="5"/>
  <c r="AO22" i="4"/>
  <c r="AN23" i="4"/>
  <c r="AQ28" i="4"/>
  <c r="AQ29" i="4" s="1"/>
  <c r="AQ25" i="4"/>
  <c r="AQ26" i="4" s="1"/>
  <c r="AR15" i="4"/>
  <c r="AP22" i="3"/>
  <c r="AO23" i="3"/>
  <c r="AO32" i="3" s="1"/>
  <c r="AO33" i="3" s="1"/>
  <c r="AO34" i="3" s="1"/>
  <c r="AP28" i="3"/>
  <c r="AP29" i="3" s="1"/>
  <c r="AP25" i="3"/>
  <c r="AP26" i="3" s="1"/>
  <c r="AP18" i="3"/>
  <c r="AP19" i="3" s="1"/>
  <c r="AP20" i="3" s="1"/>
  <c r="AP31" i="3" s="1"/>
  <c r="AQ15" i="3"/>
  <c r="AN32" i="8" l="1"/>
  <c r="AN33" i="8" s="1"/>
  <c r="AN34" i="8" s="1"/>
  <c r="AN19" i="4"/>
  <c r="AN20" i="4" s="1"/>
  <c r="AN31" i="4" s="1"/>
  <c r="AN32" i="4" s="1"/>
  <c r="AN33" i="4" s="1"/>
  <c r="AN34" i="4" s="1"/>
  <c r="AO18" i="4"/>
  <c r="AO18" i="13"/>
  <c r="AN19" i="13"/>
  <c r="AN20" i="13" s="1"/>
  <c r="AN31" i="13" s="1"/>
  <c r="AN32" i="13" s="1"/>
  <c r="AN33" i="13" s="1"/>
  <c r="AN34" i="13" s="1"/>
  <c r="AN19" i="16"/>
  <c r="AN20" i="16" s="1"/>
  <c r="AN31" i="16" s="1"/>
  <c r="AN32" i="16" s="1"/>
  <c r="AN33" i="16" s="1"/>
  <c r="AN34" i="16" s="1"/>
  <c r="AO18" i="16"/>
  <c r="AN19" i="6"/>
  <c r="AN20" i="6" s="1"/>
  <c r="AN31" i="6" s="1"/>
  <c r="AN32" i="6" s="1"/>
  <c r="AN33" i="6" s="1"/>
  <c r="AN34" i="6" s="1"/>
  <c r="AO18" i="6"/>
  <c r="AN19" i="15"/>
  <c r="AN20" i="15" s="1"/>
  <c r="AN31" i="15" s="1"/>
  <c r="AN32" i="15" s="1"/>
  <c r="AN33" i="15" s="1"/>
  <c r="AN34" i="15" s="1"/>
  <c r="AO18" i="15"/>
  <c r="AN19" i="14"/>
  <c r="AN20" i="14" s="1"/>
  <c r="AN31" i="14" s="1"/>
  <c r="AN32" i="14" s="1"/>
  <c r="AN33" i="14" s="1"/>
  <c r="AN34" i="14" s="1"/>
  <c r="AO18" i="14"/>
  <c r="AO19" i="8"/>
  <c r="AO20" i="8" s="1"/>
  <c r="AO31" i="8" s="1"/>
  <c r="AP18" i="8"/>
  <c r="AN19" i="7"/>
  <c r="AN20" i="7" s="1"/>
  <c r="AN31" i="7" s="1"/>
  <c r="AN32" i="7" s="1"/>
  <c r="AN33" i="7" s="1"/>
  <c r="AN34" i="7" s="1"/>
  <c r="AO18" i="7"/>
  <c r="AN19" i="11"/>
  <c r="AN20" i="11" s="1"/>
  <c r="AN31" i="11" s="1"/>
  <c r="AN32" i="11" s="1"/>
  <c r="AN33" i="11" s="1"/>
  <c r="AN34" i="11" s="1"/>
  <c r="AO18" i="11"/>
  <c r="AQ26" i="13"/>
  <c r="AR25" i="13"/>
  <c r="AO19" i="2"/>
  <c r="AO20" i="2" s="1"/>
  <c r="AO31" i="2" s="1"/>
  <c r="AO32" i="2" s="1"/>
  <c r="AP18" i="2"/>
  <c r="AN29" i="2"/>
  <c r="AO28" i="2"/>
  <c r="AN25" i="2"/>
  <c r="AN26" i="2" s="1"/>
  <c r="AM33" i="2"/>
  <c r="AM34" i="2" s="1"/>
  <c r="AP23" i="16"/>
  <c r="AQ22" i="16"/>
  <c r="AQ28" i="16"/>
  <c r="AQ29" i="16" s="1"/>
  <c r="AQ25" i="16"/>
  <c r="AQ26" i="16" s="1"/>
  <c r="AR15" i="16"/>
  <c r="AO23" i="15"/>
  <c r="AP22" i="15"/>
  <c r="AS25" i="15"/>
  <c r="AS26" i="15" s="1"/>
  <c r="AS28" i="15"/>
  <c r="AS29" i="15" s="1"/>
  <c r="AT15" i="15"/>
  <c r="AR28" i="14"/>
  <c r="AR29" i="14" s="1"/>
  <c r="AR25" i="14"/>
  <c r="AR26" i="14" s="1"/>
  <c r="AS15" i="14"/>
  <c r="AP23" i="14"/>
  <c r="AQ22" i="14"/>
  <c r="AO23" i="13"/>
  <c r="AP22" i="13"/>
  <c r="AT28" i="13"/>
  <c r="AT29" i="13" s="1"/>
  <c r="AR28" i="12"/>
  <c r="AR29" i="12" s="1"/>
  <c r="AR25" i="12"/>
  <c r="AR26" i="12" s="1"/>
  <c r="AR18" i="12"/>
  <c r="AR19" i="12" s="1"/>
  <c r="AR20" i="12" s="1"/>
  <c r="AR31" i="12" s="1"/>
  <c r="AS15" i="12"/>
  <c r="AO23" i="12"/>
  <c r="AO32" i="12" s="1"/>
  <c r="AO33" i="12" s="1"/>
  <c r="AO34" i="12" s="1"/>
  <c r="AP22" i="12"/>
  <c r="AQ28" i="11"/>
  <c r="AQ29" i="11" s="1"/>
  <c r="AQ25" i="11"/>
  <c r="AQ26" i="11" s="1"/>
  <c r="AR15" i="11"/>
  <c r="AP23" i="11"/>
  <c r="AQ22" i="11"/>
  <c r="AO23" i="10"/>
  <c r="AO32" i="10" s="1"/>
  <c r="AO33" i="10" s="1"/>
  <c r="AO34" i="10" s="1"/>
  <c r="AP22" i="10"/>
  <c r="AQ28" i="10"/>
  <c r="AQ29" i="10" s="1"/>
  <c r="AQ25" i="10"/>
  <c r="AQ26" i="10" s="1"/>
  <c r="AQ18" i="10"/>
  <c r="AQ19" i="10" s="1"/>
  <c r="AQ20" i="10" s="1"/>
  <c r="AQ31" i="10" s="1"/>
  <c r="AR15" i="10"/>
  <c r="AP22" i="9"/>
  <c r="AO23" i="9"/>
  <c r="AO32" i="9" s="1"/>
  <c r="AO33" i="9" s="1"/>
  <c r="AO34" i="9" s="1"/>
  <c r="AQ28" i="9"/>
  <c r="AQ29" i="9" s="1"/>
  <c r="AQ25" i="9"/>
  <c r="AQ26" i="9" s="1"/>
  <c r="AQ18" i="9"/>
  <c r="AQ19" i="9" s="1"/>
  <c r="AQ20" i="9" s="1"/>
  <c r="AQ31" i="9" s="1"/>
  <c r="AR15" i="9"/>
  <c r="AR28" i="8"/>
  <c r="AR29" i="8" s="1"/>
  <c r="AR25" i="8"/>
  <c r="AR26" i="8" s="1"/>
  <c r="AS15" i="8"/>
  <c r="AO23" i="8"/>
  <c r="AP22" i="8"/>
  <c r="AQ28" i="7"/>
  <c r="AQ29" i="7" s="1"/>
  <c r="AQ25" i="7"/>
  <c r="AQ26" i="7" s="1"/>
  <c r="AR15" i="7"/>
  <c r="AQ23" i="7"/>
  <c r="AR22" i="7"/>
  <c r="AP22" i="6"/>
  <c r="AO23" i="6"/>
  <c r="AR28" i="6"/>
  <c r="AR29" i="6" s="1"/>
  <c r="AR25" i="6"/>
  <c r="AR26" i="6" s="1"/>
  <c r="AS15" i="6"/>
  <c r="AQ28" i="5"/>
  <c r="AQ29" i="5" s="1"/>
  <c r="AQ25" i="5"/>
  <c r="AQ26" i="5" s="1"/>
  <c r="AQ18" i="5"/>
  <c r="AQ19" i="5" s="1"/>
  <c r="AQ20" i="5" s="1"/>
  <c r="AQ31" i="5" s="1"/>
  <c r="AR15" i="5"/>
  <c r="AO23" i="5"/>
  <c r="AO32" i="5" s="1"/>
  <c r="AO33" i="5" s="1"/>
  <c r="AO34" i="5" s="1"/>
  <c r="AP22" i="5"/>
  <c r="AR28" i="4"/>
  <c r="AR29" i="4" s="1"/>
  <c r="AR25" i="4"/>
  <c r="AR26" i="4" s="1"/>
  <c r="AS15" i="4"/>
  <c r="AO23" i="4"/>
  <c r="AP22" i="4"/>
  <c r="AQ28" i="3"/>
  <c r="AQ29" i="3" s="1"/>
  <c r="AQ25" i="3"/>
  <c r="AQ26" i="3" s="1"/>
  <c r="AQ18" i="3"/>
  <c r="AQ19" i="3" s="1"/>
  <c r="AQ20" i="3" s="1"/>
  <c r="AQ31" i="3" s="1"/>
  <c r="AR15" i="3"/>
  <c r="AP23" i="3"/>
  <c r="AP32" i="3" s="1"/>
  <c r="AP33" i="3" s="1"/>
  <c r="AP34" i="3" s="1"/>
  <c r="AQ22" i="3"/>
  <c r="AO32" i="8" l="1"/>
  <c r="AO33" i="8" s="1"/>
  <c r="AO34" i="8" s="1"/>
  <c r="AO19" i="11"/>
  <c r="AO20" i="11" s="1"/>
  <c r="AO31" i="11" s="1"/>
  <c r="AO32" i="11" s="1"/>
  <c r="AO33" i="11" s="1"/>
  <c r="AO34" i="11" s="1"/>
  <c r="AP18" i="11"/>
  <c r="AP19" i="8"/>
  <c r="AP20" i="8" s="1"/>
  <c r="AP31" i="8" s="1"/>
  <c r="AQ18" i="8"/>
  <c r="AO19" i="15"/>
  <c r="AO20" i="15" s="1"/>
  <c r="AO31" i="15" s="1"/>
  <c r="AO32" i="15" s="1"/>
  <c r="AO33" i="15" s="1"/>
  <c r="AO34" i="15" s="1"/>
  <c r="AP18" i="15"/>
  <c r="AO19" i="16"/>
  <c r="AO20" i="16" s="1"/>
  <c r="AO31" i="16" s="1"/>
  <c r="AO32" i="16" s="1"/>
  <c r="AO33" i="16" s="1"/>
  <c r="AO34" i="16" s="1"/>
  <c r="AP18" i="16"/>
  <c r="AO19" i="4"/>
  <c r="AO20" i="4" s="1"/>
  <c r="AO31" i="4" s="1"/>
  <c r="AO32" i="4" s="1"/>
  <c r="AO33" i="4" s="1"/>
  <c r="AO34" i="4" s="1"/>
  <c r="AP18" i="4"/>
  <c r="AO19" i="7"/>
  <c r="AO20" i="7" s="1"/>
  <c r="AO31" i="7" s="1"/>
  <c r="AO32" i="7" s="1"/>
  <c r="AO33" i="7" s="1"/>
  <c r="AO34" i="7" s="1"/>
  <c r="AP18" i="7"/>
  <c r="AO19" i="14"/>
  <c r="AO20" i="14" s="1"/>
  <c r="AO31" i="14" s="1"/>
  <c r="AO32" i="14" s="1"/>
  <c r="AO33" i="14" s="1"/>
  <c r="AO34" i="14" s="1"/>
  <c r="AP18" i="14"/>
  <c r="AO19" i="6"/>
  <c r="AO20" i="6" s="1"/>
  <c r="AO31" i="6" s="1"/>
  <c r="AO32" i="6" s="1"/>
  <c r="AO33" i="6" s="1"/>
  <c r="AO34" i="6" s="1"/>
  <c r="AP18" i="6"/>
  <c r="AO19" i="13"/>
  <c r="AO20" i="13" s="1"/>
  <c r="AO31" i="13" s="1"/>
  <c r="AO32" i="13" s="1"/>
  <c r="AO33" i="13" s="1"/>
  <c r="AO34" i="13" s="1"/>
  <c r="AP18" i="13"/>
  <c r="AR26" i="13"/>
  <c r="AS25" i="13"/>
  <c r="AP19" i="2"/>
  <c r="AP20" i="2" s="1"/>
  <c r="AP31" i="2" s="1"/>
  <c r="AP32" i="2" s="1"/>
  <c r="AQ18" i="2"/>
  <c r="AO25" i="2"/>
  <c r="AO26" i="2" s="1"/>
  <c r="AN33" i="2"/>
  <c r="AN34" i="2" s="1"/>
  <c r="AO29" i="2"/>
  <c r="AP28" i="2"/>
  <c r="AR28" i="16"/>
  <c r="AR29" i="16" s="1"/>
  <c r="AR25" i="16"/>
  <c r="AR26" i="16" s="1"/>
  <c r="AS15" i="16"/>
  <c r="AQ23" i="16"/>
  <c r="AR22" i="16"/>
  <c r="AP23" i="15"/>
  <c r="AQ22" i="15"/>
  <c r="AT25" i="15"/>
  <c r="AT26" i="15" s="1"/>
  <c r="AT28" i="15"/>
  <c r="AT29" i="15" s="1"/>
  <c r="AQ23" i="14"/>
  <c r="AR22" i="14"/>
  <c r="AT15" i="14"/>
  <c r="AS25" i="14"/>
  <c r="AS26" i="14" s="1"/>
  <c r="AS28" i="14"/>
  <c r="AS29" i="14" s="1"/>
  <c r="AP23" i="13"/>
  <c r="AQ22" i="13"/>
  <c r="AS25" i="12"/>
  <c r="AS26" i="12" s="1"/>
  <c r="AS28" i="12"/>
  <c r="AS29" i="12" s="1"/>
  <c r="AT15" i="12"/>
  <c r="AS18" i="12"/>
  <c r="AS19" i="12" s="1"/>
  <c r="AS20" i="12" s="1"/>
  <c r="AS31" i="12" s="1"/>
  <c r="AQ22" i="12"/>
  <c r="AP23" i="12"/>
  <c r="AP32" i="12" s="1"/>
  <c r="AP33" i="12" s="1"/>
  <c r="AP34" i="12" s="1"/>
  <c r="AR28" i="11"/>
  <c r="AR29" i="11" s="1"/>
  <c r="AR25" i="11"/>
  <c r="AR26" i="11" s="1"/>
  <c r="AS15" i="11"/>
  <c r="AQ23" i="11"/>
  <c r="AR22" i="11"/>
  <c r="AR28" i="10"/>
  <c r="AR29" i="10" s="1"/>
  <c r="AR25" i="10"/>
  <c r="AR26" i="10" s="1"/>
  <c r="AR18" i="10"/>
  <c r="AR19" i="10" s="1"/>
  <c r="AR20" i="10" s="1"/>
  <c r="AR31" i="10" s="1"/>
  <c r="AS15" i="10"/>
  <c r="AQ22" i="10"/>
  <c r="AP23" i="10"/>
  <c r="AP32" i="10" s="1"/>
  <c r="AP33" i="10" s="1"/>
  <c r="AP34" i="10" s="1"/>
  <c r="AR28" i="9"/>
  <c r="AR29" i="9" s="1"/>
  <c r="AR25" i="9"/>
  <c r="AR26" i="9" s="1"/>
  <c r="AR18" i="9"/>
  <c r="AR19" i="9" s="1"/>
  <c r="AR20" i="9" s="1"/>
  <c r="AR31" i="9" s="1"/>
  <c r="AS15" i="9"/>
  <c r="AQ22" i="9"/>
  <c r="AP23" i="9"/>
  <c r="AP32" i="9" s="1"/>
  <c r="AP33" i="9" s="1"/>
  <c r="AP34" i="9" s="1"/>
  <c r="AS25" i="8"/>
  <c r="AS26" i="8" s="1"/>
  <c r="AS28" i="8"/>
  <c r="AS29" i="8" s="1"/>
  <c r="AT15" i="8"/>
  <c r="AQ22" i="8"/>
  <c r="AP23" i="8"/>
  <c r="AR28" i="7"/>
  <c r="AR29" i="7" s="1"/>
  <c r="AR25" i="7"/>
  <c r="AR26" i="7" s="1"/>
  <c r="AS15" i="7"/>
  <c r="AR23" i="7"/>
  <c r="AS22" i="7"/>
  <c r="AS25" i="6"/>
  <c r="AS26" i="6" s="1"/>
  <c r="AT15" i="6"/>
  <c r="AS28" i="6"/>
  <c r="AS29" i="6" s="1"/>
  <c r="AP23" i="6"/>
  <c r="AQ22" i="6"/>
  <c r="AQ22" i="5"/>
  <c r="AP23" i="5"/>
  <c r="AP32" i="5" s="1"/>
  <c r="AP33" i="5" s="1"/>
  <c r="AP34" i="5" s="1"/>
  <c r="AR28" i="5"/>
  <c r="AR29" i="5" s="1"/>
  <c r="AR25" i="5"/>
  <c r="AR26" i="5" s="1"/>
  <c r="AS15" i="5"/>
  <c r="AR18" i="5"/>
  <c r="AR19" i="5" s="1"/>
  <c r="AR20" i="5" s="1"/>
  <c r="AR31" i="5" s="1"/>
  <c r="AS28" i="4"/>
  <c r="AS29" i="4" s="1"/>
  <c r="AS25" i="4"/>
  <c r="AS26" i="4" s="1"/>
  <c r="AT15" i="4"/>
  <c r="AP23" i="4"/>
  <c r="AQ22" i="4"/>
  <c r="AR28" i="3"/>
  <c r="AR29" i="3" s="1"/>
  <c r="AR25" i="3"/>
  <c r="AR26" i="3" s="1"/>
  <c r="AR18" i="3"/>
  <c r="AR19" i="3" s="1"/>
  <c r="AR20" i="3" s="1"/>
  <c r="AR31" i="3" s="1"/>
  <c r="AS15" i="3"/>
  <c r="AQ23" i="3"/>
  <c r="AQ32" i="3" s="1"/>
  <c r="AQ33" i="3" s="1"/>
  <c r="AQ34" i="3" s="1"/>
  <c r="AR22" i="3"/>
  <c r="AP32" i="8" l="1"/>
  <c r="AP33" i="8" s="1"/>
  <c r="AP34" i="8" s="1"/>
  <c r="AP19" i="13"/>
  <c r="AP20" i="13" s="1"/>
  <c r="AP31" i="13" s="1"/>
  <c r="AP32" i="13" s="1"/>
  <c r="AP33" i="13" s="1"/>
  <c r="AP34" i="13" s="1"/>
  <c r="AQ18" i="13"/>
  <c r="AP19" i="4"/>
  <c r="AP20" i="4" s="1"/>
  <c r="AP31" i="4" s="1"/>
  <c r="AP32" i="4" s="1"/>
  <c r="AP33" i="4" s="1"/>
  <c r="AP34" i="4" s="1"/>
  <c r="AQ18" i="4"/>
  <c r="AQ18" i="15"/>
  <c r="AP19" i="15"/>
  <c r="AP20" i="15" s="1"/>
  <c r="AP31" i="15" s="1"/>
  <c r="AP32" i="15" s="1"/>
  <c r="AP33" i="15" s="1"/>
  <c r="AP34" i="15" s="1"/>
  <c r="AP19" i="11"/>
  <c r="AP20" i="11" s="1"/>
  <c r="AP31" i="11" s="1"/>
  <c r="AP32" i="11" s="1"/>
  <c r="AP33" i="11" s="1"/>
  <c r="AP34" i="11" s="1"/>
  <c r="AQ18" i="11"/>
  <c r="AP19" i="14"/>
  <c r="AP20" i="14" s="1"/>
  <c r="AP31" i="14" s="1"/>
  <c r="AP32" i="14" s="1"/>
  <c r="AP33" i="14" s="1"/>
  <c r="AP34" i="14" s="1"/>
  <c r="AQ18" i="14"/>
  <c r="AP19" i="16"/>
  <c r="AP20" i="16" s="1"/>
  <c r="AP31" i="16" s="1"/>
  <c r="AP32" i="16" s="1"/>
  <c r="AP33" i="16" s="1"/>
  <c r="AP34" i="16" s="1"/>
  <c r="AQ18" i="16"/>
  <c r="AQ19" i="8"/>
  <c r="AQ20" i="8" s="1"/>
  <c r="AQ31" i="8" s="1"/>
  <c r="AR18" i="8"/>
  <c r="AP19" i="6"/>
  <c r="AP20" i="6" s="1"/>
  <c r="AP31" i="6" s="1"/>
  <c r="AP32" i="6" s="1"/>
  <c r="AP33" i="6" s="1"/>
  <c r="AP34" i="6" s="1"/>
  <c r="AQ18" i="6"/>
  <c r="AP19" i="7"/>
  <c r="AP20" i="7" s="1"/>
  <c r="AP31" i="7" s="1"/>
  <c r="AP32" i="7" s="1"/>
  <c r="AP33" i="7" s="1"/>
  <c r="AP34" i="7" s="1"/>
  <c r="AQ18" i="7"/>
  <c r="AS26" i="13"/>
  <c r="AT25" i="13"/>
  <c r="AT26" i="13" s="1"/>
  <c r="AP29" i="2"/>
  <c r="AQ28" i="2"/>
  <c r="AP25" i="2"/>
  <c r="AP26" i="2" s="1"/>
  <c r="AO33" i="2"/>
  <c r="AO34" i="2" s="1"/>
  <c r="AR18" i="2"/>
  <c r="AQ19" i="2"/>
  <c r="AQ20" i="2" s="1"/>
  <c r="AQ31" i="2" s="1"/>
  <c r="AQ32" i="2" s="1"/>
  <c r="AR23" i="16"/>
  <c r="AS22" i="16"/>
  <c r="AS28" i="16"/>
  <c r="AS29" i="16" s="1"/>
  <c r="AS25" i="16"/>
  <c r="AS26" i="16" s="1"/>
  <c r="AT15" i="16"/>
  <c r="AR22" i="15"/>
  <c r="AQ23" i="15"/>
  <c r="AT25" i="14"/>
  <c r="AT26" i="14" s="1"/>
  <c r="AT28" i="14"/>
  <c r="AT29" i="14" s="1"/>
  <c r="AR23" i="14"/>
  <c r="AS22" i="14"/>
  <c r="AR22" i="13"/>
  <c r="AQ23" i="13"/>
  <c r="AT28" i="12"/>
  <c r="AT25" i="12"/>
  <c r="AT26" i="12" s="1"/>
  <c r="AT18" i="12"/>
  <c r="AQ23" i="12"/>
  <c r="AQ32" i="12" s="1"/>
  <c r="AQ33" i="12" s="1"/>
  <c r="AQ34" i="12" s="1"/>
  <c r="AR22" i="12"/>
  <c r="AS25" i="11"/>
  <c r="AS26" i="11" s="1"/>
  <c r="AS28" i="11"/>
  <c r="AS29" i="11" s="1"/>
  <c r="AT15" i="11"/>
  <c r="AR23" i="11"/>
  <c r="AS22" i="11"/>
  <c r="AS18" i="10"/>
  <c r="AS19" i="10" s="1"/>
  <c r="AS20" i="10" s="1"/>
  <c r="AS31" i="10" s="1"/>
  <c r="AS28" i="10"/>
  <c r="AS29" i="10" s="1"/>
  <c r="AT15" i="10"/>
  <c r="AS25" i="10"/>
  <c r="AS26" i="10" s="1"/>
  <c r="AQ23" i="10"/>
  <c r="AQ32" i="10" s="1"/>
  <c r="AQ33" i="10" s="1"/>
  <c r="AQ34" i="10" s="1"/>
  <c r="AR22" i="10"/>
  <c r="AS25" i="9"/>
  <c r="AS26" i="9" s="1"/>
  <c r="AT15" i="9"/>
  <c r="AS28" i="9"/>
  <c r="AS29" i="9" s="1"/>
  <c r="AS18" i="9"/>
  <c r="AS19" i="9" s="1"/>
  <c r="AS20" i="9" s="1"/>
  <c r="AS31" i="9" s="1"/>
  <c r="AR22" i="9"/>
  <c r="AQ23" i="9"/>
  <c r="AQ32" i="9" s="1"/>
  <c r="AQ33" i="9" s="1"/>
  <c r="AQ34" i="9" s="1"/>
  <c r="AT28" i="8"/>
  <c r="AT29" i="8" s="1"/>
  <c r="AT25" i="8"/>
  <c r="AT26" i="8" s="1"/>
  <c r="AR22" i="8"/>
  <c r="AQ23" i="8"/>
  <c r="AT22" i="7"/>
  <c r="AT23" i="7" s="1"/>
  <c r="AS23" i="7"/>
  <c r="AS25" i="7"/>
  <c r="AS26" i="7" s="1"/>
  <c r="AS28" i="7"/>
  <c r="AS29" i="7" s="1"/>
  <c r="AT15" i="7"/>
  <c r="AQ23" i="6"/>
  <c r="AR22" i="6"/>
  <c r="AT28" i="6"/>
  <c r="AT29" i="6" s="1"/>
  <c r="AT25" i="6"/>
  <c r="AT26" i="6" s="1"/>
  <c r="AS18" i="5"/>
  <c r="AS19" i="5" s="1"/>
  <c r="AS20" i="5" s="1"/>
  <c r="AS31" i="5" s="1"/>
  <c r="AS28" i="5"/>
  <c r="AS29" i="5" s="1"/>
  <c r="AS25" i="5"/>
  <c r="AS26" i="5" s="1"/>
  <c r="AT15" i="5"/>
  <c r="AQ23" i="5"/>
  <c r="AQ32" i="5" s="1"/>
  <c r="AQ33" i="5" s="1"/>
  <c r="AQ34" i="5" s="1"/>
  <c r="AR22" i="5"/>
  <c r="AQ23" i="4"/>
  <c r="AR22" i="4"/>
  <c r="AT28" i="4"/>
  <c r="AT29" i="4" s="1"/>
  <c r="AT25" i="4"/>
  <c r="AT26" i="4" s="1"/>
  <c r="AS25" i="3"/>
  <c r="AS26" i="3" s="1"/>
  <c r="AS28" i="3"/>
  <c r="AS29" i="3" s="1"/>
  <c r="AS18" i="3"/>
  <c r="AS19" i="3" s="1"/>
  <c r="AS20" i="3" s="1"/>
  <c r="AS31" i="3" s="1"/>
  <c r="AT15" i="3"/>
  <c r="AR23" i="3"/>
  <c r="AR32" i="3" s="1"/>
  <c r="AR33" i="3" s="1"/>
  <c r="AR34" i="3" s="1"/>
  <c r="AS22" i="3"/>
  <c r="AQ32" i="8" l="1"/>
  <c r="AQ33" i="8" s="1"/>
  <c r="AQ34" i="8" s="1"/>
  <c r="AQ19" i="6"/>
  <c r="AQ20" i="6" s="1"/>
  <c r="AQ31" i="6" s="1"/>
  <c r="AR18" i="6"/>
  <c r="AR19" i="8"/>
  <c r="AR20" i="8" s="1"/>
  <c r="AR31" i="8" s="1"/>
  <c r="AS18" i="8"/>
  <c r="AQ19" i="13"/>
  <c r="AQ20" i="13" s="1"/>
  <c r="AQ31" i="13" s="1"/>
  <c r="AQ32" i="13" s="1"/>
  <c r="AQ33" i="13" s="1"/>
  <c r="AQ34" i="13" s="1"/>
  <c r="AR18" i="13"/>
  <c r="AQ32" i="6"/>
  <c r="AQ33" i="6" s="1"/>
  <c r="AQ34" i="6" s="1"/>
  <c r="AR18" i="15"/>
  <c r="AQ19" i="15"/>
  <c r="AQ20" i="15" s="1"/>
  <c r="AQ31" i="15" s="1"/>
  <c r="AQ32" i="15" s="1"/>
  <c r="AQ33" i="15" s="1"/>
  <c r="AQ34" i="15" s="1"/>
  <c r="AQ19" i="7"/>
  <c r="AQ20" i="7" s="1"/>
  <c r="AQ31" i="7" s="1"/>
  <c r="AQ32" i="7" s="1"/>
  <c r="AQ33" i="7" s="1"/>
  <c r="AQ34" i="7" s="1"/>
  <c r="AR18" i="7"/>
  <c r="AQ19" i="16"/>
  <c r="AQ20" i="16" s="1"/>
  <c r="AQ31" i="16" s="1"/>
  <c r="AQ32" i="16" s="1"/>
  <c r="AQ33" i="16" s="1"/>
  <c r="AQ34" i="16" s="1"/>
  <c r="AR18" i="16"/>
  <c r="AQ19" i="14"/>
  <c r="AQ20" i="14" s="1"/>
  <c r="AQ31" i="14" s="1"/>
  <c r="AQ32" i="14" s="1"/>
  <c r="AQ33" i="14" s="1"/>
  <c r="AQ34" i="14" s="1"/>
  <c r="AR18" i="14"/>
  <c r="AQ19" i="11"/>
  <c r="AQ20" i="11" s="1"/>
  <c r="AQ31" i="11" s="1"/>
  <c r="AQ32" i="11" s="1"/>
  <c r="AQ33" i="11" s="1"/>
  <c r="AQ34" i="11" s="1"/>
  <c r="AR18" i="11"/>
  <c r="AQ19" i="4"/>
  <c r="AQ20" i="4" s="1"/>
  <c r="AQ31" i="4" s="1"/>
  <c r="AQ32" i="4" s="1"/>
  <c r="AQ33" i="4" s="1"/>
  <c r="AQ34" i="4" s="1"/>
  <c r="AR18" i="4"/>
  <c r="AQ25" i="2"/>
  <c r="AQ26" i="2" s="1"/>
  <c r="AP33" i="2"/>
  <c r="AP34" i="2" s="1"/>
  <c r="AQ29" i="2"/>
  <c r="AR28" i="2"/>
  <c r="AR19" i="2"/>
  <c r="AR20" i="2" s="1"/>
  <c r="AR31" i="2" s="1"/>
  <c r="AR32" i="2" s="1"/>
  <c r="AS18" i="2"/>
  <c r="AT19" i="12"/>
  <c r="AT20" i="12" s="1"/>
  <c r="AT31" i="12" s="1"/>
  <c r="AU18" i="12"/>
  <c r="AU25" i="12"/>
  <c r="AT29" i="12"/>
  <c r="AU28" i="12"/>
  <c r="AT28" i="16"/>
  <c r="AT29" i="16" s="1"/>
  <c r="AT25" i="16"/>
  <c r="AT26" i="16" s="1"/>
  <c r="AT22" i="16"/>
  <c r="AT23" i="16" s="1"/>
  <c r="AS23" i="16"/>
  <c r="AR23" i="15"/>
  <c r="AS22" i="15"/>
  <c r="AT22" i="14"/>
  <c r="AT23" i="14" s="1"/>
  <c r="AS23" i="14"/>
  <c r="AR23" i="13"/>
  <c r="AS22" i="13"/>
  <c r="AR23" i="12"/>
  <c r="AR32" i="12" s="1"/>
  <c r="AR33" i="12" s="1"/>
  <c r="AR34" i="12" s="1"/>
  <c r="AS22" i="12"/>
  <c r="AT22" i="11"/>
  <c r="AT23" i="11" s="1"/>
  <c r="AS23" i="11"/>
  <c r="AT25" i="11"/>
  <c r="AT26" i="11" s="1"/>
  <c r="AT28" i="11"/>
  <c r="AT29" i="11" s="1"/>
  <c r="AT28" i="10"/>
  <c r="AT29" i="10" s="1"/>
  <c r="AT25" i="10"/>
  <c r="AT26" i="10" s="1"/>
  <c r="AT18" i="10"/>
  <c r="AT19" i="10" s="1"/>
  <c r="AT20" i="10" s="1"/>
  <c r="AT31" i="10" s="1"/>
  <c r="AR23" i="10"/>
  <c r="AR32" i="10" s="1"/>
  <c r="AR33" i="10" s="1"/>
  <c r="AR34" i="10" s="1"/>
  <c r="AS22" i="10"/>
  <c r="AR23" i="9"/>
  <c r="AR32" i="9" s="1"/>
  <c r="AR33" i="9" s="1"/>
  <c r="AR34" i="9" s="1"/>
  <c r="AS22" i="9"/>
  <c r="AT28" i="9"/>
  <c r="AT29" i="9" s="1"/>
  <c r="AT25" i="9"/>
  <c r="AT26" i="9" s="1"/>
  <c r="AT18" i="9"/>
  <c r="AT19" i="9" s="1"/>
  <c r="AT20" i="9" s="1"/>
  <c r="AT31" i="9" s="1"/>
  <c r="AR23" i="8"/>
  <c r="AS22" i="8"/>
  <c r="AT28" i="7"/>
  <c r="AT29" i="7" s="1"/>
  <c r="AT25" i="7"/>
  <c r="AT26" i="7" s="1"/>
  <c r="AR23" i="6"/>
  <c r="AS22" i="6"/>
  <c r="AT28" i="5"/>
  <c r="AT29" i="5" s="1"/>
  <c r="AT25" i="5"/>
  <c r="AT26" i="5" s="1"/>
  <c r="AT18" i="5"/>
  <c r="AT19" i="5" s="1"/>
  <c r="AT20" i="5" s="1"/>
  <c r="AT31" i="5" s="1"/>
  <c r="AS22" i="5"/>
  <c r="AR23" i="5"/>
  <c r="AR32" i="5" s="1"/>
  <c r="AR33" i="5" s="1"/>
  <c r="AR34" i="5" s="1"/>
  <c r="AS22" i="4"/>
  <c r="AR23" i="4"/>
  <c r="AT25" i="3"/>
  <c r="AT26" i="3" s="1"/>
  <c r="AT28" i="3"/>
  <c r="AT29" i="3" s="1"/>
  <c r="AT18" i="3"/>
  <c r="AT19" i="3" s="1"/>
  <c r="AT20" i="3" s="1"/>
  <c r="AT31" i="3" s="1"/>
  <c r="AT22" i="3"/>
  <c r="AT23" i="3" s="1"/>
  <c r="AS23" i="3"/>
  <c r="AS32" i="3" s="1"/>
  <c r="AS33" i="3" s="1"/>
  <c r="AS34" i="3" s="1"/>
  <c r="AR32" i="8" l="1"/>
  <c r="AR33" i="8" s="1"/>
  <c r="AR34" i="8" s="1"/>
  <c r="AR19" i="15"/>
  <c r="AR20" i="15" s="1"/>
  <c r="AR31" i="15" s="1"/>
  <c r="AR32" i="15" s="1"/>
  <c r="AR33" i="15" s="1"/>
  <c r="AR34" i="15" s="1"/>
  <c r="AS18" i="15"/>
  <c r="AR19" i="11"/>
  <c r="AR20" i="11" s="1"/>
  <c r="AR31" i="11" s="1"/>
  <c r="AR32" i="11" s="1"/>
  <c r="AR33" i="11" s="1"/>
  <c r="AR34" i="11" s="1"/>
  <c r="AS18" i="11"/>
  <c r="AR19" i="16"/>
  <c r="AR20" i="16" s="1"/>
  <c r="AR31" i="16" s="1"/>
  <c r="AR32" i="16" s="1"/>
  <c r="AR33" i="16" s="1"/>
  <c r="AR34" i="16" s="1"/>
  <c r="AS18" i="16"/>
  <c r="AS18" i="13"/>
  <c r="AR19" i="13"/>
  <c r="AR20" i="13" s="1"/>
  <c r="AR31" i="13" s="1"/>
  <c r="AR32" i="13" s="1"/>
  <c r="AR33" i="13" s="1"/>
  <c r="AR34" i="13" s="1"/>
  <c r="AR19" i="6"/>
  <c r="AR20" i="6" s="1"/>
  <c r="AR31" i="6" s="1"/>
  <c r="AS18" i="6"/>
  <c r="AR19" i="4"/>
  <c r="AR20" i="4" s="1"/>
  <c r="AR31" i="4" s="1"/>
  <c r="AS18" i="4"/>
  <c r="AR19" i="14"/>
  <c r="AR20" i="14" s="1"/>
  <c r="AR31" i="14" s="1"/>
  <c r="AR32" i="14" s="1"/>
  <c r="AR33" i="14" s="1"/>
  <c r="AR34" i="14" s="1"/>
  <c r="AS18" i="14"/>
  <c r="AR19" i="7"/>
  <c r="AR20" i="7" s="1"/>
  <c r="AR31" i="7" s="1"/>
  <c r="AR32" i="7" s="1"/>
  <c r="AR33" i="7" s="1"/>
  <c r="AR34" i="7" s="1"/>
  <c r="AS18" i="7"/>
  <c r="AS19" i="8"/>
  <c r="AS20" i="8" s="1"/>
  <c r="AS31" i="8" s="1"/>
  <c r="AT18" i="8"/>
  <c r="AT19" i="8" s="1"/>
  <c r="AT20" i="8" s="1"/>
  <c r="AT31" i="8" s="1"/>
  <c r="AR29" i="2"/>
  <c r="AS28" i="2"/>
  <c r="AT18" i="2"/>
  <c r="AT19" i="2" s="1"/>
  <c r="AT20" i="2" s="1"/>
  <c r="AT31" i="2" s="1"/>
  <c r="AS19" i="2"/>
  <c r="AS20" i="2" s="1"/>
  <c r="AS31" i="2" s="1"/>
  <c r="AS32" i="2" s="1"/>
  <c r="AR25" i="2"/>
  <c r="AR26" i="2" s="1"/>
  <c r="AQ33" i="2"/>
  <c r="AQ34" i="2" s="1"/>
  <c r="AU26" i="12"/>
  <c r="AV25" i="12"/>
  <c r="AV26" i="12" s="1"/>
  <c r="AU29" i="12"/>
  <c r="AV28" i="12"/>
  <c r="AV29" i="12" s="1"/>
  <c r="AV18" i="12"/>
  <c r="AV19" i="12" s="1"/>
  <c r="AV20" i="12" s="1"/>
  <c r="AV31" i="12" s="1"/>
  <c r="AU19" i="12"/>
  <c r="AU20" i="12" s="1"/>
  <c r="AU31" i="12" s="1"/>
  <c r="AS23" i="15"/>
  <c r="AT22" i="15"/>
  <c r="AT23" i="15" s="1"/>
  <c r="AS23" i="13"/>
  <c r="AT22" i="13"/>
  <c r="AT23" i="13" s="1"/>
  <c r="AS23" i="12"/>
  <c r="AS32" i="12" s="1"/>
  <c r="AS33" i="12" s="1"/>
  <c r="AS34" i="12" s="1"/>
  <c r="AT22" i="12"/>
  <c r="B31" i="10"/>
  <c r="L17" i="1" s="1"/>
  <c r="AS23" i="10"/>
  <c r="AS32" i="10" s="1"/>
  <c r="AS33" i="10" s="1"/>
  <c r="AS34" i="10" s="1"/>
  <c r="AT22" i="10"/>
  <c r="AT23" i="10" s="1"/>
  <c r="AT32" i="10" s="1"/>
  <c r="AT22" i="9"/>
  <c r="AT23" i="9" s="1"/>
  <c r="AT32" i="9" s="1"/>
  <c r="AS23" i="9"/>
  <c r="AS32" i="9" s="1"/>
  <c r="AS33" i="9" s="1"/>
  <c r="AS34" i="9" s="1"/>
  <c r="B31" i="9"/>
  <c r="K17" i="1" s="1"/>
  <c r="AS23" i="8"/>
  <c r="AT22" i="8"/>
  <c r="AT23" i="8" s="1"/>
  <c r="AT22" i="6"/>
  <c r="AT23" i="6" s="1"/>
  <c r="AS23" i="6"/>
  <c r="B31" i="5"/>
  <c r="G17" i="1" s="1"/>
  <c r="AS23" i="5"/>
  <c r="AS32" i="5" s="1"/>
  <c r="AS33" i="5" s="1"/>
  <c r="AS34" i="5" s="1"/>
  <c r="AT22" i="5"/>
  <c r="AT23" i="5" s="1"/>
  <c r="AT32" i="5" s="1"/>
  <c r="AS23" i="4"/>
  <c r="AT22" i="4"/>
  <c r="AT23" i="4" s="1"/>
  <c r="AT32" i="3"/>
  <c r="B31" i="3"/>
  <c r="E17" i="1" s="1"/>
  <c r="B31" i="8" l="1"/>
  <c r="J17" i="1" s="1"/>
  <c r="AT32" i="8"/>
  <c r="AR32" i="4"/>
  <c r="AR33" i="4" s="1"/>
  <c r="AR34" i="4" s="1"/>
  <c r="AR32" i="6"/>
  <c r="AR33" i="6" s="1"/>
  <c r="AR34" i="6" s="1"/>
  <c r="AS32" i="8"/>
  <c r="AS33" i="8" s="1"/>
  <c r="AS34" i="8" s="1"/>
  <c r="AS19" i="7"/>
  <c r="AS20" i="7" s="1"/>
  <c r="AS31" i="7" s="1"/>
  <c r="AT18" i="7"/>
  <c r="AT19" i="7" s="1"/>
  <c r="AT20" i="7" s="1"/>
  <c r="AT31" i="7" s="1"/>
  <c r="AT32" i="7" s="1"/>
  <c r="AT33" i="7" s="1"/>
  <c r="AS19" i="4"/>
  <c r="AS20" i="4" s="1"/>
  <c r="AS31" i="4" s="1"/>
  <c r="AS32" i="4" s="1"/>
  <c r="AS33" i="4" s="1"/>
  <c r="AS34" i="4" s="1"/>
  <c r="AT18" i="4"/>
  <c r="AT19" i="4" s="1"/>
  <c r="AT20" i="4" s="1"/>
  <c r="AT31" i="4" s="1"/>
  <c r="AT32" i="4" s="1"/>
  <c r="AT33" i="4" s="1"/>
  <c r="AS19" i="11"/>
  <c r="AS20" i="11" s="1"/>
  <c r="AS31" i="11" s="1"/>
  <c r="AT18" i="11"/>
  <c r="AT19" i="11" s="1"/>
  <c r="AT20" i="11" s="1"/>
  <c r="AT31" i="11" s="1"/>
  <c r="AT32" i="11" s="1"/>
  <c r="AT33" i="11" s="1"/>
  <c r="AS19" i="13"/>
  <c r="AS20" i="13" s="1"/>
  <c r="AS31" i="13" s="1"/>
  <c r="AT18" i="13"/>
  <c r="AT19" i="13" s="1"/>
  <c r="AT20" i="13" s="1"/>
  <c r="AT31" i="13" s="1"/>
  <c r="AT32" i="13" s="1"/>
  <c r="AT33" i="13" s="1"/>
  <c r="AS19" i="15"/>
  <c r="AS20" i="15" s="1"/>
  <c r="AS31" i="15" s="1"/>
  <c r="AS32" i="15" s="1"/>
  <c r="AS33" i="15" s="1"/>
  <c r="AS34" i="15" s="1"/>
  <c r="AT18" i="15"/>
  <c r="AT19" i="15" s="1"/>
  <c r="AT20" i="15" s="1"/>
  <c r="AT31" i="15" s="1"/>
  <c r="AT32" i="15" s="1"/>
  <c r="AT33" i="15" s="1"/>
  <c r="AS19" i="14"/>
  <c r="AS20" i="14" s="1"/>
  <c r="AS31" i="14" s="1"/>
  <c r="AS32" i="14" s="1"/>
  <c r="AS33" i="14" s="1"/>
  <c r="AS34" i="14" s="1"/>
  <c r="AT18" i="14"/>
  <c r="AT19" i="14" s="1"/>
  <c r="AT20" i="14" s="1"/>
  <c r="AT31" i="14" s="1"/>
  <c r="AT32" i="14" s="1"/>
  <c r="AT33" i="14" s="1"/>
  <c r="AT34" i="14" s="1"/>
  <c r="AS19" i="6"/>
  <c r="AS20" i="6" s="1"/>
  <c r="AS31" i="6" s="1"/>
  <c r="AS32" i="6" s="1"/>
  <c r="AS33" i="6" s="1"/>
  <c r="AS34" i="6" s="1"/>
  <c r="AT18" i="6"/>
  <c r="AT19" i="6" s="1"/>
  <c r="AT20" i="6" s="1"/>
  <c r="AT31" i="6" s="1"/>
  <c r="AT32" i="6" s="1"/>
  <c r="AT33" i="6" s="1"/>
  <c r="AS19" i="16"/>
  <c r="AS20" i="16" s="1"/>
  <c r="AS31" i="16" s="1"/>
  <c r="AT18" i="16"/>
  <c r="AT19" i="16" s="1"/>
  <c r="AT20" i="16" s="1"/>
  <c r="AT31" i="16" s="1"/>
  <c r="AT32" i="16" s="1"/>
  <c r="AT33" i="16" s="1"/>
  <c r="B31" i="12"/>
  <c r="N17" i="1" s="1"/>
  <c r="B31" i="2"/>
  <c r="D17" i="1" s="1"/>
  <c r="AT32" i="2"/>
  <c r="B32" i="2" s="1"/>
  <c r="D18" i="1" s="1"/>
  <c r="AS25" i="2"/>
  <c r="AS26" i="2" s="1"/>
  <c r="AR33" i="2"/>
  <c r="AR34" i="2" s="1"/>
  <c r="AS29" i="2"/>
  <c r="AT28" i="2"/>
  <c r="AT29" i="2" s="1"/>
  <c r="AT23" i="12"/>
  <c r="AT32" i="12" s="1"/>
  <c r="AT33" i="12" s="1"/>
  <c r="AU22" i="12"/>
  <c r="B32" i="15"/>
  <c r="Q18" i="1" s="1"/>
  <c r="AT33" i="10"/>
  <c r="B32" i="10"/>
  <c r="L18" i="1" s="1"/>
  <c r="AT33" i="9"/>
  <c r="B32" i="9"/>
  <c r="K18" i="1" s="1"/>
  <c r="AT33" i="8"/>
  <c r="B32" i="8"/>
  <c r="J18" i="1" s="1"/>
  <c r="AT33" i="5"/>
  <c r="B32" i="5"/>
  <c r="G18" i="1" s="1"/>
  <c r="AT33" i="3"/>
  <c r="B32" i="3"/>
  <c r="E18" i="1" s="1"/>
  <c r="B32" i="6" l="1"/>
  <c r="H18" i="1" s="1"/>
  <c r="B34" i="14"/>
  <c r="P20" i="1" s="1"/>
  <c r="B33" i="14"/>
  <c r="P19" i="1" s="1"/>
  <c r="B31" i="6"/>
  <c r="H17" i="1" s="1"/>
  <c r="B31" i="4"/>
  <c r="F17" i="1" s="1"/>
  <c r="AS32" i="16"/>
  <c r="B31" i="16"/>
  <c r="R17" i="1" s="1"/>
  <c r="B31" i="15"/>
  <c r="Q17" i="1" s="1"/>
  <c r="AS32" i="13"/>
  <c r="B31" i="13"/>
  <c r="O17" i="1" s="1"/>
  <c r="B32" i="4"/>
  <c r="F18" i="1" s="1"/>
  <c r="AS32" i="11"/>
  <c r="B31" i="11"/>
  <c r="M17" i="1" s="1"/>
  <c r="AS32" i="7"/>
  <c r="B31" i="7"/>
  <c r="I17" i="1" s="1"/>
  <c r="B31" i="14"/>
  <c r="P17" i="1" s="1"/>
  <c r="B32" i="14"/>
  <c r="P18" i="1" s="1"/>
  <c r="AT25" i="2"/>
  <c r="AS33" i="2"/>
  <c r="AS34" i="2" s="1"/>
  <c r="AU23" i="12"/>
  <c r="AU32" i="12" s="1"/>
  <c r="AU33" i="12" s="1"/>
  <c r="AU34" i="12" s="1"/>
  <c r="AV22" i="12"/>
  <c r="AV23" i="12" s="1"/>
  <c r="AV32" i="12" s="1"/>
  <c r="AV33" i="12" s="1"/>
  <c r="AV34" i="12" s="1"/>
  <c r="AT34" i="16"/>
  <c r="AT34" i="15"/>
  <c r="B34" i="15" s="1"/>
  <c r="Q20" i="1" s="1"/>
  <c r="B33" i="15"/>
  <c r="Q19" i="1" s="1"/>
  <c r="AT34" i="13"/>
  <c r="AT34" i="12"/>
  <c r="AT34" i="11"/>
  <c r="AT34" i="10"/>
  <c r="B34" i="10" s="1"/>
  <c r="L20" i="1" s="1"/>
  <c r="B33" i="10"/>
  <c r="L19" i="1" s="1"/>
  <c r="AT34" i="9"/>
  <c r="B34" i="9" s="1"/>
  <c r="K20" i="1" s="1"/>
  <c r="B33" i="9"/>
  <c r="K19" i="1" s="1"/>
  <c r="AT34" i="8"/>
  <c r="B34" i="8" s="1"/>
  <c r="J20" i="1" s="1"/>
  <c r="B33" i="8"/>
  <c r="J19" i="1" s="1"/>
  <c r="AT34" i="7"/>
  <c r="AT34" i="6"/>
  <c r="B34" i="6" s="1"/>
  <c r="H20" i="1" s="1"/>
  <c r="B33" i="6"/>
  <c r="H19" i="1" s="1"/>
  <c r="AT34" i="5"/>
  <c r="B34" i="5" s="1"/>
  <c r="G20" i="1" s="1"/>
  <c r="B33" i="5"/>
  <c r="G19" i="1" s="1"/>
  <c r="AT34" i="4"/>
  <c r="B34" i="4" s="1"/>
  <c r="F20" i="1" s="1"/>
  <c r="B33" i="4"/>
  <c r="F19" i="1" s="1"/>
  <c r="AT34" i="3"/>
  <c r="B34" i="3" s="1"/>
  <c r="E20" i="1" s="1"/>
  <c r="B33" i="3"/>
  <c r="E19" i="1" s="1"/>
  <c r="C17" i="1" l="1"/>
  <c r="AS33" i="11"/>
  <c r="B32" i="11"/>
  <c r="M18" i="1" s="1"/>
  <c r="AS33" i="7"/>
  <c r="B32" i="7"/>
  <c r="I18" i="1" s="1"/>
  <c r="AS33" i="16"/>
  <c r="B32" i="16"/>
  <c r="R18" i="1" s="1"/>
  <c r="AS33" i="13"/>
  <c r="B32" i="13"/>
  <c r="O18" i="1" s="1"/>
  <c r="AT26" i="2"/>
  <c r="AT33" i="2" s="1"/>
  <c r="B34" i="12"/>
  <c r="N20" i="1" s="1"/>
  <c r="B32" i="12"/>
  <c r="N18" i="1" s="1"/>
  <c r="B33" i="12"/>
  <c r="N19" i="1" s="1"/>
  <c r="AS34" i="13" l="1"/>
  <c r="B34" i="13" s="1"/>
  <c r="O20" i="1" s="1"/>
  <c r="B33" i="13"/>
  <c r="O19" i="1" s="1"/>
  <c r="AS34" i="7"/>
  <c r="B34" i="7" s="1"/>
  <c r="I20" i="1" s="1"/>
  <c r="B33" i="7"/>
  <c r="I19" i="1" s="1"/>
  <c r="C18" i="1"/>
  <c r="AS34" i="16"/>
  <c r="B34" i="16" s="1"/>
  <c r="R20" i="1" s="1"/>
  <c r="B33" i="16"/>
  <c r="R19" i="1" s="1"/>
  <c r="AS34" i="11"/>
  <c r="B34" i="11" s="1"/>
  <c r="M20" i="1" s="1"/>
  <c r="B33" i="11"/>
  <c r="M19" i="1" s="1"/>
  <c r="B33" i="2"/>
  <c r="D19" i="1" s="1"/>
  <c r="AT34" i="2"/>
  <c r="B34" i="2" s="1"/>
  <c r="D20" i="1" s="1"/>
  <c r="C19" i="1" l="1"/>
  <c r="C20" i="1"/>
</calcChain>
</file>

<file path=xl/sharedStrings.xml><?xml version="1.0" encoding="utf-8"?>
<sst xmlns="http://schemas.openxmlformats.org/spreadsheetml/2006/main" count="911" uniqueCount="110">
  <si>
    <t>Existing ship fleet size</t>
  </si>
  <si>
    <t>0.5-1</t>
  </si>
  <si>
    <t>Year slow speed improvement starts</t>
  </si>
  <si>
    <t>2020-2025</t>
  </si>
  <si>
    <t>Years til total speed improvement achieved</t>
  </si>
  <si>
    <t>2-10</t>
  </si>
  <si>
    <t>0.8-1</t>
  </si>
  <si>
    <t>Year zero carbon fuel avail for retrofit</t>
  </si>
  <si>
    <t>2025-2035</t>
  </si>
  <si>
    <t>5-20</t>
  </si>
  <si>
    <t>Non-speed: years til all operational improvements done</t>
  </si>
  <si>
    <t>Non-speed: operational improvement factor</t>
  </si>
  <si>
    <t>Years til all ships retrofitted to use zero carbon fuel</t>
  </si>
  <si>
    <t>Slow speed improvement</t>
  </si>
  <si>
    <t>BULK CARRIERS</t>
  </si>
  <si>
    <t>Total committed carbon (MtCO2)</t>
  </si>
  <si>
    <t>CHEMICAL TANKERS</t>
  </si>
  <si>
    <t>COMBINATION CARRIERS</t>
  </si>
  <si>
    <t>CONTAINER SHIPS</t>
  </si>
  <si>
    <t>CONTAINER RO-RO CARGO</t>
  </si>
  <si>
    <t>GAS CARRIERS</t>
  </si>
  <si>
    <t>GENERAL CARGO SHIPS</t>
  </si>
  <si>
    <t>LNG CARRIERS</t>
  </si>
  <si>
    <t>OIL TANKERS</t>
  </si>
  <si>
    <t>OTHER SHIP TYPES</t>
  </si>
  <si>
    <t>PASSENGER SHIPS</t>
  </si>
  <si>
    <t>REFRIGERATED CARGO</t>
  </si>
  <si>
    <t>RO PAX</t>
  </si>
  <si>
    <t>RO-RO</t>
  </si>
  <si>
    <t>VEHICLE CARRIERS</t>
  </si>
  <si>
    <t>TOTAL</t>
  </si>
  <si>
    <t>CO2 from existing ships, in Year X</t>
  </si>
  <si>
    <t>Reduced to account for slow speed</t>
  </si>
  <si>
    <t>preparatory line</t>
  </si>
  <si>
    <t>% of ships having had other operational improvements</t>
  </si>
  <si>
    <t>actual result to use:</t>
  </si>
  <si>
    <t>reduced to account for other operational improvements</t>
  </si>
  <si>
    <t>reduced to account for switching to zero carbon fuels</t>
  </si>
  <si>
    <t>Speed: % of final speed improvement achieved</t>
  </si>
  <si>
    <t>Speed: improvement factor to apply</t>
  </si>
  <si>
    <t>reduced to account for blending</t>
  </si>
  <si>
    <t>Total CO2</t>
  </si>
  <si>
    <t>preparatory line:</t>
  </si>
  <si>
    <t>% of all new ships retrofitted to use zero C fuel</t>
  </si>
  <si>
    <t>Blending: year starts</t>
  </si>
  <si>
    <t>Blending: additional annual % of ships doing blending</t>
  </si>
  <si>
    <t>Blending: additional annual rise in % blended = zero c</t>
  </si>
  <si>
    <t>BLENDING</t>
  </si>
  <si>
    <t>ZERO C FUEL</t>
  </si>
  <si>
    <t>OPERATIONAL</t>
  </si>
  <si>
    <t>SPEED</t>
  </si>
  <si>
    <t>Years from the start of blending</t>
  </si>
  <si>
    <t>Blending: improvement factor to apply</t>
  </si>
  <si>
    <t xml:space="preserve">See </t>
  </si>
  <si>
    <t>+SPEED</t>
  </si>
  <si>
    <t>+OPERATIONAL</t>
  </si>
  <si>
    <t>+BLENDING</t>
  </si>
  <si>
    <t>+ZERO C FUEL</t>
  </si>
  <si>
    <t>BASELINE</t>
  </si>
  <si>
    <t>2022-2030</t>
  </si>
  <si>
    <t>1-3</t>
  </si>
  <si>
    <t>1-4</t>
  </si>
  <si>
    <t>+SLOW SPEED</t>
  </si>
  <si>
    <t>Q: will I need a row with ships left in the "existing fleet in it?</t>
  </si>
  <si>
    <t xml:space="preserve">CO2 in year X data: </t>
  </si>
  <si>
    <t xml:space="preserve"> </t>
  </si>
  <si>
    <t>INPUT FROM CO2 in year X tab in ship class' spreadsheet:</t>
  </si>
  <si>
    <t>BASELINE:</t>
  </si>
  <si>
    <t>INPUT VALUES</t>
  </si>
  <si>
    <t>RO RO</t>
  </si>
  <si>
    <t>All</t>
  </si>
  <si>
    <t>Suggested max-min values</t>
  </si>
  <si>
    <t>Slow speed improvement factor</t>
  </si>
  <si>
    <t>NOT APPLIED</t>
  </si>
  <si>
    <t>MID</t>
  </si>
  <si>
    <t>Range of input values:</t>
  </si>
  <si>
    <t>Just slow speed</t>
  </si>
  <si>
    <t>Speed</t>
  </si>
  <si>
    <t>Operational</t>
  </si>
  <si>
    <t>Blending</t>
  </si>
  <si>
    <t>Zero C fuel</t>
  </si>
  <si>
    <t>Just operational</t>
  </si>
  <si>
    <t>Just blending</t>
  </si>
  <si>
    <t>Just Zero-C fuel</t>
  </si>
  <si>
    <t>MtCO2</t>
  </si>
  <si>
    <t>% reduction on baseline</t>
  </si>
  <si>
    <t>Baseline (MtCO2)</t>
  </si>
  <si>
    <t>All 4 measures (MtCO2)</t>
  </si>
  <si>
    <t>All 4 measures (% reduction)</t>
  </si>
  <si>
    <t>All but slow speed</t>
  </si>
  <si>
    <t>All but operational</t>
  </si>
  <si>
    <t>All but blending</t>
  </si>
  <si>
    <t>All but Zero-C fuel</t>
  </si>
  <si>
    <t>3 Measures: MtCO2</t>
  </si>
  <si>
    <t>3 Measures:                                   % reduction on baseline</t>
  </si>
  <si>
    <t>Blending: additional annual % of ships using blended fuel</t>
  </si>
  <si>
    <t>LOW</t>
  </si>
  <si>
    <t>HIGH</t>
  </si>
  <si>
    <t>this is before other factors applied…</t>
  </si>
  <si>
    <t xml:space="preserve">Green values from changing column C </t>
  </si>
  <si>
    <t>inputs in tab "master input"</t>
  </si>
  <si>
    <t>OTHER</t>
  </si>
  <si>
    <t>MASTER INPUT is the tab for the final results, and initial inputs</t>
  </si>
  <si>
    <t>This spreadsheet contains the calculations for how different assumptions change the baseline committed emissions value for EU MRV ships</t>
  </si>
  <si>
    <t>The other tabs contains the equations for calculating the results for the master input and values and results tabs ; they also take as an input the "CO2 in year X" tab (as a fixed value) from each of the individual spreadsheets (the raw data spreadsheets, not included here)</t>
  </si>
  <si>
    <t>VALUES &amp; RESULTS is the tab which gives the ranges of inputs, and the final outputs (in green, units of MtCO2)</t>
  </si>
  <si>
    <t>These data and equations have been checked - see 8 checks on page 25 of the research record</t>
  </si>
  <si>
    <t>CO2 graph is the tab for the baseline values for committed emissions for existing ships, by ship type and year, before any modifications, taken from the individual raw data analysis spreadsheets</t>
  </si>
  <si>
    <t>This spreadsheet is an accompanying document for the 2019 paper Shipping and the Paris climate agreement: a focus on committed emissions (Bullock S, Mason J, Broderick J, Larkin A)</t>
  </si>
  <si>
    <t>This spreadsheet is a copy of "committed emissions existing ships master summary spreadsheet.xlsx"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</si>
</sst>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3" x14ac:knownFonts="1">
    <font>
      <sz val="11"/>
      <color theme="1"/>
      <name val="Calibri"/>
      <family val="2"/>
      <scheme val="minor"/>
    </font>
    <font>
      <b/>
      <sz val="11"/>
      <color theme="1"/>
      <name val="Calibri"/>
      <family val="2"/>
      <scheme val="minor"/>
    </font>
    <font>
      <sz val="10"/>
      <color theme="1"/>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7"/>
        <bgColor indexed="64"/>
      </patternFill>
    </fill>
    <fill>
      <patternFill patternType="solid">
        <fgColor rgb="FF92D050"/>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diagonal/>
    </border>
  </borders>
  <cellStyleXfs count="1">
    <xf numFmtId="0" fontId="0" fillId="0" borderId="0"/>
  </cellStyleXfs>
  <cellXfs count="171">
    <xf numFmtId="0" fontId="0" fillId="0" borderId="0" xfId="0"/>
    <xf numFmtId="0" fontId="0" fillId="2" borderId="1" xfId="0" applyFill="1" applyBorder="1" applyAlignment="1">
      <alignment horizontal="center"/>
    </xf>
    <xf numFmtId="0" fontId="2" fillId="2" borderId="1" xfId="0" applyFont="1" applyFill="1" applyBorder="1" applyAlignment="1">
      <alignment horizontal="center" vertical="center" wrapText="1"/>
    </xf>
    <xf numFmtId="0" fontId="2" fillId="0" borderId="0" xfId="0" applyFont="1"/>
    <xf numFmtId="0" fontId="2" fillId="0" borderId="1" xfId="0" applyFont="1" applyBorder="1"/>
    <xf numFmtId="0" fontId="2" fillId="0" borderId="1" xfId="0" applyFont="1" applyFill="1" applyBorder="1"/>
    <xf numFmtId="0" fontId="0" fillId="0" borderId="2" xfId="0" applyFill="1" applyBorder="1" applyAlignment="1">
      <alignment horizontal="center" wrapText="1"/>
    </xf>
    <xf numFmtId="0" fontId="0" fillId="4" borderId="1" xfId="0" applyFill="1" applyBorder="1" applyAlignment="1">
      <alignment horizont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4" fontId="0" fillId="0" borderId="0" xfId="0" applyNumberFormat="1"/>
    <xf numFmtId="2" fontId="0" fillId="0" borderId="0" xfId="0" applyNumberFormat="1"/>
    <xf numFmtId="0" fontId="0" fillId="0" borderId="0" xfId="0" applyFill="1"/>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2" fontId="0" fillId="6" borderId="0" xfId="0" applyNumberFormat="1" applyFill="1"/>
    <xf numFmtId="0" fontId="0" fillId="7" borderId="0" xfId="0" applyFill="1"/>
    <xf numFmtId="164" fontId="0" fillId="4" borderId="0" xfId="0" applyNumberFormat="1" applyFill="1" applyAlignment="1">
      <alignment horizontal="center"/>
    </xf>
    <xf numFmtId="164" fontId="0" fillId="0" borderId="0" xfId="0" applyNumberFormat="1" applyFill="1"/>
    <xf numFmtId="4" fontId="0" fillId="0" borderId="4" xfId="0" applyNumberFormat="1" applyBorder="1"/>
    <xf numFmtId="0" fontId="0" fillId="0" borderId="3" xfId="0" applyBorder="1"/>
    <xf numFmtId="0" fontId="0" fillId="0" borderId="4" xfId="0" applyBorder="1"/>
    <xf numFmtId="2" fontId="0" fillId="0" borderId="3" xfId="0" applyNumberFormat="1" applyBorder="1"/>
    <xf numFmtId="2" fontId="0" fillId="0" borderId="4" xfId="0" applyNumberFormat="1" applyBorder="1"/>
    <xf numFmtId="2" fontId="0" fillId="6" borderId="3" xfId="0" applyNumberFormat="1" applyFill="1" applyBorder="1"/>
    <xf numFmtId="2" fontId="0" fillId="6" borderId="4" xfId="0" applyNumberFormat="1" applyFill="1" applyBorder="1"/>
    <xf numFmtId="0" fontId="0" fillId="0" borderId="1" xfId="0" applyFill="1" applyBorder="1" applyAlignment="1">
      <alignment horizontal="center"/>
    </xf>
    <xf numFmtId="164" fontId="0" fillId="0" borderId="0" xfId="0" applyNumberFormat="1" applyFill="1" applyAlignment="1">
      <alignment horizontal="center"/>
    </xf>
    <xf numFmtId="0" fontId="0" fillId="2" borderId="0" xfId="0" applyFill="1"/>
    <xf numFmtId="0" fontId="2" fillId="0" borderId="0" xfId="0" applyFont="1" applyBorder="1"/>
    <xf numFmtId="164" fontId="0" fillId="10" borderId="0" xfId="0" applyNumberFormat="1" applyFill="1"/>
    <xf numFmtId="0" fontId="0" fillId="10" borderId="0" xfId="0" applyFill="1"/>
    <xf numFmtId="164" fontId="0" fillId="11" borderId="0" xfId="0" applyNumberFormat="1" applyFill="1"/>
    <xf numFmtId="164" fontId="0" fillId="12" borderId="0" xfId="0" applyNumberFormat="1" applyFill="1"/>
    <xf numFmtId="0" fontId="0" fillId="12" borderId="0" xfId="0" applyFill="1"/>
    <xf numFmtId="0" fontId="0" fillId="11" borderId="0" xfId="0" applyFill="1"/>
    <xf numFmtId="164" fontId="0" fillId="5" borderId="0" xfId="0" applyNumberFormat="1" applyFill="1"/>
    <xf numFmtId="0" fontId="0" fillId="5" borderId="0" xfId="0" applyFill="1"/>
    <xf numFmtId="0" fontId="2" fillId="6" borderId="0" xfId="0" applyFont="1" applyFill="1" applyBorder="1"/>
    <xf numFmtId="4" fontId="0" fillId="6" borderId="0" xfId="0" applyNumberFormat="1" applyFill="1"/>
    <xf numFmtId="4" fontId="0" fillId="6" borderId="3" xfId="0" applyNumberFormat="1" applyFill="1" applyBorder="1"/>
    <xf numFmtId="0" fontId="0" fillId="8" borderId="0" xfId="0" applyFill="1"/>
    <xf numFmtId="0" fontId="0" fillId="8" borderId="3" xfId="0" applyFill="1" applyBorder="1"/>
    <xf numFmtId="0" fontId="0" fillId="8" borderId="4" xfId="0" applyFill="1" applyBorder="1"/>
    <xf numFmtId="164" fontId="0" fillId="5" borderId="0" xfId="0" quotePrefix="1" applyNumberFormat="1" applyFill="1" applyAlignment="1">
      <alignment horizontal="center"/>
    </xf>
    <xf numFmtId="164" fontId="0" fillId="11" borderId="0" xfId="0" quotePrefix="1" applyNumberFormat="1" applyFill="1" applyAlignment="1">
      <alignment horizontal="center"/>
    </xf>
    <xf numFmtId="164" fontId="0" fillId="10" borderId="0" xfId="0" quotePrefix="1" applyNumberFormat="1" applyFill="1" applyAlignment="1">
      <alignment horizontal="center"/>
    </xf>
    <xf numFmtId="164" fontId="0" fillId="12" borderId="0" xfId="0" quotePrefix="1" applyNumberFormat="1" applyFill="1" applyAlignment="1">
      <alignment horizontal="center"/>
    </xf>
    <xf numFmtId="0" fontId="2" fillId="9" borderId="0" xfId="0" applyFont="1" applyFill="1" applyBorder="1" applyAlignment="1">
      <alignment horizontal="right" vertical="center"/>
    </xf>
    <xf numFmtId="0" fontId="0" fillId="3" borderId="1" xfId="0" applyFill="1" applyBorder="1" applyAlignment="1">
      <alignment horizontal="center" vertical="center" wrapText="1"/>
    </xf>
    <xf numFmtId="164" fontId="0" fillId="4" borderId="1" xfId="0" applyNumberFormat="1" applyFill="1" applyBorder="1" applyAlignment="1">
      <alignment horizontal="center"/>
    </xf>
    <xf numFmtId="0" fontId="2" fillId="2" borderId="1" xfId="0" applyFont="1" applyFill="1" applyBorder="1" applyAlignment="1">
      <alignment horizontal="center"/>
    </xf>
    <xf numFmtId="16" fontId="2" fillId="2" borderId="1" xfId="0" quotePrefix="1" applyNumberFormat="1" applyFont="1" applyFill="1" applyBorder="1" applyAlignment="1">
      <alignment horizontal="center"/>
    </xf>
    <xf numFmtId="17" fontId="2" fillId="2" borderId="1" xfId="0" quotePrefix="1" applyNumberFormat="1" applyFont="1" applyFill="1" applyBorder="1" applyAlignment="1">
      <alignment horizontal="center"/>
    </xf>
    <xf numFmtId="0" fontId="2" fillId="2" borderId="1" xfId="0" quotePrefix="1" applyFont="1" applyFill="1" applyBorder="1" applyAlignment="1">
      <alignment horizontal="center" vertical="center"/>
    </xf>
    <xf numFmtId="17" fontId="2" fillId="2" borderId="1" xfId="0" quotePrefix="1" applyNumberFormat="1" applyFont="1" applyFill="1" applyBorder="1" applyAlignment="1">
      <alignment horizontal="center" vertical="center"/>
    </xf>
    <xf numFmtId="0" fontId="2" fillId="2" borderId="1" xfId="0" quotePrefix="1"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xf numFmtId="2" fontId="0" fillId="4" borderId="1" xfId="0" applyNumberFormat="1" applyFill="1" applyBorder="1" applyAlignment="1">
      <alignment horizontal="center"/>
    </xf>
    <xf numFmtId="2" fontId="0" fillId="4" borderId="0" xfId="0" applyNumberFormat="1" applyFill="1" applyAlignment="1">
      <alignment horizontal="center"/>
    </xf>
    <xf numFmtId="0" fontId="2" fillId="13" borderId="1" xfId="0" applyFont="1" applyFill="1" applyBorder="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xf>
    <xf numFmtId="0" fontId="1" fillId="0" borderId="5" xfId="0" applyFont="1" applyBorder="1" applyAlignment="1">
      <alignment horizontal="center" vertical="center"/>
    </xf>
    <xf numFmtId="0" fontId="0" fillId="0" borderId="5" xfId="0" applyFont="1" applyFill="1" applyBorder="1" applyAlignment="1">
      <alignment horizontal="center" vertical="center"/>
    </xf>
    <xf numFmtId="164" fontId="0" fillId="0" borderId="5" xfId="0" quotePrefix="1" applyNumberFormat="1" applyFill="1" applyBorder="1" applyAlignment="1">
      <alignment horizontal="center"/>
    </xf>
    <xf numFmtId="0" fontId="0" fillId="0" borderId="3" xfId="0" applyFill="1" applyBorder="1" applyAlignment="1">
      <alignment horizontal="center" vertical="center"/>
    </xf>
    <xf numFmtId="164" fontId="0" fillId="0" borderId="3" xfId="0" applyNumberFormat="1" applyFill="1" applyBorder="1" applyAlignment="1">
      <alignment horizontal="center" vertical="center"/>
    </xf>
    <xf numFmtId="1" fontId="0" fillId="13" borderId="1" xfId="0" applyNumberFormat="1" applyFill="1" applyBorder="1" applyAlignment="1">
      <alignment horizontal="center" vertical="center"/>
    </xf>
    <xf numFmtId="0" fontId="2"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0" fillId="15" borderId="12" xfId="0" applyFill="1" applyBorder="1" applyAlignment="1">
      <alignment horizontal="center" vertical="center" wrapText="1"/>
    </xf>
    <xf numFmtId="0" fontId="0" fillId="15" borderId="13" xfId="0" applyFill="1" applyBorder="1" applyAlignment="1">
      <alignment horizontal="center" vertical="center" wrapText="1"/>
    </xf>
    <xf numFmtId="0" fontId="0" fillId="15" borderId="14" xfId="0" applyFill="1" applyBorder="1" applyAlignment="1">
      <alignment horizontal="center" vertical="center" wrapText="1"/>
    </xf>
    <xf numFmtId="0" fontId="0" fillId="5" borderId="16" xfId="0" applyFill="1" applyBorder="1" applyAlignment="1">
      <alignment horizontal="center" vertical="center" wrapText="1"/>
    </xf>
    <xf numFmtId="0" fontId="0" fillId="10" borderId="16" xfId="0" applyFill="1" applyBorder="1" applyAlignment="1">
      <alignment horizontal="center" vertical="center" wrapText="1"/>
    </xf>
    <xf numFmtId="0" fontId="0" fillId="15" borderId="17" xfId="0" applyFill="1" applyBorder="1" applyAlignment="1">
      <alignment horizontal="center" vertical="center" wrapText="1"/>
    </xf>
    <xf numFmtId="0" fontId="2" fillId="5" borderId="16" xfId="0" applyFont="1" applyFill="1" applyBorder="1"/>
    <xf numFmtId="0" fontId="2" fillId="14" borderId="16" xfId="0" applyFont="1" applyFill="1" applyBorder="1"/>
    <xf numFmtId="0" fontId="2" fillId="10" borderId="16" xfId="0" applyFont="1" applyFill="1" applyBorder="1"/>
    <xf numFmtId="0" fontId="2" fillId="15" borderId="16" xfId="0" applyFont="1" applyFill="1" applyBorder="1"/>
    <xf numFmtId="0" fontId="2" fillId="15" borderId="17" xfId="0" applyFont="1" applyFill="1" applyBorder="1"/>
    <xf numFmtId="0" fontId="2" fillId="5" borderId="18" xfId="0" applyFont="1" applyFill="1" applyBorder="1"/>
    <xf numFmtId="0" fontId="0" fillId="0" borderId="6"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5" borderId="15"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14" borderId="15" xfId="0" applyFill="1" applyBorder="1" applyAlignment="1">
      <alignment horizontal="center" vertical="center" wrapText="1"/>
    </xf>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0" fontId="0" fillId="14" borderId="9" xfId="0" applyFill="1" applyBorder="1" applyAlignment="1">
      <alignment horizontal="center" vertical="center" wrapText="1"/>
    </xf>
    <xf numFmtId="0" fontId="0" fillId="14" borderId="17" xfId="0" applyFill="1" applyBorder="1" applyAlignment="1">
      <alignment horizontal="center" vertical="center" wrapText="1"/>
    </xf>
    <xf numFmtId="0" fontId="0" fillId="14" borderId="12" xfId="0" applyFill="1" applyBorder="1" applyAlignment="1">
      <alignment horizontal="center" vertical="center" wrapText="1"/>
    </xf>
    <xf numFmtId="0" fontId="0" fillId="14" borderId="13" xfId="0" applyFill="1" applyBorder="1" applyAlignment="1">
      <alignment horizontal="center" vertical="center" wrapText="1"/>
    </xf>
    <xf numFmtId="0" fontId="0" fillId="14" borderId="14" xfId="0" applyFill="1" applyBorder="1" applyAlignment="1">
      <alignment horizontal="center" vertical="center" wrapText="1"/>
    </xf>
    <xf numFmtId="0" fontId="0" fillId="15" borderId="18" xfId="0" applyFill="1" applyBorder="1" applyAlignment="1">
      <alignment horizontal="center" vertical="center" wrapText="1"/>
    </xf>
    <xf numFmtId="0" fontId="0" fillId="15" borderId="19" xfId="0" applyFill="1" applyBorder="1" applyAlignment="1">
      <alignment horizontal="center" vertical="center" wrapText="1"/>
    </xf>
    <xf numFmtId="0" fontId="0" fillId="15" borderId="20" xfId="0" applyFill="1" applyBorder="1" applyAlignment="1">
      <alignment horizontal="center" vertical="center" wrapText="1"/>
    </xf>
    <xf numFmtId="0" fontId="0" fillId="15" borderId="21" xfId="0" applyFill="1" applyBorder="1" applyAlignment="1">
      <alignment horizontal="center" vertical="center" wrapText="1"/>
    </xf>
    <xf numFmtId="0" fontId="0" fillId="10" borderId="15"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17"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0" fillId="0" borderId="0" xfId="0" applyAlignment="1">
      <alignment horizontal="center"/>
    </xf>
    <xf numFmtId="0" fontId="0" fillId="0" borderId="25" xfId="0" applyBorder="1"/>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6" xfId="0" applyBorder="1" applyAlignment="1">
      <alignment horizontal="center" vertical="center"/>
    </xf>
    <xf numFmtId="0" fontId="0" fillId="0" borderId="33" xfId="0" applyBorder="1" applyAlignment="1">
      <alignment horizontal="center" vertical="center" wrapText="1"/>
    </xf>
    <xf numFmtId="0" fontId="0" fillId="0" borderId="25" xfId="0" applyFill="1" applyBorder="1" applyAlignment="1">
      <alignment horizontal="center" vertical="center" wrapText="1"/>
    </xf>
    <xf numFmtId="0" fontId="0" fillId="0" borderId="27" xfId="0" applyBorder="1" applyAlignment="1">
      <alignment horizontal="center" vertical="center" wrapText="1"/>
    </xf>
    <xf numFmtId="0" fontId="0" fillId="0" borderId="6"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0" fillId="0" borderId="6" xfId="0" applyBorder="1" applyAlignment="1">
      <alignment horizontal="left" vertical="center"/>
    </xf>
    <xf numFmtId="1" fontId="0" fillId="0" borderId="1" xfId="0" applyNumberFormat="1" applyBorder="1" applyAlignment="1">
      <alignment horizontal="center" vertical="center"/>
    </xf>
    <xf numFmtId="1" fontId="0" fillId="0" borderId="7" xfId="0" applyNumberFormat="1" applyBorder="1" applyAlignment="1">
      <alignment horizontal="center" vertical="center"/>
    </xf>
    <xf numFmtId="1" fontId="0" fillId="0" borderId="8" xfId="0" applyNumberFormat="1" applyBorder="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1" fontId="0" fillId="0" borderId="11" xfId="0" applyNumberFormat="1" applyBorder="1" applyAlignment="1">
      <alignment horizontal="center" vertical="center"/>
    </xf>
    <xf numFmtId="1" fontId="0" fillId="0" borderId="12" xfId="0" applyNumberFormat="1" applyBorder="1" applyAlignment="1">
      <alignment horizontal="center" vertical="center"/>
    </xf>
    <xf numFmtId="1" fontId="0" fillId="0" borderId="13" xfId="0" applyNumberFormat="1" applyBorder="1" applyAlignment="1">
      <alignment horizontal="center" vertical="center"/>
    </xf>
    <xf numFmtId="1" fontId="0" fillId="0" borderId="14" xfId="0" applyNumberFormat="1" applyBorder="1" applyAlignment="1">
      <alignment horizontal="center" vertical="center"/>
    </xf>
    <xf numFmtId="1" fontId="0" fillId="0" borderId="0" xfId="0" applyNumberFormat="1"/>
    <xf numFmtId="165" fontId="0" fillId="0" borderId="0" xfId="0" applyNumberFormat="1" applyFill="1"/>
    <xf numFmtId="0" fontId="0" fillId="16" borderId="7" xfId="0" applyFill="1" applyBorder="1" applyAlignment="1">
      <alignment horizontal="center" vertical="center"/>
    </xf>
    <xf numFmtId="0" fontId="0" fillId="16" borderId="8" xfId="0" applyFill="1" applyBorder="1" applyAlignment="1">
      <alignment horizontal="center" vertical="center"/>
    </xf>
    <xf numFmtId="0" fontId="0" fillId="16" borderId="9" xfId="0" applyFill="1" applyBorder="1" applyAlignment="1">
      <alignment horizontal="center" vertical="center"/>
    </xf>
    <xf numFmtId="0" fontId="0" fillId="16" borderId="10" xfId="0" applyFill="1" applyBorder="1" applyAlignment="1">
      <alignment horizontal="center" vertical="center"/>
    </xf>
    <xf numFmtId="0" fontId="0" fillId="16" borderId="1" xfId="0" applyFill="1" applyBorder="1" applyAlignment="1">
      <alignment horizontal="center" vertical="center"/>
    </xf>
    <xf numFmtId="0" fontId="0" fillId="16" borderId="11" xfId="0" applyFill="1" applyBorder="1" applyAlignment="1">
      <alignment horizontal="center" vertical="center"/>
    </xf>
    <xf numFmtId="0" fontId="0" fillId="16" borderId="12" xfId="0" applyFill="1" applyBorder="1" applyAlignment="1">
      <alignment horizontal="center" vertical="center"/>
    </xf>
    <xf numFmtId="0" fontId="0" fillId="16" borderId="13" xfId="0" applyFill="1" applyBorder="1" applyAlignment="1">
      <alignment horizontal="center" vertical="center"/>
    </xf>
    <xf numFmtId="0" fontId="0" fillId="16" borderId="14" xfId="0" applyFill="1" applyBorder="1" applyAlignment="1">
      <alignment horizontal="center" vertical="center"/>
    </xf>
    <xf numFmtId="0" fontId="0" fillId="16" borderId="0" xfId="0" applyFill="1"/>
    <xf numFmtId="0" fontId="0" fillId="0" borderId="0" xfId="0" applyFill="1" applyAlignment="1"/>
    <xf numFmtId="0" fontId="0" fillId="5" borderId="25" xfId="0" applyFill="1" applyBorder="1" applyAlignment="1">
      <alignment horizontal="center" vertical="center" wrapText="1"/>
    </xf>
    <xf numFmtId="0" fontId="0" fillId="5" borderId="26" xfId="0" applyFill="1" applyBorder="1" applyAlignment="1">
      <alignment horizontal="center" vertical="center" wrapText="1"/>
    </xf>
    <xf numFmtId="0" fontId="0" fillId="5" borderId="27"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26" xfId="0" applyFill="1" applyBorder="1" applyAlignment="1">
      <alignment horizontal="center" vertical="center" wrapText="1"/>
    </xf>
    <xf numFmtId="0" fontId="0" fillId="10" borderId="27" xfId="0" applyFill="1" applyBorder="1" applyAlignment="1">
      <alignment horizontal="center" vertical="center" wrapText="1"/>
    </xf>
    <xf numFmtId="0" fontId="0" fillId="15" borderId="26" xfId="0" applyFill="1" applyBorder="1" applyAlignment="1">
      <alignment horizontal="center" vertical="center" wrapText="1"/>
    </xf>
    <xf numFmtId="0" fontId="0" fillId="15" borderId="27" xfId="0" applyFill="1" applyBorder="1" applyAlignment="1">
      <alignment horizontal="center" vertical="center" wrapText="1"/>
    </xf>
    <xf numFmtId="0" fontId="0" fillId="14" borderId="25" xfId="0" applyFill="1" applyBorder="1" applyAlignment="1">
      <alignment horizontal="center" vertical="center" wrapText="1"/>
    </xf>
    <xf numFmtId="0" fontId="0" fillId="14" borderId="27"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'CO2 graph'!$C$21:$AT$21</c:f>
              <c:numCache>
                <c:formatCode>#,##0.00</c:formatCode>
                <c:ptCount val="44"/>
                <c:pt idx="0">
                  <c:v>133.31692327961201</c:v>
                </c:pt>
                <c:pt idx="1">
                  <c:v>131.99612413963791</c:v>
                </c:pt>
                <c:pt idx="2">
                  <c:v>130.52425895182128</c:v>
                </c:pt>
                <c:pt idx="3">
                  <c:v>128.58555987134858</c:v>
                </c:pt>
                <c:pt idx="4">
                  <c:v>126.58913975915162</c:v>
                </c:pt>
                <c:pt idx="5">
                  <c:v>124.6187628959761</c:v>
                </c:pt>
                <c:pt idx="6">
                  <c:v>121.77442427981579</c:v>
                </c:pt>
                <c:pt idx="7">
                  <c:v>118.15486855382963</c:v>
                </c:pt>
                <c:pt idx="8">
                  <c:v>113.43009917227546</c:v>
                </c:pt>
                <c:pt idx="9">
                  <c:v>108.70277668667407</c:v>
                </c:pt>
                <c:pt idx="10">
                  <c:v>104.42635135023657</c:v>
                </c:pt>
                <c:pt idx="11">
                  <c:v>99.370965421390167</c:v>
                </c:pt>
                <c:pt idx="12">
                  <c:v>93.674403191536797</c:v>
                </c:pt>
                <c:pt idx="13">
                  <c:v>88.495078816312443</c:v>
                </c:pt>
                <c:pt idx="14">
                  <c:v>83.208022140409568</c:v>
                </c:pt>
                <c:pt idx="15">
                  <c:v>77.080615806428042</c:v>
                </c:pt>
                <c:pt idx="16">
                  <c:v>70.955505288087537</c:v>
                </c:pt>
                <c:pt idx="17">
                  <c:v>64.956653490292766</c:v>
                </c:pt>
                <c:pt idx="18">
                  <c:v>58.214301604841893</c:v>
                </c:pt>
                <c:pt idx="19">
                  <c:v>51.409608542996907</c:v>
                </c:pt>
                <c:pt idx="20">
                  <c:v>44.830235843300741</c:v>
                </c:pt>
                <c:pt idx="21">
                  <c:v>39.66150701059842</c:v>
                </c:pt>
                <c:pt idx="22">
                  <c:v>33.501749405208606</c:v>
                </c:pt>
                <c:pt idx="23">
                  <c:v>26.488947826855686</c:v>
                </c:pt>
                <c:pt idx="24">
                  <c:v>19.861071369684083</c:v>
                </c:pt>
                <c:pt idx="25">
                  <c:v>14.721396056323423</c:v>
                </c:pt>
                <c:pt idx="26">
                  <c:v>10.019788615728293</c:v>
                </c:pt>
                <c:pt idx="27">
                  <c:v>6.5725740094464316</c:v>
                </c:pt>
                <c:pt idx="28">
                  <c:v>4.9997705262919583</c:v>
                </c:pt>
                <c:pt idx="29">
                  <c:v>4.0583595476252352</c:v>
                </c:pt>
                <c:pt idx="30">
                  <c:v>3.7598476591011192</c:v>
                </c:pt>
                <c:pt idx="31">
                  <c:v>3.6273370644093959</c:v>
                </c:pt>
                <c:pt idx="32">
                  <c:v>3.4333523389820138</c:v>
                </c:pt>
                <c:pt idx="33">
                  <c:v>2.9835959120898914</c:v>
                </c:pt>
                <c:pt idx="34">
                  <c:v>2.6576861669971201</c:v>
                </c:pt>
                <c:pt idx="35">
                  <c:v>2.131775292416672</c:v>
                </c:pt>
                <c:pt idx="36">
                  <c:v>1.8294496766857296</c:v>
                </c:pt>
                <c:pt idx="37">
                  <c:v>1.5280050848933013</c:v>
                </c:pt>
                <c:pt idx="38">
                  <c:v>1.2081720255902864</c:v>
                </c:pt>
                <c:pt idx="39">
                  <c:v>1.0689433636491292</c:v>
                </c:pt>
                <c:pt idx="40">
                  <c:v>0.79809191535644319</c:v>
                </c:pt>
                <c:pt idx="41">
                  <c:v>0.5946378490562001</c:v>
                </c:pt>
                <c:pt idx="42">
                  <c:v>0.31061628672054381</c:v>
                </c:pt>
                <c:pt idx="43">
                  <c:v>5.5906070380357401E-2</c:v>
                </c:pt>
              </c:numCache>
            </c:numRef>
          </c:val>
          <c:smooth val="0"/>
          <c:extLst>
            <c:ext xmlns:c16="http://schemas.microsoft.com/office/drawing/2014/chart" uri="{C3380CC4-5D6E-409C-BE32-E72D297353CC}">
              <c16:uniqueId val="{00000000-C1A8-4F31-855F-FE1616B76482}"/>
            </c:ext>
          </c:extLst>
        </c:ser>
        <c:dLbls>
          <c:showLegendKey val="0"/>
          <c:showVal val="0"/>
          <c:showCatName val="0"/>
          <c:showSerName val="0"/>
          <c:showPercent val="0"/>
          <c:showBubbleSize val="0"/>
        </c:dLbls>
        <c:smooth val="0"/>
        <c:axId val="606518192"/>
        <c:axId val="606515896"/>
      </c:lineChart>
      <c:catAx>
        <c:axId val="60651819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515896"/>
        <c:crosses val="autoZero"/>
        <c:auto val="1"/>
        <c:lblAlgn val="ctr"/>
        <c:lblOffset val="100"/>
        <c:noMultiLvlLbl val="0"/>
      </c:catAx>
      <c:valAx>
        <c:axId val="6065158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518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'CO2 graph'!$B$23</c:f>
              <c:strCache>
                <c:ptCount val="1"/>
                <c:pt idx="0">
                  <c:v>BULK CARRIERS</c:v>
                </c:pt>
              </c:strCache>
            </c:strRef>
          </c:tx>
          <c:spPr>
            <a:ln w="28575" cap="rnd">
              <a:solidFill>
                <a:schemeClr val="accent1"/>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graph'!$C$23:$AT$23</c:f>
              <c:numCache>
                <c:formatCode>0</c:formatCode>
                <c:ptCount val="44"/>
                <c:pt idx="0">
                  <c:v>100</c:v>
                </c:pt>
                <c:pt idx="1">
                  <c:v>99.784015639500439</c:v>
                </c:pt>
                <c:pt idx="2">
                  <c:v>99.593305291842199</c:v>
                </c:pt>
                <c:pt idx="3">
                  <c:v>99.203044378669688</c:v>
                </c:pt>
                <c:pt idx="4">
                  <c:v>98.876573642388607</c:v>
                </c:pt>
                <c:pt idx="5">
                  <c:v>98.426059973408741</c:v>
                </c:pt>
                <c:pt idx="6">
                  <c:v>97.909252298080418</c:v>
                </c:pt>
                <c:pt idx="7">
                  <c:v>96.92436042194494</c:v>
                </c:pt>
                <c:pt idx="8">
                  <c:v>94.708648029184545</c:v>
                </c:pt>
                <c:pt idx="9">
                  <c:v>92.997320172410312</c:v>
                </c:pt>
                <c:pt idx="10">
                  <c:v>91.260540973117429</c:v>
                </c:pt>
                <c:pt idx="11">
                  <c:v>88.408277293261534</c:v>
                </c:pt>
                <c:pt idx="12">
                  <c:v>85.367822351672672</c:v>
                </c:pt>
                <c:pt idx="13">
                  <c:v>81.34843614574433</c:v>
                </c:pt>
                <c:pt idx="14">
                  <c:v>76.608827118140169</c:v>
                </c:pt>
                <c:pt idx="15">
                  <c:v>69.828757033226822</c:v>
                </c:pt>
                <c:pt idx="16">
                  <c:v>62.904291485030107</c:v>
                </c:pt>
                <c:pt idx="17">
                  <c:v>54.968102466520598</c:v>
                </c:pt>
                <c:pt idx="18">
                  <c:v>46.420810086413127</c:v>
                </c:pt>
                <c:pt idx="19">
                  <c:v>38.961990787619442</c:v>
                </c:pt>
                <c:pt idx="20">
                  <c:v>32.626371917792682</c:v>
                </c:pt>
                <c:pt idx="21">
                  <c:v>25.455147289382388</c:v>
                </c:pt>
                <c:pt idx="22">
                  <c:v>17.526278595282925</c:v>
                </c:pt>
                <c:pt idx="23">
                  <c:v>9.9870399053737593</c:v>
                </c:pt>
                <c:pt idx="24">
                  <c:v>6.5069696919193261</c:v>
                </c:pt>
                <c:pt idx="25">
                  <c:v>4.7121368709833584</c:v>
                </c:pt>
                <c:pt idx="26">
                  <c:v>2.8246811498261652</c:v>
                </c:pt>
                <c:pt idx="27">
                  <c:v>1.2864934844823841</c:v>
                </c:pt>
                <c:pt idx="28">
                  <c:v>0.41366347799398551</c:v>
                </c:pt>
                <c:pt idx="29">
                  <c:v>3.054655524224377E-2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0-8817-4587-A89B-6C8019EB31F6}"/>
            </c:ext>
          </c:extLst>
        </c:ser>
        <c:ser>
          <c:idx val="1"/>
          <c:order val="1"/>
          <c:tx>
            <c:strRef>
              <c:f>'CO2 graph'!$B$24</c:f>
              <c:strCache>
                <c:ptCount val="1"/>
                <c:pt idx="0">
                  <c:v>CHEMICAL TANKERS</c:v>
                </c:pt>
              </c:strCache>
            </c:strRef>
          </c:tx>
          <c:spPr>
            <a:ln w="28575" cap="rnd">
              <a:solidFill>
                <a:schemeClr val="accent2"/>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graph'!$C$24:$AT$24</c:f>
              <c:numCache>
                <c:formatCode>0</c:formatCode>
                <c:ptCount val="44"/>
                <c:pt idx="0">
                  <c:v>100</c:v>
                </c:pt>
                <c:pt idx="1">
                  <c:v>99.850935626807242</c:v>
                </c:pt>
                <c:pt idx="2">
                  <c:v>99.613750081890345</c:v>
                </c:pt>
                <c:pt idx="3">
                  <c:v>99.113233211313741</c:v>
                </c:pt>
                <c:pt idx="4">
                  <c:v>97.799436003488069</c:v>
                </c:pt>
                <c:pt idx="5">
                  <c:v>96.942336619064008</c:v>
                </c:pt>
                <c:pt idx="6">
                  <c:v>95.861231167799616</c:v>
                </c:pt>
                <c:pt idx="7">
                  <c:v>93.673861722331097</c:v>
                </c:pt>
                <c:pt idx="8">
                  <c:v>91.818471993952073</c:v>
                </c:pt>
                <c:pt idx="9">
                  <c:v>90.403644387284075</c:v>
                </c:pt>
                <c:pt idx="10">
                  <c:v>87.764921058436812</c:v>
                </c:pt>
                <c:pt idx="11">
                  <c:v>83.715388620258352</c:v>
                </c:pt>
                <c:pt idx="12">
                  <c:v>78.997743706662661</c:v>
                </c:pt>
                <c:pt idx="13">
                  <c:v>73.359268513055781</c:v>
                </c:pt>
                <c:pt idx="14">
                  <c:v>67.224550498989046</c:v>
                </c:pt>
                <c:pt idx="15">
                  <c:v>59.29713025645497</c:v>
                </c:pt>
                <c:pt idx="16">
                  <c:v>47.288686153757418</c:v>
                </c:pt>
                <c:pt idx="17">
                  <c:v>38.266376367957363</c:v>
                </c:pt>
                <c:pt idx="18">
                  <c:v>32.405146001652369</c:v>
                </c:pt>
                <c:pt idx="19">
                  <c:v>28.616927305774613</c:v>
                </c:pt>
                <c:pt idx="20">
                  <c:v>26.275959787602091</c:v>
                </c:pt>
                <c:pt idx="21">
                  <c:v>23.337385608002741</c:v>
                </c:pt>
                <c:pt idx="22">
                  <c:v>18.625303938467617</c:v>
                </c:pt>
                <c:pt idx="23">
                  <c:v>11.380269660423778</c:v>
                </c:pt>
                <c:pt idx="24">
                  <c:v>5.1937339419430613</c:v>
                </c:pt>
                <c:pt idx="25">
                  <c:v>1.3978971199519836</c:v>
                </c:pt>
                <c:pt idx="26">
                  <c:v>1.86305720900385E-3</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1-8817-4587-A89B-6C8019EB31F6}"/>
            </c:ext>
          </c:extLst>
        </c:ser>
        <c:ser>
          <c:idx val="3"/>
          <c:order val="2"/>
          <c:tx>
            <c:strRef>
              <c:f>'CO2 graph'!$B$26</c:f>
              <c:strCache>
                <c:ptCount val="1"/>
                <c:pt idx="0">
                  <c:v>CONTAINER SHIPS</c:v>
                </c:pt>
              </c:strCache>
            </c:strRef>
          </c:tx>
          <c:spPr>
            <a:ln w="28575" cap="rnd">
              <a:solidFill>
                <a:schemeClr val="accent4"/>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graph'!$C$26:$AT$26</c:f>
              <c:numCache>
                <c:formatCode>0</c:formatCode>
                <c:ptCount val="44"/>
                <c:pt idx="0">
                  <c:v>100</c:v>
                </c:pt>
                <c:pt idx="1">
                  <c:v>97.52370254089594</c:v>
                </c:pt>
                <c:pt idx="2">
                  <c:v>95.036241572878524</c:v>
                </c:pt>
                <c:pt idx="3">
                  <c:v>92.126369996558793</c:v>
                </c:pt>
                <c:pt idx="4">
                  <c:v>89.705783133579601</c:v>
                </c:pt>
                <c:pt idx="5">
                  <c:v>87.53326322230005</c:v>
                </c:pt>
                <c:pt idx="6">
                  <c:v>84.491136372831292</c:v>
                </c:pt>
                <c:pt idx="7">
                  <c:v>80.596189252783304</c:v>
                </c:pt>
                <c:pt idx="8">
                  <c:v>75.441053478009053</c:v>
                </c:pt>
                <c:pt idx="9">
                  <c:v>70.941524902353919</c:v>
                </c:pt>
                <c:pt idx="10">
                  <c:v>67.299856967240686</c:v>
                </c:pt>
                <c:pt idx="11">
                  <c:v>63.962744109301504</c:v>
                </c:pt>
                <c:pt idx="12">
                  <c:v>60.239720673062827</c:v>
                </c:pt>
                <c:pt idx="13">
                  <c:v>57.248037758263621</c:v>
                </c:pt>
                <c:pt idx="14">
                  <c:v>53.858267892869058</c:v>
                </c:pt>
                <c:pt idx="15">
                  <c:v>50.143898961231706</c:v>
                </c:pt>
                <c:pt idx="16">
                  <c:v>47.728747804293299</c:v>
                </c:pt>
                <c:pt idx="17">
                  <c:v>46.218920450774</c:v>
                </c:pt>
                <c:pt idx="18">
                  <c:v>44.33440522612301</c:v>
                </c:pt>
                <c:pt idx="19">
                  <c:v>41.374820416263091</c:v>
                </c:pt>
                <c:pt idx="20">
                  <c:v>37.335495497170008</c:v>
                </c:pt>
                <c:pt idx="21">
                  <c:v>34.703421991278752</c:v>
                </c:pt>
                <c:pt idx="22">
                  <c:v>30.124434936208434</c:v>
                </c:pt>
                <c:pt idx="23">
                  <c:v>23.324566181778437</c:v>
                </c:pt>
                <c:pt idx="24">
                  <c:v>15.26126020074417</c:v>
                </c:pt>
                <c:pt idx="25">
                  <c:v>9.7247898887060735</c:v>
                </c:pt>
                <c:pt idx="26">
                  <c:v>3.7945214015601469</c:v>
                </c:pt>
                <c:pt idx="27">
                  <c:v>0.1404291977393585</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3-8817-4587-A89B-6C8019EB31F6}"/>
            </c:ext>
          </c:extLst>
        </c:ser>
        <c:ser>
          <c:idx val="4"/>
          <c:order val="3"/>
          <c:tx>
            <c:strRef>
              <c:f>'CO2 graph'!$B$27</c:f>
              <c:strCache>
                <c:ptCount val="1"/>
                <c:pt idx="0">
                  <c:v>CONTAINER RO-RO CARGO</c:v>
                </c:pt>
              </c:strCache>
            </c:strRef>
          </c:tx>
          <c:spPr>
            <a:ln w="28575" cap="rnd">
              <a:solidFill>
                <a:schemeClr val="accent5"/>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graph'!$C$27:$AT$27</c:f>
              <c:numCache>
                <c:formatCode>0</c:formatCode>
                <c:ptCount val="44"/>
                <c:pt idx="0">
                  <c:v>100</c:v>
                </c:pt>
                <c:pt idx="1">
                  <c:v>100</c:v>
                </c:pt>
                <c:pt idx="2">
                  <c:v>99.085914674201931</c:v>
                </c:pt>
                <c:pt idx="3">
                  <c:v>98.627721466071506</c:v>
                </c:pt>
                <c:pt idx="4">
                  <c:v>98.627721466071506</c:v>
                </c:pt>
                <c:pt idx="5">
                  <c:v>98.627721466071506</c:v>
                </c:pt>
                <c:pt idx="6">
                  <c:v>97.910694405317827</c:v>
                </c:pt>
                <c:pt idx="7">
                  <c:v>89.977626351780543</c:v>
                </c:pt>
                <c:pt idx="8">
                  <c:v>80.38924740530355</c:v>
                </c:pt>
                <c:pt idx="9">
                  <c:v>77.542280039679198</c:v>
                </c:pt>
                <c:pt idx="10">
                  <c:v>72.451855329287568</c:v>
                </c:pt>
                <c:pt idx="11">
                  <c:v>71.418098689456514</c:v>
                </c:pt>
                <c:pt idx="12">
                  <c:v>68.171409889034848</c:v>
                </c:pt>
                <c:pt idx="13">
                  <c:v>66.780625455850867</c:v>
                </c:pt>
                <c:pt idx="14">
                  <c:v>66.780625455850867</c:v>
                </c:pt>
                <c:pt idx="15">
                  <c:v>65.914818012282666</c:v>
                </c:pt>
                <c:pt idx="16">
                  <c:v>62.455479936842281</c:v>
                </c:pt>
                <c:pt idx="17">
                  <c:v>60.167823537313701</c:v>
                </c:pt>
                <c:pt idx="18">
                  <c:v>56.249677703551733</c:v>
                </c:pt>
                <c:pt idx="19">
                  <c:v>49.489624101215874</c:v>
                </c:pt>
                <c:pt idx="20">
                  <c:v>38.181568994009908</c:v>
                </c:pt>
                <c:pt idx="21">
                  <c:v>35.226865593615109</c:v>
                </c:pt>
                <c:pt idx="22">
                  <c:v>31.991853166051389</c:v>
                </c:pt>
                <c:pt idx="23">
                  <c:v>25.446131798855664</c:v>
                </c:pt>
                <c:pt idx="24">
                  <c:v>12.033440136752127</c:v>
                </c:pt>
                <c:pt idx="25">
                  <c:v>4.0180066552774756</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4-8817-4587-A89B-6C8019EB31F6}"/>
            </c:ext>
          </c:extLst>
        </c:ser>
        <c:ser>
          <c:idx val="5"/>
          <c:order val="4"/>
          <c:tx>
            <c:strRef>
              <c:f>'CO2 graph'!$B$28</c:f>
              <c:strCache>
                <c:ptCount val="1"/>
                <c:pt idx="0">
                  <c:v>GAS CARRIERS</c:v>
                </c:pt>
              </c:strCache>
            </c:strRef>
          </c:tx>
          <c:spPr>
            <a:ln w="28575" cap="rnd">
              <a:solidFill>
                <a:schemeClr val="accent6"/>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graph'!$C$28:$AT$28</c:f>
              <c:numCache>
                <c:formatCode>0</c:formatCode>
                <c:ptCount val="44"/>
                <c:pt idx="0">
                  <c:v>100</c:v>
                </c:pt>
                <c:pt idx="1">
                  <c:v>100</c:v>
                </c:pt>
                <c:pt idx="2">
                  <c:v>100</c:v>
                </c:pt>
                <c:pt idx="3">
                  <c:v>100</c:v>
                </c:pt>
                <c:pt idx="4">
                  <c:v>99.524056847496126</c:v>
                </c:pt>
                <c:pt idx="5">
                  <c:v>98.977442542561832</c:v>
                </c:pt>
                <c:pt idx="6">
                  <c:v>97.916495325700879</c:v>
                </c:pt>
                <c:pt idx="7">
                  <c:v>97.268984760009175</c:v>
                </c:pt>
                <c:pt idx="8">
                  <c:v>95.926762171820968</c:v>
                </c:pt>
                <c:pt idx="9">
                  <c:v>94.568456347852432</c:v>
                </c:pt>
                <c:pt idx="10">
                  <c:v>93.405814360933562</c:v>
                </c:pt>
                <c:pt idx="11">
                  <c:v>92.264584569405613</c:v>
                </c:pt>
                <c:pt idx="12">
                  <c:v>89.774535567268657</c:v>
                </c:pt>
                <c:pt idx="13">
                  <c:v>87.318825245863181</c:v>
                </c:pt>
                <c:pt idx="14">
                  <c:v>86.012761609791085</c:v>
                </c:pt>
                <c:pt idx="15">
                  <c:v>84.884597429969617</c:v>
                </c:pt>
                <c:pt idx="16">
                  <c:v>82.541056630873911</c:v>
                </c:pt>
                <c:pt idx="17">
                  <c:v>79.164702811089114</c:v>
                </c:pt>
                <c:pt idx="18">
                  <c:v>72.329017048179168</c:v>
                </c:pt>
                <c:pt idx="19">
                  <c:v>65.543498005521514</c:v>
                </c:pt>
                <c:pt idx="20">
                  <c:v>56.174587671323899</c:v>
                </c:pt>
                <c:pt idx="21">
                  <c:v>51.060572872921711</c:v>
                </c:pt>
                <c:pt idx="22">
                  <c:v>47.173387482360916</c:v>
                </c:pt>
                <c:pt idx="23">
                  <c:v>42.775869181829961</c:v>
                </c:pt>
                <c:pt idx="24">
                  <c:v>38.48511668582011</c:v>
                </c:pt>
                <c:pt idx="25">
                  <c:v>29.572498050498549</c:v>
                </c:pt>
                <c:pt idx="26">
                  <c:v>16.685848315240332</c:v>
                </c:pt>
                <c:pt idx="27">
                  <c:v>3.8311909868166079</c:v>
                </c:pt>
                <c:pt idx="28">
                  <c:v>0.14462035650782373</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5-8817-4587-A89B-6C8019EB31F6}"/>
            </c:ext>
          </c:extLst>
        </c:ser>
        <c:ser>
          <c:idx val="6"/>
          <c:order val="5"/>
          <c:tx>
            <c:strRef>
              <c:f>'CO2 graph'!$B$29</c:f>
              <c:strCache>
                <c:ptCount val="1"/>
                <c:pt idx="0">
                  <c:v>GENERAL CARGO SHIPS</c:v>
                </c:pt>
              </c:strCache>
            </c:strRef>
          </c:tx>
          <c:spPr>
            <a:ln w="28575" cap="rnd">
              <a:solidFill>
                <a:schemeClr val="accent1">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graph'!$C$29:$AT$29</c:f>
              <c:numCache>
                <c:formatCode>0</c:formatCode>
                <c:ptCount val="44"/>
                <c:pt idx="0">
                  <c:v>100</c:v>
                </c:pt>
                <c:pt idx="1">
                  <c:v>98.960578394989327</c:v>
                </c:pt>
                <c:pt idx="2">
                  <c:v>98.626786939592208</c:v>
                </c:pt>
                <c:pt idx="3">
                  <c:v>97.069455322128618</c:v>
                </c:pt>
                <c:pt idx="4">
                  <c:v>95.245575346894597</c:v>
                </c:pt>
                <c:pt idx="5">
                  <c:v>93.96716182208435</c:v>
                </c:pt>
                <c:pt idx="6">
                  <c:v>92.491334163786462</c:v>
                </c:pt>
                <c:pt idx="7">
                  <c:v>90.477286247575535</c:v>
                </c:pt>
                <c:pt idx="8">
                  <c:v>86.935123921576434</c:v>
                </c:pt>
                <c:pt idx="9">
                  <c:v>80.645627072796572</c:v>
                </c:pt>
                <c:pt idx="10">
                  <c:v>77.030286961372681</c:v>
                </c:pt>
                <c:pt idx="11">
                  <c:v>74.861987409341722</c:v>
                </c:pt>
                <c:pt idx="12">
                  <c:v>72.904279698664439</c:v>
                </c:pt>
                <c:pt idx="13">
                  <c:v>70.048452725561319</c:v>
                </c:pt>
                <c:pt idx="14">
                  <c:v>66.971664948093249</c:v>
                </c:pt>
                <c:pt idx="15">
                  <c:v>61.343343052194342</c:v>
                </c:pt>
                <c:pt idx="16">
                  <c:v>55.247053740818508</c:v>
                </c:pt>
                <c:pt idx="17">
                  <c:v>49.597984214339178</c:v>
                </c:pt>
                <c:pt idx="18">
                  <c:v>42.157008339595514</c:v>
                </c:pt>
                <c:pt idx="19">
                  <c:v>31.590354271216885</c:v>
                </c:pt>
                <c:pt idx="20">
                  <c:v>21.961380735176604</c:v>
                </c:pt>
                <c:pt idx="21">
                  <c:v>14.557321352202374</c:v>
                </c:pt>
                <c:pt idx="22">
                  <c:v>8.7169801682282255</c:v>
                </c:pt>
                <c:pt idx="23">
                  <c:v>6.1728056915165315</c:v>
                </c:pt>
                <c:pt idx="24">
                  <c:v>4.151413474740286</c:v>
                </c:pt>
                <c:pt idx="25">
                  <c:v>2.2126023894974072</c:v>
                </c:pt>
                <c:pt idx="26">
                  <c:v>0.81793077118322188</c:v>
                </c:pt>
                <c:pt idx="27">
                  <c:v>4.4140923085343807E-2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6-8817-4587-A89B-6C8019EB31F6}"/>
            </c:ext>
          </c:extLst>
        </c:ser>
        <c:ser>
          <c:idx val="7"/>
          <c:order val="6"/>
          <c:tx>
            <c:strRef>
              <c:f>'CO2 graph'!$B$30</c:f>
              <c:strCache>
                <c:ptCount val="1"/>
                <c:pt idx="0">
                  <c:v>LNG CARRIERS</c:v>
                </c:pt>
              </c:strCache>
            </c:strRef>
          </c:tx>
          <c:spPr>
            <a:ln w="28575" cap="rnd">
              <a:solidFill>
                <a:schemeClr val="accent2">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graph'!$C$30:$AT$30</c:f>
              <c:numCache>
                <c:formatCode>0</c:formatCode>
                <c:ptCount val="44"/>
                <c:pt idx="0">
                  <c:v>100</c:v>
                </c:pt>
                <c:pt idx="1">
                  <c:v>100</c:v>
                </c:pt>
                <c:pt idx="2">
                  <c:v>100</c:v>
                </c:pt>
                <c:pt idx="3">
                  <c:v>100</c:v>
                </c:pt>
                <c:pt idx="4">
                  <c:v>100</c:v>
                </c:pt>
                <c:pt idx="5">
                  <c:v>100</c:v>
                </c:pt>
                <c:pt idx="6">
                  <c:v>100</c:v>
                </c:pt>
                <c:pt idx="7">
                  <c:v>100</c:v>
                </c:pt>
                <c:pt idx="8">
                  <c:v>100</c:v>
                </c:pt>
                <c:pt idx="9">
                  <c:v>100</c:v>
                </c:pt>
                <c:pt idx="10">
                  <c:v>100</c:v>
                </c:pt>
                <c:pt idx="11">
                  <c:v>100</c:v>
                </c:pt>
                <c:pt idx="12">
                  <c:v>97.544063944106369</c:v>
                </c:pt>
                <c:pt idx="13">
                  <c:v>93.004544240630707</c:v>
                </c:pt>
                <c:pt idx="14">
                  <c:v>87.611664141424271</c:v>
                </c:pt>
                <c:pt idx="15">
                  <c:v>80.640971782016351</c:v>
                </c:pt>
                <c:pt idx="16">
                  <c:v>68.993444902816464</c:v>
                </c:pt>
                <c:pt idx="17">
                  <c:v>55.673344824835034</c:v>
                </c:pt>
                <c:pt idx="18">
                  <c:v>46.265124536239078</c:v>
                </c:pt>
                <c:pt idx="19">
                  <c:v>37.291770575156249</c:v>
                </c:pt>
                <c:pt idx="20">
                  <c:v>31.042795698268485</c:v>
                </c:pt>
                <c:pt idx="21">
                  <c:v>29.524101443901554</c:v>
                </c:pt>
                <c:pt idx="22">
                  <c:v>28.828872626672766</c:v>
                </c:pt>
                <c:pt idx="23">
                  <c:v>27.568416888115866</c:v>
                </c:pt>
                <c:pt idx="24">
                  <c:v>24.1521126387346</c:v>
                </c:pt>
                <c:pt idx="25">
                  <c:v>19.380621885253497</c:v>
                </c:pt>
                <c:pt idx="26">
                  <c:v>13.530462567299221</c:v>
                </c:pt>
                <c:pt idx="27">
                  <c:v>8.8452934631161284</c:v>
                </c:pt>
                <c:pt idx="28">
                  <c:v>0.93076241251545611</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7-8817-4587-A89B-6C8019EB31F6}"/>
            </c:ext>
          </c:extLst>
        </c:ser>
        <c:ser>
          <c:idx val="8"/>
          <c:order val="7"/>
          <c:tx>
            <c:strRef>
              <c:f>'CO2 graph'!$B$31</c:f>
              <c:strCache>
                <c:ptCount val="1"/>
                <c:pt idx="0">
                  <c:v>OIL TANKERS</c:v>
                </c:pt>
              </c:strCache>
            </c:strRef>
          </c:tx>
          <c:spPr>
            <a:ln w="28575" cap="rnd">
              <a:solidFill>
                <a:schemeClr val="accent3">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graph'!$C$31:$AT$31</c:f>
              <c:numCache>
                <c:formatCode>0</c:formatCode>
                <c:ptCount val="44"/>
                <c:pt idx="0">
                  <c:v>100</c:v>
                </c:pt>
                <c:pt idx="1">
                  <c:v>99.608513648555302</c:v>
                </c:pt>
                <c:pt idx="2">
                  <c:v>99.042326074766137</c:v>
                </c:pt>
                <c:pt idx="3">
                  <c:v>98.176734831849586</c:v>
                </c:pt>
                <c:pt idx="4">
                  <c:v>96.625260725153908</c:v>
                </c:pt>
                <c:pt idx="5">
                  <c:v>93.948339466164242</c:v>
                </c:pt>
                <c:pt idx="6">
                  <c:v>90.23838942724025</c:v>
                </c:pt>
                <c:pt idx="7">
                  <c:v>85.371220017331041</c:v>
                </c:pt>
                <c:pt idx="8">
                  <c:v>79.432153652433144</c:v>
                </c:pt>
                <c:pt idx="9">
                  <c:v>73.092815291870608</c:v>
                </c:pt>
                <c:pt idx="10">
                  <c:v>67.731392532849497</c:v>
                </c:pt>
                <c:pt idx="11">
                  <c:v>60.173910678938782</c:v>
                </c:pt>
                <c:pt idx="12">
                  <c:v>49.460566416456267</c:v>
                </c:pt>
                <c:pt idx="13">
                  <c:v>40.749778251851595</c:v>
                </c:pt>
                <c:pt idx="14">
                  <c:v>33.990033472709989</c:v>
                </c:pt>
                <c:pt idx="15">
                  <c:v>27.984031700494757</c:v>
                </c:pt>
                <c:pt idx="16">
                  <c:v>23.90622098014066</c:v>
                </c:pt>
                <c:pt idx="17">
                  <c:v>20.293584043074492</c:v>
                </c:pt>
                <c:pt idx="18">
                  <c:v>16.833046006551452</c:v>
                </c:pt>
                <c:pt idx="19">
                  <c:v>11.851555747657054</c:v>
                </c:pt>
                <c:pt idx="20">
                  <c:v>6.8725683478872623</c:v>
                </c:pt>
                <c:pt idx="21">
                  <c:v>4.4606394209937754</c:v>
                </c:pt>
                <c:pt idx="22">
                  <c:v>2.7963102670592024</c:v>
                </c:pt>
                <c:pt idx="23">
                  <c:v>1.7079984616375539</c:v>
                </c:pt>
                <c:pt idx="24">
                  <c:v>1.1402851795565896</c:v>
                </c:pt>
                <c:pt idx="25">
                  <c:v>0.36240541691114664</c:v>
                </c:pt>
                <c:pt idx="26">
                  <c:v>0.13660081188225295</c:v>
                </c:pt>
                <c:pt idx="27">
                  <c:v>8.0353239599461307E-2</c:v>
                </c:pt>
                <c:pt idx="28">
                  <c:v>7.0349190048043672E-2</c:v>
                </c:pt>
                <c:pt idx="29">
                  <c:v>1.2707906915242278E-2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8-8817-4587-A89B-6C8019EB31F6}"/>
            </c:ext>
          </c:extLst>
        </c:ser>
        <c:ser>
          <c:idx val="9"/>
          <c:order val="8"/>
          <c:tx>
            <c:strRef>
              <c:f>'CO2 graph'!$B$32</c:f>
              <c:strCache>
                <c:ptCount val="1"/>
                <c:pt idx="0">
                  <c:v>OTHER SHIP TYPES</c:v>
                </c:pt>
              </c:strCache>
            </c:strRef>
          </c:tx>
          <c:spPr>
            <a:ln w="28575" cap="rnd">
              <a:solidFill>
                <a:schemeClr val="accent4">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graph'!$C$32:$AT$32</c:f>
              <c:numCache>
                <c:formatCode>0</c:formatCode>
                <c:ptCount val="44"/>
                <c:pt idx="0">
                  <c:v>100.00000000000001</c:v>
                </c:pt>
                <c:pt idx="1">
                  <c:v>99.800917359294942</c:v>
                </c:pt>
                <c:pt idx="2">
                  <c:v>99.389484147251466</c:v>
                </c:pt>
                <c:pt idx="3">
                  <c:v>98.451363044152259</c:v>
                </c:pt>
                <c:pt idx="4">
                  <c:v>96.849860745609419</c:v>
                </c:pt>
                <c:pt idx="5">
                  <c:v>96.347707172049553</c:v>
                </c:pt>
                <c:pt idx="6">
                  <c:v>95.217992006486867</c:v>
                </c:pt>
                <c:pt idx="7">
                  <c:v>93.944683637812574</c:v>
                </c:pt>
                <c:pt idx="8">
                  <c:v>91.517982572286058</c:v>
                </c:pt>
                <c:pt idx="9">
                  <c:v>86.766376557305378</c:v>
                </c:pt>
                <c:pt idx="10">
                  <c:v>85.767747284370458</c:v>
                </c:pt>
                <c:pt idx="11">
                  <c:v>82.159482940008871</c:v>
                </c:pt>
                <c:pt idx="12">
                  <c:v>79.168918994960137</c:v>
                </c:pt>
                <c:pt idx="13">
                  <c:v>76.702913034755696</c:v>
                </c:pt>
                <c:pt idx="14">
                  <c:v>76.591401844360107</c:v>
                </c:pt>
                <c:pt idx="15">
                  <c:v>70.09561653836613</c:v>
                </c:pt>
                <c:pt idx="16">
                  <c:v>52.339629404482849</c:v>
                </c:pt>
                <c:pt idx="17">
                  <c:v>41.853502569019895</c:v>
                </c:pt>
                <c:pt idx="18">
                  <c:v>32.103639335464202</c:v>
                </c:pt>
                <c:pt idx="19">
                  <c:v>29.221769328262532</c:v>
                </c:pt>
                <c:pt idx="20">
                  <c:v>25.396714217557012</c:v>
                </c:pt>
                <c:pt idx="21">
                  <c:v>20.910345448219356</c:v>
                </c:pt>
                <c:pt idx="22">
                  <c:v>18.363070224116015</c:v>
                </c:pt>
                <c:pt idx="23">
                  <c:v>13.070257061119678</c:v>
                </c:pt>
                <c:pt idx="24">
                  <c:v>7.3108053987288946</c:v>
                </c:pt>
                <c:pt idx="25">
                  <c:v>3.2052999199119689</c:v>
                </c:pt>
                <c:pt idx="26">
                  <c:v>0.4859535553848145</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9-8817-4587-A89B-6C8019EB31F6}"/>
            </c:ext>
          </c:extLst>
        </c:ser>
        <c:ser>
          <c:idx val="10"/>
          <c:order val="9"/>
          <c:tx>
            <c:strRef>
              <c:f>'CO2 graph'!$B$33</c:f>
              <c:strCache>
                <c:ptCount val="1"/>
                <c:pt idx="0">
                  <c:v>PASSENGER SHIPS</c:v>
                </c:pt>
              </c:strCache>
            </c:strRef>
          </c:tx>
          <c:spPr>
            <a:ln w="28575" cap="rnd">
              <a:solidFill>
                <a:schemeClr val="accent5">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graph'!$C$33:$AT$33</c:f>
              <c:numCache>
                <c:formatCode>0</c:formatCode>
                <c:ptCount val="44"/>
                <c:pt idx="0">
                  <c:v>100</c:v>
                </c:pt>
                <c:pt idx="1">
                  <c:v>99.943606187678583</c:v>
                </c:pt>
                <c:pt idx="2">
                  <c:v>99.943606187678583</c:v>
                </c:pt>
                <c:pt idx="3">
                  <c:v>99.943606187678583</c:v>
                </c:pt>
                <c:pt idx="4">
                  <c:v>99.943606187678583</c:v>
                </c:pt>
                <c:pt idx="5">
                  <c:v>99.817285680934305</c:v>
                </c:pt>
                <c:pt idx="6">
                  <c:v>99.501407989023051</c:v>
                </c:pt>
                <c:pt idx="7">
                  <c:v>98.125542874126594</c:v>
                </c:pt>
                <c:pt idx="8">
                  <c:v>98.121499072566436</c:v>
                </c:pt>
                <c:pt idx="9">
                  <c:v>97.54808789996342</c:v>
                </c:pt>
                <c:pt idx="10">
                  <c:v>96.454798588562156</c:v>
                </c:pt>
                <c:pt idx="11">
                  <c:v>95.399347515634062</c:v>
                </c:pt>
                <c:pt idx="12">
                  <c:v>94.761454253021867</c:v>
                </c:pt>
                <c:pt idx="13">
                  <c:v>93.576053953590488</c:v>
                </c:pt>
                <c:pt idx="14">
                  <c:v>92.609137897517684</c:v>
                </c:pt>
                <c:pt idx="15">
                  <c:v>91.884906171303811</c:v>
                </c:pt>
                <c:pt idx="16">
                  <c:v>91.504928705643408</c:v>
                </c:pt>
                <c:pt idx="17">
                  <c:v>90.473413974354528</c:v>
                </c:pt>
                <c:pt idx="18">
                  <c:v>89.921812698535504</c:v>
                </c:pt>
                <c:pt idx="19">
                  <c:v>89.61858007055443</c:v>
                </c:pt>
                <c:pt idx="20">
                  <c:v>87.768128499995811</c:v>
                </c:pt>
                <c:pt idx="21">
                  <c:v>86.179090283162736</c:v>
                </c:pt>
                <c:pt idx="22">
                  <c:v>84.485225522849206</c:v>
                </c:pt>
                <c:pt idx="23">
                  <c:v>80.293742042243679</c:v>
                </c:pt>
                <c:pt idx="24">
                  <c:v>77.954253849925351</c:v>
                </c:pt>
                <c:pt idx="25">
                  <c:v>74.053710116930731</c:v>
                </c:pt>
                <c:pt idx="26">
                  <c:v>72.305463486898759</c:v>
                </c:pt>
                <c:pt idx="27">
                  <c:v>69.29579946545357</c:v>
                </c:pt>
                <c:pt idx="28">
                  <c:v>65.488182508747556</c:v>
                </c:pt>
                <c:pt idx="29">
                  <c:v>59.772381576307552</c:v>
                </c:pt>
                <c:pt idx="30">
                  <c:v>56.75502505787356</c:v>
                </c:pt>
                <c:pt idx="31">
                  <c:v>55.213566304778148</c:v>
                </c:pt>
                <c:pt idx="32">
                  <c:v>52.311878497267415</c:v>
                </c:pt>
                <c:pt idx="33">
                  <c:v>46.378151988272762</c:v>
                </c:pt>
                <c:pt idx="34">
                  <c:v>41.640435502543596</c:v>
                </c:pt>
                <c:pt idx="35">
                  <c:v>33.196588908934388</c:v>
                </c:pt>
                <c:pt idx="36">
                  <c:v>28.334269629610485</c:v>
                </c:pt>
                <c:pt idx="37">
                  <c:v>23.486119906086302</c:v>
                </c:pt>
                <c:pt idx="38">
                  <c:v>18.938236353701829</c:v>
                </c:pt>
                <c:pt idx="39">
                  <c:v>16.909980627253919</c:v>
                </c:pt>
                <c:pt idx="40">
                  <c:v>12.762060561878906</c:v>
                </c:pt>
                <c:pt idx="41">
                  <c:v>9.5635927861793029</c:v>
                </c:pt>
                <c:pt idx="42">
                  <c:v>4.9956585906283921</c:v>
                </c:pt>
                <c:pt idx="43">
                  <c:v>0.89914036289790011</c:v>
                </c:pt>
              </c:numCache>
            </c:numRef>
          </c:val>
          <c:smooth val="0"/>
          <c:extLst>
            <c:ext xmlns:c16="http://schemas.microsoft.com/office/drawing/2014/chart" uri="{C3380CC4-5D6E-409C-BE32-E72D297353CC}">
              <c16:uniqueId val="{0000000A-8817-4587-A89B-6C8019EB31F6}"/>
            </c:ext>
          </c:extLst>
        </c:ser>
        <c:ser>
          <c:idx val="11"/>
          <c:order val="10"/>
          <c:tx>
            <c:strRef>
              <c:f>'CO2 graph'!$B$34</c:f>
              <c:strCache>
                <c:ptCount val="1"/>
                <c:pt idx="0">
                  <c:v>REFRIGERATED CARGO</c:v>
                </c:pt>
              </c:strCache>
            </c:strRef>
          </c:tx>
          <c:spPr>
            <a:ln w="28575" cap="rnd">
              <a:solidFill>
                <a:schemeClr val="accent6">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graph'!$C$34:$AT$34</c:f>
              <c:numCache>
                <c:formatCode>0</c:formatCode>
                <c:ptCount val="44"/>
                <c:pt idx="0">
                  <c:v>100.00000000000001</c:v>
                </c:pt>
                <c:pt idx="1">
                  <c:v>99.421635201817978</c:v>
                </c:pt>
                <c:pt idx="2">
                  <c:v>97.469531005042029</c:v>
                </c:pt>
                <c:pt idx="3">
                  <c:v>92.398555328191762</c:v>
                </c:pt>
                <c:pt idx="4">
                  <c:v>86.34057726594591</c:v>
                </c:pt>
                <c:pt idx="5">
                  <c:v>80.416412731971207</c:v>
                </c:pt>
                <c:pt idx="6">
                  <c:v>73.994800545875989</c:v>
                </c:pt>
                <c:pt idx="7">
                  <c:v>73.444956639479756</c:v>
                </c:pt>
                <c:pt idx="8">
                  <c:v>70.955120731840097</c:v>
                </c:pt>
                <c:pt idx="9">
                  <c:v>65.325358056416817</c:v>
                </c:pt>
                <c:pt idx="10">
                  <c:v>56.636852681691558</c:v>
                </c:pt>
                <c:pt idx="11">
                  <c:v>38.25907514672376</c:v>
                </c:pt>
                <c:pt idx="12">
                  <c:v>32.603925185117525</c:v>
                </c:pt>
                <c:pt idx="13">
                  <c:v>30.117778124374347</c:v>
                </c:pt>
                <c:pt idx="14">
                  <c:v>25.212103258684664</c:v>
                </c:pt>
                <c:pt idx="15">
                  <c:v>24.170608341382604</c:v>
                </c:pt>
                <c:pt idx="16">
                  <c:v>24.170608341382604</c:v>
                </c:pt>
                <c:pt idx="17">
                  <c:v>24.170608341382604</c:v>
                </c:pt>
                <c:pt idx="18">
                  <c:v>22.373249064671857</c:v>
                </c:pt>
                <c:pt idx="19">
                  <c:v>15.801945181915084</c:v>
                </c:pt>
                <c:pt idx="20">
                  <c:v>11.390775353989676</c:v>
                </c:pt>
                <c:pt idx="21">
                  <c:v>8.1437715108429245</c:v>
                </c:pt>
                <c:pt idx="22">
                  <c:v>3.9595880030383941</c:v>
                </c:pt>
                <c:pt idx="23">
                  <c:v>3.4130289129294478</c:v>
                </c:pt>
                <c:pt idx="24">
                  <c:v>3.3790051290273881</c:v>
                </c:pt>
                <c:pt idx="25">
                  <c:v>2.6604829613564362</c:v>
                </c:pt>
                <c:pt idx="26">
                  <c:v>1.9931682207406687</c:v>
                </c:pt>
                <c:pt idx="27">
                  <c:v>1.9931682207406687</c:v>
                </c:pt>
                <c:pt idx="28">
                  <c:v>1.1878072190458964</c:v>
                </c:pt>
                <c:pt idx="29">
                  <c:v>0.31210327589396603</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B-8817-4587-A89B-6C8019EB31F6}"/>
            </c:ext>
          </c:extLst>
        </c:ser>
        <c:ser>
          <c:idx val="12"/>
          <c:order val="11"/>
          <c:tx>
            <c:strRef>
              <c:f>'CO2 graph'!$B$35</c:f>
              <c:strCache>
                <c:ptCount val="1"/>
                <c:pt idx="0">
                  <c:v>RO PAX</c:v>
                </c:pt>
              </c:strCache>
            </c:strRef>
          </c:tx>
          <c:spPr>
            <a:ln w="28575" cap="rnd">
              <a:solidFill>
                <a:schemeClr val="accent1">
                  <a:lumMod val="80000"/>
                  <a:lumOff val="2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graph'!$C$35:$AT$35</c:f>
              <c:numCache>
                <c:formatCode>0</c:formatCode>
                <c:ptCount val="44"/>
                <c:pt idx="0">
                  <c:v>100</c:v>
                </c:pt>
                <c:pt idx="1">
                  <c:v>99.477962518732483</c:v>
                </c:pt>
                <c:pt idx="2">
                  <c:v>98.058323495853045</c:v>
                </c:pt>
                <c:pt idx="3">
                  <c:v>96.433125506747771</c:v>
                </c:pt>
                <c:pt idx="4">
                  <c:v>94.499516692844352</c:v>
                </c:pt>
                <c:pt idx="5">
                  <c:v>92.973246031782168</c:v>
                </c:pt>
                <c:pt idx="6">
                  <c:v>90.148441611479996</c:v>
                </c:pt>
                <c:pt idx="7">
                  <c:v>87.832835822730019</c:v>
                </c:pt>
                <c:pt idx="8">
                  <c:v>86.083300077157915</c:v>
                </c:pt>
                <c:pt idx="9">
                  <c:v>83.662239927975577</c:v>
                </c:pt>
                <c:pt idx="10">
                  <c:v>81.479352006180164</c:v>
                </c:pt>
                <c:pt idx="11">
                  <c:v>79.216360194047155</c:v>
                </c:pt>
                <c:pt idx="12">
                  <c:v>76.850368857849048</c:v>
                </c:pt>
                <c:pt idx="13">
                  <c:v>75.441260632187209</c:v>
                </c:pt>
                <c:pt idx="14">
                  <c:v>72.922401249599062</c:v>
                </c:pt>
                <c:pt idx="15">
                  <c:v>69.857370389615056</c:v>
                </c:pt>
                <c:pt idx="16">
                  <c:v>66.699911513541494</c:v>
                </c:pt>
                <c:pt idx="17">
                  <c:v>60.154464023899124</c:v>
                </c:pt>
                <c:pt idx="18">
                  <c:v>47.959339687183757</c:v>
                </c:pt>
                <c:pt idx="19">
                  <c:v>40.207536275922969</c:v>
                </c:pt>
                <c:pt idx="20">
                  <c:v>36.31471538525841</c:v>
                </c:pt>
                <c:pt idx="21">
                  <c:v>32.766657358767588</c:v>
                </c:pt>
                <c:pt idx="22">
                  <c:v>28.655569348346727</c:v>
                </c:pt>
                <c:pt idx="23">
                  <c:v>25.61199553263852</c:v>
                </c:pt>
                <c:pt idx="24">
                  <c:v>20.907448867770988</c:v>
                </c:pt>
                <c:pt idx="25">
                  <c:v>14.829510257512666</c:v>
                </c:pt>
                <c:pt idx="26">
                  <c:v>10.906565522014407</c:v>
                </c:pt>
                <c:pt idx="27">
                  <c:v>6.2694209023463907</c:v>
                </c:pt>
                <c:pt idx="28">
                  <c:v>3.7721299173720184</c:v>
                </c:pt>
                <c:pt idx="29">
                  <c:v>2.442802955950425</c:v>
                </c:pt>
                <c:pt idx="30">
                  <c:v>1.8177030966313028</c:v>
                </c:pt>
                <c:pt idx="31">
                  <c:v>1.5291474127292586</c:v>
                </c:pt>
                <c:pt idx="32">
                  <c:v>1.4223896321956064</c:v>
                </c:pt>
                <c:pt idx="33">
                  <c:v>0.78641500265909847</c:v>
                </c:pt>
                <c:pt idx="34">
                  <c:v>0.53984660683642904</c:v>
                </c:pt>
                <c:pt idx="35">
                  <c:v>0.53279730714722562</c:v>
                </c:pt>
                <c:pt idx="36">
                  <c:v>0.53279730714722562</c:v>
                </c:pt>
                <c:pt idx="37">
                  <c:v>0.53279730714722562</c:v>
                </c:pt>
                <c:pt idx="38">
                  <c:v>0.24116259304032267</c:v>
                </c:pt>
                <c:pt idx="39">
                  <c:v>0.13793405787288746</c:v>
                </c:pt>
                <c:pt idx="40">
                  <c:v>3.6059903701055246E-2</c:v>
                </c:pt>
                <c:pt idx="41">
                  <c:v>0</c:v>
                </c:pt>
                <c:pt idx="42">
                  <c:v>0</c:v>
                </c:pt>
                <c:pt idx="43">
                  <c:v>0</c:v>
                </c:pt>
              </c:numCache>
            </c:numRef>
          </c:val>
          <c:smooth val="0"/>
          <c:extLst>
            <c:ext xmlns:c16="http://schemas.microsoft.com/office/drawing/2014/chart" uri="{C3380CC4-5D6E-409C-BE32-E72D297353CC}">
              <c16:uniqueId val="{0000000C-8817-4587-A89B-6C8019EB31F6}"/>
            </c:ext>
          </c:extLst>
        </c:ser>
        <c:ser>
          <c:idx val="13"/>
          <c:order val="12"/>
          <c:tx>
            <c:strRef>
              <c:f>'CO2 graph'!$B$36</c:f>
              <c:strCache>
                <c:ptCount val="1"/>
                <c:pt idx="0">
                  <c:v>RO-RO</c:v>
                </c:pt>
              </c:strCache>
            </c:strRef>
          </c:tx>
          <c:spPr>
            <a:ln w="28575" cap="rnd">
              <a:solidFill>
                <a:schemeClr val="accent2">
                  <a:lumMod val="80000"/>
                  <a:lumOff val="2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graph'!$C$36:$AT$36</c:f>
              <c:numCache>
                <c:formatCode>0</c:formatCode>
                <c:ptCount val="44"/>
                <c:pt idx="0">
                  <c:v>100</c:v>
                </c:pt>
                <c:pt idx="1">
                  <c:v>99.906020307467088</c:v>
                </c:pt>
                <c:pt idx="2">
                  <c:v>99.579722537854892</c:v>
                </c:pt>
                <c:pt idx="3">
                  <c:v>98.668007354622702</c:v>
                </c:pt>
                <c:pt idx="4">
                  <c:v>98.103254895025657</c:v>
                </c:pt>
                <c:pt idx="5">
                  <c:v>97.830668997327464</c:v>
                </c:pt>
                <c:pt idx="6">
                  <c:v>97.477255880766421</c:v>
                </c:pt>
                <c:pt idx="7">
                  <c:v>96.218010612087767</c:v>
                </c:pt>
                <c:pt idx="8">
                  <c:v>92.785917942830039</c:v>
                </c:pt>
                <c:pt idx="9">
                  <c:v>88.800765696703536</c:v>
                </c:pt>
                <c:pt idx="10">
                  <c:v>83.228686063106252</c:v>
                </c:pt>
                <c:pt idx="11">
                  <c:v>76.438923005258772</c:v>
                </c:pt>
                <c:pt idx="12">
                  <c:v>71.395755964766749</c:v>
                </c:pt>
                <c:pt idx="13">
                  <c:v>65.367271544625439</c:v>
                </c:pt>
                <c:pt idx="14">
                  <c:v>60.356831582418664</c:v>
                </c:pt>
                <c:pt idx="15">
                  <c:v>55.819816308404029</c:v>
                </c:pt>
                <c:pt idx="16">
                  <c:v>51.353090505453324</c:v>
                </c:pt>
                <c:pt idx="17">
                  <c:v>47.627563321125407</c:v>
                </c:pt>
                <c:pt idx="18">
                  <c:v>44.43419663260034</c:v>
                </c:pt>
                <c:pt idx="19">
                  <c:v>41.10121226801801</c:v>
                </c:pt>
                <c:pt idx="20">
                  <c:v>36.036423971672093</c:v>
                </c:pt>
                <c:pt idx="21">
                  <c:v>29.036325322984268</c:v>
                </c:pt>
                <c:pt idx="22">
                  <c:v>20.645714232809731</c:v>
                </c:pt>
                <c:pt idx="23">
                  <c:v>14.014984256350429</c:v>
                </c:pt>
                <c:pt idx="24">
                  <c:v>7.5751840445379575</c:v>
                </c:pt>
                <c:pt idx="25">
                  <c:v>5.9217018185625987</c:v>
                </c:pt>
                <c:pt idx="26">
                  <c:v>4.4688649646239496</c:v>
                </c:pt>
                <c:pt idx="27">
                  <c:v>4.1344619252540298</c:v>
                </c:pt>
                <c:pt idx="28">
                  <c:v>3.0273182755230952</c:v>
                </c:pt>
                <c:pt idx="29">
                  <c:v>8.7580073667045163E-2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D-8817-4587-A89B-6C8019EB31F6}"/>
            </c:ext>
          </c:extLst>
        </c:ser>
        <c:ser>
          <c:idx val="14"/>
          <c:order val="13"/>
          <c:tx>
            <c:strRef>
              <c:f>'CO2 graph'!$B$37</c:f>
              <c:strCache>
                <c:ptCount val="1"/>
                <c:pt idx="0">
                  <c:v>VEHICLE CARRIERS</c:v>
                </c:pt>
              </c:strCache>
            </c:strRef>
          </c:tx>
          <c:spPr>
            <a:ln w="28575" cap="rnd">
              <a:solidFill>
                <a:schemeClr val="accent3">
                  <a:lumMod val="80000"/>
                  <a:lumOff val="2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graph'!$C$37:$AT$37</c:f>
              <c:numCache>
                <c:formatCode>0</c:formatCode>
                <c:ptCount val="44"/>
                <c:pt idx="0">
                  <c:v>100</c:v>
                </c:pt>
                <c:pt idx="1">
                  <c:v>99.785497856187106</c:v>
                </c:pt>
                <c:pt idx="2">
                  <c:v>99.734992658478987</c:v>
                </c:pt>
                <c:pt idx="3">
                  <c:v>99.702938638394699</c:v>
                </c:pt>
                <c:pt idx="4">
                  <c:v>99.280324059580238</c:v>
                </c:pt>
                <c:pt idx="5">
                  <c:v>98.829155922033863</c:v>
                </c:pt>
                <c:pt idx="6">
                  <c:v>97.65689008816905</c:v>
                </c:pt>
                <c:pt idx="7">
                  <c:v>96.913047903674013</c:v>
                </c:pt>
                <c:pt idx="8">
                  <c:v>95.367486752541453</c:v>
                </c:pt>
                <c:pt idx="9">
                  <c:v>92.389594283178681</c:v>
                </c:pt>
                <c:pt idx="10">
                  <c:v>89.741919416273007</c:v>
                </c:pt>
                <c:pt idx="11">
                  <c:v>85.341494606146341</c:v>
                </c:pt>
                <c:pt idx="12">
                  <c:v>81.624739728011491</c:v>
                </c:pt>
                <c:pt idx="13">
                  <c:v>81.171101971515085</c:v>
                </c:pt>
                <c:pt idx="14">
                  <c:v>80.472188741256019</c:v>
                </c:pt>
                <c:pt idx="15">
                  <c:v>78.431653342198743</c:v>
                </c:pt>
                <c:pt idx="16">
                  <c:v>74.672511034027096</c:v>
                </c:pt>
                <c:pt idx="17">
                  <c:v>71.272137830622455</c:v>
                </c:pt>
                <c:pt idx="18">
                  <c:v>65.483738671642229</c:v>
                </c:pt>
                <c:pt idx="19">
                  <c:v>58.06352126558015</c:v>
                </c:pt>
                <c:pt idx="20">
                  <c:v>49.728069440384068</c:v>
                </c:pt>
                <c:pt idx="21">
                  <c:v>41.353810908241563</c:v>
                </c:pt>
                <c:pt idx="22">
                  <c:v>32.766213426203898</c:v>
                </c:pt>
                <c:pt idx="23">
                  <c:v>22.719022394132015</c:v>
                </c:pt>
                <c:pt idx="24">
                  <c:v>18.455286316725971</c:v>
                </c:pt>
                <c:pt idx="25">
                  <c:v>15.245330637450781</c:v>
                </c:pt>
                <c:pt idx="26">
                  <c:v>10.891928882178954</c:v>
                </c:pt>
                <c:pt idx="27">
                  <c:v>6.5125167513021687</c:v>
                </c:pt>
                <c:pt idx="28">
                  <c:v>2.3629030133492108</c:v>
                </c:pt>
                <c:pt idx="29">
                  <c:v>0.28019684769098158</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E-8817-4587-A89B-6C8019EB31F6}"/>
            </c:ext>
          </c:extLst>
        </c:ser>
        <c:dLbls>
          <c:showLegendKey val="0"/>
          <c:showVal val="0"/>
          <c:showCatName val="0"/>
          <c:showSerName val="0"/>
          <c:showPercent val="0"/>
          <c:showBubbleSize val="0"/>
        </c:dLbls>
        <c:smooth val="0"/>
        <c:axId val="521946248"/>
        <c:axId val="521944608"/>
      </c:lineChart>
      <c:catAx>
        <c:axId val="52194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944608"/>
        <c:crosses val="autoZero"/>
        <c:auto val="1"/>
        <c:lblAlgn val="ctr"/>
        <c:lblOffset val="100"/>
        <c:noMultiLvlLbl val="0"/>
      </c:catAx>
      <c:valAx>
        <c:axId val="521944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9462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Committed emissions from the 10 largest ship classes (by total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'CO2 graph'!$B$5</c:f>
              <c:strCache>
                <c:ptCount val="1"/>
                <c:pt idx="0">
                  <c:v>BULK CARRIERS</c:v>
                </c:pt>
              </c:strCache>
            </c:strRef>
          </c:tx>
          <c:spPr>
            <a:ln w="28575" cap="rnd">
              <a:solidFill>
                <a:schemeClr val="accent1"/>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graph'!$C$5:$AR$5</c:f>
              <c:numCache>
                <c:formatCode>#,##0.00</c:formatCode>
                <c:ptCount val="42"/>
                <c:pt idx="0">
                  <c:v>17.311847169192426</c:v>
                </c:pt>
                <c:pt idx="1">
                  <c:v>17.274456286793384</c:v>
                </c:pt>
                <c:pt idx="2">
                  <c:v>17.241440802870954</c:v>
                </c:pt>
                <c:pt idx="3">
                  <c:v>17.173879430021433</c:v>
                </c:pt>
                <c:pt idx="4">
                  <c:v>17.117361315104315</c:v>
                </c:pt>
                <c:pt idx="5">
                  <c:v>17.0393690772542</c:v>
                </c:pt>
                <c:pt idx="6">
                  <c:v>16.949900122342704</c:v>
                </c:pt>
                <c:pt idx="7">
                  <c:v>16.779397145964339</c:v>
                </c:pt>
                <c:pt idx="8">
                  <c:v>16.395816402820802</c:v>
                </c:pt>
                <c:pt idx="9">
                  <c:v>16.099553939692232</c:v>
                </c:pt>
                <c:pt idx="10">
                  <c:v>15.798885379044323</c:v>
                </c:pt>
                <c:pt idx="11">
                  <c:v>15.305105849925287</c:v>
                </c:pt>
                <c:pt idx="12">
                  <c:v>14.778746937189265</c:v>
                </c:pt>
                <c:pt idx="13">
                  <c:v>14.082916940079349</c:v>
                </c:pt>
                <c:pt idx="14">
                  <c:v>13.26240306880327</c:v>
                </c:pt>
                <c:pt idx="15">
                  <c:v>12.088647697738933</c:v>
                </c:pt>
                <c:pt idx="16">
                  <c:v>10.889894804751737</c:v>
                </c:pt>
                <c:pt idx="17">
                  <c:v>9.5159938908091384</c:v>
                </c:pt>
                <c:pt idx="18">
                  <c:v>8.0362996968609028</c:v>
                </c:pt>
                <c:pt idx="19">
                  <c:v>6.7450402992275098</c:v>
                </c:pt>
                <c:pt idx="20">
                  <c:v>5.6482276432605856</c:v>
                </c:pt>
                <c:pt idx="21">
                  <c:v>4.4067561954307077</c:v>
                </c:pt>
                <c:pt idx="22">
                  <c:v>3.0341225648622649</c:v>
                </c:pt>
                <c:pt idx="23">
                  <c:v>1.7289410851445652</c:v>
                </c:pt>
                <c:pt idx="24">
                  <c:v>1.1264766484107449</c:v>
                </c:pt>
                <c:pt idx="25">
                  <c:v>0.81575793350780512</c:v>
                </c:pt>
                <c:pt idx="26">
                  <c:v>0.48900448367489302</c:v>
                </c:pt>
                <c:pt idx="27">
                  <c:v>0.2227157858752086</c:v>
                </c:pt>
                <c:pt idx="28">
                  <c:v>7.1612789105084715E-2</c:v>
                </c:pt>
                <c:pt idx="29">
                  <c:v>5.2881729589901788E-3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0-EFD7-49EA-B88D-BEC7F6A53D48}"/>
            </c:ext>
          </c:extLst>
        </c:ser>
        <c:ser>
          <c:idx val="1"/>
          <c:order val="1"/>
          <c:tx>
            <c:strRef>
              <c:f>'CO2 graph'!$B$6</c:f>
              <c:strCache>
                <c:ptCount val="1"/>
                <c:pt idx="0">
                  <c:v>CHEMICAL TANKERS</c:v>
                </c:pt>
              </c:strCache>
            </c:strRef>
          </c:tx>
          <c:spPr>
            <a:ln w="28575" cap="rnd">
              <a:solidFill>
                <a:schemeClr val="accent2"/>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graph'!$C$6:$AR$6</c:f>
              <c:numCache>
                <c:formatCode>#,##0.00</c:formatCode>
                <c:ptCount val="42"/>
                <c:pt idx="0">
                  <c:v>9.1180774900000063</c:v>
                </c:pt>
                <c:pt idx="1">
                  <c:v>9.1044856849423077</c:v>
                </c:pt>
                <c:pt idx="2">
                  <c:v>9.082858923161707</c:v>
                </c:pt>
                <c:pt idx="3">
                  <c:v>9.0372214070520087</c:v>
                </c:pt>
                <c:pt idx="4">
                  <c:v>8.9174283595810078</c:v>
                </c:pt>
                <c:pt idx="5">
                  <c:v>8.8392773735429078</c:v>
                </c:pt>
                <c:pt idx="6">
                  <c:v>8.7407013407480072</c:v>
                </c:pt>
                <c:pt idx="7">
                  <c:v>8.541255299717605</c:v>
                </c:pt>
                <c:pt idx="8">
                  <c:v>8.3720794265425038</c:v>
                </c:pt>
                <c:pt idx="9">
                  <c:v>8.2430743490166041</c:v>
                </c:pt>
                <c:pt idx="10">
                  <c:v>8.0024735111456025</c:v>
                </c:pt>
                <c:pt idx="11">
                  <c:v>7.6332340054498031</c:v>
                </c:pt>
                <c:pt idx="12">
                  <c:v>7.2030754865251048</c:v>
                </c:pt>
                <c:pt idx="13">
                  <c:v>6.6889549491176012</c:v>
                </c:pt>
                <c:pt idx="14">
                  <c:v>6.1295866068020075</c:v>
                </c:pt>
                <c:pt idx="15">
                  <c:v>5.4067582861298034</c:v>
                </c:pt>
                <c:pt idx="16">
                  <c:v>4.3118190475025049</c:v>
                </c:pt>
                <c:pt idx="17">
                  <c:v>3.4891578498454021</c:v>
                </c:pt>
                <c:pt idx="18">
                  <c:v>2.9547263231783019</c:v>
                </c:pt>
                <c:pt idx="19">
                  <c:v>2.6093136069975</c:v>
                </c:pt>
                <c:pt idx="20">
                  <c:v>2.3958623746747998</c:v>
                </c:pt>
                <c:pt idx="21">
                  <c:v>2.1279209038777989</c:v>
                </c:pt>
                <c:pt idx="22">
                  <c:v>1.6982696458575004</c:v>
                </c:pt>
                <c:pt idx="23">
                  <c:v>1.0376618062084006</c:v>
                </c:pt>
                <c:pt idx="24">
                  <c:v>0.47356868545080028</c:v>
                </c:pt>
                <c:pt idx="25">
                  <c:v>0.1274613426277002</c:v>
                </c:pt>
                <c:pt idx="26">
                  <c:v>1.6987500000000241E-4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1-EFD7-49EA-B88D-BEC7F6A53D48}"/>
            </c:ext>
          </c:extLst>
        </c:ser>
        <c:ser>
          <c:idx val="3"/>
          <c:order val="2"/>
          <c:tx>
            <c:strRef>
              <c:f>'CO2 graph'!$B$8</c:f>
              <c:strCache>
                <c:ptCount val="1"/>
                <c:pt idx="0">
                  <c:v>CONTAINER SHIPS</c:v>
                </c:pt>
              </c:strCache>
            </c:strRef>
          </c:tx>
          <c:spPr>
            <a:ln w="28575" cap="rnd">
              <a:solidFill>
                <a:schemeClr val="accent4"/>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graph'!$C$8:$AR$8</c:f>
              <c:numCache>
                <c:formatCode>#,##0.00</c:formatCode>
                <c:ptCount val="42"/>
                <c:pt idx="0">
                  <c:v>42.192969999139443</c:v>
                </c:pt>
                <c:pt idx="1">
                  <c:v>41.148146555130218</c:v>
                </c:pt>
                <c:pt idx="2">
                  <c:v>40.098612895154325</c:v>
                </c:pt>
                <c:pt idx="3">
                  <c:v>38.87085165394425</c:v>
                </c:pt>
                <c:pt idx="4">
                  <c:v>37.849534165044332</c:v>
                </c:pt>
                <c:pt idx="5">
                  <c:v>36.93288349065282</c:v>
                </c:pt>
                <c:pt idx="6">
                  <c:v>35.649319821720702</c:v>
                </c:pt>
                <c:pt idx="7">
                  <c:v>34.005925951876506</c:v>
                </c:pt>
                <c:pt idx="8">
                  <c:v>31.8308210610111</c:v>
                </c:pt>
                <c:pt idx="9">
                  <c:v>29.932336318982227</c:v>
                </c:pt>
                <c:pt idx="10">
                  <c:v>28.395808459651619</c:v>
                </c:pt>
                <c:pt idx="11">
                  <c:v>26.987781432663915</c:v>
                </c:pt>
                <c:pt idx="12">
                  <c:v>25.416927271150797</c:v>
                </c:pt>
                <c:pt idx="13">
                  <c:v>24.154647396440193</c:v>
                </c:pt>
                <c:pt idx="14">
                  <c:v>22.72440281409439</c:v>
                </c:pt>
                <c:pt idx="15">
                  <c:v>21.157200245111291</c:v>
                </c:pt>
                <c:pt idx="16">
                  <c:v>20.138176242030397</c:v>
                </c:pt>
                <c:pt idx="17">
                  <c:v>19.501135239721197</c:v>
                </c:pt>
                <c:pt idx="18">
                  <c:v>18.706002296354992</c:v>
                </c:pt>
                <c:pt idx="19">
                  <c:v>17.457265565431708</c:v>
                </c:pt>
                <c:pt idx="20">
                  <c:v>15.752954414151001</c:v>
                </c:pt>
                <c:pt idx="21">
                  <c:v>14.642404429455006</c:v>
                </c:pt>
                <c:pt idx="22">
                  <c:v>12.710393795044705</c:v>
                </c:pt>
                <c:pt idx="23">
                  <c:v>9.8413272115072008</c:v>
                </c:pt>
                <c:pt idx="24">
                  <c:v>6.4391789379905964</c:v>
                </c:pt>
                <c:pt idx="25">
                  <c:v>4.1031776802210995</c:v>
                </c:pt>
                <c:pt idx="26">
                  <c:v>1.6010212765711984</c:v>
                </c:pt>
                <c:pt idx="27">
                  <c:v>5.9251249272199727E-2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3-EFD7-49EA-B88D-BEC7F6A53D48}"/>
            </c:ext>
          </c:extLst>
        </c:ser>
        <c:ser>
          <c:idx val="6"/>
          <c:order val="3"/>
          <c:tx>
            <c:strRef>
              <c:f>'CO2 graph'!$B$11</c:f>
              <c:strCache>
                <c:ptCount val="1"/>
                <c:pt idx="0">
                  <c:v>GENERAL CARGO SHIPS</c:v>
                </c:pt>
              </c:strCache>
            </c:strRef>
          </c:tx>
          <c:spPr>
            <a:ln w="28575" cap="rnd">
              <a:solidFill>
                <a:schemeClr val="accent1">
                  <a:lumMod val="6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graph'!$C$11:$AR$11</c:f>
              <c:numCache>
                <c:formatCode>#,##0.00</c:formatCode>
                <c:ptCount val="42"/>
                <c:pt idx="0">
                  <c:v>5.6950576441319027</c:v>
                </c:pt>
                <c:pt idx="1">
                  <c:v>5.6358619845609832</c:v>
                </c:pt>
                <c:pt idx="2">
                  <c:v>5.6168523687649312</c:v>
                </c:pt>
                <c:pt idx="3">
                  <c:v>5.5281614354400883</c:v>
                </c:pt>
                <c:pt idx="4">
                  <c:v>5.424290419490732</c:v>
                </c:pt>
                <c:pt idx="5">
                  <c:v>5.3514840323224098</c:v>
                </c:pt>
                <c:pt idx="6">
                  <c:v>5.2674347964543031</c:v>
                </c:pt>
                <c:pt idx="7">
                  <c:v>5.1527336066456533</c:v>
                </c:pt>
                <c:pt idx="8">
                  <c:v>4.9510054203312812</c:v>
                </c:pt>
                <c:pt idx="9">
                  <c:v>4.5928149492674084</c:v>
                </c:pt>
                <c:pt idx="10">
                  <c:v>4.3869192458903958</c:v>
                </c:pt>
                <c:pt idx="11">
                  <c:v>4.2634333365047787</c:v>
                </c:pt>
                <c:pt idx="12">
                  <c:v>4.1519407538780921</c:v>
                </c:pt>
                <c:pt idx="13">
                  <c:v>3.9892997615432022</c:v>
                </c:pt>
                <c:pt idx="14">
                  <c:v>3.8140749240287901</c:v>
                </c:pt>
                <c:pt idx="15">
                  <c:v>3.4935387476600503</c:v>
                </c:pt>
                <c:pt idx="16">
                  <c:v>3.1463515572241447</c:v>
                </c:pt>
                <c:pt idx="17">
                  <c:v>2.8246337913340578</c:v>
                </c:pt>
                <c:pt idx="18">
                  <c:v>2.4008659259814582</c:v>
                </c:pt>
                <c:pt idx="19">
                  <c:v>1.7990888857312863</c:v>
                </c:pt>
                <c:pt idx="20">
                  <c:v>1.2507132923155861</c:v>
                </c:pt>
                <c:pt idx="21">
                  <c:v>0.82904784244944696</c:v>
                </c:pt>
                <c:pt idx="22">
                  <c:v>0.49643704540814354</c:v>
                </c:pt>
                <c:pt idx="23">
                  <c:v>0.35154484239212141</c:v>
                </c:pt>
                <c:pt idx="24">
                  <c:v>0.23642539043271849</c:v>
                </c:pt>
                <c:pt idx="25">
                  <c:v>0.12600898151731721</c:v>
                </c:pt>
                <c:pt idx="26">
                  <c:v>4.6581628907977103E-2</c:v>
                </c:pt>
                <c:pt idx="27">
                  <c:v>2.5138510143622558E-3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6-EFD7-49EA-B88D-BEC7F6A53D48}"/>
            </c:ext>
          </c:extLst>
        </c:ser>
        <c:ser>
          <c:idx val="7"/>
          <c:order val="4"/>
          <c:tx>
            <c:strRef>
              <c:f>'CO2 graph'!$B$12</c:f>
              <c:strCache>
                <c:ptCount val="1"/>
                <c:pt idx="0">
                  <c:v>LNG CARRIERS</c:v>
                </c:pt>
              </c:strCache>
            </c:strRef>
          </c:tx>
          <c:spPr>
            <a:ln w="28575" cap="rnd">
              <a:solidFill>
                <a:schemeClr val="accent2">
                  <a:lumMod val="6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graph'!$C$12:$AR$12</c:f>
              <c:numCache>
                <c:formatCode>#,##0.00</c:formatCode>
                <c:ptCount val="42"/>
                <c:pt idx="0">
                  <c:v>5.4618263099999975</c:v>
                </c:pt>
                <c:pt idx="1">
                  <c:v>5.4618263099999975</c:v>
                </c:pt>
                <c:pt idx="2">
                  <c:v>5.4618263099999975</c:v>
                </c:pt>
                <c:pt idx="3">
                  <c:v>5.4618263099999975</c:v>
                </c:pt>
                <c:pt idx="4">
                  <c:v>5.4618263099999975</c:v>
                </c:pt>
                <c:pt idx="5">
                  <c:v>5.4618263099999975</c:v>
                </c:pt>
                <c:pt idx="6">
                  <c:v>5.4618263099999975</c:v>
                </c:pt>
                <c:pt idx="7">
                  <c:v>5.4618263099999975</c:v>
                </c:pt>
                <c:pt idx="8">
                  <c:v>5.4618263099999975</c:v>
                </c:pt>
                <c:pt idx="9">
                  <c:v>5.4618263099999975</c:v>
                </c:pt>
                <c:pt idx="10">
                  <c:v>5.4618263099999975</c:v>
                </c:pt>
                <c:pt idx="11">
                  <c:v>5.4618263099999975</c:v>
                </c:pt>
                <c:pt idx="12">
                  <c:v>5.3276873483424234</c:v>
                </c:pt>
                <c:pt idx="13">
                  <c:v>5.0797466668303555</c:v>
                </c:pt>
                <c:pt idx="14">
                  <c:v>4.7851969227051443</c:v>
                </c:pt>
                <c:pt idx="15">
                  <c:v>4.4044698134298423</c:v>
                </c:pt>
                <c:pt idx="16">
                  <c:v>3.7683021258773817</c:v>
                </c:pt>
                <c:pt idx="17">
                  <c:v>3.0407813952998617</c:v>
                </c:pt>
                <c:pt idx="18">
                  <c:v>2.52692074427457</c:v>
                </c:pt>
                <c:pt idx="19">
                  <c:v>2.0368117367387213</c:v>
                </c:pt>
                <c:pt idx="20">
                  <c:v>1.6955035828075755</c:v>
                </c:pt>
                <c:pt idx="21">
                  <c:v>1.6125551404541041</c:v>
                </c:pt>
                <c:pt idx="22">
                  <c:v>1.5745829500000004</c:v>
                </c:pt>
                <c:pt idx="23">
                  <c:v>1.5057390468455949</c:v>
                </c:pt>
                <c:pt idx="24">
                  <c:v>1.3191464425232411</c:v>
                </c:pt>
                <c:pt idx="25">
                  <c:v>1.0585359051703929</c:v>
                </c:pt>
                <c:pt idx="26">
                  <c:v>0.73901036436544998</c:v>
                </c:pt>
                <c:pt idx="27">
                  <c:v>0.48311456556518667</c:v>
                </c:pt>
                <c:pt idx="28">
                  <c:v>5.0836626330359895E-2</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7-EFD7-49EA-B88D-BEC7F6A53D48}"/>
            </c:ext>
          </c:extLst>
        </c:ser>
        <c:ser>
          <c:idx val="8"/>
          <c:order val="5"/>
          <c:tx>
            <c:strRef>
              <c:f>'CO2 graph'!$B$13</c:f>
              <c:strCache>
                <c:ptCount val="1"/>
                <c:pt idx="0">
                  <c:v>OIL TANKERS</c:v>
                </c:pt>
              </c:strCache>
            </c:strRef>
          </c:tx>
          <c:spPr>
            <a:ln w="28575" cap="rnd">
              <a:solidFill>
                <a:schemeClr val="accent3">
                  <a:lumMod val="6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graph'!$C$13:$AR$13</c:f>
              <c:numCache>
                <c:formatCode>#,##0.00</c:formatCode>
                <c:ptCount val="42"/>
                <c:pt idx="0">
                  <c:v>17.64151527940324</c:v>
                </c:pt>
                <c:pt idx="1">
                  <c:v>17.572451154896346</c:v>
                </c:pt>
                <c:pt idx="2">
                  <c:v>17.472567087556246</c:v>
                </c:pt>
                <c:pt idx="3">
                  <c:v>17.319863676179949</c:v>
                </c:pt>
                <c:pt idx="4">
                  <c:v>17.046160134591243</c:v>
                </c:pt>
                <c:pt idx="5">
                  <c:v>16.57391066166899</c:v>
                </c:pt>
                <c:pt idx="6">
                  <c:v>15.919419258693985</c:v>
                </c:pt>
                <c:pt idx="7">
                  <c:v>15.060776823570412</c:v>
                </c:pt>
                <c:pt idx="8">
                  <c:v>14.01303552335305</c:v>
                </c:pt>
                <c:pt idx="9">
                  <c:v>12.894680177861343</c:v>
                </c:pt>
                <c:pt idx="10">
                  <c:v>11.948843962635229</c:v>
                </c:pt>
                <c:pt idx="11">
                  <c:v>10.615589646639444</c:v>
                </c:pt>
                <c:pt idx="12">
                  <c:v>8.7255933816385198</c:v>
                </c:pt>
                <c:pt idx="13">
                  <c:v>7.1888783566233387</c:v>
                </c:pt>
                <c:pt idx="14">
                  <c:v>5.9963569485624086</c:v>
                </c:pt>
                <c:pt idx="15">
                  <c:v>4.9368072282358293</c:v>
                </c:pt>
                <c:pt idx="16">
                  <c:v>4.2174196269394173</c:v>
                </c:pt>
                <c:pt idx="17">
                  <c:v>3.5800957296975242</c:v>
                </c:pt>
                <c:pt idx="18">
                  <c:v>2.9696043832347514</c:v>
                </c:pt>
                <c:pt idx="19">
                  <c:v>2.0907940180699121</c:v>
                </c:pt>
                <c:pt idx="20">
                  <c:v>1.2124251951799623</c:v>
                </c:pt>
                <c:pt idx="21">
                  <c:v>0.7869243850137011</c:v>
                </c:pt>
                <c:pt idx="22">
                  <c:v>0.49331150302277071</c:v>
                </c:pt>
                <c:pt idx="23">
                  <c:v>0.30131680958176138</c:v>
                </c:pt>
                <c:pt idx="24">
                  <c:v>0.20116358418024641</c:v>
                </c:pt>
                <c:pt idx="25">
                  <c:v>6.393380699776495E-2</c:v>
                </c:pt>
                <c:pt idx="26">
                  <c:v>2.4098453099996531E-2</c:v>
                </c:pt>
                <c:pt idx="27">
                  <c:v>1.4175529041434459E-2</c:v>
                </c:pt>
                <c:pt idx="28">
                  <c:v>1.2410663111262049E-2</c:v>
                </c:pt>
                <c:pt idx="29">
                  <c:v>2.2418673401448071E-3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8-EFD7-49EA-B88D-BEC7F6A53D48}"/>
            </c:ext>
          </c:extLst>
        </c:ser>
        <c:ser>
          <c:idx val="10"/>
          <c:order val="6"/>
          <c:tx>
            <c:strRef>
              <c:f>'CO2 graph'!$B$15</c:f>
              <c:strCache>
                <c:ptCount val="1"/>
                <c:pt idx="0">
                  <c:v>PASSENGER SHIPS</c:v>
                </c:pt>
              </c:strCache>
            </c:strRef>
          </c:tx>
          <c:spPr>
            <a:ln w="28575" cap="rnd">
              <a:solidFill>
                <a:schemeClr val="accent5">
                  <a:lumMod val="6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graph'!$C$15:$AR$15</c:f>
              <c:numCache>
                <c:formatCode>#,##0.00</c:formatCode>
                <c:ptCount val="42"/>
                <c:pt idx="0">
                  <c:v>6.2177244718693263</c:v>
                </c:pt>
                <c:pt idx="1">
                  <c:v>6.2142180599999977</c:v>
                </c:pt>
                <c:pt idx="2">
                  <c:v>6.2142180599999977</c:v>
                </c:pt>
                <c:pt idx="3">
                  <c:v>6.2142180599999977</c:v>
                </c:pt>
                <c:pt idx="4">
                  <c:v>6.2142180599999977</c:v>
                </c:pt>
                <c:pt idx="5">
                  <c:v>6.2063637989391696</c:v>
                </c:pt>
                <c:pt idx="6">
                  <c:v>6.1867233943880269</c:v>
                </c:pt>
                <c:pt idx="7">
                  <c:v>6.1011758924391977</c:v>
                </c:pt>
                <c:pt idx="8">
                  <c:v>6.1009244599999981</c:v>
                </c:pt>
                <c:pt idx="9">
                  <c:v>6.0652713331966268</c:v>
                </c:pt>
                <c:pt idx="10">
                  <c:v>5.9972936161332981</c:v>
                </c:pt>
                <c:pt idx="11">
                  <c:v>5.9316685764832409</c:v>
                </c:pt>
                <c:pt idx="12">
                  <c:v>5.8920061309893965</c:v>
                </c:pt>
                <c:pt idx="13">
                  <c:v>5.8183012064820403</c:v>
                </c:pt>
                <c:pt idx="14">
                  <c:v>5.7581810302411682</c:v>
                </c:pt>
                <c:pt idx="15">
                  <c:v>5.713150296967326</c:v>
                </c:pt>
                <c:pt idx="16">
                  <c:v>5.6895243450973698</c:v>
                </c:pt>
                <c:pt idx="17">
                  <c:v>5.6253876012190842</c:v>
                </c:pt>
                <c:pt idx="18">
                  <c:v>5.5910905537053415</c:v>
                </c:pt>
                <c:pt idx="19">
                  <c:v>5.5722363843886695</c:v>
                </c:pt>
                <c:pt idx="20">
                  <c:v>5.457180404245956</c:v>
                </c:pt>
                <c:pt idx="21">
                  <c:v>5.3583783861705712</c:v>
                </c:pt>
                <c:pt idx="22">
                  <c:v>5.2530585424481853</c:v>
                </c:pt>
                <c:pt idx="23">
                  <c:v>4.992443648340215</c:v>
                </c:pt>
                <c:pt idx="24">
                  <c:v>4.8469807184899452</c:v>
                </c:pt>
                <c:pt idx="25">
                  <c:v>4.6044556562675734</c:v>
                </c:pt>
                <c:pt idx="26">
                  <c:v>4.4957544977234445</c:v>
                </c:pt>
                <c:pt idx="27">
                  <c:v>4.3086218813410007</c:v>
                </c:pt>
                <c:pt idx="28">
                  <c:v>4.0718747500288446</c:v>
                </c:pt>
                <c:pt idx="29">
                  <c:v>3.7164819966891871</c:v>
                </c:pt>
                <c:pt idx="30">
                  <c:v>3.5288710820389722</c:v>
                </c:pt>
                <c:pt idx="31">
                  <c:v>3.4330274239239871</c:v>
                </c:pt>
                <c:pt idx="32">
                  <c:v>3.2526084710191441</c:v>
                </c:pt>
                <c:pt idx="33">
                  <c:v>2.8836657057755861</c:v>
                </c:pt>
                <c:pt idx="34">
                  <c:v>2.5890875484346161</c:v>
                </c:pt>
                <c:pt idx="35">
                  <c:v>2.0640724324166722</c:v>
                </c:pt>
                <c:pt idx="36">
                  <c:v>1.7617468166857295</c:v>
                </c:pt>
                <c:pt idx="37">
                  <c:v>1.4603022248933013</c:v>
                </c:pt>
                <c:pt idx="38">
                  <c:v>1.1775273563045718</c:v>
                </c:pt>
                <c:pt idx="39">
                  <c:v>1.0514160036491291</c:v>
                </c:pt>
                <c:pt idx="40">
                  <c:v>0.79350976267072881</c:v>
                </c:pt>
                <c:pt idx="41">
                  <c:v>0.5946378490562001</c:v>
                </c:pt>
              </c:numCache>
            </c:numRef>
          </c:val>
          <c:smooth val="0"/>
          <c:extLst>
            <c:ext xmlns:c16="http://schemas.microsoft.com/office/drawing/2014/chart" uri="{C3380CC4-5D6E-409C-BE32-E72D297353CC}">
              <c16:uniqueId val="{0000000A-EFD7-49EA-B88D-BEC7F6A53D48}"/>
            </c:ext>
          </c:extLst>
        </c:ser>
        <c:ser>
          <c:idx val="12"/>
          <c:order val="7"/>
          <c:tx>
            <c:strRef>
              <c:f>'CO2 graph'!$B$17</c:f>
              <c:strCache>
                <c:ptCount val="1"/>
                <c:pt idx="0">
                  <c:v>RO PAX</c:v>
                </c:pt>
              </c:strCache>
            </c:strRef>
          </c:tx>
          <c:spPr>
            <a:ln w="28575" cap="rnd">
              <a:solidFill>
                <a:schemeClr val="accent1">
                  <a:lumMod val="80000"/>
                  <a:lumOff val="2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graph'!$C$17:$AR$17</c:f>
              <c:numCache>
                <c:formatCode>#,##0.00</c:formatCode>
                <c:ptCount val="42"/>
                <c:pt idx="0">
                  <c:v>12.707057466657195</c:v>
                </c:pt>
                <c:pt idx="1">
                  <c:v>12.640721863915042</c:v>
                </c:pt>
                <c:pt idx="2">
                  <c:v>12.46032751745866</c:v>
                </c:pt>
                <c:pt idx="3">
                  <c:v>12.253812675036096</c:v>
                </c:pt>
                <c:pt idx="4">
                  <c:v>12.008107891873042</c:v>
                </c:pt>
                <c:pt idx="5">
                  <c:v>11.814163801875141</c:v>
                </c:pt>
                <c:pt idx="6">
                  <c:v>11.45521428086667</c:v>
                </c:pt>
                <c:pt idx="7">
                  <c:v>11.160968922588971</c:v>
                </c:pt>
                <c:pt idx="8">
                  <c:v>10.938654409999415</c:v>
                </c:pt>
                <c:pt idx="9">
                  <c:v>10.631008905540478</c:v>
                </c:pt>
                <c:pt idx="10">
                  <c:v>10.353628082885216</c:v>
                </c:pt>
                <c:pt idx="11">
                  <c:v>10.066068412851727</c:v>
                </c:pt>
                <c:pt idx="12">
                  <c:v>9.7654205341049032</c:v>
                </c:pt>
                <c:pt idx="13">
                  <c:v>9.5863643421026605</c:v>
                </c:pt>
                <c:pt idx="14">
                  <c:v>9.2662914328528974</c:v>
                </c:pt>
                <c:pt idx="15">
                  <c:v>8.8768162001039528</c:v>
                </c:pt>
                <c:pt idx="16">
                  <c:v>8.4755960862352158</c:v>
                </c:pt>
                <c:pt idx="17">
                  <c:v>7.6438623122764895</c:v>
                </c:pt>
                <c:pt idx="18">
                  <c:v>6.0942208546797714</c:v>
                </c:pt>
                <c:pt idx="19">
                  <c:v>5.1091947405085705</c:v>
                </c:pt>
                <c:pt idx="20">
                  <c:v>4.614531752857788</c:v>
                </c:pt>
                <c:pt idx="21">
                  <c:v>4.163677980481256</c:v>
                </c:pt>
                <c:pt idx="22">
                  <c:v>3.6412796644922234</c:v>
                </c:pt>
                <c:pt idx="23">
                  <c:v>3.2545309906900504</c:v>
                </c:pt>
                <c:pt idx="24">
                  <c:v>2.6567215424396284</c:v>
                </c:pt>
                <c:pt idx="25">
                  <c:v>1.8843943904459579</c:v>
                </c:pt>
                <c:pt idx="26">
                  <c:v>1.385903548520991</c:v>
                </c:pt>
                <c:pt idx="27">
                  <c:v>0.7966589168877739</c:v>
                </c:pt>
                <c:pt idx="28">
                  <c:v>0.47932671631743101</c:v>
                </c:pt>
                <c:pt idx="29">
                  <c:v>0.31040837540982119</c:v>
                </c:pt>
                <c:pt idx="30">
                  <c:v>0.230976577062147</c:v>
                </c:pt>
                <c:pt idx="31">
                  <c:v>0.19430964048540858</c:v>
                </c:pt>
                <c:pt idx="32">
                  <c:v>0.18074386796286962</c:v>
                </c:pt>
                <c:pt idx="33">
                  <c:v>9.9930206314305367E-2</c:v>
                </c:pt>
                <c:pt idx="34">
                  <c:v>6.859861856250396E-2</c:v>
                </c:pt>
                <c:pt idx="35">
                  <c:v>6.7702860000000004E-2</c:v>
                </c:pt>
                <c:pt idx="36">
                  <c:v>6.7702860000000004E-2</c:v>
                </c:pt>
                <c:pt idx="37">
                  <c:v>6.7702860000000004E-2</c:v>
                </c:pt>
                <c:pt idx="38">
                  <c:v>3.0644669285714427E-2</c:v>
                </c:pt>
                <c:pt idx="39">
                  <c:v>1.7527360000000002E-2</c:v>
                </c:pt>
                <c:pt idx="40">
                  <c:v>4.5821526857143351E-3</c:v>
                </c:pt>
                <c:pt idx="41">
                  <c:v>0</c:v>
                </c:pt>
              </c:numCache>
            </c:numRef>
          </c:val>
          <c:smooth val="0"/>
          <c:extLst>
            <c:ext xmlns:c16="http://schemas.microsoft.com/office/drawing/2014/chart" uri="{C3380CC4-5D6E-409C-BE32-E72D297353CC}">
              <c16:uniqueId val="{0000000C-EFD7-49EA-B88D-BEC7F6A53D48}"/>
            </c:ext>
          </c:extLst>
        </c:ser>
        <c:ser>
          <c:idx val="13"/>
          <c:order val="8"/>
          <c:tx>
            <c:strRef>
              <c:f>'CO2 graph'!$B$18</c:f>
              <c:strCache>
                <c:ptCount val="1"/>
                <c:pt idx="0">
                  <c:v>RO-RO</c:v>
                </c:pt>
              </c:strCache>
            </c:strRef>
          </c:tx>
          <c:spPr>
            <a:ln w="28575" cap="rnd">
              <a:solidFill>
                <a:schemeClr val="accent2">
                  <a:lumMod val="80000"/>
                  <a:lumOff val="2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graph'!$C$18:$AR$18</c:f>
              <c:numCache>
                <c:formatCode>#,##0.00</c:formatCode>
                <c:ptCount val="42"/>
                <c:pt idx="0">
                  <c:v>5.7496505918999983</c:v>
                </c:pt>
                <c:pt idx="1">
                  <c:v>5.7442470879520133</c:v>
                </c:pt>
                <c:pt idx="2">
                  <c:v>5.7254861063101501</c:v>
                </c:pt>
                <c:pt idx="3">
                  <c:v>5.6730656688809979</c:v>
                </c:pt>
                <c:pt idx="4">
                  <c:v>5.6405943757450059</c:v>
                </c:pt>
                <c:pt idx="5">
                  <c:v>5.6249216390645662</c:v>
                </c:pt>
                <c:pt idx="6">
                  <c:v>5.6046016197163624</c:v>
                </c:pt>
                <c:pt idx="7">
                  <c:v>5.5321994166723067</c:v>
                </c:pt>
                <c:pt idx="8">
                  <c:v>5.3348660801997747</c:v>
                </c:pt>
                <c:pt idx="9">
                  <c:v>5.105733750492246</c:v>
                </c:pt>
                <c:pt idx="10">
                  <c:v>4.7853586408579796</c:v>
                </c:pt>
                <c:pt idx="11">
                  <c:v>4.3949709890138449</c:v>
                </c:pt>
                <c:pt idx="12">
                  <c:v>4.1050065054196896</c:v>
                </c:pt>
                <c:pt idx="13">
                  <c:v>3.7583897152744359</c:v>
                </c:pt>
                <c:pt idx="14">
                  <c:v>3.4703069243306199</c:v>
                </c:pt>
                <c:pt idx="15">
                  <c:v>3.2094443987736443</c:v>
                </c:pt>
                <c:pt idx="16">
                  <c:v>2.9526232722057388</c:v>
                </c:pt>
                <c:pt idx="17">
                  <c:v>2.7384184764006334</c:v>
                </c:pt>
                <c:pt idx="18">
                  <c:v>2.5548110496923147</c:v>
                </c:pt>
                <c:pt idx="19">
                  <c:v>2.3631760944461724</c:v>
                </c:pt>
                <c:pt idx="20">
                  <c:v>2.0719684641868374</c:v>
                </c:pt>
                <c:pt idx="21">
                  <c:v>1.669487250798974</c:v>
                </c:pt>
                <c:pt idx="22">
                  <c:v>1.1870564305887268</c:v>
                </c:pt>
                <c:pt idx="23">
                  <c:v>0.80581262524994401</c:v>
                </c:pt>
                <c:pt idx="24">
                  <c:v>0.43554661425429092</c:v>
                </c:pt>
                <c:pt idx="25">
                  <c:v>0.34047716366153746</c:v>
                </c:pt>
                <c:pt idx="26">
                  <c:v>0.25694412088971258</c:v>
                </c:pt>
                <c:pt idx="27">
                  <c:v>0.23771711455724839</c:v>
                </c:pt>
                <c:pt idx="28">
                  <c:v>0.17406022314731046</c:v>
                </c:pt>
                <c:pt idx="29">
                  <c:v>5.0355482239837169E-3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D-EFD7-49EA-B88D-BEC7F6A53D48}"/>
            </c:ext>
          </c:extLst>
        </c:ser>
        <c:ser>
          <c:idx val="14"/>
          <c:order val="9"/>
          <c:tx>
            <c:strRef>
              <c:f>'CO2 graph'!$B$19</c:f>
              <c:strCache>
                <c:ptCount val="1"/>
                <c:pt idx="0">
                  <c:v>VEHICLE CARRIERS</c:v>
                </c:pt>
              </c:strCache>
            </c:strRef>
          </c:tx>
          <c:spPr>
            <a:ln w="28575" cap="rnd">
              <a:solidFill>
                <a:schemeClr val="accent3">
                  <a:lumMod val="80000"/>
                  <a:lumOff val="2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graph'!$C$19:$AR$19</c:f>
              <c:numCache>
                <c:formatCode>#,##0.00</c:formatCode>
                <c:ptCount val="42"/>
                <c:pt idx="0">
                  <c:v>4.9505123912798048</c:v>
                </c:pt>
                <c:pt idx="1">
                  <c:v>4.9398934360707862</c:v>
                </c:pt>
                <c:pt idx="2">
                  <c:v>4.9373931700000062</c:v>
                </c:pt>
                <c:pt idx="3">
                  <c:v>4.9358063317638301</c:v>
                </c:pt>
                <c:pt idx="4">
                  <c:v>4.914884744672265</c:v>
                </c:pt>
                <c:pt idx="5">
                  <c:v>4.8925496101175252</c:v>
                </c:pt>
                <c:pt idx="6">
                  <c:v>4.8345164447533078</c:v>
                </c:pt>
                <c:pt idx="7">
                  <c:v>4.7976924452383152</c:v>
                </c:pt>
                <c:pt idx="8">
                  <c:v>4.7211792489366911</c:v>
                </c:pt>
                <c:pt idx="9">
                  <c:v>4.5737583132418989</c:v>
                </c:pt>
                <c:pt idx="10">
                  <c:v>4.4426848408749322</c:v>
                </c:pt>
                <c:pt idx="11">
                  <c:v>4.2248412653806611</c:v>
                </c:pt>
                <c:pt idx="12">
                  <c:v>4.0408428545850983</c:v>
                </c:pt>
                <c:pt idx="13">
                  <c:v>4.0183854612382204</c:v>
                </c:pt>
                <c:pt idx="14">
                  <c:v>3.9837856751699512</c:v>
                </c:pt>
                <c:pt idx="15">
                  <c:v>3.8827687173911696</c:v>
                </c:pt>
                <c:pt idx="16">
                  <c:v>3.6966719116192905</c:v>
                </c:pt>
                <c:pt idx="17">
                  <c:v>3.528336014834986</c:v>
                </c:pt>
                <c:pt idx="18">
                  <c:v>3.2417805972129337</c:v>
                </c:pt>
                <c:pt idx="19">
                  <c:v>2.8744418150659299</c:v>
                </c:pt>
                <c:pt idx="20">
                  <c:v>2.4617942395904393</c:v>
                </c:pt>
                <c:pt idx="21">
                  <c:v>2.047225533278918</c:v>
                </c:pt>
                <c:pt idx="22">
                  <c:v>1.6220954558174112</c:v>
                </c:pt>
                <c:pt idx="23">
                  <c:v>1.1247080187991392</c:v>
                </c:pt>
                <c:pt idx="24">
                  <c:v>0.91363123595568552</c:v>
                </c:pt>
                <c:pt idx="25">
                  <c:v>0.75472198229857734</c:v>
                </c:pt>
                <c:pt idx="26">
                  <c:v>0.53920628896165301</c:v>
                </c:pt>
                <c:pt idx="27">
                  <c:v>0.32240294875738684</c:v>
                </c:pt>
                <c:pt idx="28">
                  <c:v>0.11697580646977658</c:v>
                </c:pt>
                <c:pt idx="29">
                  <c:v>1.3871179664917447E-2</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E-EFD7-49EA-B88D-BEC7F6A53D48}"/>
            </c:ext>
          </c:extLst>
        </c:ser>
        <c:dLbls>
          <c:showLegendKey val="0"/>
          <c:showVal val="0"/>
          <c:showCatName val="0"/>
          <c:showSerName val="0"/>
          <c:showPercent val="0"/>
          <c:showBubbleSize val="0"/>
        </c:dLbls>
        <c:smooth val="0"/>
        <c:axId val="528885536"/>
        <c:axId val="528882256"/>
      </c:lineChart>
      <c:catAx>
        <c:axId val="528885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882256"/>
        <c:crosses val="autoZero"/>
        <c:auto val="1"/>
        <c:lblAlgn val="ctr"/>
        <c:lblOffset val="100"/>
        <c:noMultiLvlLbl val="0"/>
      </c:catAx>
      <c:valAx>
        <c:axId val="528882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885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'CO2 graph'!$B$5</c:f>
              <c:strCache>
                <c:ptCount val="1"/>
                <c:pt idx="0">
                  <c:v>BULK CARRIERS</c:v>
                </c:pt>
              </c:strCache>
            </c:strRef>
          </c:tx>
          <c:spPr>
            <a:ln w="28575" cap="rnd">
              <a:solidFill>
                <a:schemeClr val="accent1"/>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graph'!$C$5:$AR$5</c:f>
              <c:numCache>
                <c:formatCode>#,##0.00</c:formatCode>
                <c:ptCount val="42"/>
                <c:pt idx="0">
                  <c:v>17.311847169192426</c:v>
                </c:pt>
                <c:pt idx="1">
                  <c:v>17.274456286793384</c:v>
                </c:pt>
                <c:pt idx="2">
                  <c:v>17.241440802870954</c:v>
                </c:pt>
                <c:pt idx="3">
                  <c:v>17.173879430021433</c:v>
                </c:pt>
                <c:pt idx="4">
                  <c:v>17.117361315104315</c:v>
                </c:pt>
                <c:pt idx="5">
                  <c:v>17.0393690772542</c:v>
                </c:pt>
                <c:pt idx="6">
                  <c:v>16.949900122342704</c:v>
                </c:pt>
                <c:pt idx="7">
                  <c:v>16.779397145964339</c:v>
                </c:pt>
                <c:pt idx="8">
                  <c:v>16.395816402820802</c:v>
                </c:pt>
                <c:pt idx="9">
                  <c:v>16.099553939692232</c:v>
                </c:pt>
                <c:pt idx="10">
                  <c:v>15.798885379044323</c:v>
                </c:pt>
                <c:pt idx="11">
                  <c:v>15.305105849925287</c:v>
                </c:pt>
                <c:pt idx="12">
                  <c:v>14.778746937189265</c:v>
                </c:pt>
                <c:pt idx="13">
                  <c:v>14.082916940079349</c:v>
                </c:pt>
                <c:pt idx="14">
                  <c:v>13.26240306880327</c:v>
                </c:pt>
                <c:pt idx="15">
                  <c:v>12.088647697738933</c:v>
                </c:pt>
                <c:pt idx="16">
                  <c:v>10.889894804751737</c:v>
                </c:pt>
                <c:pt idx="17">
                  <c:v>9.5159938908091384</c:v>
                </c:pt>
                <c:pt idx="18">
                  <c:v>8.0362996968609028</c:v>
                </c:pt>
                <c:pt idx="19">
                  <c:v>6.7450402992275098</c:v>
                </c:pt>
                <c:pt idx="20">
                  <c:v>5.6482276432605856</c:v>
                </c:pt>
                <c:pt idx="21">
                  <c:v>4.4067561954307077</c:v>
                </c:pt>
                <c:pt idx="22">
                  <c:v>3.0341225648622649</c:v>
                </c:pt>
                <c:pt idx="23">
                  <c:v>1.7289410851445652</c:v>
                </c:pt>
                <c:pt idx="24">
                  <c:v>1.1264766484107449</c:v>
                </c:pt>
                <c:pt idx="25">
                  <c:v>0.81575793350780512</c:v>
                </c:pt>
                <c:pt idx="26">
                  <c:v>0.48900448367489302</c:v>
                </c:pt>
                <c:pt idx="27">
                  <c:v>0.2227157858752086</c:v>
                </c:pt>
                <c:pt idx="28">
                  <c:v>7.1612789105084715E-2</c:v>
                </c:pt>
                <c:pt idx="29">
                  <c:v>5.2881729589901788E-3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0-8BAA-4555-8567-CEA5B6E540D7}"/>
            </c:ext>
          </c:extLst>
        </c:ser>
        <c:ser>
          <c:idx val="1"/>
          <c:order val="1"/>
          <c:tx>
            <c:strRef>
              <c:f>'CO2 graph'!$B$6</c:f>
              <c:strCache>
                <c:ptCount val="1"/>
                <c:pt idx="0">
                  <c:v>CHEMICAL TANKERS</c:v>
                </c:pt>
              </c:strCache>
            </c:strRef>
          </c:tx>
          <c:spPr>
            <a:ln w="28575" cap="rnd">
              <a:solidFill>
                <a:schemeClr val="accent2"/>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graph'!$C$6:$AR$6</c:f>
              <c:numCache>
                <c:formatCode>#,##0.00</c:formatCode>
                <c:ptCount val="42"/>
                <c:pt idx="0">
                  <c:v>9.1180774900000063</c:v>
                </c:pt>
                <c:pt idx="1">
                  <c:v>9.1044856849423077</c:v>
                </c:pt>
                <c:pt idx="2">
                  <c:v>9.082858923161707</c:v>
                </c:pt>
                <c:pt idx="3">
                  <c:v>9.0372214070520087</c:v>
                </c:pt>
                <c:pt idx="4">
                  <c:v>8.9174283595810078</c:v>
                </c:pt>
                <c:pt idx="5">
                  <c:v>8.8392773735429078</c:v>
                </c:pt>
                <c:pt idx="6">
                  <c:v>8.7407013407480072</c:v>
                </c:pt>
                <c:pt idx="7">
                  <c:v>8.541255299717605</c:v>
                </c:pt>
                <c:pt idx="8">
                  <c:v>8.3720794265425038</c:v>
                </c:pt>
                <c:pt idx="9">
                  <c:v>8.2430743490166041</c:v>
                </c:pt>
                <c:pt idx="10">
                  <c:v>8.0024735111456025</c:v>
                </c:pt>
                <c:pt idx="11">
                  <c:v>7.6332340054498031</c:v>
                </c:pt>
                <c:pt idx="12">
                  <c:v>7.2030754865251048</c:v>
                </c:pt>
                <c:pt idx="13">
                  <c:v>6.6889549491176012</c:v>
                </c:pt>
                <c:pt idx="14">
                  <c:v>6.1295866068020075</c:v>
                </c:pt>
                <c:pt idx="15">
                  <c:v>5.4067582861298034</c:v>
                </c:pt>
                <c:pt idx="16">
                  <c:v>4.3118190475025049</c:v>
                </c:pt>
                <c:pt idx="17">
                  <c:v>3.4891578498454021</c:v>
                </c:pt>
                <c:pt idx="18">
                  <c:v>2.9547263231783019</c:v>
                </c:pt>
                <c:pt idx="19">
                  <c:v>2.6093136069975</c:v>
                </c:pt>
                <c:pt idx="20">
                  <c:v>2.3958623746747998</c:v>
                </c:pt>
                <c:pt idx="21">
                  <c:v>2.1279209038777989</c:v>
                </c:pt>
                <c:pt idx="22">
                  <c:v>1.6982696458575004</c:v>
                </c:pt>
                <c:pt idx="23">
                  <c:v>1.0376618062084006</c:v>
                </c:pt>
                <c:pt idx="24">
                  <c:v>0.47356868545080028</c:v>
                </c:pt>
                <c:pt idx="25">
                  <c:v>0.1274613426277002</c:v>
                </c:pt>
                <c:pt idx="26">
                  <c:v>1.6987500000000241E-4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1-8BAA-4555-8567-CEA5B6E540D7}"/>
            </c:ext>
          </c:extLst>
        </c:ser>
        <c:ser>
          <c:idx val="3"/>
          <c:order val="2"/>
          <c:tx>
            <c:strRef>
              <c:f>'CO2 graph'!$B$8</c:f>
              <c:strCache>
                <c:ptCount val="1"/>
                <c:pt idx="0">
                  <c:v>CONTAINER SHIPS</c:v>
                </c:pt>
              </c:strCache>
            </c:strRef>
          </c:tx>
          <c:spPr>
            <a:ln w="28575" cap="rnd">
              <a:solidFill>
                <a:schemeClr val="accent4"/>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graph'!$C$8:$AR$8</c:f>
              <c:numCache>
                <c:formatCode>#,##0.00</c:formatCode>
                <c:ptCount val="42"/>
                <c:pt idx="0">
                  <c:v>42.192969999139443</c:v>
                </c:pt>
                <c:pt idx="1">
                  <c:v>41.148146555130218</c:v>
                </c:pt>
                <c:pt idx="2">
                  <c:v>40.098612895154325</c:v>
                </c:pt>
                <c:pt idx="3">
                  <c:v>38.87085165394425</c:v>
                </c:pt>
                <c:pt idx="4">
                  <c:v>37.849534165044332</c:v>
                </c:pt>
                <c:pt idx="5">
                  <c:v>36.93288349065282</c:v>
                </c:pt>
                <c:pt idx="6">
                  <c:v>35.649319821720702</c:v>
                </c:pt>
                <c:pt idx="7">
                  <c:v>34.005925951876506</c:v>
                </c:pt>
                <c:pt idx="8">
                  <c:v>31.8308210610111</c:v>
                </c:pt>
                <c:pt idx="9">
                  <c:v>29.932336318982227</c:v>
                </c:pt>
                <c:pt idx="10">
                  <c:v>28.395808459651619</c:v>
                </c:pt>
                <c:pt idx="11">
                  <c:v>26.987781432663915</c:v>
                </c:pt>
                <c:pt idx="12">
                  <c:v>25.416927271150797</c:v>
                </c:pt>
                <c:pt idx="13">
                  <c:v>24.154647396440193</c:v>
                </c:pt>
                <c:pt idx="14">
                  <c:v>22.72440281409439</c:v>
                </c:pt>
                <c:pt idx="15">
                  <c:v>21.157200245111291</c:v>
                </c:pt>
                <c:pt idx="16">
                  <c:v>20.138176242030397</c:v>
                </c:pt>
                <c:pt idx="17">
                  <c:v>19.501135239721197</c:v>
                </c:pt>
                <c:pt idx="18">
                  <c:v>18.706002296354992</c:v>
                </c:pt>
                <c:pt idx="19">
                  <c:v>17.457265565431708</c:v>
                </c:pt>
                <c:pt idx="20">
                  <c:v>15.752954414151001</c:v>
                </c:pt>
                <c:pt idx="21">
                  <c:v>14.642404429455006</c:v>
                </c:pt>
                <c:pt idx="22">
                  <c:v>12.710393795044705</c:v>
                </c:pt>
                <c:pt idx="23">
                  <c:v>9.8413272115072008</c:v>
                </c:pt>
                <c:pt idx="24">
                  <c:v>6.4391789379905964</c:v>
                </c:pt>
                <c:pt idx="25">
                  <c:v>4.1031776802210995</c:v>
                </c:pt>
                <c:pt idx="26">
                  <c:v>1.6010212765711984</c:v>
                </c:pt>
                <c:pt idx="27">
                  <c:v>5.9251249272199727E-2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2-8BAA-4555-8567-CEA5B6E540D7}"/>
            </c:ext>
          </c:extLst>
        </c:ser>
        <c:ser>
          <c:idx val="8"/>
          <c:order val="3"/>
          <c:tx>
            <c:strRef>
              <c:f>'CO2 graph'!$B$13</c:f>
              <c:strCache>
                <c:ptCount val="1"/>
                <c:pt idx="0">
                  <c:v>OIL TANKERS</c:v>
                </c:pt>
              </c:strCache>
            </c:strRef>
          </c:tx>
          <c:spPr>
            <a:ln w="28575" cap="rnd">
              <a:solidFill>
                <a:schemeClr val="accent3">
                  <a:lumMod val="6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graph'!$C$13:$AR$13</c:f>
              <c:numCache>
                <c:formatCode>#,##0.00</c:formatCode>
                <c:ptCount val="42"/>
                <c:pt idx="0">
                  <c:v>17.64151527940324</c:v>
                </c:pt>
                <c:pt idx="1">
                  <c:v>17.572451154896346</c:v>
                </c:pt>
                <c:pt idx="2">
                  <c:v>17.472567087556246</c:v>
                </c:pt>
                <c:pt idx="3">
                  <c:v>17.319863676179949</c:v>
                </c:pt>
                <c:pt idx="4">
                  <c:v>17.046160134591243</c:v>
                </c:pt>
                <c:pt idx="5">
                  <c:v>16.57391066166899</c:v>
                </c:pt>
                <c:pt idx="6">
                  <c:v>15.919419258693985</c:v>
                </c:pt>
                <c:pt idx="7">
                  <c:v>15.060776823570412</c:v>
                </c:pt>
                <c:pt idx="8">
                  <c:v>14.01303552335305</c:v>
                </c:pt>
                <c:pt idx="9">
                  <c:v>12.894680177861343</c:v>
                </c:pt>
                <c:pt idx="10">
                  <c:v>11.948843962635229</c:v>
                </c:pt>
                <c:pt idx="11">
                  <c:v>10.615589646639444</c:v>
                </c:pt>
                <c:pt idx="12">
                  <c:v>8.7255933816385198</c:v>
                </c:pt>
                <c:pt idx="13">
                  <c:v>7.1888783566233387</c:v>
                </c:pt>
                <c:pt idx="14">
                  <c:v>5.9963569485624086</c:v>
                </c:pt>
                <c:pt idx="15">
                  <c:v>4.9368072282358293</c:v>
                </c:pt>
                <c:pt idx="16">
                  <c:v>4.2174196269394173</c:v>
                </c:pt>
                <c:pt idx="17">
                  <c:v>3.5800957296975242</c:v>
                </c:pt>
                <c:pt idx="18">
                  <c:v>2.9696043832347514</c:v>
                </c:pt>
                <c:pt idx="19">
                  <c:v>2.0907940180699121</c:v>
                </c:pt>
                <c:pt idx="20">
                  <c:v>1.2124251951799623</c:v>
                </c:pt>
                <c:pt idx="21">
                  <c:v>0.7869243850137011</c:v>
                </c:pt>
                <c:pt idx="22">
                  <c:v>0.49331150302277071</c:v>
                </c:pt>
                <c:pt idx="23">
                  <c:v>0.30131680958176138</c:v>
                </c:pt>
                <c:pt idx="24">
                  <c:v>0.20116358418024641</c:v>
                </c:pt>
                <c:pt idx="25">
                  <c:v>6.393380699776495E-2</c:v>
                </c:pt>
                <c:pt idx="26">
                  <c:v>2.4098453099996531E-2</c:v>
                </c:pt>
                <c:pt idx="27">
                  <c:v>1.4175529041434459E-2</c:v>
                </c:pt>
                <c:pt idx="28">
                  <c:v>1.2410663111262049E-2</c:v>
                </c:pt>
                <c:pt idx="29">
                  <c:v>2.2418673401448071E-3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5-8BAA-4555-8567-CEA5B6E540D7}"/>
            </c:ext>
          </c:extLst>
        </c:ser>
        <c:ser>
          <c:idx val="12"/>
          <c:order val="4"/>
          <c:tx>
            <c:strRef>
              <c:f>'CO2 graph'!$B$17</c:f>
              <c:strCache>
                <c:ptCount val="1"/>
                <c:pt idx="0">
                  <c:v>RO PAX</c:v>
                </c:pt>
              </c:strCache>
            </c:strRef>
          </c:tx>
          <c:spPr>
            <a:ln w="28575" cap="rnd">
              <a:solidFill>
                <a:schemeClr val="accent1">
                  <a:lumMod val="80000"/>
                  <a:lumOff val="20000"/>
                </a:schemeClr>
              </a:solidFill>
              <a:round/>
            </a:ln>
            <a:effectLst/>
          </c:spPr>
          <c:marker>
            <c:symbol val="none"/>
          </c:marker>
          <c:cat>
            <c:numRef>
              <c:f>'CO2 graph'!$C$4:$AR$4</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graph'!$C$17:$AR$17</c:f>
              <c:numCache>
                <c:formatCode>#,##0.00</c:formatCode>
                <c:ptCount val="42"/>
                <c:pt idx="0">
                  <c:v>12.707057466657195</c:v>
                </c:pt>
                <c:pt idx="1">
                  <c:v>12.640721863915042</c:v>
                </c:pt>
                <c:pt idx="2">
                  <c:v>12.46032751745866</c:v>
                </c:pt>
                <c:pt idx="3">
                  <c:v>12.253812675036096</c:v>
                </c:pt>
                <c:pt idx="4">
                  <c:v>12.008107891873042</c:v>
                </c:pt>
                <c:pt idx="5">
                  <c:v>11.814163801875141</c:v>
                </c:pt>
                <c:pt idx="6">
                  <c:v>11.45521428086667</c:v>
                </c:pt>
                <c:pt idx="7">
                  <c:v>11.160968922588971</c:v>
                </c:pt>
                <c:pt idx="8">
                  <c:v>10.938654409999415</c:v>
                </c:pt>
                <c:pt idx="9">
                  <c:v>10.631008905540478</c:v>
                </c:pt>
                <c:pt idx="10">
                  <c:v>10.353628082885216</c:v>
                </c:pt>
                <c:pt idx="11">
                  <c:v>10.066068412851727</c:v>
                </c:pt>
                <c:pt idx="12">
                  <c:v>9.7654205341049032</c:v>
                </c:pt>
                <c:pt idx="13">
                  <c:v>9.5863643421026605</c:v>
                </c:pt>
                <c:pt idx="14">
                  <c:v>9.2662914328528974</c:v>
                </c:pt>
                <c:pt idx="15">
                  <c:v>8.8768162001039528</c:v>
                </c:pt>
                <c:pt idx="16">
                  <c:v>8.4755960862352158</c:v>
                </c:pt>
                <c:pt idx="17">
                  <c:v>7.6438623122764895</c:v>
                </c:pt>
                <c:pt idx="18">
                  <c:v>6.0942208546797714</c:v>
                </c:pt>
                <c:pt idx="19">
                  <c:v>5.1091947405085705</c:v>
                </c:pt>
                <c:pt idx="20">
                  <c:v>4.614531752857788</c:v>
                </c:pt>
                <c:pt idx="21">
                  <c:v>4.163677980481256</c:v>
                </c:pt>
                <c:pt idx="22">
                  <c:v>3.6412796644922234</c:v>
                </c:pt>
                <c:pt idx="23">
                  <c:v>3.2545309906900504</c:v>
                </c:pt>
                <c:pt idx="24">
                  <c:v>2.6567215424396284</c:v>
                </c:pt>
                <c:pt idx="25">
                  <c:v>1.8843943904459579</c:v>
                </c:pt>
                <c:pt idx="26">
                  <c:v>1.385903548520991</c:v>
                </c:pt>
                <c:pt idx="27">
                  <c:v>0.7966589168877739</c:v>
                </c:pt>
                <c:pt idx="28">
                  <c:v>0.47932671631743101</c:v>
                </c:pt>
                <c:pt idx="29">
                  <c:v>0.31040837540982119</c:v>
                </c:pt>
                <c:pt idx="30">
                  <c:v>0.230976577062147</c:v>
                </c:pt>
                <c:pt idx="31">
                  <c:v>0.19430964048540858</c:v>
                </c:pt>
                <c:pt idx="32">
                  <c:v>0.18074386796286962</c:v>
                </c:pt>
                <c:pt idx="33">
                  <c:v>9.9930206314305367E-2</c:v>
                </c:pt>
                <c:pt idx="34">
                  <c:v>6.859861856250396E-2</c:v>
                </c:pt>
                <c:pt idx="35">
                  <c:v>6.7702860000000004E-2</c:v>
                </c:pt>
                <c:pt idx="36">
                  <c:v>6.7702860000000004E-2</c:v>
                </c:pt>
                <c:pt idx="37">
                  <c:v>6.7702860000000004E-2</c:v>
                </c:pt>
                <c:pt idx="38">
                  <c:v>3.0644669285714427E-2</c:v>
                </c:pt>
                <c:pt idx="39">
                  <c:v>1.7527360000000002E-2</c:v>
                </c:pt>
                <c:pt idx="40">
                  <c:v>4.5821526857143351E-3</c:v>
                </c:pt>
                <c:pt idx="41">
                  <c:v>0</c:v>
                </c:pt>
              </c:numCache>
            </c:numRef>
          </c:val>
          <c:smooth val="0"/>
          <c:extLst>
            <c:ext xmlns:c16="http://schemas.microsoft.com/office/drawing/2014/chart" uri="{C3380CC4-5D6E-409C-BE32-E72D297353CC}">
              <c16:uniqueId val="{00000007-8BAA-4555-8567-CEA5B6E540D7}"/>
            </c:ext>
          </c:extLst>
        </c:ser>
        <c:dLbls>
          <c:showLegendKey val="0"/>
          <c:showVal val="0"/>
          <c:showCatName val="0"/>
          <c:showSerName val="0"/>
          <c:showPercent val="0"/>
          <c:showBubbleSize val="0"/>
        </c:dLbls>
        <c:smooth val="0"/>
        <c:axId val="528885536"/>
        <c:axId val="528882256"/>
      </c:lineChart>
      <c:catAx>
        <c:axId val="528885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882256"/>
        <c:crosses val="autoZero"/>
        <c:auto val="1"/>
        <c:lblAlgn val="ctr"/>
        <c:lblOffset val="100"/>
        <c:noMultiLvlLbl val="0"/>
      </c:catAx>
      <c:valAx>
        <c:axId val="528882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885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Committed</a:t>
            </a:r>
            <a:r>
              <a:rPr lang="en-GB" baseline="0"/>
              <a:t> emissions by year, normalised (2019=100),</a:t>
            </a:r>
          </a:p>
          <a:p>
            <a:pPr>
              <a:defRPr/>
            </a:pPr>
            <a:r>
              <a:rPr lang="en-GB" baseline="0"/>
              <a:t>by ship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'CO2 graph'!$B$23</c:f>
              <c:strCache>
                <c:ptCount val="1"/>
                <c:pt idx="0">
                  <c:v>BULK CARRIERS</c:v>
                </c:pt>
              </c:strCache>
            </c:strRef>
          </c:tx>
          <c:spPr>
            <a:ln w="28575" cap="rnd">
              <a:solidFill>
                <a:schemeClr val="accent1"/>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graph'!$C$23:$AT$23</c:f>
              <c:numCache>
                <c:formatCode>0</c:formatCode>
                <c:ptCount val="44"/>
                <c:pt idx="0">
                  <c:v>100</c:v>
                </c:pt>
                <c:pt idx="1">
                  <c:v>99.784015639500439</c:v>
                </c:pt>
                <c:pt idx="2">
                  <c:v>99.593305291842199</c:v>
                </c:pt>
                <c:pt idx="3">
                  <c:v>99.203044378669688</c:v>
                </c:pt>
                <c:pt idx="4">
                  <c:v>98.876573642388607</c:v>
                </c:pt>
                <c:pt idx="5">
                  <c:v>98.426059973408741</c:v>
                </c:pt>
                <c:pt idx="6">
                  <c:v>97.909252298080418</c:v>
                </c:pt>
                <c:pt idx="7">
                  <c:v>96.92436042194494</c:v>
                </c:pt>
                <c:pt idx="8">
                  <c:v>94.708648029184545</c:v>
                </c:pt>
                <c:pt idx="9">
                  <c:v>92.997320172410312</c:v>
                </c:pt>
                <c:pt idx="10">
                  <c:v>91.260540973117429</c:v>
                </c:pt>
                <c:pt idx="11">
                  <c:v>88.408277293261534</c:v>
                </c:pt>
                <c:pt idx="12">
                  <c:v>85.367822351672672</c:v>
                </c:pt>
                <c:pt idx="13">
                  <c:v>81.34843614574433</c:v>
                </c:pt>
                <c:pt idx="14">
                  <c:v>76.608827118140169</c:v>
                </c:pt>
                <c:pt idx="15">
                  <c:v>69.828757033226822</c:v>
                </c:pt>
                <c:pt idx="16">
                  <c:v>62.904291485030107</c:v>
                </c:pt>
                <c:pt idx="17">
                  <c:v>54.968102466520598</c:v>
                </c:pt>
                <c:pt idx="18">
                  <c:v>46.420810086413127</c:v>
                </c:pt>
                <c:pt idx="19">
                  <c:v>38.961990787619442</c:v>
                </c:pt>
                <c:pt idx="20">
                  <c:v>32.626371917792682</c:v>
                </c:pt>
                <c:pt idx="21">
                  <c:v>25.455147289382388</c:v>
                </c:pt>
                <c:pt idx="22">
                  <c:v>17.526278595282925</c:v>
                </c:pt>
                <c:pt idx="23">
                  <c:v>9.9870399053737593</c:v>
                </c:pt>
                <c:pt idx="24">
                  <c:v>6.5069696919193261</c:v>
                </c:pt>
                <c:pt idx="25">
                  <c:v>4.7121368709833584</c:v>
                </c:pt>
                <c:pt idx="26">
                  <c:v>2.8246811498261652</c:v>
                </c:pt>
                <c:pt idx="27">
                  <c:v>1.2864934844823841</c:v>
                </c:pt>
                <c:pt idx="28">
                  <c:v>0.41366347799398551</c:v>
                </c:pt>
                <c:pt idx="29">
                  <c:v>3.054655524224377E-2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0-9124-4F56-BAFC-32C7F54D449F}"/>
            </c:ext>
          </c:extLst>
        </c:ser>
        <c:ser>
          <c:idx val="5"/>
          <c:order val="1"/>
          <c:tx>
            <c:strRef>
              <c:f>'CO2 graph'!$B$28</c:f>
              <c:strCache>
                <c:ptCount val="1"/>
                <c:pt idx="0">
                  <c:v>GAS CARRIERS</c:v>
                </c:pt>
              </c:strCache>
            </c:strRef>
          </c:tx>
          <c:spPr>
            <a:ln w="28575" cap="rnd">
              <a:solidFill>
                <a:schemeClr val="accent6"/>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graph'!$C$28:$AT$28</c:f>
              <c:numCache>
                <c:formatCode>0</c:formatCode>
                <c:ptCount val="44"/>
                <c:pt idx="0">
                  <c:v>100</c:v>
                </c:pt>
                <c:pt idx="1">
                  <c:v>100</c:v>
                </c:pt>
                <c:pt idx="2">
                  <c:v>100</c:v>
                </c:pt>
                <c:pt idx="3">
                  <c:v>100</c:v>
                </c:pt>
                <c:pt idx="4">
                  <c:v>99.524056847496126</c:v>
                </c:pt>
                <c:pt idx="5">
                  <c:v>98.977442542561832</c:v>
                </c:pt>
                <c:pt idx="6">
                  <c:v>97.916495325700879</c:v>
                </c:pt>
                <c:pt idx="7">
                  <c:v>97.268984760009175</c:v>
                </c:pt>
                <c:pt idx="8">
                  <c:v>95.926762171820968</c:v>
                </c:pt>
                <c:pt idx="9">
                  <c:v>94.568456347852432</c:v>
                </c:pt>
                <c:pt idx="10">
                  <c:v>93.405814360933562</c:v>
                </c:pt>
                <c:pt idx="11">
                  <c:v>92.264584569405613</c:v>
                </c:pt>
                <c:pt idx="12">
                  <c:v>89.774535567268657</c:v>
                </c:pt>
                <c:pt idx="13">
                  <c:v>87.318825245863181</c:v>
                </c:pt>
                <c:pt idx="14">
                  <c:v>86.012761609791085</c:v>
                </c:pt>
                <c:pt idx="15">
                  <c:v>84.884597429969617</c:v>
                </c:pt>
                <c:pt idx="16">
                  <c:v>82.541056630873911</c:v>
                </c:pt>
                <c:pt idx="17">
                  <c:v>79.164702811089114</c:v>
                </c:pt>
                <c:pt idx="18">
                  <c:v>72.329017048179168</c:v>
                </c:pt>
                <c:pt idx="19">
                  <c:v>65.543498005521514</c:v>
                </c:pt>
                <c:pt idx="20">
                  <c:v>56.174587671323899</c:v>
                </c:pt>
                <c:pt idx="21">
                  <c:v>51.060572872921711</c:v>
                </c:pt>
                <c:pt idx="22">
                  <c:v>47.173387482360916</c:v>
                </c:pt>
                <c:pt idx="23">
                  <c:v>42.775869181829961</c:v>
                </c:pt>
                <c:pt idx="24">
                  <c:v>38.48511668582011</c:v>
                </c:pt>
                <c:pt idx="25">
                  <c:v>29.572498050498549</c:v>
                </c:pt>
                <c:pt idx="26">
                  <c:v>16.685848315240332</c:v>
                </c:pt>
                <c:pt idx="27">
                  <c:v>3.8311909868166079</c:v>
                </c:pt>
                <c:pt idx="28">
                  <c:v>0.14462035650782373</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4-9124-4F56-BAFC-32C7F54D449F}"/>
            </c:ext>
          </c:extLst>
        </c:ser>
        <c:ser>
          <c:idx val="8"/>
          <c:order val="2"/>
          <c:tx>
            <c:strRef>
              <c:f>'CO2 graph'!$B$31</c:f>
              <c:strCache>
                <c:ptCount val="1"/>
                <c:pt idx="0">
                  <c:v>OIL TANKERS</c:v>
                </c:pt>
              </c:strCache>
            </c:strRef>
          </c:tx>
          <c:spPr>
            <a:ln w="28575" cap="rnd">
              <a:solidFill>
                <a:schemeClr val="accent4"/>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graph'!$C$31:$AT$31</c:f>
              <c:numCache>
                <c:formatCode>0</c:formatCode>
                <c:ptCount val="44"/>
                <c:pt idx="0">
                  <c:v>100</c:v>
                </c:pt>
                <c:pt idx="1">
                  <c:v>99.608513648555302</c:v>
                </c:pt>
                <c:pt idx="2">
                  <c:v>99.042326074766137</c:v>
                </c:pt>
                <c:pt idx="3">
                  <c:v>98.176734831849586</c:v>
                </c:pt>
                <c:pt idx="4">
                  <c:v>96.625260725153908</c:v>
                </c:pt>
                <c:pt idx="5">
                  <c:v>93.948339466164242</c:v>
                </c:pt>
                <c:pt idx="6">
                  <c:v>90.23838942724025</c:v>
                </c:pt>
                <c:pt idx="7">
                  <c:v>85.371220017331041</c:v>
                </c:pt>
                <c:pt idx="8">
                  <c:v>79.432153652433144</c:v>
                </c:pt>
                <c:pt idx="9">
                  <c:v>73.092815291870608</c:v>
                </c:pt>
                <c:pt idx="10">
                  <c:v>67.731392532849497</c:v>
                </c:pt>
                <c:pt idx="11">
                  <c:v>60.173910678938782</c:v>
                </c:pt>
                <c:pt idx="12">
                  <c:v>49.460566416456267</c:v>
                </c:pt>
                <c:pt idx="13">
                  <c:v>40.749778251851595</c:v>
                </c:pt>
                <c:pt idx="14">
                  <c:v>33.990033472709989</c:v>
                </c:pt>
                <c:pt idx="15">
                  <c:v>27.984031700494757</c:v>
                </c:pt>
                <c:pt idx="16">
                  <c:v>23.90622098014066</c:v>
                </c:pt>
                <c:pt idx="17">
                  <c:v>20.293584043074492</c:v>
                </c:pt>
                <c:pt idx="18">
                  <c:v>16.833046006551452</c:v>
                </c:pt>
                <c:pt idx="19">
                  <c:v>11.851555747657054</c:v>
                </c:pt>
                <c:pt idx="20">
                  <c:v>6.8725683478872623</c:v>
                </c:pt>
                <c:pt idx="21">
                  <c:v>4.4606394209937754</c:v>
                </c:pt>
                <c:pt idx="22">
                  <c:v>2.7963102670592024</c:v>
                </c:pt>
                <c:pt idx="23">
                  <c:v>1.7079984616375539</c:v>
                </c:pt>
                <c:pt idx="24">
                  <c:v>1.1402851795565896</c:v>
                </c:pt>
                <c:pt idx="25">
                  <c:v>0.36240541691114664</c:v>
                </c:pt>
                <c:pt idx="26">
                  <c:v>0.13660081188225295</c:v>
                </c:pt>
                <c:pt idx="27">
                  <c:v>8.0353239599461307E-2</c:v>
                </c:pt>
                <c:pt idx="28">
                  <c:v>7.0349190048043672E-2</c:v>
                </c:pt>
                <c:pt idx="29">
                  <c:v>1.2707906915242278E-2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7-9124-4F56-BAFC-32C7F54D449F}"/>
            </c:ext>
          </c:extLst>
        </c:ser>
        <c:ser>
          <c:idx val="10"/>
          <c:order val="3"/>
          <c:tx>
            <c:strRef>
              <c:f>'CO2 graph'!$B$33</c:f>
              <c:strCache>
                <c:ptCount val="1"/>
                <c:pt idx="0">
                  <c:v>PASSENGER SHIPS</c:v>
                </c:pt>
              </c:strCache>
            </c:strRef>
          </c:tx>
          <c:spPr>
            <a:ln w="28575" cap="rnd">
              <a:solidFill>
                <a:srgbClr val="7030A0"/>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graph'!$C$33:$AT$33</c:f>
              <c:numCache>
                <c:formatCode>0</c:formatCode>
                <c:ptCount val="44"/>
                <c:pt idx="0">
                  <c:v>100</c:v>
                </c:pt>
                <c:pt idx="1">
                  <c:v>99.943606187678583</c:v>
                </c:pt>
                <c:pt idx="2">
                  <c:v>99.943606187678583</c:v>
                </c:pt>
                <c:pt idx="3">
                  <c:v>99.943606187678583</c:v>
                </c:pt>
                <c:pt idx="4">
                  <c:v>99.943606187678583</c:v>
                </c:pt>
                <c:pt idx="5">
                  <c:v>99.817285680934305</c:v>
                </c:pt>
                <c:pt idx="6">
                  <c:v>99.501407989023051</c:v>
                </c:pt>
                <c:pt idx="7">
                  <c:v>98.125542874126594</c:v>
                </c:pt>
                <c:pt idx="8">
                  <c:v>98.121499072566436</c:v>
                </c:pt>
                <c:pt idx="9">
                  <c:v>97.54808789996342</c:v>
                </c:pt>
                <c:pt idx="10">
                  <c:v>96.454798588562156</c:v>
                </c:pt>
                <c:pt idx="11">
                  <c:v>95.399347515634062</c:v>
                </c:pt>
                <c:pt idx="12">
                  <c:v>94.761454253021867</c:v>
                </c:pt>
                <c:pt idx="13">
                  <c:v>93.576053953590488</c:v>
                </c:pt>
                <c:pt idx="14">
                  <c:v>92.609137897517684</c:v>
                </c:pt>
                <c:pt idx="15">
                  <c:v>91.884906171303811</c:v>
                </c:pt>
                <c:pt idx="16">
                  <c:v>91.504928705643408</c:v>
                </c:pt>
                <c:pt idx="17">
                  <c:v>90.473413974354528</c:v>
                </c:pt>
                <c:pt idx="18">
                  <c:v>89.921812698535504</c:v>
                </c:pt>
                <c:pt idx="19">
                  <c:v>89.61858007055443</c:v>
                </c:pt>
                <c:pt idx="20">
                  <c:v>87.768128499995811</c:v>
                </c:pt>
                <c:pt idx="21">
                  <c:v>86.179090283162736</c:v>
                </c:pt>
                <c:pt idx="22">
                  <c:v>84.485225522849206</c:v>
                </c:pt>
                <c:pt idx="23">
                  <c:v>80.293742042243679</c:v>
                </c:pt>
                <c:pt idx="24">
                  <c:v>77.954253849925351</c:v>
                </c:pt>
                <c:pt idx="25">
                  <c:v>74.053710116930731</c:v>
                </c:pt>
                <c:pt idx="26">
                  <c:v>72.305463486898759</c:v>
                </c:pt>
                <c:pt idx="27">
                  <c:v>69.29579946545357</c:v>
                </c:pt>
                <c:pt idx="28">
                  <c:v>65.488182508747556</c:v>
                </c:pt>
                <c:pt idx="29">
                  <c:v>59.772381576307552</c:v>
                </c:pt>
                <c:pt idx="30">
                  <c:v>56.75502505787356</c:v>
                </c:pt>
                <c:pt idx="31">
                  <c:v>55.213566304778148</c:v>
                </c:pt>
                <c:pt idx="32">
                  <c:v>52.311878497267415</c:v>
                </c:pt>
                <c:pt idx="33">
                  <c:v>46.378151988272762</c:v>
                </c:pt>
                <c:pt idx="34">
                  <c:v>41.640435502543596</c:v>
                </c:pt>
                <c:pt idx="35">
                  <c:v>33.196588908934388</c:v>
                </c:pt>
                <c:pt idx="36">
                  <c:v>28.334269629610485</c:v>
                </c:pt>
                <c:pt idx="37">
                  <c:v>23.486119906086302</c:v>
                </c:pt>
                <c:pt idx="38">
                  <c:v>18.938236353701829</c:v>
                </c:pt>
                <c:pt idx="39">
                  <c:v>16.909980627253919</c:v>
                </c:pt>
                <c:pt idx="40">
                  <c:v>12.762060561878906</c:v>
                </c:pt>
                <c:pt idx="41">
                  <c:v>9.5635927861793029</c:v>
                </c:pt>
                <c:pt idx="42">
                  <c:v>4.9956585906283921</c:v>
                </c:pt>
                <c:pt idx="43">
                  <c:v>0.89914036289790011</c:v>
                </c:pt>
              </c:numCache>
            </c:numRef>
          </c:val>
          <c:smooth val="0"/>
          <c:extLst>
            <c:ext xmlns:c16="http://schemas.microsoft.com/office/drawing/2014/chart" uri="{C3380CC4-5D6E-409C-BE32-E72D297353CC}">
              <c16:uniqueId val="{00000009-9124-4F56-BAFC-32C7F54D449F}"/>
            </c:ext>
          </c:extLst>
        </c:ser>
        <c:ser>
          <c:idx val="11"/>
          <c:order val="4"/>
          <c:tx>
            <c:strRef>
              <c:f>'CO2 graph'!$B$34</c:f>
              <c:strCache>
                <c:ptCount val="1"/>
                <c:pt idx="0">
                  <c:v>REFRIGERATED CARGO</c:v>
                </c:pt>
              </c:strCache>
            </c:strRef>
          </c:tx>
          <c:spPr>
            <a:ln w="28575" cap="rnd">
              <a:solidFill>
                <a:schemeClr val="accent6">
                  <a:lumMod val="60000"/>
                </a:schemeClr>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graph'!$C$34:$AT$34</c:f>
              <c:numCache>
                <c:formatCode>0</c:formatCode>
                <c:ptCount val="44"/>
                <c:pt idx="0">
                  <c:v>100.00000000000001</c:v>
                </c:pt>
                <c:pt idx="1">
                  <c:v>99.421635201817978</c:v>
                </c:pt>
                <c:pt idx="2">
                  <c:v>97.469531005042029</c:v>
                </c:pt>
                <c:pt idx="3">
                  <c:v>92.398555328191762</c:v>
                </c:pt>
                <c:pt idx="4">
                  <c:v>86.34057726594591</c:v>
                </c:pt>
                <c:pt idx="5">
                  <c:v>80.416412731971207</c:v>
                </c:pt>
                <c:pt idx="6">
                  <c:v>73.994800545875989</c:v>
                </c:pt>
                <c:pt idx="7">
                  <c:v>73.444956639479756</c:v>
                </c:pt>
                <c:pt idx="8">
                  <c:v>70.955120731840097</c:v>
                </c:pt>
                <c:pt idx="9">
                  <c:v>65.325358056416817</c:v>
                </c:pt>
                <c:pt idx="10">
                  <c:v>56.636852681691558</c:v>
                </c:pt>
                <c:pt idx="11">
                  <c:v>38.25907514672376</c:v>
                </c:pt>
                <c:pt idx="12">
                  <c:v>32.603925185117525</c:v>
                </c:pt>
                <c:pt idx="13">
                  <c:v>30.117778124374347</c:v>
                </c:pt>
                <c:pt idx="14">
                  <c:v>25.212103258684664</c:v>
                </c:pt>
                <c:pt idx="15">
                  <c:v>24.170608341382604</c:v>
                </c:pt>
                <c:pt idx="16">
                  <c:v>24.170608341382604</c:v>
                </c:pt>
                <c:pt idx="17">
                  <c:v>24.170608341382604</c:v>
                </c:pt>
                <c:pt idx="18">
                  <c:v>22.373249064671857</c:v>
                </c:pt>
                <c:pt idx="19">
                  <c:v>15.801945181915084</c:v>
                </c:pt>
                <c:pt idx="20">
                  <c:v>11.390775353989676</c:v>
                </c:pt>
                <c:pt idx="21">
                  <c:v>8.1437715108429245</c:v>
                </c:pt>
                <c:pt idx="22">
                  <c:v>3.9595880030383941</c:v>
                </c:pt>
                <c:pt idx="23">
                  <c:v>3.4130289129294478</c:v>
                </c:pt>
                <c:pt idx="24">
                  <c:v>3.3790051290273881</c:v>
                </c:pt>
                <c:pt idx="25">
                  <c:v>2.6604829613564362</c:v>
                </c:pt>
                <c:pt idx="26">
                  <c:v>1.9931682207406687</c:v>
                </c:pt>
                <c:pt idx="27">
                  <c:v>1.9931682207406687</c:v>
                </c:pt>
                <c:pt idx="28">
                  <c:v>1.1878072190458964</c:v>
                </c:pt>
                <c:pt idx="29">
                  <c:v>0.31210327589396603</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smooth val="0"/>
          <c:extLst>
            <c:ext xmlns:c16="http://schemas.microsoft.com/office/drawing/2014/chart" uri="{C3380CC4-5D6E-409C-BE32-E72D297353CC}">
              <c16:uniqueId val="{0000000A-9124-4F56-BAFC-32C7F54D449F}"/>
            </c:ext>
          </c:extLst>
        </c:ser>
        <c:ser>
          <c:idx val="12"/>
          <c:order val="5"/>
          <c:tx>
            <c:strRef>
              <c:f>'CO2 graph'!$B$35</c:f>
              <c:strCache>
                <c:ptCount val="1"/>
                <c:pt idx="0">
                  <c:v>RO PAX</c:v>
                </c:pt>
              </c:strCache>
            </c:strRef>
          </c:tx>
          <c:spPr>
            <a:ln w="28575" cap="rnd">
              <a:solidFill>
                <a:srgbClr val="FF0000"/>
              </a:solidFill>
              <a:round/>
            </a:ln>
            <a:effectLst/>
          </c:spPr>
          <c:marker>
            <c:symbol val="none"/>
          </c:marker>
          <c:cat>
            <c:numRef>
              <c:f>'CO2 graph'!$C$4:$AT$4</c:f>
              <c:numCache>
                <c:formatCode>General</c:formatCode>
                <c:ptCount val="44"/>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numCache>
            </c:numRef>
          </c:cat>
          <c:val>
            <c:numRef>
              <c:f>'CO2 graph'!$C$35:$AT$35</c:f>
              <c:numCache>
                <c:formatCode>0</c:formatCode>
                <c:ptCount val="44"/>
                <c:pt idx="0">
                  <c:v>100</c:v>
                </c:pt>
                <c:pt idx="1">
                  <c:v>99.477962518732483</c:v>
                </c:pt>
                <c:pt idx="2">
                  <c:v>98.058323495853045</c:v>
                </c:pt>
                <c:pt idx="3">
                  <c:v>96.433125506747771</c:v>
                </c:pt>
                <c:pt idx="4">
                  <c:v>94.499516692844352</c:v>
                </c:pt>
                <c:pt idx="5">
                  <c:v>92.973246031782168</c:v>
                </c:pt>
                <c:pt idx="6">
                  <c:v>90.148441611479996</c:v>
                </c:pt>
                <c:pt idx="7">
                  <c:v>87.832835822730019</c:v>
                </c:pt>
                <c:pt idx="8">
                  <c:v>86.083300077157915</c:v>
                </c:pt>
                <c:pt idx="9">
                  <c:v>83.662239927975577</c:v>
                </c:pt>
                <c:pt idx="10">
                  <c:v>81.479352006180164</c:v>
                </c:pt>
                <c:pt idx="11">
                  <c:v>79.216360194047155</c:v>
                </c:pt>
                <c:pt idx="12">
                  <c:v>76.850368857849048</c:v>
                </c:pt>
                <c:pt idx="13">
                  <c:v>75.441260632187209</c:v>
                </c:pt>
                <c:pt idx="14">
                  <c:v>72.922401249599062</c:v>
                </c:pt>
                <c:pt idx="15">
                  <c:v>69.857370389615056</c:v>
                </c:pt>
                <c:pt idx="16">
                  <c:v>66.699911513541494</c:v>
                </c:pt>
                <c:pt idx="17">
                  <c:v>60.154464023899124</c:v>
                </c:pt>
                <c:pt idx="18">
                  <c:v>47.959339687183757</c:v>
                </c:pt>
                <c:pt idx="19">
                  <c:v>40.207536275922969</c:v>
                </c:pt>
                <c:pt idx="20">
                  <c:v>36.31471538525841</c:v>
                </c:pt>
                <c:pt idx="21">
                  <c:v>32.766657358767588</c:v>
                </c:pt>
                <c:pt idx="22">
                  <c:v>28.655569348346727</c:v>
                </c:pt>
                <c:pt idx="23">
                  <c:v>25.61199553263852</c:v>
                </c:pt>
                <c:pt idx="24">
                  <c:v>20.907448867770988</c:v>
                </c:pt>
                <c:pt idx="25">
                  <c:v>14.829510257512666</c:v>
                </c:pt>
                <c:pt idx="26">
                  <c:v>10.906565522014407</c:v>
                </c:pt>
                <c:pt idx="27">
                  <c:v>6.2694209023463907</c:v>
                </c:pt>
                <c:pt idx="28">
                  <c:v>3.7721299173720184</c:v>
                </c:pt>
                <c:pt idx="29">
                  <c:v>2.442802955950425</c:v>
                </c:pt>
                <c:pt idx="30">
                  <c:v>1.8177030966313028</c:v>
                </c:pt>
                <c:pt idx="31">
                  <c:v>1.5291474127292586</c:v>
                </c:pt>
                <c:pt idx="32">
                  <c:v>1.4223896321956064</c:v>
                </c:pt>
                <c:pt idx="33">
                  <c:v>0.78641500265909847</c:v>
                </c:pt>
                <c:pt idx="34">
                  <c:v>0.53984660683642904</c:v>
                </c:pt>
                <c:pt idx="35">
                  <c:v>0.53279730714722562</c:v>
                </c:pt>
                <c:pt idx="36">
                  <c:v>0.53279730714722562</c:v>
                </c:pt>
                <c:pt idx="37">
                  <c:v>0.53279730714722562</c:v>
                </c:pt>
                <c:pt idx="38">
                  <c:v>0.24116259304032267</c:v>
                </c:pt>
                <c:pt idx="39">
                  <c:v>0.13793405787288746</c:v>
                </c:pt>
                <c:pt idx="40">
                  <c:v>3.6059903701055246E-2</c:v>
                </c:pt>
                <c:pt idx="41">
                  <c:v>0</c:v>
                </c:pt>
                <c:pt idx="42">
                  <c:v>0</c:v>
                </c:pt>
                <c:pt idx="43">
                  <c:v>0</c:v>
                </c:pt>
              </c:numCache>
            </c:numRef>
          </c:val>
          <c:smooth val="0"/>
          <c:extLst>
            <c:ext xmlns:c16="http://schemas.microsoft.com/office/drawing/2014/chart" uri="{C3380CC4-5D6E-409C-BE32-E72D297353CC}">
              <c16:uniqueId val="{0000000B-9124-4F56-BAFC-32C7F54D449F}"/>
            </c:ext>
          </c:extLst>
        </c:ser>
        <c:dLbls>
          <c:showLegendKey val="0"/>
          <c:showVal val="0"/>
          <c:showCatName val="0"/>
          <c:showSerName val="0"/>
          <c:showPercent val="0"/>
          <c:showBubbleSize val="0"/>
        </c:dLbls>
        <c:smooth val="0"/>
        <c:axId val="521946248"/>
        <c:axId val="521944608"/>
      </c:lineChart>
      <c:catAx>
        <c:axId val="52194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944608"/>
        <c:crosses val="autoZero"/>
        <c:auto val="1"/>
        <c:lblAlgn val="ctr"/>
        <c:lblOffset val="100"/>
        <c:noMultiLvlLbl val="0"/>
      </c:catAx>
      <c:valAx>
        <c:axId val="521944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946248"/>
        <c:crosses val="autoZero"/>
        <c:crossBetween val="between"/>
      </c:valAx>
      <c:spPr>
        <a:noFill/>
        <a:ln>
          <a:solidFill>
            <a:schemeClr val="accent1"/>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'CO2 graph'!$B$43</c:f>
              <c:strCache>
                <c:ptCount val="1"/>
                <c:pt idx="0">
                  <c:v>BULK CARRIERS</c:v>
                </c:pt>
              </c:strCache>
            </c:strRef>
          </c:tx>
          <c:spPr>
            <a:ln w="28575" cap="rnd">
              <a:solidFill>
                <a:schemeClr val="accent1"/>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graph'!$C$43:$AR$43</c:f>
              <c:numCache>
                <c:formatCode>#,##0.00</c:formatCode>
                <c:ptCount val="42"/>
                <c:pt idx="0">
                  <c:v>17.311847169192426</c:v>
                </c:pt>
                <c:pt idx="1">
                  <c:v>17.274456286793384</c:v>
                </c:pt>
                <c:pt idx="2">
                  <c:v>17.241440802870954</c:v>
                </c:pt>
                <c:pt idx="3">
                  <c:v>17.173879430021433</c:v>
                </c:pt>
                <c:pt idx="4">
                  <c:v>17.117361315104315</c:v>
                </c:pt>
                <c:pt idx="5">
                  <c:v>17.0393690772542</c:v>
                </c:pt>
                <c:pt idx="6">
                  <c:v>16.949900122342704</c:v>
                </c:pt>
                <c:pt idx="7">
                  <c:v>16.779397145964339</c:v>
                </c:pt>
                <c:pt idx="8">
                  <c:v>16.395816402820802</c:v>
                </c:pt>
                <c:pt idx="9">
                  <c:v>16.099553939692232</c:v>
                </c:pt>
                <c:pt idx="10">
                  <c:v>15.798885379044323</c:v>
                </c:pt>
                <c:pt idx="11">
                  <c:v>15.305105849925287</c:v>
                </c:pt>
                <c:pt idx="12">
                  <c:v>14.778746937189265</c:v>
                </c:pt>
                <c:pt idx="13">
                  <c:v>14.082916940079349</c:v>
                </c:pt>
                <c:pt idx="14">
                  <c:v>13.26240306880327</c:v>
                </c:pt>
                <c:pt idx="15">
                  <c:v>12.088647697738933</c:v>
                </c:pt>
                <c:pt idx="16">
                  <c:v>10.889894804751737</c:v>
                </c:pt>
                <c:pt idx="17">
                  <c:v>9.5159938908091384</c:v>
                </c:pt>
                <c:pt idx="18">
                  <c:v>8.0362996968609028</c:v>
                </c:pt>
                <c:pt idx="19">
                  <c:v>6.7450402992275098</c:v>
                </c:pt>
                <c:pt idx="20">
                  <c:v>5.6482276432605856</c:v>
                </c:pt>
                <c:pt idx="21">
                  <c:v>4.4067561954307077</c:v>
                </c:pt>
                <c:pt idx="22">
                  <c:v>3.0341225648622649</c:v>
                </c:pt>
                <c:pt idx="23">
                  <c:v>1.7289410851445652</c:v>
                </c:pt>
                <c:pt idx="24">
                  <c:v>1.1264766484107449</c:v>
                </c:pt>
                <c:pt idx="25">
                  <c:v>0.81575793350780512</c:v>
                </c:pt>
                <c:pt idx="26">
                  <c:v>0.48900448367489302</c:v>
                </c:pt>
                <c:pt idx="27">
                  <c:v>0.2227157858752086</c:v>
                </c:pt>
                <c:pt idx="28">
                  <c:v>7.1612789105084715E-2</c:v>
                </c:pt>
                <c:pt idx="29">
                  <c:v>5.2881729589901788E-3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0-7813-49C7-A157-8580003A015A}"/>
            </c:ext>
          </c:extLst>
        </c:ser>
        <c:ser>
          <c:idx val="1"/>
          <c:order val="1"/>
          <c:tx>
            <c:strRef>
              <c:f>'CO2 graph'!$B$44</c:f>
              <c:strCache>
                <c:ptCount val="1"/>
                <c:pt idx="0">
                  <c:v>CHEMICAL TANKERS</c:v>
                </c:pt>
              </c:strCache>
            </c:strRef>
          </c:tx>
          <c:spPr>
            <a:ln w="28575" cap="rnd">
              <a:solidFill>
                <a:schemeClr val="accent2"/>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graph'!$C$44:$AR$44</c:f>
              <c:numCache>
                <c:formatCode>#,##0.00</c:formatCode>
                <c:ptCount val="42"/>
                <c:pt idx="0">
                  <c:v>9.1180774900000063</c:v>
                </c:pt>
                <c:pt idx="1">
                  <c:v>9.1044856849423077</c:v>
                </c:pt>
                <c:pt idx="2">
                  <c:v>9.082858923161707</c:v>
                </c:pt>
                <c:pt idx="3">
                  <c:v>9.0372214070520087</c:v>
                </c:pt>
                <c:pt idx="4">
                  <c:v>8.9174283595810078</c:v>
                </c:pt>
                <c:pt idx="5">
                  <c:v>8.8392773735429078</c:v>
                </c:pt>
                <c:pt idx="6">
                  <c:v>8.7407013407480072</c:v>
                </c:pt>
                <c:pt idx="7">
                  <c:v>8.541255299717605</c:v>
                </c:pt>
                <c:pt idx="8">
                  <c:v>8.3720794265425038</c:v>
                </c:pt>
                <c:pt idx="9">
                  <c:v>8.2430743490166041</c:v>
                </c:pt>
                <c:pt idx="10">
                  <c:v>8.0024735111456025</c:v>
                </c:pt>
                <c:pt idx="11">
                  <c:v>7.6332340054498031</c:v>
                </c:pt>
                <c:pt idx="12">
                  <c:v>7.2030754865251048</c:v>
                </c:pt>
                <c:pt idx="13">
                  <c:v>6.6889549491176012</c:v>
                </c:pt>
                <c:pt idx="14">
                  <c:v>6.1295866068020075</c:v>
                </c:pt>
                <c:pt idx="15">
                  <c:v>5.4067582861298034</c:v>
                </c:pt>
                <c:pt idx="16">
                  <c:v>4.3118190475025049</c:v>
                </c:pt>
                <c:pt idx="17">
                  <c:v>3.4891578498454021</c:v>
                </c:pt>
                <c:pt idx="18">
                  <c:v>2.9547263231783019</c:v>
                </c:pt>
                <c:pt idx="19">
                  <c:v>2.6093136069975</c:v>
                </c:pt>
                <c:pt idx="20">
                  <c:v>2.3958623746747998</c:v>
                </c:pt>
                <c:pt idx="21">
                  <c:v>2.1279209038777989</c:v>
                </c:pt>
                <c:pt idx="22">
                  <c:v>1.6982696458575004</c:v>
                </c:pt>
                <c:pt idx="23">
                  <c:v>1.0376618062084006</c:v>
                </c:pt>
                <c:pt idx="24">
                  <c:v>0.47356868545080028</c:v>
                </c:pt>
                <c:pt idx="25">
                  <c:v>0.1274613426277002</c:v>
                </c:pt>
                <c:pt idx="26">
                  <c:v>1.6987500000000241E-4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1-7813-49C7-A157-8580003A015A}"/>
            </c:ext>
          </c:extLst>
        </c:ser>
        <c:ser>
          <c:idx val="2"/>
          <c:order val="2"/>
          <c:tx>
            <c:strRef>
              <c:f>'CO2 graph'!$B$45</c:f>
              <c:strCache>
                <c:ptCount val="1"/>
                <c:pt idx="0">
                  <c:v>CONTAINER SHIPS</c:v>
                </c:pt>
              </c:strCache>
            </c:strRef>
          </c:tx>
          <c:spPr>
            <a:ln w="28575" cap="rnd">
              <a:solidFill>
                <a:schemeClr val="accent3"/>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graph'!$C$45:$AR$45</c:f>
              <c:numCache>
                <c:formatCode>#,##0.00</c:formatCode>
                <c:ptCount val="42"/>
                <c:pt idx="0">
                  <c:v>42.192969999139443</c:v>
                </c:pt>
                <c:pt idx="1">
                  <c:v>41.148146555130218</c:v>
                </c:pt>
                <c:pt idx="2">
                  <c:v>40.098612895154325</c:v>
                </c:pt>
                <c:pt idx="3">
                  <c:v>38.87085165394425</c:v>
                </c:pt>
                <c:pt idx="4">
                  <c:v>37.849534165044332</c:v>
                </c:pt>
                <c:pt idx="5">
                  <c:v>36.93288349065282</c:v>
                </c:pt>
                <c:pt idx="6">
                  <c:v>35.649319821720702</c:v>
                </c:pt>
                <c:pt idx="7">
                  <c:v>34.005925951876506</c:v>
                </c:pt>
                <c:pt idx="8">
                  <c:v>31.8308210610111</c:v>
                </c:pt>
                <c:pt idx="9">
                  <c:v>29.932336318982227</c:v>
                </c:pt>
                <c:pt idx="10">
                  <c:v>28.395808459651619</c:v>
                </c:pt>
                <c:pt idx="11">
                  <c:v>26.987781432663915</c:v>
                </c:pt>
                <c:pt idx="12">
                  <c:v>25.416927271150797</c:v>
                </c:pt>
                <c:pt idx="13">
                  <c:v>24.154647396440193</c:v>
                </c:pt>
                <c:pt idx="14">
                  <c:v>22.72440281409439</c:v>
                </c:pt>
                <c:pt idx="15">
                  <c:v>21.157200245111291</c:v>
                </c:pt>
                <c:pt idx="16">
                  <c:v>20.138176242030397</c:v>
                </c:pt>
                <c:pt idx="17">
                  <c:v>19.501135239721197</c:v>
                </c:pt>
                <c:pt idx="18">
                  <c:v>18.706002296354992</c:v>
                </c:pt>
                <c:pt idx="19">
                  <c:v>17.457265565431708</c:v>
                </c:pt>
                <c:pt idx="20">
                  <c:v>15.752954414151001</c:v>
                </c:pt>
                <c:pt idx="21">
                  <c:v>14.642404429455006</c:v>
                </c:pt>
                <c:pt idx="22">
                  <c:v>12.710393795044705</c:v>
                </c:pt>
                <c:pt idx="23">
                  <c:v>9.8413272115072008</c:v>
                </c:pt>
                <c:pt idx="24">
                  <c:v>6.4391789379905964</c:v>
                </c:pt>
                <c:pt idx="25">
                  <c:v>4.1031776802210995</c:v>
                </c:pt>
                <c:pt idx="26">
                  <c:v>1.6010212765711984</c:v>
                </c:pt>
                <c:pt idx="27">
                  <c:v>5.9251249272199727E-2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2-7813-49C7-A157-8580003A015A}"/>
            </c:ext>
          </c:extLst>
        </c:ser>
        <c:ser>
          <c:idx val="3"/>
          <c:order val="3"/>
          <c:tx>
            <c:strRef>
              <c:f>'CO2 graph'!$B$46</c:f>
              <c:strCache>
                <c:ptCount val="1"/>
                <c:pt idx="0">
                  <c:v>GENERAL CARGO SHIPS</c:v>
                </c:pt>
              </c:strCache>
            </c:strRef>
          </c:tx>
          <c:spPr>
            <a:ln w="28575" cap="rnd">
              <a:solidFill>
                <a:schemeClr val="accent4"/>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graph'!$C$46:$AR$46</c:f>
              <c:numCache>
                <c:formatCode>#,##0.00</c:formatCode>
                <c:ptCount val="42"/>
                <c:pt idx="0">
                  <c:v>5.6950576441319027</c:v>
                </c:pt>
                <c:pt idx="1">
                  <c:v>5.6358619845609832</c:v>
                </c:pt>
                <c:pt idx="2">
                  <c:v>5.6168523687649312</c:v>
                </c:pt>
                <c:pt idx="3">
                  <c:v>5.5281614354400883</c:v>
                </c:pt>
                <c:pt idx="4">
                  <c:v>5.424290419490732</c:v>
                </c:pt>
                <c:pt idx="5">
                  <c:v>5.3514840323224098</c:v>
                </c:pt>
                <c:pt idx="6">
                  <c:v>5.2674347964543031</c:v>
                </c:pt>
                <c:pt idx="7">
                  <c:v>5.1527336066456533</c:v>
                </c:pt>
                <c:pt idx="8">
                  <c:v>4.9510054203312812</c:v>
                </c:pt>
                <c:pt idx="9">
                  <c:v>4.5928149492674084</c:v>
                </c:pt>
                <c:pt idx="10">
                  <c:v>4.3869192458903958</c:v>
                </c:pt>
                <c:pt idx="11">
                  <c:v>4.2634333365047787</c:v>
                </c:pt>
                <c:pt idx="12">
                  <c:v>4.1519407538780921</c:v>
                </c:pt>
                <c:pt idx="13">
                  <c:v>3.9892997615432022</c:v>
                </c:pt>
                <c:pt idx="14">
                  <c:v>3.8140749240287901</c:v>
                </c:pt>
                <c:pt idx="15">
                  <c:v>3.4935387476600503</c:v>
                </c:pt>
                <c:pt idx="16">
                  <c:v>3.1463515572241447</c:v>
                </c:pt>
                <c:pt idx="17">
                  <c:v>2.8246337913340578</c:v>
                </c:pt>
                <c:pt idx="18">
                  <c:v>2.4008659259814582</c:v>
                </c:pt>
                <c:pt idx="19">
                  <c:v>1.7990888857312863</c:v>
                </c:pt>
                <c:pt idx="20">
                  <c:v>1.2507132923155861</c:v>
                </c:pt>
                <c:pt idx="21">
                  <c:v>0.82904784244944696</c:v>
                </c:pt>
                <c:pt idx="22">
                  <c:v>0.49643704540814354</c:v>
                </c:pt>
                <c:pt idx="23">
                  <c:v>0.35154484239212141</c:v>
                </c:pt>
                <c:pt idx="24">
                  <c:v>0.23642539043271849</c:v>
                </c:pt>
                <c:pt idx="25">
                  <c:v>0.12600898151731721</c:v>
                </c:pt>
                <c:pt idx="26">
                  <c:v>4.6581628907977103E-2</c:v>
                </c:pt>
                <c:pt idx="27">
                  <c:v>2.5138510143622558E-3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3-7813-49C7-A157-8580003A015A}"/>
            </c:ext>
          </c:extLst>
        </c:ser>
        <c:ser>
          <c:idx val="4"/>
          <c:order val="4"/>
          <c:tx>
            <c:strRef>
              <c:f>'CO2 graph'!$B$47</c:f>
              <c:strCache>
                <c:ptCount val="1"/>
                <c:pt idx="0">
                  <c:v>LNG CARRIERS</c:v>
                </c:pt>
              </c:strCache>
            </c:strRef>
          </c:tx>
          <c:spPr>
            <a:ln w="28575" cap="rnd">
              <a:solidFill>
                <a:schemeClr val="accent5"/>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graph'!$C$47:$AR$47</c:f>
              <c:numCache>
                <c:formatCode>#,##0.00</c:formatCode>
                <c:ptCount val="42"/>
                <c:pt idx="0">
                  <c:v>5.4618263099999975</c:v>
                </c:pt>
                <c:pt idx="1">
                  <c:v>5.4618263099999975</c:v>
                </c:pt>
                <c:pt idx="2">
                  <c:v>5.4618263099999975</c:v>
                </c:pt>
                <c:pt idx="3">
                  <c:v>5.4618263099999975</c:v>
                </c:pt>
                <c:pt idx="4">
                  <c:v>5.4618263099999975</c:v>
                </c:pt>
                <c:pt idx="5">
                  <c:v>5.4618263099999975</c:v>
                </c:pt>
                <c:pt idx="6">
                  <c:v>5.4618263099999975</c:v>
                </c:pt>
                <c:pt idx="7">
                  <c:v>5.4618263099999975</c:v>
                </c:pt>
                <c:pt idx="8">
                  <c:v>5.4618263099999975</c:v>
                </c:pt>
                <c:pt idx="9">
                  <c:v>5.4618263099999975</c:v>
                </c:pt>
                <c:pt idx="10">
                  <c:v>5.4618263099999975</c:v>
                </c:pt>
                <c:pt idx="11">
                  <c:v>5.4618263099999975</c:v>
                </c:pt>
                <c:pt idx="12">
                  <c:v>5.3276873483424234</c:v>
                </c:pt>
                <c:pt idx="13">
                  <c:v>5.0797466668303555</c:v>
                </c:pt>
                <c:pt idx="14">
                  <c:v>4.7851969227051443</c:v>
                </c:pt>
                <c:pt idx="15">
                  <c:v>4.4044698134298423</c:v>
                </c:pt>
                <c:pt idx="16">
                  <c:v>3.7683021258773817</c:v>
                </c:pt>
                <c:pt idx="17">
                  <c:v>3.0407813952998617</c:v>
                </c:pt>
                <c:pt idx="18">
                  <c:v>2.52692074427457</c:v>
                </c:pt>
                <c:pt idx="19">
                  <c:v>2.0368117367387213</c:v>
                </c:pt>
                <c:pt idx="20">
                  <c:v>1.6955035828075755</c:v>
                </c:pt>
                <c:pt idx="21">
                  <c:v>1.6125551404541041</c:v>
                </c:pt>
                <c:pt idx="22">
                  <c:v>1.5745829500000004</c:v>
                </c:pt>
                <c:pt idx="23">
                  <c:v>1.5057390468455949</c:v>
                </c:pt>
                <c:pt idx="24">
                  <c:v>1.3191464425232411</c:v>
                </c:pt>
                <c:pt idx="25">
                  <c:v>1.0585359051703929</c:v>
                </c:pt>
                <c:pt idx="26">
                  <c:v>0.73901036436544998</c:v>
                </c:pt>
                <c:pt idx="27">
                  <c:v>0.48311456556518667</c:v>
                </c:pt>
                <c:pt idx="28">
                  <c:v>5.0836626330359895E-2</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4-7813-49C7-A157-8580003A015A}"/>
            </c:ext>
          </c:extLst>
        </c:ser>
        <c:ser>
          <c:idx val="5"/>
          <c:order val="5"/>
          <c:tx>
            <c:strRef>
              <c:f>'CO2 graph'!$B$48</c:f>
              <c:strCache>
                <c:ptCount val="1"/>
                <c:pt idx="0">
                  <c:v>OIL TANKERS</c:v>
                </c:pt>
              </c:strCache>
            </c:strRef>
          </c:tx>
          <c:spPr>
            <a:ln w="28575" cap="rnd">
              <a:solidFill>
                <a:schemeClr val="accent6"/>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graph'!$C$48:$AR$48</c:f>
              <c:numCache>
                <c:formatCode>#,##0.00</c:formatCode>
                <c:ptCount val="42"/>
                <c:pt idx="0">
                  <c:v>17.64151527940324</c:v>
                </c:pt>
                <c:pt idx="1">
                  <c:v>17.572451154896346</c:v>
                </c:pt>
                <c:pt idx="2">
                  <c:v>17.472567087556246</c:v>
                </c:pt>
                <c:pt idx="3">
                  <c:v>17.319863676179949</c:v>
                </c:pt>
                <c:pt idx="4">
                  <c:v>17.046160134591243</c:v>
                </c:pt>
                <c:pt idx="5">
                  <c:v>16.57391066166899</c:v>
                </c:pt>
                <c:pt idx="6">
                  <c:v>15.919419258693985</c:v>
                </c:pt>
                <c:pt idx="7">
                  <c:v>15.060776823570412</c:v>
                </c:pt>
                <c:pt idx="8">
                  <c:v>14.01303552335305</c:v>
                </c:pt>
                <c:pt idx="9">
                  <c:v>12.894680177861343</c:v>
                </c:pt>
                <c:pt idx="10">
                  <c:v>11.948843962635229</c:v>
                </c:pt>
                <c:pt idx="11">
                  <c:v>10.615589646639444</c:v>
                </c:pt>
                <c:pt idx="12">
                  <c:v>8.7255933816385198</c:v>
                </c:pt>
                <c:pt idx="13">
                  <c:v>7.1888783566233387</c:v>
                </c:pt>
                <c:pt idx="14">
                  <c:v>5.9963569485624086</c:v>
                </c:pt>
                <c:pt idx="15">
                  <c:v>4.9368072282358293</c:v>
                </c:pt>
                <c:pt idx="16">
                  <c:v>4.2174196269394173</c:v>
                </c:pt>
                <c:pt idx="17">
                  <c:v>3.5800957296975242</c:v>
                </c:pt>
                <c:pt idx="18">
                  <c:v>2.9696043832347514</c:v>
                </c:pt>
                <c:pt idx="19">
                  <c:v>2.0907940180699121</c:v>
                </c:pt>
                <c:pt idx="20">
                  <c:v>1.2124251951799623</c:v>
                </c:pt>
                <c:pt idx="21">
                  <c:v>0.7869243850137011</c:v>
                </c:pt>
                <c:pt idx="22">
                  <c:v>0.49331150302277071</c:v>
                </c:pt>
                <c:pt idx="23">
                  <c:v>0.30131680958176138</c:v>
                </c:pt>
                <c:pt idx="24">
                  <c:v>0.20116358418024641</c:v>
                </c:pt>
                <c:pt idx="25">
                  <c:v>6.393380699776495E-2</c:v>
                </c:pt>
                <c:pt idx="26">
                  <c:v>2.4098453099996531E-2</c:v>
                </c:pt>
                <c:pt idx="27">
                  <c:v>1.4175529041434459E-2</c:v>
                </c:pt>
                <c:pt idx="28">
                  <c:v>1.2410663111262049E-2</c:v>
                </c:pt>
                <c:pt idx="29">
                  <c:v>2.2418673401448071E-3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5-7813-49C7-A157-8580003A015A}"/>
            </c:ext>
          </c:extLst>
        </c:ser>
        <c:ser>
          <c:idx val="6"/>
          <c:order val="6"/>
          <c:tx>
            <c:strRef>
              <c:f>'CO2 graph'!$B$49</c:f>
              <c:strCache>
                <c:ptCount val="1"/>
                <c:pt idx="0">
                  <c:v>PASSENGER SHIPS</c:v>
                </c:pt>
              </c:strCache>
            </c:strRef>
          </c:tx>
          <c:spPr>
            <a:ln w="28575" cap="rnd">
              <a:solidFill>
                <a:schemeClr val="accent1">
                  <a:lumMod val="60000"/>
                </a:schemeClr>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graph'!$C$49:$AR$49</c:f>
              <c:numCache>
                <c:formatCode>#,##0.00</c:formatCode>
                <c:ptCount val="42"/>
                <c:pt idx="0">
                  <c:v>6.2177244718693263</c:v>
                </c:pt>
                <c:pt idx="1">
                  <c:v>6.2142180599999977</c:v>
                </c:pt>
                <c:pt idx="2">
                  <c:v>6.2142180599999977</c:v>
                </c:pt>
                <c:pt idx="3">
                  <c:v>6.2142180599999977</c:v>
                </c:pt>
                <c:pt idx="4">
                  <c:v>6.2142180599999977</c:v>
                </c:pt>
                <c:pt idx="5">
                  <c:v>6.2063637989391696</c:v>
                </c:pt>
                <c:pt idx="6">
                  <c:v>6.1867233943880269</c:v>
                </c:pt>
                <c:pt idx="7">
                  <c:v>6.1011758924391977</c:v>
                </c:pt>
                <c:pt idx="8">
                  <c:v>6.1009244599999981</c:v>
                </c:pt>
                <c:pt idx="9">
                  <c:v>6.0652713331966268</c:v>
                </c:pt>
                <c:pt idx="10">
                  <c:v>5.9972936161332981</c:v>
                </c:pt>
                <c:pt idx="11">
                  <c:v>5.9316685764832409</c:v>
                </c:pt>
                <c:pt idx="12">
                  <c:v>5.8920061309893965</c:v>
                </c:pt>
                <c:pt idx="13">
                  <c:v>5.8183012064820403</c:v>
                </c:pt>
                <c:pt idx="14">
                  <c:v>5.7581810302411682</c:v>
                </c:pt>
                <c:pt idx="15">
                  <c:v>5.713150296967326</c:v>
                </c:pt>
                <c:pt idx="16">
                  <c:v>5.6895243450973698</c:v>
                </c:pt>
                <c:pt idx="17">
                  <c:v>5.6253876012190842</c:v>
                </c:pt>
                <c:pt idx="18">
                  <c:v>5.5910905537053415</c:v>
                </c:pt>
                <c:pt idx="19">
                  <c:v>5.5722363843886695</c:v>
                </c:pt>
                <c:pt idx="20">
                  <c:v>5.457180404245956</c:v>
                </c:pt>
                <c:pt idx="21">
                  <c:v>5.3583783861705712</c:v>
                </c:pt>
                <c:pt idx="22">
                  <c:v>5.2530585424481853</c:v>
                </c:pt>
                <c:pt idx="23">
                  <c:v>4.992443648340215</c:v>
                </c:pt>
                <c:pt idx="24">
                  <c:v>4.8469807184899452</c:v>
                </c:pt>
                <c:pt idx="25">
                  <c:v>4.6044556562675734</c:v>
                </c:pt>
                <c:pt idx="26">
                  <c:v>4.4957544977234445</c:v>
                </c:pt>
                <c:pt idx="27">
                  <c:v>4.3086218813410007</c:v>
                </c:pt>
                <c:pt idx="28">
                  <c:v>4.0718747500288446</c:v>
                </c:pt>
                <c:pt idx="29">
                  <c:v>3.7164819966891871</c:v>
                </c:pt>
                <c:pt idx="30">
                  <c:v>3.5288710820389722</c:v>
                </c:pt>
                <c:pt idx="31">
                  <c:v>3.4330274239239871</c:v>
                </c:pt>
                <c:pt idx="32">
                  <c:v>3.2526084710191441</c:v>
                </c:pt>
                <c:pt idx="33">
                  <c:v>2.8836657057755861</c:v>
                </c:pt>
                <c:pt idx="34">
                  <c:v>2.5890875484346161</c:v>
                </c:pt>
                <c:pt idx="35">
                  <c:v>2.0640724324166722</c:v>
                </c:pt>
                <c:pt idx="36">
                  <c:v>1.7617468166857295</c:v>
                </c:pt>
                <c:pt idx="37">
                  <c:v>1.4603022248933013</c:v>
                </c:pt>
                <c:pt idx="38">
                  <c:v>1.1775273563045718</c:v>
                </c:pt>
                <c:pt idx="39">
                  <c:v>1.0514160036491291</c:v>
                </c:pt>
                <c:pt idx="40">
                  <c:v>0.79350976267072881</c:v>
                </c:pt>
                <c:pt idx="41">
                  <c:v>0.5946378490562001</c:v>
                </c:pt>
              </c:numCache>
            </c:numRef>
          </c:val>
          <c:smooth val="1"/>
          <c:extLst>
            <c:ext xmlns:c16="http://schemas.microsoft.com/office/drawing/2014/chart" uri="{C3380CC4-5D6E-409C-BE32-E72D297353CC}">
              <c16:uniqueId val="{00000006-7813-49C7-A157-8580003A015A}"/>
            </c:ext>
          </c:extLst>
        </c:ser>
        <c:ser>
          <c:idx val="7"/>
          <c:order val="7"/>
          <c:tx>
            <c:strRef>
              <c:f>'CO2 graph'!$B$50</c:f>
              <c:strCache>
                <c:ptCount val="1"/>
                <c:pt idx="0">
                  <c:v>RO PAX</c:v>
                </c:pt>
              </c:strCache>
            </c:strRef>
          </c:tx>
          <c:spPr>
            <a:ln w="28575" cap="rnd">
              <a:solidFill>
                <a:schemeClr val="accent2">
                  <a:lumMod val="60000"/>
                </a:schemeClr>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graph'!$C$50:$AR$50</c:f>
              <c:numCache>
                <c:formatCode>#,##0.00</c:formatCode>
                <c:ptCount val="42"/>
                <c:pt idx="0">
                  <c:v>12.707057466657195</c:v>
                </c:pt>
                <c:pt idx="1">
                  <c:v>12.640721863915042</c:v>
                </c:pt>
                <c:pt idx="2">
                  <c:v>12.46032751745866</c:v>
                </c:pt>
                <c:pt idx="3">
                  <c:v>12.253812675036096</c:v>
                </c:pt>
                <c:pt idx="4">
                  <c:v>12.008107891873042</c:v>
                </c:pt>
                <c:pt idx="5">
                  <c:v>11.814163801875141</c:v>
                </c:pt>
                <c:pt idx="6">
                  <c:v>11.45521428086667</c:v>
                </c:pt>
                <c:pt idx="7">
                  <c:v>11.160968922588971</c:v>
                </c:pt>
                <c:pt idx="8">
                  <c:v>10.938654409999415</c:v>
                </c:pt>
                <c:pt idx="9">
                  <c:v>10.631008905540478</c:v>
                </c:pt>
                <c:pt idx="10">
                  <c:v>10.353628082885216</c:v>
                </c:pt>
                <c:pt idx="11">
                  <c:v>10.066068412851727</c:v>
                </c:pt>
                <c:pt idx="12">
                  <c:v>9.7654205341049032</c:v>
                </c:pt>
                <c:pt idx="13">
                  <c:v>9.5863643421026605</c:v>
                </c:pt>
                <c:pt idx="14">
                  <c:v>9.2662914328528974</c:v>
                </c:pt>
                <c:pt idx="15">
                  <c:v>8.8768162001039528</c:v>
                </c:pt>
                <c:pt idx="16">
                  <c:v>8.4755960862352158</c:v>
                </c:pt>
                <c:pt idx="17">
                  <c:v>7.6438623122764895</c:v>
                </c:pt>
                <c:pt idx="18">
                  <c:v>6.0942208546797714</c:v>
                </c:pt>
                <c:pt idx="19">
                  <c:v>5.1091947405085705</c:v>
                </c:pt>
                <c:pt idx="20">
                  <c:v>4.614531752857788</c:v>
                </c:pt>
                <c:pt idx="21">
                  <c:v>4.163677980481256</c:v>
                </c:pt>
                <c:pt idx="22">
                  <c:v>3.6412796644922234</c:v>
                </c:pt>
                <c:pt idx="23">
                  <c:v>3.2545309906900504</c:v>
                </c:pt>
                <c:pt idx="24">
                  <c:v>2.6567215424396284</c:v>
                </c:pt>
                <c:pt idx="25">
                  <c:v>1.8843943904459579</c:v>
                </c:pt>
                <c:pt idx="26">
                  <c:v>1.385903548520991</c:v>
                </c:pt>
                <c:pt idx="27">
                  <c:v>0.7966589168877739</c:v>
                </c:pt>
                <c:pt idx="28">
                  <c:v>0.47932671631743101</c:v>
                </c:pt>
                <c:pt idx="29">
                  <c:v>0.31040837540982119</c:v>
                </c:pt>
                <c:pt idx="30">
                  <c:v>0.230976577062147</c:v>
                </c:pt>
                <c:pt idx="31">
                  <c:v>0.19430964048540858</c:v>
                </c:pt>
                <c:pt idx="32">
                  <c:v>0.18074386796286962</c:v>
                </c:pt>
                <c:pt idx="33">
                  <c:v>9.9930206314305367E-2</c:v>
                </c:pt>
                <c:pt idx="34">
                  <c:v>6.859861856250396E-2</c:v>
                </c:pt>
                <c:pt idx="35">
                  <c:v>6.7702860000000004E-2</c:v>
                </c:pt>
                <c:pt idx="36">
                  <c:v>6.7702860000000004E-2</c:v>
                </c:pt>
                <c:pt idx="37">
                  <c:v>6.7702860000000004E-2</c:v>
                </c:pt>
                <c:pt idx="38">
                  <c:v>3.0644669285714427E-2</c:v>
                </c:pt>
                <c:pt idx="39">
                  <c:v>1.7527360000000002E-2</c:v>
                </c:pt>
                <c:pt idx="40">
                  <c:v>4.5821526857143351E-3</c:v>
                </c:pt>
                <c:pt idx="41">
                  <c:v>0</c:v>
                </c:pt>
              </c:numCache>
            </c:numRef>
          </c:val>
          <c:smooth val="1"/>
          <c:extLst>
            <c:ext xmlns:c16="http://schemas.microsoft.com/office/drawing/2014/chart" uri="{C3380CC4-5D6E-409C-BE32-E72D297353CC}">
              <c16:uniqueId val="{00000007-7813-49C7-A157-8580003A015A}"/>
            </c:ext>
          </c:extLst>
        </c:ser>
        <c:ser>
          <c:idx val="8"/>
          <c:order val="8"/>
          <c:tx>
            <c:strRef>
              <c:f>'CO2 graph'!$B$51</c:f>
              <c:strCache>
                <c:ptCount val="1"/>
                <c:pt idx="0">
                  <c:v>RO-RO</c:v>
                </c:pt>
              </c:strCache>
            </c:strRef>
          </c:tx>
          <c:spPr>
            <a:ln w="28575" cap="rnd">
              <a:solidFill>
                <a:schemeClr val="accent3">
                  <a:lumMod val="60000"/>
                </a:schemeClr>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graph'!$C$51:$AR$51</c:f>
              <c:numCache>
                <c:formatCode>#,##0.00</c:formatCode>
                <c:ptCount val="42"/>
                <c:pt idx="0">
                  <c:v>5.7496505918999983</c:v>
                </c:pt>
                <c:pt idx="1">
                  <c:v>5.7442470879520133</c:v>
                </c:pt>
                <c:pt idx="2">
                  <c:v>5.7254861063101501</c:v>
                </c:pt>
                <c:pt idx="3">
                  <c:v>5.6730656688809979</c:v>
                </c:pt>
                <c:pt idx="4">
                  <c:v>5.6405943757450059</c:v>
                </c:pt>
                <c:pt idx="5">
                  <c:v>5.6249216390645662</c:v>
                </c:pt>
                <c:pt idx="6">
                  <c:v>5.6046016197163624</c:v>
                </c:pt>
                <c:pt idx="7">
                  <c:v>5.5321994166723067</c:v>
                </c:pt>
                <c:pt idx="8">
                  <c:v>5.3348660801997747</c:v>
                </c:pt>
                <c:pt idx="9">
                  <c:v>5.105733750492246</c:v>
                </c:pt>
                <c:pt idx="10">
                  <c:v>4.7853586408579796</c:v>
                </c:pt>
                <c:pt idx="11">
                  <c:v>4.3949709890138449</c:v>
                </c:pt>
                <c:pt idx="12">
                  <c:v>4.1050065054196896</c:v>
                </c:pt>
                <c:pt idx="13">
                  <c:v>3.7583897152744359</c:v>
                </c:pt>
                <c:pt idx="14">
                  <c:v>3.4703069243306199</c:v>
                </c:pt>
                <c:pt idx="15">
                  <c:v>3.2094443987736443</c:v>
                </c:pt>
                <c:pt idx="16">
                  <c:v>2.9526232722057388</c:v>
                </c:pt>
                <c:pt idx="17">
                  <c:v>2.7384184764006334</c:v>
                </c:pt>
                <c:pt idx="18">
                  <c:v>2.5548110496923147</c:v>
                </c:pt>
                <c:pt idx="19">
                  <c:v>2.3631760944461724</c:v>
                </c:pt>
                <c:pt idx="20">
                  <c:v>2.0719684641868374</c:v>
                </c:pt>
                <c:pt idx="21">
                  <c:v>1.669487250798974</c:v>
                </c:pt>
                <c:pt idx="22">
                  <c:v>1.1870564305887268</c:v>
                </c:pt>
                <c:pt idx="23">
                  <c:v>0.80581262524994401</c:v>
                </c:pt>
                <c:pt idx="24">
                  <c:v>0.43554661425429092</c:v>
                </c:pt>
                <c:pt idx="25">
                  <c:v>0.34047716366153746</c:v>
                </c:pt>
                <c:pt idx="26">
                  <c:v>0.25694412088971258</c:v>
                </c:pt>
                <c:pt idx="27">
                  <c:v>0.23771711455724839</c:v>
                </c:pt>
                <c:pt idx="28">
                  <c:v>0.17406022314731046</c:v>
                </c:pt>
                <c:pt idx="29">
                  <c:v>5.0355482239837169E-3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8-7813-49C7-A157-8580003A015A}"/>
            </c:ext>
          </c:extLst>
        </c:ser>
        <c:ser>
          <c:idx val="9"/>
          <c:order val="9"/>
          <c:tx>
            <c:strRef>
              <c:f>'CO2 graph'!$B$52</c:f>
              <c:strCache>
                <c:ptCount val="1"/>
                <c:pt idx="0">
                  <c:v>VEHICLE CARRIERS</c:v>
                </c:pt>
              </c:strCache>
            </c:strRef>
          </c:tx>
          <c:spPr>
            <a:ln w="28575" cap="rnd">
              <a:solidFill>
                <a:schemeClr val="accent4">
                  <a:lumMod val="60000"/>
                </a:schemeClr>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graph'!$C$52:$AR$52</c:f>
              <c:numCache>
                <c:formatCode>#,##0.00</c:formatCode>
                <c:ptCount val="42"/>
                <c:pt idx="0">
                  <c:v>4.9505123912798048</c:v>
                </c:pt>
                <c:pt idx="1">
                  <c:v>4.9398934360707862</c:v>
                </c:pt>
                <c:pt idx="2">
                  <c:v>4.9373931700000062</c:v>
                </c:pt>
                <c:pt idx="3">
                  <c:v>4.9358063317638301</c:v>
                </c:pt>
                <c:pt idx="4">
                  <c:v>4.914884744672265</c:v>
                </c:pt>
                <c:pt idx="5">
                  <c:v>4.8925496101175252</c:v>
                </c:pt>
                <c:pt idx="6">
                  <c:v>4.8345164447533078</c:v>
                </c:pt>
                <c:pt idx="7">
                  <c:v>4.7976924452383152</c:v>
                </c:pt>
                <c:pt idx="8">
                  <c:v>4.7211792489366911</c:v>
                </c:pt>
                <c:pt idx="9">
                  <c:v>4.5737583132418989</c:v>
                </c:pt>
                <c:pt idx="10">
                  <c:v>4.4426848408749322</c:v>
                </c:pt>
                <c:pt idx="11">
                  <c:v>4.2248412653806611</c:v>
                </c:pt>
                <c:pt idx="12">
                  <c:v>4.0408428545850983</c:v>
                </c:pt>
                <c:pt idx="13">
                  <c:v>4.0183854612382204</c:v>
                </c:pt>
                <c:pt idx="14">
                  <c:v>3.9837856751699512</c:v>
                </c:pt>
                <c:pt idx="15">
                  <c:v>3.8827687173911696</c:v>
                </c:pt>
                <c:pt idx="16">
                  <c:v>3.6966719116192905</c:v>
                </c:pt>
                <c:pt idx="17">
                  <c:v>3.528336014834986</c:v>
                </c:pt>
                <c:pt idx="18">
                  <c:v>3.2417805972129337</c:v>
                </c:pt>
                <c:pt idx="19">
                  <c:v>2.8744418150659299</c:v>
                </c:pt>
                <c:pt idx="20">
                  <c:v>2.4617942395904393</c:v>
                </c:pt>
                <c:pt idx="21">
                  <c:v>2.047225533278918</c:v>
                </c:pt>
                <c:pt idx="22">
                  <c:v>1.6220954558174112</c:v>
                </c:pt>
                <c:pt idx="23">
                  <c:v>1.1247080187991392</c:v>
                </c:pt>
                <c:pt idx="24">
                  <c:v>0.91363123595568552</c:v>
                </c:pt>
                <c:pt idx="25">
                  <c:v>0.75472198229857734</c:v>
                </c:pt>
                <c:pt idx="26">
                  <c:v>0.53920628896165301</c:v>
                </c:pt>
                <c:pt idx="27">
                  <c:v>0.32240294875738684</c:v>
                </c:pt>
                <c:pt idx="28">
                  <c:v>0.11697580646977658</c:v>
                </c:pt>
                <c:pt idx="29">
                  <c:v>1.3871179664917447E-2</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9-7813-49C7-A157-8580003A015A}"/>
            </c:ext>
          </c:extLst>
        </c:ser>
        <c:ser>
          <c:idx val="10"/>
          <c:order val="10"/>
          <c:tx>
            <c:strRef>
              <c:f>'CO2 graph'!$B$53</c:f>
              <c:strCache>
                <c:ptCount val="1"/>
                <c:pt idx="0">
                  <c:v>OTHER</c:v>
                </c:pt>
              </c:strCache>
            </c:strRef>
          </c:tx>
          <c:spPr>
            <a:ln w="28575" cap="rnd">
              <a:solidFill>
                <a:schemeClr val="accent5">
                  <a:lumMod val="60000"/>
                </a:schemeClr>
              </a:solidFill>
              <a:round/>
            </a:ln>
            <a:effectLst/>
          </c:spPr>
          <c:marker>
            <c:symbol val="none"/>
          </c:marker>
          <c:cat>
            <c:numRef>
              <c:f>'CO2 graph'!$C$42:$AR$42</c:f>
              <c:numCache>
                <c:formatCode>General</c:formatCod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numCache>
            </c:numRef>
          </c:cat>
          <c:val>
            <c:numRef>
              <c:f>'CO2 graph'!$C$53:$AR$53</c:f>
              <c:numCache>
                <c:formatCode>#,##0.00</c:formatCode>
                <c:ptCount val="42"/>
                <c:pt idx="0">
                  <c:v>6.2706844660386807</c:v>
                </c:pt>
                <c:pt idx="1">
                  <c:v>6.2598157153768392</c:v>
                </c:pt>
                <c:pt idx="2">
                  <c:v>6.2126757105443327</c:v>
                </c:pt>
                <c:pt idx="3">
                  <c:v>6.1168532230299375</c:v>
                </c:pt>
                <c:pt idx="4">
                  <c:v>5.9947339830496897</c:v>
                </c:pt>
                <c:pt idx="5">
                  <c:v>5.8820131005383951</c:v>
                </c:pt>
                <c:pt idx="6">
                  <c:v>5.7047668901317561</c:v>
                </c:pt>
                <c:pt idx="7">
                  <c:v>5.5609167391163172</c:v>
                </c:pt>
                <c:pt idx="8">
                  <c:v>5.3098908290808282</c:v>
                </c:pt>
                <c:pt idx="9">
                  <c:v>5.1027183393830171</c:v>
                </c:pt>
                <c:pt idx="10">
                  <c:v>4.8526293011179922</c:v>
                </c:pt>
                <c:pt idx="11">
                  <c:v>4.4864455964774494</c:v>
                </c:pt>
                <c:pt idx="12">
                  <c:v>4.2671559877134939</c:v>
                </c:pt>
                <c:pt idx="13">
                  <c:v>4.1291940205810516</c:v>
                </c:pt>
                <c:pt idx="14">
                  <c:v>4.0174357928189206</c:v>
                </c:pt>
                <c:pt idx="15">
                  <c:v>3.911014174886208</c:v>
                </c:pt>
                <c:pt idx="16">
                  <c:v>3.6691262686043347</c:v>
                </c:pt>
                <c:pt idx="17">
                  <c:v>3.4688511888544036</c:v>
                </c:pt>
                <c:pt idx="18">
                  <c:v>3.137979179666571</c:v>
                </c:pt>
                <c:pt idx="19">
                  <c:v>2.7522453963909248</c:v>
                </c:pt>
                <c:pt idx="20">
                  <c:v>2.2690744800302101</c:v>
                </c:pt>
                <c:pt idx="21">
                  <c:v>2.0171289631879326</c:v>
                </c:pt>
                <c:pt idx="22">
                  <c:v>1.791141807666675</c:v>
                </c:pt>
                <c:pt idx="23">
                  <c:v>1.5449217420966925</c:v>
                </c:pt>
                <c:pt idx="24">
                  <c:v>1.2122315695561874</c:v>
                </c:pt>
                <c:pt idx="25">
                  <c:v>0.84247121360769817</c:v>
                </c:pt>
                <c:pt idx="26">
                  <c:v>0.44209407801297768</c:v>
                </c:pt>
                <c:pt idx="27">
                  <c:v>0.12540216713463023</c:v>
                </c:pt>
                <c:pt idx="28">
                  <c:v>2.2672951781889827E-2</c:v>
                </c:pt>
                <c:pt idx="29">
                  <c:v>5.0324073381901278E-3</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1"/>
          <c:extLst>
            <c:ext xmlns:c16="http://schemas.microsoft.com/office/drawing/2014/chart" uri="{C3380CC4-5D6E-409C-BE32-E72D297353CC}">
              <c16:uniqueId val="{0000000A-7813-49C7-A157-8580003A015A}"/>
            </c:ext>
          </c:extLst>
        </c:ser>
        <c:dLbls>
          <c:showLegendKey val="0"/>
          <c:showVal val="0"/>
          <c:showCatName val="0"/>
          <c:showSerName val="0"/>
          <c:showPercent val="0"/>
          <c:showBubbleSize val="0"/>
        </c:dLbls>
        <c:smooth val="0"/>
        <c:axId val="635182456"/>
        <c:axId val="635183112"/>
      </c:lineChart>
      <c:catAx>
        <c:axId val="635182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183112"/>
        <c:crosses val="autoZero"/>
        <c:auto val="1"/>
        <c:lblAlgn val="ctr"/>
        <c:lblOffset val="100"/>
        <c:noMultiLvlLbl val="0"/>
      </c:catAx>
      <c:valAx>
        <c:axId val="6351831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1824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46</xdr:col>
      <xdr:colOff>371475</xdr:colOff>
      <xdr:row>4</xdr:row>
      <xdr:rowOff>28575</xdr:rowOff>
    </xdr:from>
    <xdr:to>
      <xdr:col>54</xdr:col>
      <xdr:colOff>66675</xdr:colOff>
      <xdr:row>18</xdr:row>
      <xdr:rowOff>104775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552449</xdr:colOff>
      <xdr:row>22</xdr:row>
      <xdr:rowOff>28574</xdr:rowOff>
    </xdr:from>
    <xdr:to>
      <xdr:col>59</xdr:col>
      <xdr:colOff>447675</xdr:colOff>
      <xdr:row>45</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233361</xdr:colOff>
      <xdr:row>3</xdr:row>
      <xdr:rowOff>190499</xdr:rowOff>
    </xdr:from>
    <xdr:to>
      <xdr:col>62</xdr:col>
      <xdr:colOff>485774</xdr:colOff>
      <xdr:row>21</xdr:row>
      <xdr:rowOff>47624</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63</xdr:col>
      <xdr:colOff>0</xdr:colOff>
      <xdr:row>4</xdr:row>
      <xdr:rowOff>0</xdr:rowOff>
    </xdr:from>
    <xdr:to>
      <xdr:col>71</xdr:col>
      <xdr:colOff>252413</xdr:colOff>
      <xdr:row>21</xdr:row>
      <xdr:rowOff>47625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0</xdr:colOff>
      <xdr:row>27</xdr:row>
      <xdr:rowOff>0</xdr:rowOff>
    </xdr:from>
    <xdr:to>
      <xdr:col>73</xdr:col>
      <xdr:colOff>504826</xdr:colOff>
      <xdr:row>48</xdr:row>
      <xdr:rowOff>66675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54</xdr:row>
      <xdr:rowOff>76200</xdr:rowOff>
    </xdr:from>
    <xdr:to>
      <xdr:col>9</xdr:col>
      <xdr:colOff>304800</xdr:colOff>
      <xdr:row>68</xdr:row>
      <xdr:rowOff>152400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C11"/>
  <sheetViews>
    <sheetView tabSelected="1" workbookViewId="0">
      <selection activeCell="K14" sqref="K14"/>
    </sheetView>
  </sheetViews>
  <sheetFormatPr defaultRowHeight="15" x14ac:dyDescent="0.25"/>
  <sheetData>
    <row r="1" spans="3:3" x14ac:dyDescent="0.25">
      <c r="C1" t="s">
        <v>109</v>
      </c>
    </row>
    <row r="2" spans="3:3" x14ac:dyDescent="0.25">
      <c r="C2" t="s">
        <v>108</v>
      </c>
    </row>
    <row r="3" spans="3:3" x14ac:dyDescent="0.25">
      <c r="C3" t="s">
        <v>103</v>
      </c>
    </row>
    <row r="5" spans="3:3" x14ac:dyDescent="0.25">
      <c r="C5" t="s">
        <v>105</v>
      </c>
    </row>
    <row r="6" spans="3:3" x14ac:dyDescent="0.25">
      <c r="C6" t="s">
        <v>102</v>
      </c>
    </row>
    <row r="7" spans="3:3" x14ac:dyDescent="0.25">
      <c r="C7" t="s">
        <v>107</v>
      </c>
    </row>
    <row r="9" spans="3:3" x14ac:dyDescent="0.25">
      <c r="C9" t="s">
        <v>104</v>
      </c>
    </row>
    <row r="11" spans="3:3" x14ac:dyDescent="0.25">
      <c r="C11" t="s">
        <v>106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4" workbookViewId="0">
      <selection activeCell="E26" sqref="E26:AT26"/>
    </sheetView>
  </sheetViews>
  <sheetFormatPr defaultRowHeight="15" x14ac:dyDescent="0.25"/>
  <cols>
    <col min="1" max="1" width="45.5703125" customWidth="1"/>
    <col min="3" max="3" width="18.42578125" customWidth="1"/>
    <col min="4" max="4" width="50.42578125" customWidth="1"/>
  </cols>
  <sheetData>
    <row r="1" spans="1:46" ht="25.5" x14ac:dyDescent="0.25">
      <c r="A1" s="3"/>
      <c r="B1" s="2" t="s">
        <v>20</v>
      </c>
      <c r="C1" s="13"/>
    </row>
    <row r="2" spans="1:46" x14ac:dyDescent="0.25">
      <c r="A2" s="4" t="s">
        <v>0</v>
      </c>
      <c r="B2" s="8">
        <v>294</v>
      </c>
      <c r="C2" s="14"/>
    </row>
    <row r="3" spans="1:46" x14ac:dyDescent="0.25">
      <c r="A3" s="4" t="s">
        <v>13</v>
      </c>
      <c r="B3" s="9">
        <f>'MASTER INPUT'!I4</f>
        <v>0.75</v>
      </c>
      <c r="C3" s="14"/>
    </row>
    <row r="4" spans="1:46" x14ac:dyDescent="0.25">
      <c r="A4" s="5" t="s">
        <v>2</v>
      </c>
      <c r="B4" s="9">
        <f>'MASTER INPUT'!I5</f>
        <v>2024</v>
      </c>
      <c r="C4" s="14"/>
    </row>
    <row r="5" spans="1:46" x14ac:dyDescent="0.25">
      <c r="A5" s="5" t="s">
        <v>4</v>
      </c>
      <c r="B5" s="9">
        <f>'MASTER INPUT'!I6</f>
        <v>5</v>
      </c>
      <c r="C5" s="14"/>
    </row>
    <row r="6" spans="1:46" x14ac:dyDescent="0.25">
      <c r="A6" s="5" t="s">
        <v>11</v>
      </c>
      <c r="B6" s="9">
        <f>'MASTER INPUT'!I7</f>
        <v>0.8</v>
      </c>
      <c r="C6" s="14"/>
    </row>
    <row r="7" spans="1:46" x14ac:dyDescent="0.25">
      <c r="A7" s="5" t="s">
        <v>10</v>
      </c>
      <c r="B7" s="9">
        <f>'MASTER INPUT'!I8</f>
        <v>10</v>
      </c>
      <c r="C7" s="14"/>
    </row>
    <row r="8" spans="1:46" x14ac:dyDescent="0.25">
      <c r="A8" s="5" t="s">
        <v>44</v>
      </c>
      <c r="B8" s="9">
        <f>'MASTER INPUT'!I9</f>
        <v>2025</v>
      </c>
      <c r="C8" s="14"/>
    </row>
    <row r="9" spans="1:46" x14ac:dyDescent="0.25">
      <c r="A9" s="5" t="s">
        <v>45</v>
      </c>
      <c r="B9" s="9">
        <f>'MASTER INPUT'!I10</f>
        <v>2</v>
      </c>
      <c r="C9" s="14"/>
    </row>
    <row r="10" spans="1:46" x14ac:dyDescent="0.25">
      <c r="A10" s="5" t="s">
        <v>46</v>
      </c>
      <c r="B10" s="9">
        <f>'MASTER INPUT'!I11</f>
        <v>2</v>
      </c>
      <c r="C10" s="14"/>
    </row>
    <row r="11" spans="1:46" x14ac:dyDescent="0.25">
      <c r="A11" s="4" t="s">
        <v>7</v>
      </c>
      <c r="B11" s="9">
        <f>'MASTER INPUT'!I12</f>
        <v>2030</v>
      </c>
      <c r="C11" s="14"/>
      <c r="I11" s="12"/>
      <c r="J11" s="12"/>
      <c r="K11" s="12"/>
      <c r="L11" s="12"/>
    </row>
    <row r="12" spans="1:46" x14ac:dyDescent="0.25">
      <c r="A12" s="4" t="s">
        <v>12</v>
      </c>
      <c r="B12" s="9">
        <f>'MASTER INPUT'!I13</f>
        <v>10</v>
      </c>
      <c r="C12" s="14"/>
      <c r="I12" s="12"/>
      <c r="J12" s="12"/>
      <c r="K12" s="12"/>
      <c r="L12" s="12"/>
    </row>
    <row r="13" spans="1:46" x14ac:dyDescent="0.25">
      <c r="A13" s="29"/>
      <c r="B13" s="7" t="s">
        <v>41</v>
      </c>
      <c r="C13" s="14"/>
      <c r="I13" s="12"/>
      <c r="J13" s="12"/>
      <c r="K13" s="12"/>
      <c r="L13" s="12"/>
    </row>
    <row r="14" spans="1:46" x14ac:dyDescent="0.25">
      <c r="A14" s="48" t="s">
        <v>67</v>
      </c>
      <c r="B14" s="17">
        <f>SUM(E16:AT16)</f>
        <v>51.201958285036412</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2.4343338000000001</v>
      </c>
      <c r="F16" s="39">
        <v>2.4343338000000001</v>
      </c>
      <c r="G16" s="39">
        <v>2.4343338000000001</v>
      </c>
      <c r="H16" s="39">
        <v>2.4343338000000001</v>
      </c>
      <c r="I16" s="39">
        <v>2.4227477549698127</v>
      </c>
      <c r="J16" s="39">
        <v>2.4094413381891622</v>
      </c>
      <c r="K16" s="39">
        <v>2.3836143414889568</v>
      </c>
      <c r="L16" s="39">
        <v>2.3678517729297526</v>
      </c>
      <c r="M16" s="39">
        <v>2.3351775947942519</v>
      </c>
      <c r="N16" s="39">
        <v>2.3021118970140173</v>
      </c>
      <c r="O16" s="39">
        <v>2.2738093101534598</v>
      </c>
      <c r="P16" s="39">
        <v>2.2460279676026254</v>
      </c>
      <c r="Q16" s="39">
        <v>2.1854118631070429</v>
      </c>
      <c r="R16" s="39">
        <v>2.1256316767229806</v>
      </c>
      <c r="S16" s="39">
        <v>2.0938377281805685</v>
      </c>
      <c r="T16" s="39">
        <v>2.066374446231682</v>
      </c>
      <c r="U16" s="39">
        <v>2.0093248404425048</v>
      </c>
      <c r="V16" s="39">
        <v>1.9271331181998925</v>
      </c>
      <c r="W16" s="39">
        <v>1.7607297092115879</v>
      </c>
      <c r="X16" s="39">
        <v>1.5955475256507361</v>
      </c>
      <c r="Y16" s="39">
        <v>1.3674769746936706</v>
      </c>
      <c r="Z16" s="39">
        <v>1.2429847839191643</v>
      </c>
      <c r="AA16" s="39">
        <v>1.1483577160880809</v>
      </c>
      <c r="AB16" s="39">
        <v>1.0413074417370702</v>
      </c>
      <c r="AC16" s="39">
        <v>0.93685620345235876</v>
      </c>
      <c r="AD16" s="39">
        <v>0.71989331554762725</v>
      </c>
      <c r="AE16" s="39">
        <v>0.40618924535462597</v>
      </c>
      <c r="AF16" s="39">
        <v>9.3263977134630235E-2</v>
      </c>
      <c r="AG16" s="39">
        <v>3.5205422201504532E-3</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42.634463928413609</v>
      </c>
      <c r="C31" s="44" t="s">
        <v>54</v>
      </c>
      <c r="D31" s="37" t="s">
        <v>32</v>
      </c>
      <c r="E31" s="11">
        <f t="shared" ref="E31:AT31" si="10">E16*E20</f>
        <v>2.4343338000000001</v>
      </c>
      <c r="F31" s="11">
        <f t="shared" si="10"/>
        <v>2.4343338000000001</v>
      </c>
      <c r="G31" s="11">
        <f t="shared" si="10"/>
        <v>2.4343338000000001</v>
      </c>
      <c r="H31" s="11">
        <f t="shared" si="10"/>
        <v>2.4343338000000001</v>
      </c>
      <c r="I31" s="11">
        <f t="shared" si="10"/>
        <v>2.4227477549698127</v>
      </c>
      <c r="J31" s="11">
        <f t="shared" si="10"/>
        <v>2.2889692712797038</v>
      </c>
      <c r="K31" s="11">
        <f t="shared" si="10"/>
        <v>2.145252907340061</v>
      </c>
      <c r="L31" s="11">
        <f t="shared" si="10"/>
        <v>2.0126740069902898</v>
      </c>
      <c r="M31" s="11">
        <f t="shared" si="10"/>
        <v>1.8681420758354017</v>
      </c>
      <c r="N31" s="11">
        <f t="shared" si="10"/>
        <v>1.7265839227605131</v>
      </c>
      <c r="O31" s="11">
        <f t="shared" si="10"/>
        <v>1.7053569826150947</v>
      </c>
      <c r="P31" s="11">
        <f t="shared" si="10"/>
        <v>1.684520975701969</v>
      </c>
      <c r="Q31" s="11">
        <f t="shared" si="10"/>
        <v>1.6390588973302822</v>
      </c>
      <c r="R31" s="11">
        <f t="shared" si="10"/>
        <v>1.5942237575422356</v>
      </c>
      <c r="S31" s="11">
        <f t="shared" si="10"/>
        <v>1.5703782961354262</v>
      </c>
      <c r="T31" s="11">
        <f t="shared" si="10"/>
        <v>1.5497808346737614</v>
      </c>
      <c r="U31" s="11">
        <f t="shared" si="10"/>
        <v>1.5069936303318787</v>
      </c>
      <c r="V31" s="11">
        <f t="shared" si="10"/>
        <v>1.4453498386499195</v>
      </c>
      <c r="W31" s="11">
        <f t="shared" si="10"/>
        <v>1.320547281908691</v>
      </c>
      <c r="X31" s="11">
        <f t="shared" si="10"/>
        <v>1.1966606442380521</v>
      </c>
      <c r="Y31" s="11">
        <f t="shared" si="10"/>
        <v>1.0256077310202529</v>
      </c>
      <c r="Z31" s="11">
        <f t="shared" si="10"/>
        <v>0.93223858793937331</v>
      </c>
      <c r="AA31" s="11">
        <f t="shared" si="10"/>
        <v>0.86126828706606062</v>
      </c>
      <c r="AB31" s="11">
        <f t="shared" si="10"/>
        <v>0.78098058130280268</v>
      </c>
      <c r="AC31" s="11">
        <f t="shared" si="10"/>
        <v>0.7026421525892691</v>
      </c>
      <c r="AD31" s="11">
        <f t="shared" si="10"/>
        <v>0.5399199866607205</v>
      </c>
      <c r="AE31" s="11">
        <f t="shared" si="10"/>
        <v>0.30464193401596951</v>
      </c>
      <c r="AF31" s="11">
        <f t="shared" si="10"/>
        <v>6.9947982850972673E-2</v>
      </c>
      <c r="AG31" s="11">
        <f t="shared" si="10"/>
        <v>2.6404066651128399E-3</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36.240148716166985</v>
      </c>
      <c r="C32" s="45" t="s">
        <v>55</v>
      </c>
      <c r="D32" s="35" t="s">
        <v>36</v>
      </c>
      <c r="E32" s="11">
        <f>E31-(E23*E31*(1-$B$6))/100</f>
        <v>2.3856471240000001</v>
      </c>
      <c r="F32" s="11">
        <f t="shared" ref="F32:AT32" si="11">F31-(F23*F31*(1-$B$6))/100</f>
        <v>2.3369604480000001</v>
      </c>
      <c r="G32" s="11">
        <f t="shared" si="11"/>
        <v>2.2882737720000002</v>
      </c>
      <c r="H32" s="11">
        <f t="shared" si="11"/>
        <v>2.2395870960000002</v>
      </c>
      <c r="I32" s="11">
        <f t="shared" si="11"/>
        <v>2.1804729794728313</v>
      </c>
      <c r="J32" s="11">
        <f t="shared" si="11"/>
        <v>2.0142929587261396</v>
      </c>
      <c r="K32" s="11">
        <f t="shared" si="11"/>
        <v>1.8449175003124525</v>
      </c>
      <c r="L32" s="11">
        <f t="shared" si="11"/>
        <v>1.6906461658718435</v>
      </c>
      <c r="M32" s="11">
        <f t="shared" si="11"/>
        <v>1.5318765021850296</v>
      </c>
      <c r="N32" s="11">
        <f t="shared" si="11"/>
        <v>1.3812671382084105</v>
      </c>
      <c r="O32" s="11">
        <f t="shared" si="11"/>
        <v>1.364285586092076</v>
      </c>
      <c r="P32" s="11">
        <f t="shared" si="11"/>
        <v>1.3476167805615753</v>
      </c>
      <c r="Q32" s="11">
        <f t="shared" si="11"/>
        <v>1.3112471178642258</v>
      </c>
      <c r="R32" s="11">
        <f t="shared" si="11"/>
        <v>1.2753790060337884</v>
      </c>
      <c r="S32" s="11">
        <f t="shared" si="11"/>
        <v>1.256302636908341</v>
      </c>
      <c r="T32" s="11">
        <f t="shared" si="11"/>
        <v>1.2398246677390092</v>
      </c>
      <c r="U32" s="11">
        <f t="shared" si="11"/>
        <v>1.205594904265503</v>
      </c>
      <c r="V32" s="11">
        <f t="shared" si="11"/>
        <v>1.1562798709199358</v>
      </c>
      <c r="W32" s="11">
        <f t="shared" si="11"/>
        <v>1.0564378255269529</v>
      </c>
      <c r="X32" s="11">
        <f t="shared" si="11"/>
        <v>0.95732851539044173</v>
      </c>
      <c r="Y32" s="11">
        <f t="shared" si="11"/>
        <v>0.82048618481620239</v>
      </c>
      <c r="Z32" s="11">
        <f t="shared" si="11"/>
        <v>0.74579087035149871</v>
      </c>
      <c r="AA32" s="11">
        <f t="shared" si="11"/>
        <v>0.68901462965284854</v>
      </c>
      <c r="AB32" s="11">
        <f t="shared" si="11"/>
        <v>0.62478446504224217</v>
      </c>
      <c r="AC32" s="11">
        <f t="shared" si="11"/>
        <v>0.5621137220714153</v>
      </c>
      <c r="AD32" s="11">
        <f t="shared" si="11"/>
        <v>0.43193598932857641</v>
      </c>
      <c r="AE32" s="11">
        <f t="shared" si="11"/>
        <v>0.24371354721277561</v>
      </c>
      <c r="AF32" s="11">
        <f t="shared" si="11"/>
        <v>5.5958386280778143E-2</v>
      </c>
      <c r="AG32" s="11">
        <f t="shared" si="11"/>
        <v>2.1123253320902719E-3</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35.706892019520289</v>
      </c>
      <c r="C33" s="46" t="s">
        <v>56</v>
      </c>
      <c r="D33" s="31" t="s">
        <v>40</v>
      </c>
      <c r="E33" s="15">
        <f>E32*E26</f>
        <v>2.3856471240000001</v>
      </c>
      <c r="F33" s="15">
        <f t="shared" ref="F33:AT33" si="12">F32*F26</f>
        <v>2.3369604480000001</v>
      </c>
      <c r="G33" s="15">
        <f t="shared" si="12"/>
        <v>2.2882737720000002</v>
      </c>
      <c r="H33" s="15">
        <f t="shared" si="12"/>
        <v>2.2395870960000002</v>
      </c>
      <c r="I33" s="15">
        <f t="shared" si="12"/>
        <v>2.1804729794728313</v>
      </c>
      <c r="J33" s="15">
        <f t="shared" si="12"/>
        <v>2.0142929587261396</v>
      </c>
      <c r="K33" s="15">
        <f t="shared" si="12"/>
        <v>1.8441795333123276</v>
      </c>
      <c r="L33" s="15">
        <f t="shared" si="12"/>
        <v>1.6886173904727972</v>
      </c>
      <c r="M33" s="15">
        <f t="shared" si="12"/>
        <v>1.5281999985797856</v>
      </c>
      <c r="N33" s="15">
        <f t="shared" si="12"/>
        <v>1.3757420696555769</v>
      </c>
      <c r="O33" s="15">
        <f t="shared" si="12"/>
        <v>1.3560998725755236</v>
      </c>
      <c r="P33" s="15">
        <f t="shared" si="12"/>
        <v>1.336296799604858</v>
      </c>
      <c r="Q33" s="15">
        <f t="shared" si="12"/>
        <v>1.2965611501441465</v>
      </c>
      <c r="R33" s="15">
        <f t="shared" si="12"/>
        <v>1.2570135483469018</v>
      </c>
      <c r="S33" s="15">
        <f t="shared" si="12"/>
        <v>1.2336891894439908</v>
      </c>
      <c r="T33" s="15">
        <f t="shared" si="12"/>
        <v>1.2125485250487511</v>
      </c>
      <c r="U33" s="15">
        <f t="shared" si="12"/>
        <v>1.1737671987928937</v>
      </c>
      <c r="V33" s="15">
        <f t="shared" si="12"/>
        <v>1.1202039389472338</v>
      </c>
      <c r="W33" s="15">
        <f t="shared" si="12"/>
        <v>1.0179834886777719</v>
      </c>
      <c r="X33" s="15">
        <f t="shared" si="12"/>
        <v>0.91712071774404313</v>
      </c>
      <c r="Y33" s="15">
        <f t="shared" si="12"/>
        <v>0.7811028479450246</v>
      </c>
      <c r="Z33" s="15">
        <f t="shared" si="12"/>
        <v>0.70521984700437723</v>
      </c>
      <c r="AA33" s="15">
        <f t="shared" si="12"/>
        <v>0.64684693431809415</v>
      </c>
      <c r="AB33" s="15">
        <f t="shared" si="12"/>
        <v>0.58204920763335277</v>
      </c>
      <c r="AC33" s="15">
        <f t="shared" si="12"/>
        <v>0.51939307919398781</v>
      </c>
      <c r="AD33" s="15">
        <f t="shared" si="12"/>
        <v>0.39565336622497599</v>
      </c>
      <c r="AE33" s="15">
        <f t="shared" si="12"/>
        <v>0.22119441545031512</v>
      </c>
      <c r="AF33" s="15">
        <f t="shared" si="12"/>
        <v>5.0295397589163397E-2</v>
      </c>
      <c r="AG33" s="15">
        <f t="shared" si="12"/>
        <v>1.8791246154275059E-3</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26.805263373299557</v>
      </c>
      <c r="C34" s="47" t="s">
        <v>57</v>
      </c>
      <c r="D34" s="34" t="s">
        <v>37</v>
      </c>
      <c r="E34" s="11">
        <f>E33*(100-E29)/100</f>
        <v>2.3856471240000001</v>
      </c>
      <c r="F34" s="11">
        <f t="shared" ref="F34:AT34" si="13">F33*(100-F29)/100</f>
        <v>2.3369604480000001</v>
      </c>
      <c r="G34" s="11">
        <f t="shared" si="13"/>
        <v>2.2882737720000002</v>
      </c>
      <c r="H34" s="11">
        <f t="shared" si="13"/>
        <v>2.2395870960000002</v>
      </c>
      <c r="I34" s="11">
        <f t="shared" si="13"/>
        <v>2.1804729794728313</v>
      </c>
      <c r="J34" s="11">
        <f t="shared" si="13"/>
        <v>2.0142929587261396</v>
      </c>
      <c r="K34" s="11">
        <f t="shared" si="13"/>
        <v>1.8441795333123274</v>
      </c>
      <c r="L34" s="11">
        <f t="shared" si="13"/>
        <v>1.688617390472797</v>
      </c>
      <c r="M34" s="11">
        <f t="shared" si="13"/>
        <v>1.5281999985797856</v>
      </c>
      <c r="N34" s="11">
        <f t="shared" si="13"/>
        <v>1.3757420696555769</v>
      </c>
      <c r="O34" s="11">
        <f t="shared" si="13"/>
        <v>1.3560998725755236</v>
      </c>
      <c r="P34" s="11">
        <f t="shared" si="13"/>
        <v>1.2026671196443721</v>
      </c>
      <c r="Q34" s="11">
        <f t="shared" si="13"/>
        <v>1.0372489201153172</v>
      </c>
      <c r="R34" s="11">
        <f t="shared" si="13"/>
        <v>0.8799094838428313</v>
      </c>
      <c r="S34" s="11">
        <f t="shared" si="13"/>
        <v>0.74021351366639454</v>
      </c>
      <c r="T34" s="11">
        <f t="shared" si="13"/>
        <v>0.60627426252437555</v>
      </c>
      <c r="U34" s="11">
        <f t="shared" si="13"/>
        <v>0.46950687951715753</v>
      </c>
      <c r="V34" s="11">
        <f t="shared" si="13"/>
        <v>0.3360611816841701</v>
      </c>
      <c r="W34" s="11">
        <f t="shared" si="13"/>
        <v>0.20359669773555439</v>
      </c>
      <c r="X34" s="11">
        <f t="shared" si="13"/>
        <v>9.1712071774404311E-2</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7109375" customWidth="1"/>
    <col min="3" max="3" width="18.42578125" customWidth="1"/>
    <col min="4" max="4" width="50.140625" customWidth="1"/>
  </cols>
  <sheetData>
    <row r="1" spans="1:46" ht="38.25" x14ac:dyDescent="0.25">
      <c r="A1" s="3"/>
      <c r="B1" s="2" t="s">
        <v>21</v>
      </c>
      <c r="C1" s="13"/>
    </row>
    <row r="2" spans="1:46" x14ac:dyDescent="0.25">
      <c r="A2" s="4" t="s">
        <v>0</v>
      </c>
      <c r="B2" s="8">
        <v>1048</v>
      </c>
      <c r="C2" s="14"/>
    </row>
    <row r="3" spans="1:46" x14ac:dyDescent="0.25">
      <c r="A3" s="4" t="s">
        <v>13</v>
      </c>
      <c r="B3" s="9">
        <f>'MASTER INPUT'!J4</f>
        <v>0.75</v>
      </c>
      <c r="C3" s="14"/>
    </row>
    <row r="4" spans="1:46" x14ac:dyDescent="0.25">
      <c r="A4" s="5" t="s">
        <v>2</v>
      </c>
      <c r="B4" s="9">
        <f>'MASTER INPUT'!J5</f>
        <v>2024</v>
      </c>
      <c r="C4" s="14"/>
    </row>
    <row r="5" spans="1:46" x14ac:dyDescent="0.25">
      <c r="A5" s="5" t="s">
        <v>4</v>
      </c>
      <c r="B5" s="9">
        <f>'MASTER INPUT'!J6</f>
        <v>5</v>
      </c>
      <c r="C5" s="14"/>
    </row>
    <row r="6" spans="1:46" x14ac:dyDescent="0.25">
      <c r="A6" s="5" t="s">
        <v>11</v>
      </c>
      <c r="B6" s="9">
        <f>'MASTER INPUT'!J7</f>
        <v>0.8</v>
      </c>
      <c r="C6" s="14"/>
    </row>
    <row r="7" spans="1:46" x14ac:dyDescent="0.25">
      <c r="A7" s="5" t="s">
        <v>10</v>
      </c>
      <c r="B7" s="9">
        <f>'MASTER INPUT'!J8</f>
        <v>10</v>
      </c>
      <c r="C7" s="14"/>
    </row>
    <row r="8" spans="1:46" x14ac:dyDescent="0.25">
      <c r="A8" s="5" t="s">
        <v>44</v>
      </c>
      <c r="B8" s="9">
        <f>'MASTER INPUT'!J9</f>
        <v>2025</v>
      </c>
      <c r="C8" s="14"/>
    </row>
    <row r="9" spans="1:46" x14ac:dyDescent="0.25">
      <c r="A9" s="5" t="s">
        <v>45</v>
      </c>
      <c r="B9" s="9">
        <f>'MASTER INPUT'!J10</f>
        <v>2</v>
      </c>
      <c r="C9" s="14"/>
    </row>
    <row r="10" spans="1:46" x14ac:dyDescent="0.25">
      <c r="A10" s="5" t="s">
        <v>46</v>
      </c>
      <c r="B10" s="9">
        <f>'MASTER INPUT'!J11</f>
        <v>2</v>
      </c>
      <c r="C10" s="14"/>
    </row>
    <row r="11" spans="1:46" x14ac:dyDescent="0.25">
      <c r="A11" s="4" t="s">
        <v>7</v>
      </c>
      <c r="B11" s="9">
        <f>'MASTER INPUT'!J12</f>
        <v>2030</v>
      </c>
      <c r="C11" s="14"/>
      <c r="I11" s="12"/>
      <c r="J11" s="12"/>
      <c r="K11" s="12"/>
      <c r="L11" s="12"/>
    </row>
    <row r="12" spans="1:46" x14ac:dyDescent="0.25">
      <c r="A12" s="4" t="s">
        <v>12</v>
      </c>
      <c r="B12" s="9">
        <f>'MASTER INPUT'!J13</f>
        <v>10</v>
      </c>
      <c r="C12" s="14"/>
      <c r="I12" s="12"/>
      <c r="J12" s="12"/>
      <c r="K12" s="12"/>
      <c r="L12" s="12"/>
    </row>
    <row r="13" spans="1:46" x14ac:dyDescent="0.25">
      <c r="A13" s="29"/>
      <c r="B13" s="7" t="s">
        <v>41</v>
      </c>
      <c r="C13" s="14"/>
      <c r="I13" s="12"/>
      <c r="J13" s="12"/>
      <c r="K13" s="12"/>
      <c r="L13" s="12"/>
    </row>
    <row r="14" spans="1:46" x14ac:dyDescent="0.25">
      <c r="A14" s="48" t="s">
        <v>67</v>
      </c>
      <c r="B14" s="17">
        <f>SUM(E16:AT16)</f>
        <v>90.825116461623594</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5.6950576441319027</v>
      </c>
      <c r="F16" s="39">
        <v>5.6358619845609832</v>
      </c>
      <c r="G16" s="39">
        <v>5.6168523687649312</v>
      </c>
      <c r="H16" s="39">
        <v>5.5281614354400883</v>
      </c>
      <c r="I16" s="39">
        <v>5.424290419490732</v>
      </c>
      <c r="J16" s="39">
        <v>5.3514840323224098</v>
      </c>
      <c r="K16" s="39">
        <v>5.2674347964543031</v>
      </c>
      <c r="L16" s="39">
        <v>5.1527336066456533</v>
      </c>
      <c r="M16" s="39">
        <v>4.9510054203312812</v>
      </c>
      <c r="N16" s="39">
        <v>4.5928149492674084</v>
      </c>
      <c r="O16" s="39">
        <v>4.3869192458903958</v>
      </c>
      <c r="P16" s="39">
        <v>4.2634333365047787</v>
      </c>
      <c r="Q16" s="39">
        <v>4.1519407538780921</v>
      </c>
      <c r="R16" s="39">
        <v>3.9892997615432022</v>
      </c>
      <c r="S16" s="39">
        <v>3.8140749240287901</v>
      </c>
      <c r="T16" s="39">
        <v>3.4935387476600503</v>
      </c>
      <c r="U16" s="39">
        <v>3.1463515572241447</v>
      </c>
      <c r="V16" s="39">
        <v>2.8246337913340578</v>
      </c>
      <c r="W16" s="39">
        <v>2.4008659259814582</v>
      </c>
      <c r="X16" s="39">
        <v>1.7990888857312863</v>
      </c>
      <c r="Y16" s="39">
        <v>1.2507132923155861</v>
      </c>
      <c r="Z16" s="39">
        <v>0.82904784244944696</v>
      </c>
      <c r="AA16" s="39">
        <v>0.49643704540814354</v>
      </c>
      <c r="AB16" s="39">
        <v>0.35154484239212141</v>
      </c>
      <c r="AC16" s="39">
        <v>0.23642539043271849</v>
      </c>
      <c r="AD16" s="39">
        <v>0.12600898151731721</v>
      </c>
      <c r="AE16" s="39">
        <v>4.6581628907977103E-2</v>
      </c>
      <c r="AF16" s="39">
        <v>2.5138510143622558E-3</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77.717128966928641</v>
      </c>
      <c r="C31" s="44" t="s">
        <v>54</v>
      </c>
      <c r="D31" s="37" t="s">
        <v>32</v>
      </c>
      <c r="E31" s="11">
        <f t="shared" ref="E31:AT31" si="10">E16*E20</f>
        <v>5.6950576441319027</v>
      </c>
      <c r="F31" s="11">
        <f t="shared" si="10"/>
        <v>5.6358619845609832</v>
      </c>
      <c r="G31" s="11">
        <f t="shared" si="10"/>
        <v>5.6168523687649312</v>
      </c>
      <c r="H31" s="11">
        <f t="shared" si="10"/>
        <v>5.5281614354400883</v>
      </c>
      <c r="I31" s="11">
        <f t="shared" si="10"/>
        <v>5.424290419490732</v>
      </c>
      <c r="J31" s="11">
        <f t="shared" si="10"/>
        <v>5.0839098307062889</v>
      </c>
      <c r="K31" s="11">
        <f t="shared" si="10"/>
        <v>4.7406913168088733</v>
      </c>
      <c r="L31" s="11">
        <f t="shared" si="10"/>
        <v>4.3798235656488052</v>
      </c>
      <c r="M31" s="11">
        <f t="shared" si="10"/>
        <v>3.9608043362650251</v>
      </c>
      <c r="N31" s="11">
        <f t="shared" si="10"/>
        <v>3.4446112119505563</v>
      </c>
      <c r="O31" s="11">
        <f t="shared" si="10"/>
        <v>3.2901894344177967</v>
      </c>
      <c r="P31" s="11">
        <f t="shared" si="10"/>
        <v>3.1975750023785841</v>
      </c>
      <c r="Q31" s="11">
        <f t="shared" si="10"/>
        <v>3.1139555654085691</v>
      </c>
      <c r="R31" s="11">
        <f t="shared" si="10"/>
        <v>2.9919748211574015</v>
      </c>
      <c r="S31" s="11">
        <f t="shared" si="10"/>
        <v>2.8605561930215924</v>
      </c>
      <c r="T31" s="11">
        <f t="shared" si="10"/>
        <v>2.6201540607450378</v>
      </c>
      <c r="U31" s="11">
        <f t="shared" si="10"/>
        <v>2.3597636679181084</v>
      </c>
      <c r="V31" s="11">
        <f t="shared" si="10"/>
        <v>2.1184753435005432</v>
      </c>
      <c r="W31" s="11">
        <f t="shared" si="10"/>
        <v>1.8006494444860937</v>
      </c>
      <c r="X31" s="11">
        <f t="shared" si="10"/>
        <v>1.3493166642984646</v>
      </c>
      <c r="Y31" s="11">
        <f t="shared" si="10"/>
        <v>0.93803496923668961</v>
      </c>
      <c r="Z31" s="11">
        <f t="shared" si="10"/>
        <v>0.62178588183708516</v>
      </c>
      <c r="AA31" s="11">
        <f t="shared" si="10"/>
        <v>0.37232778405610767</v>
      </c>
      <c r="AB31" s="11">
        <f t="shared" si="10"/>
        <v>0.26365863179409105</v>
      </c>
      <c r="AC31" s="11">
        <f t="shared" si="10"/>
        <v>0.17731904282453886</v>
      </c>
      <c r="AD31" s="11">
        <f t="shared" si="10"/>
        <v>9.4506736137987907E-2</v>
      </c>
      <c r="AE31" s="11">
        <f t="shared" si="10"/>
        <v>3.4936221680982829E-2</v>
      </c>
      <c r="AF31" s="11">
        <f t="shared" si="10"/>
        <v>1.885388260771692E-3</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67.038282507661705</v>
      </c>
      <c r="C32" s="45" t="s">
        <v>55</v>
      </c>
      <c r="D32" s="35" t="s">
        <v>36</v>
      </c>
      <c r="E32" s="11">
        <f>E31-(E23*E31*(1-$B$6))/100</f>
        <v>5.5811564912492644</v>
      </c>
      <c r="F32" s="11">
        <f t="shared" ref="F32:AT32" si="11">F31-(F23*F31*(1-$B$6))/100</f>
        <v>5.4104275051785438</v>
      </c>
      <c r="G32" s="11">
        <f t="shared" si="11"/>
        <v>5.2798412266390358</v>
      </c>
      <c r="H32" s="11">
        <f t="shared" si="11"/>
        <v>5.0859085206048817</v>
      </c>
      <c r="I32" s="11">
        <f t="shared" si="11"/>
        <v>4.8818613775416591</v>
      </c>
      <c r="J32" s="11">
        <f t="shared" si="11"/>
        <v>4.4738406510215345</v>
      </c>
      <c r="K32" s="11">
        <f t="shared" si="11"/>
        <v>4.0769945324556307</v>
      </c>
      <c r="L32" s="11">
        <f t="shared" si="11"/>
        <v>3.6790517951449964</v>
      </c>
      <c r="M32" s="11">
        <f t="shared" si="11"/>
        <v>3.2478595557373207</v>
      </c>
      <c r="N32" s="11">
        <f t="shared" si="11"/>
        <v>2.7556889695604454</v>
      </c>
      <c r="O32" s="11">
        <f t="shared" si="11"/>
        <v>2.6321515475342374</v>
      </c>
      <c r="P32" s="11">
        <f t="shared" si="11"/>
        <v>2.5580600019028674</v>
      </c>
      <c r="Q32" s="11">
        <f t="shared" si="11"/>
        <v>2.4911644523268555</v>
      </c>
      <c r="R32" s="11">
        <f t="shared" si="11"/>
        <v>2.3935798569259212</v>
      </c>
      <c r="S32" s="11">
        <f t="shared" si="11"/>
        <v>2.2884449544172742</v>
      </c>
      <c r="T32" s="11">
        <f t="shared" si="11"/>
        <v>2.0961232485960304</v>
      </c>
      <c r="U32" s="11">
        <f t="shared" si="11"/>
        <v>1.8878109343344869</v>
      </c>
      <c r="V32" s="11">
        <f t="shared" si="11"/>
        <v>1.6947802748004346</v>
      </c>
      <c r="W32" s="11">
        <f t="shared" si="11"/>
        <v>1.440519555588875</v>
      </c>
      <c r="X32" s="11">
        <f t="shared" si="11"/>
        <v>1.0794533314387718</v>
      </c>
      <c r="Y32" s="11">
        <f t="shared" si="11"/>
        <v>0.75042797538935169</v>
      </c>
      <c r="Z32" s="11">
        <f t="shared" si="11"/>
        <v>0.49742870546966816</v>
      </c>
      <c r="AA32" s="11">
        <f t="shared" si="11"/>
        <v>0.29786222724488615</v>
      </c>
      <c r="AB32" s="11">
        <f t="shared" si="11"/>
        <v>0.21092690543527284</v>
      </c>
      <c r="AC32" s="11">
        <f t="shared" si="11"/>
        <v>0.14185523425963109</v>
      </c>
      <c r="AD32" s="11">
        <f t="shared" si="11"/>
        <v>7.5605388910390328E-2</v>
      </c>
      <c r="AE32" s="11">
        <f t="shared" si="11"/>
        <v>2.7948977344786265E-2</v>
      </c>
      <c r="AF32" s="11">
        <f t="shared" si="11"/>
        <v>1.5083106086173537E-3</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66.510371788094986</v>
      </c>
      <c r="C33" s="46" t="s">
        <v>56</v>
      </c>
      <c r="D33" s="31" t="s">
        <v>40</v>
      </c>
      <c r="E33" s="15">
        <f>E32*E26</f>
        <v>5.5811564912492644</v>
      </c>
      <c r="F33" s="15">
        <f t="shared" ref="F33:AT33" si="12">F32*F26</f>
        <v>5.4104275051785438</v>
      </c>
      <c r="G33" s="15">
        <f t="shared" si="12"/>
        <v>5.2798412266390358</v>
      </c>
      <c r="H33" s="15">
        <f t="shared" si="12"/>
        <v>5.0859085206048817</v>
      </c>
      <c r="I33" s="15">
        <f t="shared" si="12"/>
        <v>4.8818613775416591</v>
      </c>
      <c r="J33" s="15">
        <f t="shared" si="12"/>
        <v>4.4738406510215345</v>
      </c>
      <c r="K33" s="15">
        <f t="shared" si="12"/>
        <v>4.0753637346426483</v>
      </c>
      <c r="L33" s="15">
        <f t="shared" si="12"/>
        <v>3.6746369329908224</v>
      </c>
      <c r="M33" s="15">
        <f t="shared" si="12"/>
        <v>3.2400646928035512</v>
      </c>
      <c r="N33" s="15">
        <f t="shared" si="12"/>
        <v>2.7446662136822035</v>
      </c>
      <c r="O33" s="15">
        <f t="shared" si="12"/>
        <v>2.6163586382490318</v>
      </c>
      <c r="P33" s="15">
        <f t="shared" si="12"/>
        <v>2.5365722978868832</v>
      </c>
      <c r="Q33" s="15">
        <f t="shared" si="12"/>
        <v>2.4632634104607947</v>
      </c>
      <c r="R33" s="15">
        <f t="shared" si="12"/>
        <v>2.3591123069861881</v>
      </c>
      <c r="S33" s="15">
        <f t="shared" si="12"/>
        <v>2.2472529452377632</v>
      </c>
      <c r="T33" s="15">
        <f t="shared" si="12"/>
        <v>2.0500085371269177</v>
      </c>
      <c r="U33" s="15">
        <f t="shared" si="12"/>
        <v>1.8379727256680565</v>
      </c>
      <c r="V33" s="15">
        <f t="shared" si="12"/>
        <v>1.6419031302266611</v>
      </c>
      <c r="W33" s="15">
        <f t="shared" si="12"/>
        <v>1.3880846437654399</v>
      </c>
      <c r="X33" s="15">
        <f t="shared" si="12"/>
        <v>1.0341162915183433</v>
      </c>
      <c r="Y33" s="15">
        <f t="shared" si="12"/>
        <v>0.71440743257066275</v>
      </c>
      <c r="Z33" s="15">
        <f t="shared" si="12"/>
        <v>0.47036858389211822</v>
      </c>
      <c r="AA33" s="15">
        <f t="shared" si="12"/>
        <v>0.27963305893749912</v>
      </c>
      <c r="AB33" s="15">
        <f t="shared" si="12"/>
        <v>0.19649950510350017</v>
      </c>
      <c r="AC33" s="15">
        <f t="shared" si="12"/>
        <v>0.13107423645589913</v>
      </c>
      <c r="AD33" s="15">
        <f t="shared" si="12"/>
        <v>6.9254536241917547E-2</v>
      </c>
      <c r="AE33" s="15">
        <f t="shared" si="12"/>
        <v>2.5366491838128013E-2</v>
      </c>
      <c r="AF33" s="15">
        <f t="shared" si="12"/>
        <v>1.3556695750252775E-3</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56.951175018906596</v>
      </c>
      <c r="C34" s="47" t="s">
        <v>57</v>
      </c>
      <c r="D34" s="34" t="s">
        <v>37</v>
      </c>
      <c r="E34" s="11">
        <f>E33*(100-E29)/100</f>
        <v>5.5811564912492644</v>
      </c>
      <c r="F34" s="11">
        <f t="shared" ref="F34:AT34" si="13">F33*(100-F29)/100</f>
        <v>5.4104275051785438</v>
      </c>
      <c r="G34" s="11">
        <f t="shared" si="13"/>
        <v>5.2798412266390358</v>
      </c>
      <c r="H34" s="11">
        <f t="shared" si="13"/>
        <v>5.0859085206048817</v>
      </c>
      <c r="I34" s="11">
        <f t="shared" si="13"/>
        <v>4.8818613775416591</v>
      </c>
      <c r="J34" s="11">
        <f t="shared" si="13"/>
        <v>4.4738406510215345</v>
      </c>
      <c r="K34" s="11">
        <f t="shared" si="13"/>
        <v>4.0753637346426483</v>
      </c>
      <c r="L34" s="11">
        <f t="shared" si="13"/>
        <v>3.6746369329908224</v>
      </c>
      <c r="M34" s="11">
        <f t="shared" si="13"/>
        <v>3.2400646928035512</v>
      </c>
      <c r="N34" s="11">
        <f t="shared" si="13"/>
        <v>2.7446662136822031</v>
      </c>
      <c r="O34" s="11">
        <f t="shared" si="13"/>
        <v>2.6163586382490318</v>
      </c>
      <c r="P34" s="11">
        <f t="shared" si="13"/>
        <v>2.2829150680981947</v>
      </c>
      <c r="Q34" s="11">
        <f t="shared" si="13"/>
        <v>1.9706107283686356</v>
      </c>
      <c r="R34" s="11">
        <f t="shared" si="13"/>
        <v>1.6513786148903316</v>
      </c>
      <c r="S34" s="11">
        <f t="shared" si="13"/>
        <v>1.3483517671426579</v>
      </c>
      <c r="T34" s="11">
        <f t="shared" si="13"/>
        <v>1.0250042685634588</v>
      </c>
      <c r="U34" s="11">
        <f t="shared" si="13"/>
        <v>0.73518909026722257</v>
      </c>
      <c r="V34" s="11">
        <f t="shared" si="13"/>
        <v>0.49257093906799831</v>
      </c>
      <c r="W34" s="11">
        <f t="shared" si="13"/>
        <v>0.27761692875308802</v>
      </c>
      <c r="X34" s="11">
        <f t="shared" si="13"/>
        <v>0.10341162915183431</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4" workbookViewId="0">
      <selection activeCell="E26" sqref="E26:AT26"/>
    </sheetView>
  </sheetViews>
  <sheetFormatPr defaultRowHeight="15" x14ac:dyDescent="0.25"/>
  <cols>
    <col min="1" max="1" width="46" customWidth="1"/>
    <col min="3" max="3" width="18.140625" customWidth="1"/>
    <col min="4" max="4" width="50.5703125" customWidth="1"/>
  </cols>
  <sheetData>
    <row r="1" spans="1:46" ht="25.5" x14ac:dyDescent="0.25">
      <c r="A1" s="3"/>
      <c r="B1" s="2" t="s">
        <v>22</v>
      </c>
      <c r="C1" s="13"/>
    </row>
    <row r="2" spans="1:46" x14ac:dyDescent="0.25">
      <c r="A2" s="4" t="s">
        <v>0</v>
      </c>
      <c r="B2" s="8">
        <v>194</v>
      </c>
      <c r="C2" s="14"/>
    </row>
    <row r="3" spans="1:46" x14ac:dyDescent="0.25">
      <c r="A3" s="4" t="s">
        <v>13</v>
      </c>
      <c r="B3" s="9">
        <f>'MASTER INPUT'!K4</f>
        <v>0.75</v>
      </c>
      <c r="C3" s="14"/>
    </row>
    <row r="4" spans="1:46" x14ac:dyDescent="0.25">
      <c r="A4" s="5" t="s">
        <v>2</v>
      </c>
      <c r="B4" s="9">
        <f>'MASTER INPUT'!K5</f>
        <v>2024</v>
      </c>
      <c r="C4" s="14"/>
    </row>
    <row r="5" spans="1:46" x14ac:dyDescent="0.25">
      <c r="A5" s="5" t="s">
        <v>4</v>
      </c>
      <c r="B5" s="9">
        <f>'MASTER INPUT'!K6</f>
        <v>5</v>
      </c>
      <c r="C5" s="14"/>
    </row>
    <row r="6" spans="1:46" x14ac:dyDescent="0.25">
      <c r="A6" s="5" t="s">
        <v>11</v>
      </c>
      <c r="B6" s="9">
        <f>'MASTER INPUT'!K7</f>
        <v>0.8</v>
      </c>
      <c r="C6" s="14"/>
    </row>
    <row r="7" spans="1:46" x14ac:dyDescent="0.25">
      <c r="A7" s="5" t="s">
        <v>10</v>
      </c>
      <c r="B7" s="9">
        <f>'MASTER INPUT'!K8</f>
        <v>10</v>
      </c>
      <c r="C7" s="14"/>
    </row>
    <row r="8" spans="1:46" x14ac:dyDescent="0.25">
      <c r="A8" s="5" t="s">
        <v>44</v>
      </c>
      <c r="B8" s="9">
        <f>'MASTER INPUT'!K9</f>
        <v>2025</v>
      </c>
      <c r="C8" s="14"/>
    </row>
    <row r="9" spans="1:46" x14ac:dyDescent="0.25">
      <c r="A9" s="5" t="s">
        <v>45</v>
      </c>
      <c r="B9" s="9">
        <f>'MASTER INPUT'!K10</f>
        <v>2</v>
      </c>
      <c r="C9" s="14"/>
    </row>
    <row r="10" spans="1:46" x14ac:dyDescent="0.25">
      <c r="A10" s="5" t="s">
        <v>46</v>
      </c>
      <c r="B10" s="9">
        <f>'MASTER INPUT'!K11</f>
        <v>2</v>
      </c>
      <c r="C10" s="14"/>
    </row>
    <row r="11" spans="1:46" x14ac:dyDescent="0.25">
      <c r="A11" s="4" t="s">
        <v>7</v>
      </c>
      <c r="B11" s="9">
        <f>'MASTER INPUT'!K12</f>
        <v>2030</v>
      </c>
      <c r="C11" s="14"/>
      <c r="I11" s="12"/>
      <c r="J11" s="12"/>
      <c r="K11" s="12"/>
      <c r="L11" s="12"/>
    </row>
    <row r="12" spans="1:46" x14ac:dyDescent="0.25">
      <c r="A12" s="4" t="s">
        <v>12</v>
      </c>
      <c r="B12" s="9">
        <f>'MASTER INPUT'!K13</f>
        <v>10</v>
      </c>
      <c r="C12" s="14"/>
      <c r="I12" s="12"/>
      <c r="J12" s="12"/>
      <c r="K12" s="12"/>
      <c r="L12" s="12"/>
    </row>
    <row r="13" spans="1:46" x14ac:dyDescent="0.25">
      <c r="A13" s="29"/>
      <c r="B13" s="7" t="s">
        <v>41</v>
      </c>
      <c r="C13" s="14"/>
      <c r="I13" s="12"/>
      <c r="J13" s="12"/>
      <c r="K13" s="12"/>
      <c r="L13" s="12"/>
    </row>
    <row r="14" spans="1:46" x14ac:dyDescent="0.25">
      <c r="A14" s="48" t="s">
        <v>67</v>
      </c>
      <c r="B14" s="17">
        <f>SUM(E16:AT16)</f>
        <v>106.55085709756021</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5.4618263099999975</v>
      </c>
      <c r="F16" s="39">
        <v>5.4618263099999975</v>
      </c>
      <c r="G16" s="39">
        <v>5.4618263099999975</v>
      </c>
      <c r="H16" s="39">
        <v>5.4618263099999975</v>
      </c>
      <c r="I16" s="39">
        <v>5.4618263099999975</v>
      </c>
      <c r="J16" s="39">
        <v>5.4618263099999975</v>
      </c>
      <c r="K16" s="39">
        <v>5.4618263099999975</v>
      </c>
      <c r="L16" s="39">
        <v>5.4618263099999975</v>
      </c>
      <c r="M16" s="39">
        <v>5.4618263099999975</v>
      </c>
      <c r="N16" s="39">
        <v>5.4618263099999975</v>
      </c>
      <c r="O16" s="39">
        <v>5.4618263099999975</v>
      </c>
      <c r="P16" s="39">
        <v>5.4618263099999975</v>
      </c>
      <c r="Q16" s="39">
        <v>5.3276873483424234</v>
      </c>
      <c r="R16" s="39">
        <v>5.0797466668303555</v>
      </c>
      <c r="S16" s="39">
        <v>4.7851969227051443</v>
      </c>
      <c r="T16" s="39">
        <v>4.4044698134298423</v>
      </c>
      <c r="U16" s="39">
        <v>3.7683021258773817</v>
      </c>
      <c r="V16" s="39">
        <v>3.0407813952998617</v>
      </c>
      <c r="W16" s="39">
        <v>2.52692074427457</v>
      </c>
      <c r="X16" s="39">
        <v>2.0368117367387213</v>
      </c>
      <c r="Y16" s="39">
        <v>1.6955035828075755</v>
      </c>
      <c r="Z16" s="39">
        <v>1.6125551404541041</v>
      </c>
      <c r="AA16" s="39">
        <v>1.5745829500000004</v>
      </c>
      <c r="AB16" s="39">
        <v>1.5057390468455949</v>
      </c>
      <c r="AC16" s="39">
        <v>1.3191464425232411</v>
      </c>
      <c r="AD16" s="39">
        <v>1.0585359051703929</v>
      </c>
      <c r="AE16" s="39">
        <v>0.73901036436544998</v>
      </c>
      <c r="AF16" s="39">
        <v>0.48311456556518667</v>
      </c>
      <c r="AG16" s="39">
        <v>5.0836626330359895E-2</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89.47133886567012</v>
      </c>
      <c r="C31" s="44" t="s">
        <v>54</v>
      </c>
      <c r="D31" s="37" t="s">
        <v>32</v>
      </c>
      <c r="E31" s="11">
        <f t="shared" ref="E31:AT31" si="10">E16*E20</f>
        <v>5.4618263099999975</v>
      </c>
      <c r="F31" s="11">
        <f t="shared" si="10"/>
        <v>5.4618263099999975</v>
      </c>
      <c r="G31" s="11">
        <f t="shared" si="10"/>
        <v>5.4618263099999975</v>
      </c>
      <c r="H31" s="11">
        <f t="shared" si="10"/>
        <v>5.4618263099999975</v>
      </c>
      <c r="I31" s="11">
        <f t="shared" si="10"/>
        <v>5.4618263099999975</v>
      </c>
      <c r="J31" s="11">
        <f t="shared" si="10"/>
        <v>5.1887349944999972</v>
      </c>
      <c r="K31" s="11">
        <f t="shared" si="10"/>
        <v>4.9156436789999978</v>
      </c>
      <c r="L31" s="11">
        <f t="shared" si="10"/>
        <v>4.6425523634999974</v>
      </c>
      <c r="M31" s="11">
        <f t="shared" si="10"/>
        <v>4.369461047999998</v>
      </c>
      <c r="N31" s="11">
        <f t="shared" si="10"/>
        <v>4.0963697324999977</v>
      </c>
      <c r="O31" s="11">
        <f t="shared" si="10"/>
        <v>4.0963697324999977</v>
      </c>
      <c r="P31" s="11">
        <f t="shared" si="10"/>
        <v>4.0963697324999977</v>
      </c>
      <c r="Q31" s="11">
        <f t="shared" si="10"/>
        <v>3.9957655112568178</v>
      </c>
      <c r="R31" s="11">
        <f t="shared" si="10"/>
        <v>3.8098100001227664</v>
      </c>
      <c r="S31" s="11">
        <f t="shared" si="10"/>
        <v>3.5888976920288584</v>
      </c>
      <c r="T31" s="11">
        <f t="shared" si="10"/>
        <v>3.303352360072382</v>
      </c>
      <c r="U31" s="11">
        <f t="shared" si="10"/>
        <v>2.8262265944080363</v>
      </c>
      <c r="V31" s="11">
        <f t="shared" si="10"/>
        <v>2.2805860464748964</v>
      </c>
      <c r="W31" s="11">
        <f t="shared" si="10"/>
        <v>1.8951905582059276</v>
      </c>
      <c r="X31" s="11">
        <f t="shared" si="10"/>
        <v>1.5276088025540409</v>
      </c>
      <c r="Y31" s="11">
        <f t="shared" si="10"/>
        <v>1.2716276871056817</v>
      </c>
      <c r="Z31" s="11">
        <f t="shared" si="10"/>
        <v>1.2094163553405781</v>
      </c>
      <c r="AA31" s="11">
        <f t="shared" si="10"/>
        <v>1.1809372125000004</v>
      </c>
      <c r="AB31" s="11">
        <f t="shared" si="10"/>
        <v>1.1293042851341961</v>
      </c>
      <c r="AC31" s="11">
        <f t="shared" si="10"/>
        <v>0.98935983189243082</v>
      </c>
      <c r="AD31" s="11">
        <f t="shared" si="10"/>
        <v>0.79390192887779465</v>
      </c>
      <c r="AE31" s="11">
        <f t="shared" si="10"/>
        <v>0.55425777327408743</v>
      </c>
      <c r="AF31" s="11">
        <f t="shared" si="10"/>
        <v>0.36233592417388999</v>
      </c>
      <c r="AG31" s="11">
        <f t="shared" si="10"/>
        <v>3.812746974776992E-2</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76.383478245336079</v>
      </c>
      <c r="C32" s="45" t="s">
        <v>55</v>
      </c>
      <c r="D32" s="35" t="s">
        <v>36</v>
      </c>
      <c r="E32" s="11">
        <f>E31-(E23*E31*(1-$B$6))/100</f>
        <v>5.3525897837999974</v>
      </c>
      <c r="F32" s="11">
        <f t="shared" ref="F32:AT32" si="11">F31-(F23*F31*(1-$B$6))/100</f>
        <v>5.2433532575999973</v>
      </c>
      <c r="G32" s="11">
        <f t="shared" si="11"/>
        <v>5.134116731399998</v>
      </c>
      <c r="H32" s="11">
        <f t="shared" si="11"/>
        <v>5.0248802051999979</v>
      </c>
      <c r="I32" s="11">
        <f t="shared" si="11"/>
        <v>4.9156436789999978</v>
      </c>
      <c r="J32" s="11">
        <f t="shared" si="11"/>
        <v>4.5660867951599977</v>
      </c>
      <c r="K32" s="11">
        <f t="shared" si="11"/>
        <v>4.2274535639399984</v>
      </c>
      <c r="L32" s="11">
        <f t="shared" si="11"/>
        <v>3.899743985339998</v>
      </c>
      <c r="M32" s="11">
        <f t="shared" si="11"/>
        <v>3.5829580593599983</v>
      </c>
      <c r="N32" s="11">
        <f t="shared" si="11"/>
        <v>3.2770957859999985</v>
      </c>
      <c r="O32" s="11">
        <f t="shared" si="11"/>
        <v>3.2770957859999985</v>
      </c>
      <c r="P32" s="11">
        <f t="shared" si="11"/>
        <v>3.2770957859999985</v>
      </c>
      <c r="Q32" s="11">
        <f t="shared" si="11"/>
        <v>3.1966124090054544</v>
      </c>
      <c r="R32" s="11">
        <f t="shared" si="11"/>
        <v>3.0478480000982131</v>
      </c>
      <c r="S32" s="11">
        <f t="shared" si="11"/>
        <v>2.8711181536230868</v>
      </c>
      <c r="T32" s="11">
        <f t="shared" si="11"/>
        <v>2.6426818880579055</v>
      </c>
      <c r="U32" s="11">
        <f t="shared" si="11"/>
        <v>2.2609812755264294</v>
      </c>
      <c r="V32" s="11">
        <f t="shared" si="11"/>
        <v>1.8244688371799174</v>
      </c>
      <c r="W32" s="11">
        <f t="shared" si="11"/>
        <v>1.5161524465647422</v>
      </c>
      <c r="X32" s="11">
        <f t="shared" si="11"/>
        <v>1.2220870420432328</v>
      </c>
      <c r="Y32" s="11">
        <f t="shared" si="11"/>
        <v>1.0173021496845456</v>
      </c>
      <c r="Z32" s="11">
        <f t="shared" si="11"/>
        <v>0.96753308427246254</v>
      </c>
      <c r="AA32" s="11">
        <f t="shared" si="11"/>
        <v>0.94474977000000038</v>
      </c>
      <c r="AB32" s="11">
        <f t="shared" si="11"/>
        <v>0.90344342810735689</v>
      </c>
      <c r="AC32" s="11">
        <f t="shared" si="11"/>
        <v>0.79148786551394479</v>
      </c>
      <c r="AD32" s="11">
        <f t="shared" si="11"/>
        <v>0.63512154310223579</v>
      </c>
      <c r="AE32" s="11">
        <f t="shared" si="11"/>
        <v>0.44340621861926999</v>
      </c>
      <c r="AF32" s="11">
        <f t="shared" si="11"/>
        <v>0.289868739339112</v>
      </c>
      <c r="AG32" s="11">
        <f t="shared" si="11"/>
        <v>3.0501975798215938E-2</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75.487316096698677</v>
      </c>
      <c r="C33" s="46" t="s">
        <v>56</v>
      </c>
      <c r="D33" s="31" t="s">
        <v>40</v>
      </c>
      <c r="E33" s="15">
        <f>E32*E26</f>
        <v>5.3525897837999974</v>
      </c>
      <c r="F33" s="15">
        <f t="shared" ref="F33:AT33" si="12">F32*F26</f>
        <v>5.2433532575999973</v>
      </c>
      <c r="G33" s="15">
        <f t="shared" si="12"/>
        <v>5.134116731399998</v>
      </c>
      <c r="H33" s="15">
        <f t="shared" si="12"/>
        <v>5.0248802051999979</v>
      </c>
      <c r="I33" s="15">
        <f t="shared" si="12"/>
        <v>4.9156436789999978</v>
      </c>
      <c r="J33" s="15">
        <f t="shared" si="12"/>
        <v>4.5660867951599977</v>
      </c>
      <c r="K33" s="15">
        <f t="shared" si="12"/>
        <v>4.2257625825144229</v>
      </c>
      <c r="L33" s="15">
        <f t="shared" si="12"/>
        <v>3.8950642925575902</v>
      </c>
      <c r="M33" s="15">
        <f t="shared" si="12"/>
        <v>3.5743589600175345</v>
      </c>
      <c r="N33" s="15">
        <f t="shared" si="12"/>
        <v>3.2639874028559985</v>
      </c>
      <c r="O33" s="15">
        <f t="shared" si="12"/>
        <v>3.2574332112839985</v>
      </c>
      <c r="P33" s="15">
        <f t="shared" si="12"/>
        <v>3.2495681813975987</v>
      </c>
      <c r="Q33" s="15">
        <f t="shared" si="12"/>
        <v>3.1608103500245934</v>
      </c>
      <c r="R33" s="15">
        <f t="shared" si="12"/>
        <v>3.003958988896799</v>
      </c>
      <c r="S33" s="15">
        <f t="shared" si="12"/>
        <v>2.8194380268578709</v>
      </c>
      <c r="T33" s="15">
        <f t="shared" si="12"/>
        <v>2.5845428865206315</v>
      </c>
      <c r="U33" s="15">
        <f t="shared" si="12"/>
        <v>2.2012913698525316</v>
      </c>
      <c r="V33" s="15">
        <f t="shared" si="12"/>
        <v>1.7675454094599039</v>
      </c>
      <c r="W33" s="15">
        <f t="shared" si="12"/>
        <v>1.4609644975097857</v>
      </c>
      <c r="X33" s="15">
        <f t="shared" si="12"/>
        <v>1.170759386277417</v>
      </c>
      <c r="Y33" s="15">
        <f t="shared" si="12"/>
        <v>0.96847164649968731</v>
      </c>
      <c r="Z33" s="15">
        <f t="shared" si="12"/>
        <v>0.91489928448804059</v>
      </c>
      <c r="AA33" s="15">
        <f t="shared" si="12"/>
        <v>0.8869310840760003</v>
      </c>
      <c r="AB33" s="15">
        <f t="shared" si="12"/>
        <v>0.84164789762481362</v>
      </c>
      <c r="AC33" s="15">
        <f t="shared" si="12"/>
        <v>0.73133478773488503</v>
      </c>
      <c r="AD33" s="15">
        <f t="shared" si="12"/>
        <v>0.581771333481648</v>
      </c>
      <c r="AE33" s="15">
        <f t="shared" si="12"/>
        <v>0.40243548401884943</v>
      </c>
      <c r="AF33" s="15">
        <f t="shared" si="12"/>
        <v>0.26053402291799388</v>
      </c>
      <c r="AG33" s="15">
        <f t="shared" si="12"/>
        <v>2.7134557670092898E-2</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60.813291105178521</v>
      </c>
      <c r="C34" s="47" t="s">
        <v>57</v>
      </c>
      <c r="D34" s="34" t="s">
        <v>37</v>
      </c>
      <c r="E34" s="11">
        <f>E33*(100-E29)/100</f>
        <v>5.3525897837999965</v>
      </c>
      <c r="F34" s="11">
        <f t="shared" ref="F34:AT34" si="13">F33*(100-F29)/100</f>
        <v>5.2433532575999973</v>
      </c>
      <c r="G34" s="11">
        <f t="shared" si="13"/>
        <v>5.134116731399998</v>
      </c>
      <c r="H34" s="11">
        <f t="shared" si="13"/>
        <v>5.0248802051999979</v>
      </c>
      <c r="I34" s="11">
        <f t="shared" si="13"/>
        <v>4.9156436789999978</v>
      </c>
      <c r="J34" s="11">
        <f t="shared" si="13"/>
        <v>4.5660867951599977</v>
      </c>
      <c r="K34" s="11">
        <f t="shared" si="13"/>
        <v>4.2257625825144229</v>
      </c>
      <c r="L34" s="11">
        <f t="shared" si="13"/>
        <v>3.8950642925575902</v>
      </c>
      <c r="M34" s="11">
        <f t="shared" si="13"/>
        <v>3.5743589600175345</v>
      </c>
      <c r="N34" s="11">
        <f t="shared" si="13"/>
        <v>3.2639874028559985</v>
      </c>
      <c r="O34" s="11">
        <f t="shared" si="13"/>
        <v>3.2574332112839981</v>
      </c>
      <c r="P34" s="11">
        <f t="shared" si="13"/>
        <v>2.924611363257839</v>
      </c>
      <c r="Q34" s="11">
        <f t="shared" si="13"/>
        <v>2.528648280019675</v>
      </c>
      <c r="R34" s="11">
        <f t="shared" si="13"/>
        <v>2.102771292227759</v>
      </c>
      <c r="S34" s="11">
        <f t="shared" si="13"/>
        <v>1.6916628161147225</v>
      </c>
      <c r="T34" s="11">
        <f t="shared" si="13"/>
        <v>1.2922714432603157</v>
      </c>
      <c r="U34" s="11">
        <f t="shared" si="13"/>
        <v>0.88051654794101264</v>
      </c>
      <c r="V34" s="11">
        <f t="shared" si="13"/>
        <v>0.53026362283797124</v>
      </c>
      <c r="W34" s="11">
        <f t="shared" si="13"/>
        <v>0.29219289950195715</v>
      </c>
      <c r="X34" s="11">
        <f t="shared" si="13"/>
        <v>0.11707593862774171</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6"/>
  <sheetViews>
    <sheetView topLeftCell="A13" workbookViewId="0">
      <selection activeCell="E26" sqref="E26:AT26"/>
    </sheetView>
  </sheetViews>
  <sheetFormatPr defaultRowHeight="15" x14ac:dyDescent="0.25"/>
  <cols>
    <col min="1" max="1" width="46.140625" customWidth="1"/>
    <col min="3" max="3" width="18.5703125" customWidth="1"/>
    <col min="4" max="4" width="50.28515625" customWidth="1"/>
  </cols>
  <sheetData>
    <row r="1" spans="1:48" ht="25.5" x14ac:dyDescent="0.25">
      <c r="A1" s="3"/>
      <c r="B1" s="2" t="s">
        <v>23</v>
      </c>
      <c r="C1" s="13"/>
    </row>
    <row r="2" spans="1:48" x14ac:dyDescent="0.25">
      <c r="A2" s="4" t="s">
        <v>0</v>
      </c>
      <c r="B2" s="8">
        <v>1686</v>
      </c>
      <c r="C2" s="14"/>
    </row>
    <row r="3" spans="1:48" x14ac:dyDescent="0.25">
      <c r="A3" s="4" t="s">
        <v>13</v>
      </c>
      <c r="B3" s="9">
        <f>'MASTER INPUT'!L4</f>
        <v>0.75</v>
      </c>
      <c r="C3" s="14"/>
    </row>
    <row r="4" spans="1:48" x14ac:dyDescent="0.25">
      <c r="A4" s="5" t="s">
        <v>2</v>
      </c>
      <c r="B4" s="9">
        <f>'MASTER INPUT'!L5</f>
        <v>2024</v>
      </c>
      <c r="C4" s="14"/>
    </row>
    <row r="5" spans="1:48" x14ac:dyDescent="0.25">
      <c r="A5" s="5" t="s">
        <v>4</v>
      </c>
      <c r="B5" s="9">
        <f>'MASTER INPUT'!L6</f>
        <v>5</v>
      </c>
      <c r="C5" s="14"/>
    </row>
    <row r="6" spans="1:48" x14ac:dyDescent="0.25">
      <c r="A6" s="5" t="s">
        <v>11</v>
      </c>
      <c r="B6" s="9">
        <f>'MASTER INPUT'!L7</f>
        <v>0.8</v>
      </c>
      <c r="C6" s="14"/>
    </row>
    <row r="7" spans="1:48" x14ac:dyDescent="0.25">
      <c r="A7" s="5" t="s">
        <v>10</v>
      </c>
      <c r="B7" s="9">
        <f>'MASTER INPUT'!L8</f>
        <v>10</v>
      </c>
      <c r="C7" s="14"/>
    </row>
    <row r="8" spans="1:48" x14ac:dyDescent="0.25">
      <c r="A8" s="5" t="s">
        <v>44</v>
      </c>
      <c r="B8" s="9">
        <f>'MASTER INPUT'!L9</f>
        <v>2025</v>
      </c>
      <c r="C8" s="14"/>
    </row>
    <row r="9" spans="1:48" x14ac:dyDescent="0.25">
      <c r="A9" s="5" t="s">
        <v>45</v>
      </c>
      <c r="B9" s="9">
        <f>'MASTER INPUT'!L10</f>
        <v>2</v>
      </c>
      <c r="C9" s="14"/>
    </row>
    <row r="10" spans="1:48" x14ac:dyDescent="0.25">
      <c r="A10" s="5" t="s">
        <v>46</v>
      </c>
      <c r="B10" s="9">
        <f>'MASTER INPUT'!L11</f>
        <v>2</v>
      </c>
      <c r="C10" s="14"/>
    </row>
    <row r="11" spans="1:48" x14ac:dyDescent="0.25">
      <c r="A11" s="4" t="s">
        <v>7</v>
      </c>
      <c r="B11" s="9">
        <f>'MASTER INPUT'!L12</f>
        <v>2030</v>
      </c>
      <c r="C11" s="14"/>
      <c r="I11" s="12"/>
      <c r="J11" s="12"/>
      <c r="K11" s="12"/>
      <c r="L11" s="12"/>
    </row>
    <row r="12" spans="1:48" x14ac:dyDescent="0.25">
      <c r="A12" s="4" t="s">
        <v>12</v>
      </c>
      <c r="B12" s="9">
        <f>'MASTER INPUT'!L13</f>
        <v>10</v>
      </c>
      <c r="C12" s="14"/>
      <c r="I12" s="12"/>
      <c r="J12" s="12"/>
      <c r="K12" s="12"/>
      <c r="L12" s="12"/>
    </row>
    <row r="13" spans="1:48" x14ac:dyDescent="0.25">
      <c r="A13" s="29"/>
      <c r="B13" s="7" t="s">
        <v>41</v>
      </c>
      <c r="C13" s="14"/>
      <c r="I13" s="12"/>
      <c r="J13" s="12"/>
      <c r="K13" s="12"/>
      <c r="L13" s="12"/>
    </row>
    <row r="14" spans="1:48" x14ac:dyDescent="0.25">
      <c r="A14" s="48" t="s">
        <v>67</v>
      </c>
      <c r="B14" s="17">
        <f>SUM(E16:AT16)</f>
        <v>226.89636485662029</v>
      </c>
      <c r="C14" s="12" t="s">
        <v>65</v>
      </c>
    </row>
    <row r="15" spans="1:48"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8" x14ac:dyDescent="0.25">
      <c r="A16" s="38" t="s">
        <v>66</v>
      </c>
      <c r="C16" s="27"/>
      <c r="D16" t="s">
        <v>31</v>
      </c>
      <c r="E16" s="39">
        <v>17.64151527940324</v>
      </c>
      <c r="F16" s="39">
        <v>17.572451154896346</v>
      </c>
      <c r="G16" s="39">
        <v>17.472567087556246</v>
      </c>
      <c r="H16" s="39">
        <v>17.319863676179949</v>
      </c>
      <c r="I16" s="39">
        <v>17.046160134591243</v>
      </c>
      <c r="J16" s="39">
        <v>16.57391066166899</v>
      </c>
      <c r="K16" s="39">
        <v>15.919419258693985</v>
      </c>
      <c r="L16" s="39">
        <v>15.060776823570412</v>
      </c>
      <c r="M16" s="39">
        <v>14.01303552335305</v>
      </c>
      <c r="N16" s="39">
        <v>12.894680177861343</v>
      </c>
      <c r="O16" s="39">
        <v>11.948843962635229</v>
      </c>
      <c r="P16" s="39">
        <v>10.615589646639444</v>
      </c>
      <c r="Q16" s="39">
        <v>8.7255933816385198</v>
      </c>
      <c r="R16" s="39">
        <v>7.1888783566233387</v>
      </c>
      <c r="S16" s="39">
        <v>5.9963569485624086</v>
      </c>
      <c r="T16" s="39">
        <v>4.9368072282358293</v>
      </c>
      <c r="U16" s="39">
        <v>4.2174196269394173</v>
      </c>
      <c r="V16" s="39">
        <v>3.5800957296975242</v>
      </c>
      <c r="W16" s="39">
        <v>2.9696043832347514</v>
      </c>
      <c r="X16" s="39">
        <v>2.0907940180699121</v>
      </c>
      <c r="Y16" s="39">
        <v>1.2124251951799623</v>
      </c>
      <c r="Z16" s="39">
        <v>0.7869243850137011</v>
      </c>
      <c r="AA16" s="39">
        <v>0.49331150302277071</v>
      </c>
      <c r="AB16" s="39">
        <v>0.30131680958176138</v>
      </c>
      <c r="AC16" s="39">
        <v>0.20116358418024641</v>
      </c>
      <c r="AD16" s="39">
        <v>6.393380699776495E-2</v>
      </c>
      <c r="AE16" s="39">
        <v>2.4098453099996531E-2</v>
      </c>
      <c r="AF16" s="39">
        <v>1.4175529041434459E-2</v>
      </c>
      <c r="AG16" s="39">
        <v>1.2410663111262049E-2</v>
      </c>
      <c r="AH16" s="39">
        <v>2.2418673401448071E-3</v>
      </c>
      <c r="AI16" s="39">
        <v>0</v>
      </c>
      <c r="AJ16" s="40">
        <v>0</v>
      </c>
      <c r="AK16" s="19">
        <v>0</v>
      </c>
      <c r="AL16" s="10">
        <v>0</v>
      </c>
      <c r="AM16" s="10">
        <v>0</v>
      </c>
      <c r="AN16" s="10">
        <v>0</v>
      </c>
      <c r="AO16" s="10">
        <v>0</v>
      </c>
      <c r="AP16" s="10">
        <v>0</v>
      </c>
      <c r="AQ16" s="10">
        <v>0</v>
      </c>
      <c r="AR16" s="10">
        <v>0</v>
      </c>
      <c r="AS16" s="10">
        <v>0</v>
      </c>
      <c r="AT16" s="10">
        <v>0</v>
      </c>
      <c r="AU16">
        <v>0</v>
      </c>
      <c r="AV16">
        <v>0</v>
      </c>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199.84483745528459</v>
      </c>
      <c r="C31" s="44" t="s">
        <v>54</v>
      </c>
      <c r="D31" s="37" t="s">
        <v>32</v>
      </c>
      <c r="E31" s="11">
        <f t="shared" ref="E31:AT31" si="10">E16*E20</f>
        <v>17.64151527940324</v>
      </c>
      <c r="F31" s="11">
        <f t="shared" si="10"/>
        <v>17.572451154896346</v>
      </c>
      <c r="G31" s="11">
        <f t="shared" si="10"/>
        <v>17.472567087556246</v>
      </c>
      <c r="H31" s="11">
        <f t="shared" si="10"/>
        <v>17.319863676179949</v>
      </c>
      <c r="I31" s="11">
        <f t="shared" si="10"/>
        <v>17.046160134591243</v>
      </c>
      <c r="J31" s="11">
        <f t="shared" si="10"/>
        <v>15.745215128585539</v>
      </c>
      <c r="K31" s="11">
        <f t="shared" si="10"/>
        <v>14.327477332824587</v>
      </c>
      <c r="L31" s="11">
        <f t="shared" si="10"/>
        <v>12.80166030003485</v>
      </c>
      <c r="M31" s="11">
        <f t="shared" si="10"/>
        <v>11.21042841868244</v>
      </c>
      <c r="N31" s="11">
        <f t="shared" si="10"/>
        <v>9.6710101333960061</v>
      </c>
      <c r="O31" s="11">
        <f t="shared" si="10"/>
        <v>8.9616329719764209</v>
      </c>
      <c r="P31" s="11">
        <f t="shared" si="10"/>
        <v>7.9616922349795836</v>
      </c>
      <c r="Q31" s="11">
        <f t="shared" si="10"/>
        <v>6.5441950362288903</v>
      </c>
      <c r="R31" s="11">
        <f t="shared" si="10"/>
        <v>5.3916587674675043</v>
      </c>
      <c r="S31" s="11">
        <f t="shared" si="10"/>
        <v>4.4972677114218067</v>
      </c>
      <c r="T31" s="11">
        <f t="shared" si="10"/>
        <v>3.7026054211768722</v>
      </c>
      <c r="U31" s="11">
        <f t="shared" si="10"/>
        <v>3.163064720204563</v>
      </c>
      <c r="V31" s="11">
        <f t="shared" si="10"/>
        <v>2.6850717972731433</v>
      </c>
      <c r="W31" s="11">
        <f t="shared" si="10"/>
        <v>2.2272032874260637</v>
      </c>
      <c r="X31" s="11">
        <f t="shared" si="10"/>
        <v>1.5680955135524339</v>
      </c>
      <c r="Y31" s="11">
        <f t="shared" si="10"/>
        <v>0.90931889638497165</v>
      </c>
      <c r="Z31" s="11">
        <f t="shared" si="10"/>
        <v>0.59019328876027588</v>
      </c>
      <c r="AA31" s="11">
        <f t="shared" si="10"/>
        <v>0.36998362726707801</v>
      </c>
      <c r="AB31" s="11">
        <f t="shared" si="10"/>
        <v>0.22598760718632105</v>
      </c>
      <c r="AC31" s="11">
        <f t="shared" si="10"/>
        <v>0.15087268813518481</v>
      </c>
      <c r="AD31" s="11">
        <f t="shared" si="10"/>
        <v>4.7950355248323709E-2</v>
      </c>
      <c r="AE31" s="11">
        <f t="shared" si="10"/>
        <v>1.8073839824997398E-2</v>
      </c>
      <c r="AF31" s="11">
        <f t="shared" si="10"/>
        <v>1.0631646781075844E-2</v>
      </c>
      <c r="AG31" s="11">
        <f t="shared" si="10"/>
        <v>9.3079973334465362E-3</v>
      </c>
      <c r="AH31" s="11">
        <f t="shared" si="10"/>
        <v>1.6814005051086053E-3</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174.94763477679359</v>
      </c>
      <c r="C32" s="45" t="s">
        <v>55</v>
      </c>
      <c r="D32" s="35" t="s">
        <v>36</v>
      </c>
      <c r="E32" s="11">
        <f>E31-(E23*E31*(1-$B$6))/100</f>
        <v>17.288684973815176</v>
      </c>
      <c r="F32" s="11">
        <f t="shared" ref="F32:AT32" si="11">F31-(F23*F31*(1-$B$6))/100</f>
        <v>16.86955310870049</v>
      </c>
      <c r="G32" s="11">
        <f t="shared" si="11"/>
        <v>16.424213062302872</v>
      </c>
      <c r="H32" s="11">
        <f t="shared" si="11"/>
        <v>15.934274582085553</v>
      </c>
      <c r="I32" s="11">
        <f t="shared" si="11"/>
        <v>15.34154412113212</v>
      </c>
      <c r="J32" s="11">
        <f t="shared" si="11"/>
        <v>13.855789313155274</v>
      </c>
      <c r="K32" s="11">
        <f t="shared" si="11"/>
        <v>12.321630506229145</v>
      </c>
      <c r="L32" s="11">
        <f t="shared" si="11"/>
        <v>10.753394652029275</v>
      </c>
      <c r="M32" s="11">
        <f t="shared" si="11"/>
        <v>9.1925513033196005</v>
      </c>
      <c r="N32" s="11">
        <f t="shared" si="11"/>
        <v>7.7368081067168051</v>
      </c>
      <c r="O32" s="11">
        <f t="shared" si="11"/>
        <v>7.1693063775811368</v>
      </c>
      <c r="P32" s="11">
        <f t="shared" si="11"/>
        <v>6.369353787983667</v>
      </c>
      <c r="Q32" s="11">
        <f t="shared" si="11"/>
        <v>5.2353560289831123</v>
      </c>
      <c r="R32" s="11">
        <f t="shared" si="11"/>
        <v>4.3133270139740034</v>
      </c>
      <c r="S32" s="11">
        <f t="shared" si="11"/>
        <v>3.5978141691374455</v>
      </c>
      <c r="T32" s="11">
        <f t="shared" si="11"/>
        <v>2.9620843369414978</v>
      </c>
      <c r="U32" s="11">
        <f t="shared" si="11"/>
        <v>2.5304517761636505</v>
      </c>
      <c r="V32" s="11">
        <f t="shared" si="11"/>
        <v>2.1480574378185149</v>
      </c>
      <c r="W32" s="11">
        <f t="shared" si="11"/>
        <v>1.7817626299408511</v>
      </c>
      <c r="X32" s="11">
        <f t="shared" si="11"/>
        <v>1.2544764108419473</v>
      </c>
      <c r="Y32" s="11">
        <f t="shared" si="11"/>
        <v>0.72745511710797739</v>
      </c>
      <c r="Z32" s="11">
        <f t="shared" si="11"/>
        <v>0.47215463100822075</v>
      </c>
      <c r="AA32" s="11">
        <f t="shared" si="11"/>
        <v>0.29598690181366238</v>
      </c>
      <c r="AB32" s="11">
        <f t="shared" si="11"/>
        <v>0.18079008574905686</v>
      </c>
      <c r="AC32" s="11">
        <f t="shared" si="11"/>
        <v>0.12069815050814786</v>
      </c>
      <c r="AD32" s="11">
        <f t="shared" si="11"/>
        <v>3.8360284198658973E-2</v>
      </c>
      <c r="AE32" s="11">
        <f t="shared" si="11"/>
        <v>1.4459071859997921E-2</v>
      </c>
      <c r="AF32" s="11">
        <f t="shared" si="11"/>
        <v>8.5053174248606762E-3</v>
      </c>
      <c r="AG32" s="11">
        <f t="shared" si="11"/>
        <v>7.4463978667572289E-3</v>
      </c>
      <c r="AH32" s="11">
        <f t="shared" si="11"/>
        <v>1.3451204040868844E-3</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174.17157331619853</v>
      </c>
      <c r="C33" s="46" t="s">
        <v>56</v>
      </c>
      <c r="D33" s="31" t="s">
        <v>40</v>
      </c>
      <c r="E33" s="15">
        <f>E32*E26</f>
        <v>17.288684973815176</v>
      </c>
      <c r="F33" s="15">
        <f t="shared" ref="F33:AT33" si="12">F32*F26</f>
        <v>16.86955310870049</v>
      </c>
      <c r="G33" s="15">
        <f t="shared" si="12"/>
        <v>16.424213062302872</v>
      </c>
      <c r="H33" s="15">
        <f t="shared" si="12"/>
        <v>15.934274582085553</v>
      </c>
      <c r="I33" s="15">
        <f t="shared" si="12"/>
        <v>15.34154412113212</v>
      </c>
      <c r="J33" s="15">
        <f t="shared" si="12"/>
        <v>13.855789313155274</v>
      </c>
      <c r="K33" s="15">
        <f t="shared" si="12"/>
        <v>12.316701854026654</v>
      </c>
      <c r="L33" s="15">
        <f t="shared" si="12"/>
        <v>10.74049057844684</v>
      </c>
      <c r="M33" s="15">
        <f t="shared" si="12"/>
        <v>9.1704891801916339</v>
      </c>
      <c r="N33" s="15">
        <f t="shared" si="12"/>
        <v>7.7058608742899377</v>
      </c>
      <c r="O33" s="15">
        <f t="shared" si="12"/>
        <v>7.1262905393156499</v>
      </c>
      <c r="P33" s="15">
        <f t="shared" si="12"/>
        <v>6.3158512161646048</v>
      </c>
      <c r="Q33" s="15">
        <f t="shared" si="12"/>
        <v>5.1767200414585011</v>
      </c>
      <c r="R33" s="15">
        <f t="shared" si="12"/>
        <v>4.2512151049727782</v>
      </c>
      <c r="S33" s="15">
        <f t="shared" si="12"/>
        <v>3.5330535140929715</v>
      </c>
      <c r="T33" s="15">
        <f t="shared" si="12"/>
        <v>2.8969184815287847</v>
      </c>
      <c r="U33" s="15">
        <f t="shared" si="12"/>
        <v>2.4636478492729301</v>
      </c>
      <c r="V33" s="15">
        <f t="shared" si="12"/>
        <v>2.0810380457585773</v>
      </c>
      <c r="W33" s="15">
        <f t="shared" si="12"/>
        <v>1.7169064702110042</v>
      </c>
      <c r="X33" s="15">
        <f t="shared" si="12"/>
        <v>1.2017884015865854</v>
      </c>
      <c r="Y33" s="15">
        <f t="shared" si="12"/>
        <v>0.69253727148679445</v>
      </c>
      <c r="Z33" s="15">
        <f t="shared" si="12"/>
        <v>0.44646941908137355</v>
      </c>
      <c r="AA33" s="15">
        <f t="shared" si="12"/>
        <v>0.27787250342266623</v>
      </c>
      <c r="AB33" s="15">
        <f t="shared" si="12"/>
        <v>0.16842404388382137</v>
      </c>
      <c r="AC33" s="15">
        <f t="shared" si="12"/>
        <v>0.11152509106952863</v>
      </c>
      <c r="AD33" s="15">
        <f t="shared" si="12"/>
        <v>3.5138020325971624E-2</v>
      </c>
      <c r="AE33" s="15">
        <f t="shared" si="12"/>
        <v>1.3123053620134112E-2</v>
      </c>
      <c r="AF33" s="15">
        <f t="shared" si="12"/>
        <v>7.6445793014647762E-3</v>
      </c>
      <c r="AG33" s="15">
        <f t="shared" si="12"/>
        <v>6.6243155422672307E-3</v>
      </c>
      <c r="AH33" s="15">
        <f t="shared" si="12"/>
        <v>1.1837059555964583E-3</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161.2170069255159</v>
      </c>
      <c r="C34" s="47" t="s">
        <v>57</v>
      </c>
      <c r="D34" s="34" t="s">
        <v>37</v>
      </c>
      <c r="E34" s="11">
        <f>E33*(100-E29)/100</f>
        <v>17.288684973815176</v>
      </c>
      <c r="F34" s="11">
        <f t="shared" ref="F34:AT34" si="13">F33*(100-F29)/100</f>
        <v>16.86955310870049</v>
      </c>
      <c r="G34" s="11">
        <f t="shared" si="13"/>
        <v>16.424213062302872</v>
      </c>
      <c r="H34" s="11">
        <f t="shared" si="13"/>
        <v>15.934274582085555</v>
      </c>
      <c r="I34" s="11">
        <f t="shared" si="13"/>
        <v>15.34154412113212</v>
      </c>
      <c r="J34" s="11">
        <f t="shared" si="13"/>
        <v>13.855789313155274</v>
      </c>
      <c r="K34" s="11">
        <f t="shared" si="13"/>
        <v>12.316701854026654</v>
      </c>
      <c r="L34" s="11">
        <f t="shared" si="13"/>
        <v>10.74049057844684</v>
      </c>
      <c r="M34" s="11">
        <f t="shared" si="13"/>
        <v>9.1704891801916339</v>
      </c>
      <c r="N34" s="11">
        <f t="shared" si="13"/>
        <v>7.7058608742899377</v>
      </c>
      <c r="O34" s="11">
        <f t="shared" si="13"/>
        <v>7.1262905393156499</v>
      </c>
      <c r="P34" s="11">
        <f t="shared" si="13"/>
        <v>5.6842660945481445</v>
      </c>
      <c r="Q34" s="11">
        <f t="shared" si="13"/>
        <v>4.141376033166801</v>
      </c>
      <c r="R34" s="11">
        <f t="shared" si="13"/>
        <v>2.9758505734809448</v>
      </c>
      <c r="S34" s="11">
        <f t="shared" si="13"/>
        <v>2.1198321084557832</v>
      </c>
      <c r="T34" s="11">
        <f t="shared" si="13"/>
        <v>1.4484592407643924</v>
      </c>
      <c r="U34" s="11">
        <f t="shared" si="13"/>
        <v>0.98545913970917209</v>
      </c>
      <c r="V34" s="11">
        <f t="shared" si="13"/>
        <v>0.62431141372757315</v>
      </c>
      <c r="W34" s="11">
        <f t="shared" si="13"/>
        <v>0.34338129404220086</v>
      </c>
      <c r="X34" s="11">
        <f t="shared" si="13"/>
        <v>0.12017884015865853</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7109375" customWidth="1"/>
    <col min="3" max="3" width="18.140625" customWidth="1"/>
    <col min="4" max="4" width="50.28515625" customWidth="1"/>
  </cols>
  <sheetData>
    <row r="1" spans="1:46" ht="38.25" x14ac:dyDescent="0.25">
      <c r="A1" s="3"/>
      <c r="B1" s="2" t="s">
        <v>24</v>
      </c>
      <c r="C1" s="13"/>
    </row>
    <row r="2" spans="1:46" x14ac:dyDescent="0.25">
      <c r="A2" s="4" t="s">
        <v>0</v>
      </c>
      <c r="B2" s="8">
        <v>104</v>
      </c>
      <c r="C2" s="14"/>
    </row>
    <row r="3" spans="1:46" x14ac:dyDescent="0.25">
      <c r="A3" s="4" t="s">
        <v>13</v>
      </c>
      <c r="B3" s="9">
        <f>'MASTER INPUT'!M4</f>
        <v>0.75</v>
      </c>
      <c r="C3" s="14"/>
    </row>
    <row r="4" spans="1:46" x14ac:dyDescent="0.25">
      <c r="A4" s="5" t="s">
        <v>2</v>
      </c>
      <c r="B4" s="9">
        <f>'MASTER INPUT'!M5</f>
        <v>2024</v>
      </c>
      <c r="C4" s="14"/>
    </row>
    <row r="5" spans="1:46" x14ac:dyDescent="0.25">
      <c r="A5" s="5" t="s">
        <v>4</v>
      </c>
      <c r="B5" s="9">
        <f>'MASTER INPUT'!M6</f>
        <v>5</v>
      </c>
      <c r="C5" s="14"/>
    </row>
    <row r="6" spans="1:46" x14ac:dyDescent="0.25">
      <c r="A6" s="5" t="s">
        <v>11</v>
      </c>
      <c r="B6" s="9">
        <f>'MASTER INPUT'!M7</f>
        <v>0.8</v>
      </c>
      <c r="C6" s="14"/>
    </row>
    <row r="7" spans="1:46" x14ac:dyDescent="0.25">
      <c r="A7" s="5" t="s">
        <v>10</v>
      </c>
      <c r="B7" s="9">
        <f>'MASTER INPUT'!M8</f>
        <v>10</v>
      </c>
      <c r="C7" s="14"/>
    </row>
    <row r="8" spans="1:46" x14ac:dyDescent="0.25">
      <c r="A8" s="5" t="s">
        <v>44</v>
      </c>
      <c r="B8" s="9">
        <f>'MASTER INPUT'!M9</f>
        <v>2025</v>
      </c>
      <c r="C8" s="14"/>
    </row>
    <row r="9" spans="1:46" x14ac:dyDescent="0.25">
      <c r="A9" s="5" t="s">
        <v>45</v>
      </c>
      <c r="B9" s="9">
        <f>'MASTER INPUT'!M10</f>
        <v>2</v>
      </c>
      <c r="C9" s="14"/>
    </row>
    <row r="10" spans="1:46" x14ac:dyDescent="0.25">
      <c r="A10" s="5" t="s">
        <v>46</v>
      </c>
      <c r="B10" s="9">
        <f>'MASTER INPUT'!M11</f>
        <v>2</v>
      </c>
      <c r="C10" s="14"/>
    </row>
    <row r="11" spans="1:46" x14ac:dyDescent="0.25">
      <c r="A11" s="4" t="s">
        <v>7</v>
      </c>
      <c r="B11" s="9">
        <f>'MASTER INPUT'!M12</f>
        <v>2030</v>
      </c>
      <c r="C11" s="14"/>
      <c r="I11" s="12"/>
      <c r="J11" s="12"/>
      <c r="K11" s="12"/>
      <c r="L11" s="12"/>
    </row>
    <row r="12" spans="1:46" x14ac:dyDescent="0.25">
      <c r="A12" s="4" t="s">
        <v>12</v>
      </c>
      <c r="B12" s="9">
        <f>'MASTER INPUT'!M13</f>
        <v>10</v>
      </c>
      <c r="C12" s="14"/>
      <c r="I12" s="12"/>
      <c r="J12" s="12"/>
      <c r="K12" s="12"/>
      <c r="L12" s="12"/>
    </row>
    <row r="13" spans="1:46" x14ac:dyDescent="0.25">
      <c r="A13" s="29"/>
      <c r="B13" s="7" t="s">
        <v>41</v>
      </c>
      <c r="C13" s="14"/>
      <c r="I13" s="12"/>
      <c r="J13" s="12"/>
      <c r="K13" s="12"/>
      <c r="L13" s="12"/>
    </row>
    <row r="14" spans="1:46" x14ac:dyDescent="0.25">
      <c r="A14" s="48" t="s">
        <v>67</v>
      </c>
      <c r="B14" s="17">
        <f>SUM(E16:AT16)</f>
        <v>12.967739473885546</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0.77510342636941154</v>
      </c>
      <c r="F16" s="39">
        <v>0.77356032999999991</v>
      </c>
      <c r="G16" s="39">
        <v>0.7703712970762292</v>
      </c>
      <c r="H16" s="39">
        <v>0.76309988826261277</v>
      </c>
      <c r="I16" s="39">
        <v>0.75068658907322228</v>
      </c>
      <c r="J16" s="39">
        <v>0.74679437951892336</v>
      </c>
      <c r="K16" s="39">
        <v>0.73803791856243206</v>
      </c>
      <c r="L16" s="39">
        <v>0.72816846176858918</v>
      </c>
      <c r="M16" s="39">
        <v>0.70935901866195006</v>
      </c>
      <c r="N16" s="39">
        <v>0.67252915763225984</v>
      </c>
      <c r="O16" s="39">
        <v>0.66478874792101339</v>
      </c>
      <c r="P16" s="39">
        <v>0.63682096735540084</v>
      </c>
      <c r="Q16" s="39">
        <v>0.61364100374955988</v>
      </c>
      <c r="R16" s="39">
        <v>0.59452690705754141</v>
      </c>
      <c r="S16" s="39">
        <v>0.59366257999999983</v>
      </c>
      <c r="T16" s="39">
        <v>0.54331352552363976</v>
      </c>
      <c r="U16" s="39">
        <v>0.40568626086319859</v>
      </c>
      <c r="V16" s="39">
        <v>0.32440793246808292</v>
      </c>
      <c r="W16" s="39">
        <v>0.2488364084784612</v>
      </c>
      <c r="X16" s="39">
        <v>0.22649893530912865</v>
      </c>
      <c r="Y16" s="39">
        <v>0.19685080208553188</v>
      </c>
      <c r="Z16" s="39">
        <v>0.16207680403482849</v>
      </c>
      <c r="AA16" s="39">
        <v>0.14233278649374442</v>
      </c>
      <c r="AB16" s="39">
        <v>0.10130801031602857</v>
      </c>
      <c r="AC16" s="39">
        <v>5.6666303140747575E-2</v>
      </c>
      <c r="AD16" s="39">
        <v>2.4844389504653674E-2</v>
      </c>
      <c r="AE16" s="39">
        <v>3.7666426583516733E-3</v>
      </c>
      <c r="AF16" s="39">
        <v>0</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11.052359348907631</v>
      </c>
      <c r="C31" s="44" t="s">
        <v>54</v>
      </c>
      <c r="D31" s="37" t="s">
        <v>32</v>
      </c>
      <c r="E31" s="11">
        <f t="shared" ref="E31:AT31" si="10">E16*E20</f>
        <v>0.77510342636941154</v>
      </c>
      <c r="F31" s="11">
        <f t="shared" si="10"/>
        <v>0.77356032999999991</v>
      </c>
      <c r="G31" s="11">
        <f t="shared" si="10"/>
        <v>0.7703712970762292</v>
      </c>
      <c r="H31" s="11">
        <f t="shared" si="10"/>
        <v>0.76309988826261277</v>
      </c>
      <c r="I31" s="11">
        <f t="shared" si="10"/>
        <v>0.75068658907322228</v>
      </c>
      <c r="J31" s="11">
        <f t="shared" si="10"/>
        <v>0.70945466054297712</v>
      </c>
      <c r="K31" s="11">
        <f t="shared" si="10"/>
        <v>0.66423412670618887</v>
      </c>
      <c r="L31" s="11">
        <f t="shared" si="10"/>
        <v>0.61894319250330077</v>
      </c>
      <c r="M31" s="11">
        <f t="shared" si="10"/>
        <v>0.56748721492956011</v>
      </c>
      <c r="N31" s="11">
        <f t="shared" si="10"/>
        <v>0.50439686822419483</v>
      </c>
      <c r="O31" s="11">
        <f t="shared" si="10"/>
        <v>0.49859156094076007</v>
      </c>
      <c r="P31" s="11">
        <f t="shared" si="10"/>
        <v>0.47761572551655063</v>
      </c>
      <c r="Q31" s="11">
        <f t="shared" si="10"/>
        <v>0.46023075281216991</v>
      </c>
      <c r="R31" s="11">
        <f t="shared" si="10"/>
        <v>0.44589518029315606</v>
      </c>
      <c r="S31" s="11">
        <f t="shared" si="10"/>
        <v>0.4452469349999999</v>
      </c>
      <c r="T31" s="11">
        <f t="shared" si="10"/>
        <v>0.40748514414272985</v>
      </c>
      <c r="U31" s="11">
        <f t="shared" si="10"/>
        <v>0.30426469564739894</v>
      </c>
      <c r="V31" s="11">
        <f t="shared" si="10"/>
        <v>0.2433059493510622</v>
      </c>
      <c r="W31" s="11">
        <f t="shared" si="10"/>
        <v>0.18662730635884589</v>
      </c>
      <c r="X31" s="11">
        <f t="shared" si="10"/>
        <v>0.16987420148184648</v>
      </c>
      <c r="Y31" s="11">
        <f t="shared" si="10"/>
        <v>0.14763810156414892</v>
      </c>
      <c r="Z31" s="11">
        <f t="shared" si="10"/>
        <v>0.12155760302612137</v>
      </c>
      <c r="AA31" s="11">
        <f t="shared" si="10"/>
        <v>0.10674958987030832</v>
      </c>
      <c r="AB31" s="11">
        <f t="shared" si="10"/>
        <v>7.5981007737021433E-2</v>
      </c>
      <c r="AC31" s="11">
        <f t="shared" si="10"/>
        <v>4.2499727355560679E-2</v>
      </c>
      <c r="AD31" s="11">
        <f t="shared" si="10"/>
        <v>1.8633292128490256E-2</v>
      </c>
      <c r="AE31" s="11">
        <f t="shared" si="10"/>
        <v>2.8249819937637552E-3</v>
      </c>
      <c r="AF31" s="11">
        <f t="shared" si="10"/>
        <v>0</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9.5123862682066367</v>
      </c>
      <c r="C32" s="45" t="s">
        <v>55</v>
      </c>
      <c r="D32" s="35" t="s">
        <v>36</v>
      </c>
      <c r="E32" s="11">
        <f>E31-(E23*E31*(1-$B$6))/100</f>
        <v>0.75960135784202332</v>
      </c>
      <c r="F32" s="11">
        <f t="shared" ref="F32:AT32" si="11">F31-(F23*F31*(1-$B$6))/100</f>
        <v>0.74261791679999989</v>
      </c>
      <c r="G32" s="11">
        <f t="shared" si="11"/>
        <v>0.72414901925165542</v>
      </c>
      <c r="H32" s="11">
        <f t="shared" si="11"/>
        <v>0.70205189720160377</v>
      </c>
      <c r="I32" s="11">
        <f t="shared" si="11"/>
        <v>0.6756179301659001</v>
      </c>
      <c r="J32" s="11">
        <f t="shared" si="11"/>
        <v>0.62432010127781989</v>
      </c>
      <c r="K32" s="11">
        <f t="shared" si="11"/>
        <v>0.57124134896732248</v>
      </c>
      <c r="L32" s="11">
        <f t="shared" si="11"/>
        <v>0.51991228170277271</v>
      </c>
      <c r="M32" s="11">
        <f t="shared" si="11"/>
        <v>0.46533951624223929</v>
      </c>
      <c r="N32" s="11">
        <f t="shared" si="11"/>
        <v>0.40351749457935587</v>
      </c>
      <c r="O32" s="11">
        <f t="shared" si="11"/>
        <v>0.3988732487526081</v>
      </c>
      <c r="P32" s="11">
        <f t="shared" si="11"/>
        <v>0.38209258041324051</v>
      </c>
      <c r="Q32" s="11">
        <f t="shared" si="11"/>
        <v>0.36818460224973593</v>
      </c>
      <c r="R32" s="11">
        <f t="shared" si="11"/>
        <v>0.35671614423452486</v>
      </c>
      <c r="S32" s="11">
        <f t="shared" si="11"/>
        <v>0.35619754799999992</v>
      </c>
      <c r="T32" s="11">
        <f t="shared" si="11"/>
        <v>0.32598811531418392</v>
      </c>
      <c r="U32" s="11">
        <f t="shared" si="11"/>
        <v>0.24341175651791919</v>
      </c>
      <c r="V32" s="11">
        <f t="shared" si="11"/>
        <v>0.19464475948084978</v>
      </c>
      <c r="W32" s="11">
        <f t="shared" si="11"/>
        <v>0.14930184508707672</v>
      </c>
      <c r="X32" s="11">
        <f t="shared" si="11"/>
        <v>0.13589936118547719</v>
      </c>
      <c r="Y32" s="11">
        <f t="shared" si="11"/>
        <v>0.11811048125131915</v>
      </c>
      <c r="Z32" s="11">
        <f t="shared" si="11"/>
        <v>9.7246082420897106E-2</v>
      </c>
      <c r="AA32" s="11">
        <f t="shared" si="11"/>
        <v>8.5399671896246657E-2</v>
      </c>
      <c r="AB32" s="11">
        <f t="shared" si="11"/>
        <v>6.0784806189617152E-2</v>
      </c>
      <c r="AC32" s="11">
        <f t="shared" si="11"/>
        <v>3.3999781884448542E-2</v>
      </c>
      <c r="AD32" s="11">
        <f t="shared" si="11"/>
        <v>1.4906633702792205E-2</v>
      </c>
      <c r="AE32" s="11">
        <f t="shared" si="11"/>
        <v>2.2599855950110044E-3</v>
      </c>
      <c r="AF32" s="11">
        <f t="shared" si="11"/>
        <v>0</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9.4323265593513916</v>
      </c>
      <c r="C33" s="46" t="s">
        <v>56</v>
      </c>
      <c r="D33" s="31" t="s">
        <v>40</v>
      </c>
      <c r="E33" s="15">
        <f>E32*E26</f>
        <v>0.75960135784202332</v>
      </c>
      <c r="F33" s="15">
        <f t="shared" ref="F33:AT33" si="12">F32*F26</f>
        <v>0.74261791679999989</v>
      </c>
      <c r="G33" s="15">
        <f t="shared" si="12"/>
        <v>0.72414901925165542</v>
      </c>
      <c r="H33" s="15">
        <f t="shared" si="12"/>
        <v>0.70205189720160377</v>
      </c>
      <c r="I33" s="15">
        <f t="shared" si="12"/>
        <v>0.6756179301659001</v>
      </c>
      <c r="J33" s="15">
        <f t="shared" si="12"/>
        <v>0.62432010127781989</v>
      </c>
      <c r="K33" s="15">
        <f t="shared" si="12"/>
        <v>0.57101285242773558</v>
      </c>
      <c r="L33" s="15">
        <f t="shared" si="12"/>
        <v>0.51928838696472934</v>
      </c>
      <c r="M33" s="15">
        <f t="shared" si="12"/>
        <v>0.46422270140325794</v>
      </c>
      <c r="N33" s="15">
        <f t="shared" si="12"/>
        <v>0.40190342460103845</v>
      </c>
      <c r="O33" s="15">
        <f t="shared" si="12"/>
        <v>0.39648000926009247</v>
      </c>
      <c r="P33" s="15">
        <f t="shared" si="12"/>
        <v>0.37888300273776931</v>
      </c>
      <c r="Q33" s="15">
        <f t="shared" si="12"/>
        <v>0.36406093470453887</v>
      </c>
      <c r="R33" s="15">
        <f t="shared" si="12"/>
        <v>0.35157943175754769</v>
      </c>
      <c r="S33" s="15">
        <f t="shared" si="12"/>
        <v>0.34978599213599992</v>
      </c>
      <c r="T33" s="15">
        <f t="shared" si="12"/>
        <v>0.31881637677727187</v>
      </c>
      <c r="U33" s="15">
        <f t="shared" si="12"/>
        <v>0.23698568614584611</v>
      </c>
      <c r="V33" s="15">
        <f t="shared" si="12"/>
        <v>0.18857184298504726</v>
      </c>
      <c r="W33" s="15">
        <f t="shared" si="12"/>
        <v>0.14386725792590713</v>
      </c>
      <c r="X33" s="15">
        <f t="shared" si="12"/>
        <v>0.13019158801568714</v>
      </c>
      <c r="Y33" s="15">
        <f t="shared" si="12"/>
        <v>0.11244117815125583</v>
      </c>
      <c r="Z33" s="15">
        <f t="shared" si="12"/>
        <v>9.1955895537200308E-2</v>
      </c>
      <c r="AA33" s="15">
        <f t="shared" si="12"/>
        <v>8.0173211976196354E-2</v>
      </c>
      <c r="AB33" s="15">
        <f t="shared" si="12"/>
        <v>5.6627125446247338E-2</v>
      </c>
      <c r="AC33" s="15">
        <f t="shared" si="12"/>
        <v>3.1415798461230451E-2</v>
      </c>
      <c r="AD33" s="15">
        <f t="shared" si="12"/>
        <v>1.3654476471757661E-2</v>
      </c>
      <c r="AE33" s="15">
        <f t="shared" si="12"/>
        <v>2.0511629260319877E-3</v>
      </c>
      <c r="AF33" s="15">
        <f t="shared" si="12"/>
        <v>0</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8.0220528710646004</v>
      </c>
      <c r="C34" s="47" t="s">
        <v>57</v>
      </c>
      <c r="D34" s="34" t="s">
        <v>37</v>
      </c>
      <c r="E34" s="11">
        <f>E33*(100-E29)/100</f>
        <v>0.75960135784202332</v>
      </c>
      <c r="F34" s="11">
        <f t="shared" ref="F34:AT34" si="13">F33*(100-F29)/100</f>
        <v>0.74261791679999989</v>
      </c>
      <c r="G34" s="11">
        <f t="shared" si="13"/>
        <v>0.72414901925165542</v>
      </c>
      <c r="H34" s="11">
        <f t="shared" si="13"/>
        <v>0.70205189720160377</v>
      </c>
      <c r="I34" s="11">
        <f t="shared" si="13"/>
        <v>0.67561793016590022</v>
      </c>
      <c r="J34" s="11">
        <f t="shared" si="13"/>
        <v>0.62432010127781989</v>
      </c>
      <c r="K34" s="11">
        <f t="shared" si="13"/>
        <v>0.57101285242773558</v>
      </c>
      <c r="L34" s="11">
        <f t="shared" si="13"/>
        <v>0.51928838696472934</v>
      </c>
      <c r="M34" s="11">
        <f t="shared" si="13"/>
        <v>0.46422270140325794</v>
      </c>
      <c r="N34" s="11">
        <f t="shared" si="13"/>
        <v>0.40190342460103845</v>
      </c>
      <c r="O34" s="11">
        <f t="shared" si="13"/>
        <v>0.39648000926009247</v>
      </c>
      <c r="P34" s="11">
        <f t="shared" si="13"/>
        <v>0.34099470246399233</v>
      </c>
      <c r="Q34" s="11">
        <f t="shared" si="13"/>
        <v>0.29124874776363113</v>
      </c>
      <c r="R34" s="11">
        <f t="shared" si="13"/>
        <v>0.24610560223028335</v>
      </c>
      <c r="S34" s="11">
        <f t="shared" si="13"/>
        <v>0.20987159528159996</v>
      </c>
      <c r="T34" s="11">
        <f t="shared" si="13"/>
        <v>0.15940818838863594</v>
      </c>
      <c r="U34" s="11">
        <f t="shared" si="13"/>
        <v>9.4794274458338434E-2</v>
      </c>
      <c r="V34" s="11">
        <f t="shared" si="13"/>
        <v>5.6571552895514181E-2</v>
      </c>
      <c r="W34" s="11">
        <f t="shared" si="13"/>
        <v>2.8773451585181426E-2</v>
      </c>
      <c r="X34" s="11">
        <f t="shared" si="13"/>
        <v>1.3019158801568715E-2</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6"/>
  <sheetViews>
    <sheetView topLeftCell="A15" workbookViewId="0">
      <selection activeCell="E26" sqref="E26:AT26"/>
    </sheetView>
  </sheetViews>
  <sheetFormatPr defaultRowHeight="15" x14ac:dyDescent="0.25"/>
  <cols>
    <col min="1" max="1" width="45.7109375" customWidth="1"/>
    <col min="2" max="2" width="10" customWidth="1"/>
    <col min="3" max="3" width="18.5703125" customWidth="1"/>
    <col min="4" max="4" width="50.85546875" customWidth="1"/>
  </cols>
  <sheetData>
    <row r="1" spans="1:48" ht="25.5" x14ac:dyDescent="0.25">
      <c r="A1" s="3"/>
      <c r="B1" s="2" t="s">
        <v>25</v>
      </c>
      <c r="C1" s="13"/>
    </row>
    <row r="2" spans="1:48" x14ac:dyDescent="0.25">
      <c r="A2" s="4" t="s">
        <v>0</v>
      </c>
      <c r="B2" s="8">
        <v>146</v>
      </c>
      <c r="C2" s="14"/>
    </row>
    <row r="3" spans="1:48" x14ac:dyDescent="0.25">
      <c r="A3" s="4" t="s">
        <v>13</v>
      </c>
      <c r="B3" s="9">
        <f>'MASTER INPUT'!N4</f>
        <v>0.75</v>
      </c>
      <c r="C3" s="14"/>
    </row>
    <row r="4" spans="1:48" x14ac:dyDescent="0.25">
      <c r="A4" s="5" t="s">
        <v>2</v>
      </c>
      <c r="B4" s="9">
        <f>'MASTER INPUT'!N5</f>
        <v>2024</v>
      </c>
      <c r="C4" s="14"/>
    </row>
    <row r="5" spans="1:48" x14ac:dyDescent="0.25">
      <c r="A5" s="5" t="s">
        <v>4</v>
      </c>
      <c r="B5" s="9">
        <f>'MASTER INPUT'!N6</f>
        <v>5</v>
      </c>
      <c r="C5" s="14"/>
    </row>
    <row r="6" spans="1:48" x14ac:dyDescent="0.25">
      <c r="A6" s="5" t="s">
        <v>11</v>
      </c>
      <c r="B6" s="9">
        <f>'MASTER INPUT'!N7</f>
        <v>0.8</v>
      </c>
      <c r="C6" s="14"/>
    </row>
    <row r="7" spans="1:48" x14ac:dyDescent="0.25">
      <c r="A7" s="5" t="s">
        <v>10</v>
      </c>
      <c r="B7" s="9">
        <f>'MASTER INPUT'!N8</f>
        <v>10</v>
      </c>
      <c r="C7" s="14"/>
    </row>
    <row r="8" spans="1:48" x14ac:dyDescent="0.25">
      <c r="A8" s="5" t="s">
        <v>44</v>
      </c>
      <c r="B8" s="9">
        <f>'MASTER INPUT'!N9</f>
        <v>2025</v>
      </c>
      <c r="C8" s="14"/>
    </row>
    <row r="9" spans="1:48" x14ac:dyDescent="0.25">
      <c r="A9" s="5" t="s">
        <v>45</v>
      </c>
      <c r="B9" s="9">
        <f>'MASTER INPUT'!N10</f>
        <v>2</v>
      </c>
      <c r="C9" s="14"/>
    </row>
    <row r="10" spans="1:48" x14ac:dyDescent="0.25">
      <c r="A10" s="5" t="s">
        <v>46</v>
      </c>
      <c r="B10" s="9">
        <f>'MASTER INPUT'!N11</f>
        <v>2</v>
      </c>
      <c r="C10" s="14"/>
    </row>
    <row r="11" spans="1:48" x14ac:dyDescent="0.25">
      <c r="A11" s="4" t="s">
        <v>7</v>
      </c>
      <c r="B11" s="9">
        <f>'MASTER INPUT'!N12</f>
        <v>2030</v>
      </c>
      <c r="C11" s="14"/>
      <c r="I11" s="12"/>
      <c r="J11" s="12"/>
      <c r="K11" s="12"/>
      <c r="L11" s="12"/>
    </row>
    <row r="12" spans="1:48" x14ac:dyDescent="0.25">
      <c r="A12" s="4" t="s">
        <v>12</v>
      </c>
      <c r="B12" s="9">
        <f>'MASTER INPUT'!N13</f>
        <v>10</v>
      </c>
      <c r="C12" s="14"/>
      <c r="I12" s="12"/>
      <c r="J12" s="12"/>
      <c r="K12" s="12"/>
      <c r="L12" s="12"/>
    </row>
    <row r="13" spans="1:48" x14ac:dyDescent="0.25">
      <c r="A13" s="29"/>
      <c r="B13" s="7" t="s">
        <v>41</v>
      </c>
      <c r="C13" s="14"/>
      <c r="I13" s="12"/>
      <c r="J13" s="12"/>
      <c r="K13" s="12"/>
      <c r="L13" s="12"/>
    </row>
    <row r="14" spans="1:48" x14ac:dyDescent="0.25">
      <c r="A14" s="48" t="s">
        <v>67</v>
      </c>
      <c r="B14" s="17">
        <f>SUM(E16:AV16)</f>
        <v>191.3861208482538</v>
      </c>
      <c r="C14" s="12" t="s">
        <v>65</v>
      </c>
    </row>
    <row r="15" spans="1:48" x14ac:dyDescent="0.25">
      <c r="C15" s="26"/>
      <c r="E15" s="41">
        <v>2019</v>
      </c>
      <c r="F15" s="41">
        <v>2020</v>
      </c>
      <c r="G15" s="41">
        <f>F15+1</f>
        <v>2021</v>
      </c>
      <c r="H15" s="41">
        <f t="shared" ref="H15:AV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c r="AU15" s="41">
        <f t="shared" si="0"/>
        <v>2061</v>
      </c>
      <c r="AV15" s="41">
        <f t="shared" si="0"/>
        <v>2062</v>
      </c>
    </row>
    <row r="16" spans="1:48" x14ac:dyDescent="0.25">
      <c r="A16" s="38" t="s">
        <v>66</v>
      </c>
      <c r="C16" s="27"/>
      <c r="D16" t="s">
        <v>31</v>
      </c>
      <c r="E16" s="39">
        <v>6.2177244718693263</v>
      </c>
      <c r="F16" s="39">
        <v>6.2142180599999977</v>
      </c>
      <c r="G16" s="39">
        <v>6.2142180599999977</v>
      </c>
      <c r="H16" s="39">
        <v>6.2142180599999977</v>
      </c>
      <c r="I16" s="39">
        <v>6.2142180599999977</v>
      </c>
      <c r="J16" s="39">
        <v>6.2063637989391696</v>
      </c>
      <c r="K16" s="39">
        <v>6.1867233943880269</v>
      </c>
      <c r="L16" s="39">
        <v>6.1011758924391977</v>
      </c>
      <c r="M16" s="39">
        <v>6.1009244599999981</v>
      </c>
      <c r="N16" s="39">
        <v>6.0652713331966268</v>
      </c>
      <c r="O16" s="39">
        <v>5.9972936161332981</v>
      </c>
      <c r="P16" s="39">
        <v>5.9316685764832409</v>
      </c>
      <c r="Q16" s="39">
        <v>5.8920061309893965</v>
      </c>
      <c r="R16" s="39">
        <v>5.8183012064820403</v>
      </c>
      <c r="S16" s="39">
        <v>5.7581810302411682</v>
      </c>
      <c r="T16" s="39">
        <v>5.713150296967326</v>
      </c>
      <c r="U16" s="39">
        <v>5.6895243450973698</v>
      </c>
      <c r="V16" s="39">
        <v>5.6253876012190842</v>
      </c>
      <c r="W16" s="39">
        <v>5.5910905537053415</v>
      </c>
      <c r="X16" s="39">
        <v>5.5722363843886695</v>
      </c>
      <c r="Y16" s="39">
        <v>5.457180404245956</v>
      </c>
      <c r="Z16" s="39">
        <v>5.3583783861705712</v>
      </c>
      <c r="AA16" s="39">
        <v>5.2530585424481853</v>
      </c>
      <c r="AB16" s="39">
        <v>4.992443648340215</v>
      </c>
      <c r="AC16" s="39">
        <v>4.8469807184899452</v>
      </c>
      <c r="AD16" s="39">
        <v>4.6044556562675734</v>
      </c>
      <c r="AE16" s="39">
        <v>4.4957544977234445</v>
      </c>
      <c r="AF16" s="39">
        <v>4.3086218813410007</v>
      </c>
      <c r="AG16" s="39">
        <v>4.0718747500288446</v>
      </c>
      <c r="AH16" s="39">
        <v>3.7164819966891871</v>
      </c>
      <c r="AI16" s="39">
        <v>3.5288710820389722</v>
      </c>
      <c r="AJ16" s="40">
        <v>3.4330274239239871</v>
      </c>
      <c r="AK16" s="19">
        <v>3.2526084710191441</v>
      </c>
      <c r="AL16" s="10">
        <v>2.8836657057755861</v>
      </c>
      <c r="AM16" s="10">
        <v>2.5890875484346161</v>
      </c>
      <c r="AN16" s="10">
        <v>2.0640724324166722</v>
      </c>
      <c r="AO16" s="10">
        <v>1.7617468166857295</v>
      </c>
      <c r="AP16" s="10">
        <v>1.4603022248933013</v>
      </c>
      <c r="AQ16" s="10">
        <v>1.1775273563045718</v>
      </c>
      <c r="AR16" s="10">
        <v>1.0514160036491291</v>
      </c>
      <c r="AS16" s="10">
        <v>0.79350976267072881</v>
      </c>
      <c r="AT16" s="10">
        <v>0.5946378490562001</v>
      </c>
      <c r="AU16" s="11">
        <v>0.31061628672054381</v>
      </c>
      <c r="AV16" s="11">
        <v>5.5906070380357401E-2</v>
      </c>
    </row>
    <row r="17" spans="1:48" x14ac:dyDescent="0.25">
      <c r="C17" s="18"/>
      <c r="AJ17" s="20"/>
      <c r="AK17" s="21"/>
    </row>
    <row r="18" spans="1:48"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c r="AU18">
        <f t="shared" ref="AU18" si="2">IF(AU15&lt;$B$4,0,(AT18+(100/$B$5)))</f>
        <v>760</v>
      </c>
      <c r="AV18">
        <f t="shared" ref="AV18" si="3">IF(AV15&lt;$B$4,0,(AU18+(100/$B$5)))</f>
        <v>780</v>
      </c>
    </row>
    <row r="19" spans="1:48" x14ac:dyDescent="0.25">
      <c r="A19" s="12" t="s">
        <v>35</v>
      </c>
      <c r="B19" s="12"/>
      <c r="C19" s="36" t="s">
        <v>50</v>
      </c>
      <c r="D19" s="37" t="s">
        <v>38</v>
      </c>
      <c r="E19">
        <f>IF(E18&gt;=100, 100, E18)</f>
        <v>0</v>
      </c>
      <c r="F19">
        <f t="shared" ref="F19:AT19" si="4">IF(F18&gt;=100, 100, F18)</f>
        <v>0</v>
      </c>
      <c r="G19">
        <f t="shared" si="4"/>
        <v>0</v>
      </c>
      <c r="H19">
        <f t="shared" si="4"/>
        <v>0</v>
      </c>
      <c r="I19">
        <f t="shared" si="4"/>
        <v>0</v>
      </c>
      <c r="J19">
        <f t="shared" si="4"/>
        <v>20</v>
      </c>
      <c r="K19">
        <f t="shared" si="4"/>
        <v>40</v>
      </c>
      <c r="L19">
        <f t="shared" si="4"/>
        <v>60</v>
      </c>
      <c r="M19">
        <f t="shared" si="4"/>
        <v>80</v>
      </c>
      <c r="N19">
        <f t="shared" si="4"/>
        <v>100</v>
      </c>
      <c r="O19">
        <f t="shared" si="4"/>
        <v>100</v>
      </c>
      <c r="P19">
        <f t="shared" si="4"/>
        <v>100</v>
      </c>
      <c r="Q19">
        <f t="shared" si="4"/>
        <v>100</v>
      </c>
      <c r="R19">
        <f t="shared" si="4"/>
        <v>100</v>
      </c>
      <c r="S19">
        <f t="shared" si="4"/>
        <v>100</v>
      </c>
      <c r="T19">
        <f t="shared" si="4"/>
        <v>100</v>
      </c>
      <c r="U19">
        <f t="shared" si="4"/>
        <v>100</v>
      </c>
      <c r="V19">
        <f t="shared" si="4"/>
        <v>100</v>
      </c>
      <c r="W19">
        <f t="shared" si="4"/>
        <v>100</v>
      </c>
      <c r="X19">
        <f t="shared" si="4"/>
        <v>100</v>
      </c>
      <c r="Y19">
        <f t="shared" si="4"/>
        <v>100</v>
      </c>
      <c r="Z19">
        <f t="shared" si="4"/>
        <v>100</v>
      </c>
      <c r="AA19">
        <f t="shared" si="4"/>
        <v>100</v>
      </c>
      <c r="AB19">
        <f t="shared" si="4"/>
        <v>100</v>
      </c>
      <c r="AC19">
        <f t="shared" si="4"/>
        <v>100</v>
      </c>
      <c r="AD19">
        <f t="shared" si="4"/>
        <v>100</v>
      </c>
      <c r="AE19">
        <f t="shared" si="4"/>
        <v>100</v>
      </c>
      <c r="AF19">
        <f t="shared" si="4"/>
        <v>100</v>
      </c>
      <c r="AG19">
        <f t="shared" si="4"/>
        <v>100</v>
      </c>
      <c r="AH19">
        <f t="shared" si="4"/>
        <v>100</v>
      </c>
      <c r="AI19">
        <f t="shared" si="4"/>
        <v>100</v>
      </c>
      <c r="AJ19" s="20">
        <f t="shared" si="4"/>
        <v>100</v>
      </c>
      <c r="AK19" s="21">
        <f t="shared" si="4"/>
        <v>100</v>
      </c>
      <c r="AL19">
        <f t="shared" si="4"/>
        <v>100</v>
      </c>
      <c r="AM19">
        <f t="shared" si="4"/>
        <v>100</v>
      </c>
      <c r="AN19">
        <f t="shared" si="4"/>
        <v>100</v>
      </c>
      <c r="AO19">
        <f t="shared" si="4"/>
        <v>100</v>
      </c>
      <c r="AP19">
        <f t="shared" si="4"/>
        <v>100</v>
      </c>
      <c r="AQ19">
        <f t="shared" si="4"/>
        <v>100</v>
      </c>
      <c r="AR19">
        <f t="shared" si="4"/>
        <v>100</v>
      </c>
      <c r="AS19">
        <f t="shared" si="4"/>
        <v>100</v>
      </c>
      <c r="AT19">
        <f t="shared" si="4"/>
        <v>100</v>
      </c>
      <c r="AU19">
        <f t="shared" ref="AU19:AV19" si="5">IF(AU18&gt;=100, 100, AU18)</f>
        <v>100</v>
      </c>
      <c r="AV19">
        <f t="shared" si="5"/>
        <v>100</v>
      </c>
    </row>
    <row r="20" spans="1:48" x14ac:dyDescent="0.25">
      <c r="A20" s="12"/>
      <c r="B20" s="12"/>
      <c r="C20" s="36" t="s">
        <v>50</v>
      </c>
      <c r="D20" s="37" t="s">
        <v>39</v>
      </c>
      <c r="E20">
        <f>1-((1-$B$3)*E19/100)</f>
        <v>1</v>
      </c>
      <c r="F20">
        <f t="shared" ref="F20:AT20" si="6">1-((1-$B$3)*F19/100)</f>
        <v>1</v>
      </c>
      <c r="G20">
        <f t="shared" si="6"/>
        <v>1</v>
      </c>
      <c r="H20">
        <f t="shared" si="6"/>
        <v>1</v>
      </c>
      <c r="I20">
        <f t="shared" si="6"/>
        <v>1</v>
      </c>
      <c r="J20">
        <f t="shared" si="6"/>
        <v>0.95</v>
      </c>
      <c r="K20">
        <f t="shared" si="6"/>
        <v>0.9</v>
      </c>
      <c r="L20">
        <f t="shared" si="6"/>
        <v>0.85</v>
      </c>
      <c r="M20">
        <f t="shared" si="6"/>
        <v>0.8</v>
      </c>
      <c r="N20">
        <f t="shared" si="6"/>
        <v>0.75</v>
      </c>
      <c r="O20">
        <f t="shared" si="6"/>
        <v>0.75</v>
      </c>
      <c r="P20">
        <f t="shared" si="6"/>
        <v>0.75</v>
      </c>
      <c r="Q20">
        <f t="shared" si="6"/>
        <v>0.75</v>
      </c>
      <c r="R20">
        <f t="shared" si="6"/>
        <v>0.75</v>
      </c>
      <c r="S20">
        <f t="shared" si="6"/>
        <v>0.75</v>
      </c>
      <c r="T20">
        <f t="shared" si="6"/>
        <v>0.75</v>
      </c>
      <c r="U20">
        <f t="shared" si="6"/>
        <v>0.75</v>
      </c>
      <c r="V20">
        <f t="shared" si="6"/>
        <v>0.75</v>
      </c>
      <c r="W20">
        <f t="shared" si="6"/>
        <v>0.75</v>
      </c>
      <c r="X20">
        <f t="shared" si="6"/>
        <v>0.75</v>
      </c>
      <c r="Y20">
        <f t="shared" si="6"/>
        <v>0.75</v>
      </c>
      <c r="Z20">
        <f t="shared" si="6"/>
        <v>0.75</v>
      </c>
      <c r="AA20">
        <f t="shared" si="6"/>
        <v>0.75</v>
      </c>
      <c r="AB20">
        <f t="shared" si="6"/>
        <v>0.75</v>
      </c>
      <c r="AC20">
        <f t="shared" si="6"/>
        <v>0.75</v>
      </c>
      <c r="AD20">
        <f t="shared" si="6"/>
        <v>0.75</v>
      </c>
      <c r="AE20">
        <f t="shared" si="6"/>
        <v>0.75</v>
      </c>
      <c r="AF20">
        <f t="shared" si="6"/>
        <v>0.75</v>
      </c>
      <c r="AG20">
        <f t="shared" si="6"/>
        <v>0.75</v>
      </c>
      <c r="AH20">
        <f t="shared" si="6"/>
        <v>0.75</v>
      </c>
      <c r="AI20">
        <f t="shared" si="6"/>
        <v>0.75</v>
      </c>
      <c r="AJ20" s="20">
        <f t="shared" si="6"/>
        <v>0.75</v>
      </c>
      <c r="AK20" s="21">
        <f t="shared" si="6"/>
        <v>0.75</v>
      </c>
      <c r="AL20">
        <f t="shared" si="6"/>
        <v>0.75</v>
      </c>
      <c r="AM20">
        <f t="shared" si="6"/>
        <v>0.75</v>
      </c>
      <c r="AN20">
        <f t="shared" si="6"/>
        <v>0.75</v>
      </c>
      <c r="AO20">
        <f t="shared" si="6"/>
        <v>0.75</v>
      </c>
      <c r="AP20">
        <f t="shared" si="6"/>
        <v>0.75</v>
      </c>
      <c r="AQ20">
        <f t="shared" si="6"/>
        <v>0.75</v>
      </c>
      <c r="AR20">
        <f t="shared" si="6"/>
        <v>0.75</v>
      </c>
      <c r="AS20">
        <f t="shared" si="6"/>
        <v>0.75</v>
      </c>
      <c r="AT20">
        <f t="shared" si="6"/>
        <v>0.75</v>
      </c>
      <c r="AU20">
        <f t="shared" ref="AU20:AV20" si="7">1-((1-$B$3)*AU19/100)</f>
        <v>0.75</v>
      </c>
      <c r="AV20">
        <f t="shared" si="7"/>
        <v>0.75</v>
      </c>
    </row>
    <row r="21" spans="1:48"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8" x14ac:dyDescent="0.25">
      <c r="A22" t="s">
        <v>33</v>
      </c>
      <c r="C22" s="32" t="s">
        <v>49</v>
      </c>
      <c r="D22" s="35" t="s">
        <v>34</v>
      </c>
      <c r="E22">
        <f>100/$B$7</f>
        <v>10</v>
      </c>
      <c r="F22">
        <f>E22+100/$B$7</f>
        <v>20</v>
      </c>
      <c r="G22">
        <f t="shared" ref="G22:AV22" si="8">F22+100/$B$7</f>
        <v>30</v>
      </c>
      <c r="H22">
        <f t="shared" si="8"/>
        <v>40</v>
      </c>
      <c r="I22">
        <f t="shared" si="8"/>
        <v>50</v>
      </c>
      <c r="J22">
        <f t="shared" si="8"/>
        <v>60</v>
      </c>
      <c r="K22">
        <f t="shared" si="8"/>
        <v>70</v>
      </c>
      <c r="L22">
        <f t="shared" si="8"/>
        <v>80</v>
      </c>
      <c r="M22">
        <f t="shared" si="8"/>
        <v>90</v>
      </c>
      <c r="N22">
        <f t="shared" si="8"/>
        <v>100</v>
      </c>
      <c r="O22">
        <f t="shared" si="8"/>
        <v>110</v>
      </c>
      <c r="P22">
        <f t="shared" si="8"/>
        <v>120</v>
      </c>
      <c r="Q22">
        <f t="shared" si="8"/>
        <v>130</v>
      </c>
      <c r="R22">
        <f t="shared" si="8"/>
        <v>140</v>
      </c>
      <c r="S22">
        <f t="shared" si="8"/>
        <v>150</v>
      </c>
      <c r="T22">
        <f t="shared" si="8"/>
        <v>160</v>
      </c>
      <c r="U22">
        <f t="shared" si="8"/>
        <v>170</v>
      </c>
      <c r="V22">
        <f t="shared" si="8"/>
        <v>180</v>
      </c>
      <c r="W22">
        <f t="shared" si="8"/>
        <v>190</v>
      </c>
      <c r="X22">
        <f t="shared" si="8"/>
        <v>200</v>
      </c>
      <c r="Y22">
        <f t="shared" si="8"/>
        <v>210</v>
      </c>
      <c r="Z22">
        <f t="shared" si="8"/>
        <v>220</v>
      </c>
      <c r="AA22">
        <f t="shared" si="8"/>
        <v>230</v>
      </c>
      <c r="AB22">
        <f t="shared" si="8"/>
        <v>240</v>
      </c>
      <c r="AC22">
        <f t="shared" si="8"/>
        <v>250</v>
      </c>
      <c r="AD22">
        <f t="shared" si="8"/>
        <v>260</v>
      </c>
      <c r="AE22">
        <f t="shared" si="8"/>
        <v>270</v>
      </c>
      <c r="AF22">
        <f t="shared" si="8"/>
        <v>280</v>
      </c>
      <c r="AG22">
        <f t="shared" si="8"/>
        <v>290</v>
      </c>
      <c r="AH22">
        <f t="shared" si="8"/>
        <v>300</v>
      </c>
      <c r="AI22">
        <f t="shared" si="8"/>
        <v>310</v>
      </c>
      <c r="AJ22" s="20">
        <f t="shared" si="8"/>
        <v>320</v>
      </c>
      <c r="AK22" s="21">
        <f t="shared" si="8"/>
        <v>330</v>
      </c>
      <c r="AL22">
        <f t="shared" si="8"/>
        <v>340</v>
      </c>
      <c r="AM22">
        <f t="shared" si="8"/>
        <v>350</v>
      </c>
      <c r="AN22">
        <f t="shared" si="8"/>
        <v>360</v>
      </c>
      <c r="AO22">
        <f t="shared" si="8"/>
        <v>370</v>
      </c>
      <c r="AP22">
        <f t="shared" si="8"/>
        <v>380</v>
      </c>
      <c r="AQ22">
        <f t="shared" si="8"/>
        <v>390</v>
      </c>
      <c r="AR22">
        <f t="shared" si="8"/>
        <v>400</v>
      </c>
      <c r="AS22">
        <f t="shared" si="8"/>
        <v>410</v>
      </c>
      <c r="AT22">
        <f t="shared" si="8"/>
        <v>420</v>
      </c>
      <c r="AU22">
        <f t="shared" si="8"/>
        <v>430</v>
      </c>
      <c r="AV22">
        <f t="shared" si="8"/>
        <v>440</v>
      </c>
    </row>
    <row r="23" spans="1:48" x14ac:dyDescent="0.25">
      <c r="A23" t="s">
        <v>35</v>
      </c>
      <c r="C23" s="32" t="s">
        <v>49</v>
      </c>
      <c r="D23" s="35" t="s">
        <v>34</v>
      </c>
      <c r="E23">
        <f t="shared" ref="E23:AT23" si="9">IF(E22&gt;=100, 100, E22)</f>
        <v>10</v>
      </c>
      <c r="F23">
        <f t="shared" si="9"/>
        <v>20</v>
      </c>
      <c r="G23">
        <f t="shared" si="9"/>
        <v>30</v>
      </c>
      <c r="H23">
        <f t="shared" si="9"/>
        <v>40</v>
      </c>
      <c r="I23">
        <f t="shared" si="9"/>
        <v>50</v>
      </c>
      <c r="J23">
        <f t="shared" si="9"/>
        <v>60</v>
      </c>
      <c r="K23">
        <f t="shared" si="9"/>
        <v>70</v>
      </c>
      <c r="L23">
        <f t="shared" si="9"/>
        <v>80</v>
      </c>
      <c r="M23">
        <f t="shared" si="9"/>
        <v>90</v>
      </c>
      <c r="N23">
        <f t="shared" si="9"/>
        <v>100</v>
      </c>
      <c r="O23">
        <f t="shared" si="9"/>
        <v>100</v>
      </c>
      <c r="P23">
        <f t="shared" si="9"/>
        <v>100</v>
      </c>
      <c r="Q23">
        <f t="shared" si="9"/>
        <v>100</v>
      </c>
      <c r="R23">
        <f t="shared" si="9"/>
        <v>100</v>
      </c>
      <c r="S23">
        <f t="shared" si="9"/>
        <v>100</v>
      </c>
      <c r="T23">
        <f t="shared" si="9"/>
        <v>100</v>
      </c>
      <c r="U23">
        <f t="shared" si="9"/>
        <v>100</v>
      </c>
      <c r="V23">
        <f t="shared" si="9"/>
        <v>100</v>
      </c>
      <c r="W23">
        <f t="shared" si="9"/>
        <v>100</v>
      </c>
      <c r="X23">
        <f t="shared" si="9"/>
        <v>100</v>
      </c>
      <c r="Y23">
        <f t="shared" si="9"/>
        <v>100</v>
      </c>
      <c r="Z23">
        <f t="shared" si="9"/>
        <v>100</v>
      </c>
      <c r="AA23">
        <f t="shared" si="9"/>
        <v>100</v>
      </c>
      <c r="AB23">
        <f t="shared" si="9"/>
        <v>100</v>
      </c>
      <c r="AC23">
        <f t="shared" si="9"/>
        <v>100</v>
      </c>
      <c r="AD23">
        <f t="shared" si="9"/>
        <v>100</v>
      </c>
      <c r="AE23">
        <f t="shared" si="9"/>
        <v>100</v>
      </c>
      <c r="AF23">
        <f t="shared" si="9"/>
        <v>100</v>
      </c>
      <c r="AG23">
        <f t="shared" si="9"/>
        <v>100</v>
      </c>
      <c r="AH23">
        <f t="shared" si="9"/>
        <v>100</v>
      </c>
      <c r="AI23">
        <f t="shared" si="9"/>
        <v>100</v>
      </c>
      <c r="AJ23" s="20">
        <f t="shared" si="9"/>
        <v>100</v>
      </c>
      <c r="AK23" s="21">
        <f t="shared" si="9"/>
        <v>100</v>
      </c>
      <c r="AL23">
        <f t="shared" si="9"/>
        <v>100</v>
      </c>
      <c r="AM23">
        <f t="shared" si="9"/>
        <v>100</v>
      </c>
      <c r="AN23">
        <f t="shared" si="9"/>
        <v>100</v>
      </c>
      <c r="AO23">
        <f t="shared" si="9"/>
        <v>100</v>
      </c>
      <c r="AP23">
        <f t="shared" si="9"/>
        <v>100</v>
      </c>
      <c r="AQ23">
        <f t="shared" si="9"/>
        <v>100</v>
      </c>
      <c r="AR23">
        <f t="shared" si="9"/>
        <v>100</v>
      </c>
      <c r="AS23">
        <f t="shared" si="9"/>
        <v>100</v>
      </c>
      <c r="AT23">
        <f t="shared" si="9"/>
        <v>100</v>
      </c>
      <c r="AU23">
        <f t="shared" ref="AU23:AV23" si="10">IF(AU22&gt;=100, 100, AU22)</f>
        <v>100</v>
      </c>
      <c r="AV23">
        <f t="shared" si="10"/>
        <v>100</v>
      </c>
    </row>
    <row r="24" spans="1:48" x14ac:dyDescent="0.25">
      <c r="C24" s="18"/>
      <c r="AJ24" s="20"/>
      <c r="AK24" s="21"/>
    </row>
    <row r="25" spans="1:48" x14ac:dyDescent="0.25">
      <c r="C25" s="30" t="s">
        <v>47</v>
      </c>
      <c r="D25" s="31" t="s">
        <v>51</v>
      </c>
      <c r="E25">
        <f>IF(E15&lt;$B$8,0,(D25+1))</f>
        <v>0</v>
      </c>
      <c r="F25">
        <f t="shared" ref="F25:AV25" si="11">IF(F15&lt;$B$8,0,(E25+1))</f>
        <v>0</v>
      </c>
      <c r="G25">
        <f t="shared" si="11"/>
        <v>0</v>
      </c>
      <c r="H25">
        <f t="shared" si="11"/>
        <v>0</v>
      </c>
      <c r="I25">
        <f t="shared" si="11"/>
        <v>0</v>
      </c>
      <c r="J25">
        <f t="shared" si="11"/>
        <v>0</v>
      </c>
      <c r="K25">
        <f t="shared" si="11"/>
        <v>1</v>
      </c>
      <c r="L25">
        <f t="shared" si="11"/>
        <v>2</v>
      </c>
      <c r="M25">
        <f t="shared" si="11"/>
        <v>3</v>
      </c>
      <c r="N25">
        <f t="shared" si="11"/>
        <v>4</v>
      </c>
      <c r="O25">
        <f t="shared" si="11"/>
        <v>5</v>
      </c>
      <c r="P25">
        <f t="shared" si="11"/>
        <v>6</v>
      </c>
      <c r="Q25">
        <f t="shared" si="11"/>
        <v>7</v>
      </c>
      <c r="R25">
        <f t="shared" si="11"/>
        <v>8</v>
      </c>
      <c r="S25">
        <f t="shared" si="11"/>
        <v>9</v>
      </c>
      <c r="T25">
        <f t="shared" si="11"/>
        <v>10</v>
      </c>
      <c r="U25">
        <f t="shared" si="11"/>
        <v>11</v>
      </c>
      <c r="V25">
        <f t="shared" si="11"/>
        <v>12</v>
      </c>
      <c r="W25">
        <f t="shared" si="11"/>
        <v>13</v>
      </c>
      <c r="X25">
        <f t="shared" si="11"/>
        <v>14</v>
      </c>
      <c r="Y25">
        <f t="shared" si="11"/>
        <v>15</v>
      </c>
      <c r="Z25">
        <f t="shared" si="11"/>
        <v>16</v>
      </c>
      <c r="AA25">
        <f t="shared" si="11"/>
        <v>17</v>
      </c>
      <c r="AB25">
        <f t="shared" si="11"/>
        <v>18</v>
      </c>
      <c r="AC25">
        <f t="shared" si="11"/>
        <v>19</v>
      </c>
      <c r="AD25">
        <f t="shared" si="11"/>
        <v>20</v>
      </c>
      <c r="AE25">
        <f t="shared" si="11"/>
        <v>21</v>
      </c>
      <c r="AF25">
        <f t="shared" si="11"/>
        <v>22</v>
      </c>
      <c r="AG25">
        <f t="shared" si="11"/>
        <v>23</v>
      </c>
      <c r="AH25">
        <f t="shared" si="11"/>
        <v>24</v>
      </c>
      <c r="AI25">
        <f t="shared" si="11"/>
        <v>25</v>
      </c>
      <c r="AJ25" s="20">
        <f t="shared" si="11"/>
        <v>26</v>
      </c>
      <c r="AK25" s="21">
        <f t="shared" si="11"/>
        <v>27</v>
      </c>
      <c r="AL25">
        <f t="shared" si="11"/>
        <v>28</v>
      </c>
      <c r="AM25">
        <f t="shared" si="11"/>
        <v>29</v>
      </c>
      <c r="AN25">
        <f t="shared" si="11"/>
        <v>30</v>
      </c>
      <c r="AO25">
        <f t="shared" si="11"/>
        <v>31</v>
      </c>
      <c r="AP25">
        <f t="shared" si="11"/>
        <v>32</v>
      </c>
      <c r="AQ25">
        <f t="shared" si="11"/>
        <v>33</v>
      </c>
      <c r="AR25">
        <f t="shared" si="11"/>
        <v>34</v>
      </c>
      <c r="AS25">
        <f t="shared" si="11"/>
        <v>35</v>
      </c>
      <c r="AT25">
        <f t="shared" si="11"/>
        <v>36</v>
      </c>
      <c r="AU25">
        <f t="shared" si="11"/>
        <v>37</v>
      </c>
      <c r="AV25">
        <f t="shared" si="11"/>
        <v>38</v>
      </c>
    </row>
    <row r="26" spans="1:48" x14ac:dyDescent="0.25">
      <c r="A26" t="s">
        <v>53</v>
      </c>
      <c r="C26" s="30"/>
      <c r="D26" s="31" t="s">
        <v>52</v>
      </c>
      <c r="E26" s="149">
        <f>(1-$B$10*$B$9*E25*(E25+1)/20000)</f>
        <v>1</v>
      </c>
      <c r="F26" s="149">
        <f t="shared" ref="F26:AT26" si="12">(1-$B$10*$B$9*F25*(F25+1)/20000)</f>
        <v>1</v>
      </c>
      <c r="G26" s="149">
        <f t="shared" si="12"/>
        <v>1</v>
      </c>
      <c r="H26" s="149">
        <f t="shared" si="12"/>
        <v>1</v>
      </c>
      <c r="I26" s="149">
        <f t="shared" si="12"/>
        <v>1</v>
      </c>
      <c r="J26" s="149">
        <f t="shared" si="12"/>
        <v>1</v>
      </c>
      <c r="K26" s="149">
        <f t="shared" si="12"/>
        <v>0.99960000000000004</v>
      </c>
      <c r="L26" s="149">
        <f t="shared" si="12"/>
        <v>0.99880000000000002</v>
      </c>
      <c r="M26" s="149">
        <f t="shared" si="12"/>
        <v>0.99760000000000004</v>
      </c>
      <c r="N26" s="149">
        <f t="shared" si="12"/>
        <v>0.996</v>
      </c>
      <c r="O26" s="149">
        <f t="shared" si="12"/>
        <v>0.99399999999999999</v>
      </c>
      <c r="P26" s="149">
        <f t="shared" si="12"/>
        <v>0.99160000000000004</v>
      </c>
      <c r="Q26" s="149">
        <f t="shared" si="12"/>
        <v>0.98880000000000001</v>
      </c>
      <c r="R26" s="149">
        <f t="shared" si="12"/>
        <v>0.98560000000000003</v>
      </c>
      <c r="S26" s="149">
        <f t="shared" si="12"/>
        <v>0.98199999999999998</v>
      </c>
      <c r="T26" s="149">
        <f t="shared" si="12"/>
        <v>0.97799999999999998</v>
      </c>
      <c r="U26" s="149">
        <f t="shared" si="12"/>
        <v>0.97360000000000002</v>
      </c>
      <c r="V26" s="149">
        <f t="shared" si="12"/>
        <v>0.96879999999999999</v>
      </c>
      <c r="W26" s="149">
        <f t="shared" si="12"/>
        <v>0.96360000000000001</v>
      </c>
      <c r="X26" s="149">
        <f t="shared" si="12"/>
        <v>0.95799999999999996</v>
      </c>
      <c r="Y26" s="149">
        <f t="shared" si="12"/>
        <v>0.95199999999999996</v>
      </c>
      <c r="Z26" s="149">
        <f t="shared" si="12"/>
        <v>0.9456</v>
      </c>
      <c r="AA26" s="149">
        <f t="shared" si="12"/>
        <v>0.93879999999999997</v>
      </c>
      <c r="AB26" s="149">
        <f t="shared" si="12"/>
        <v>0.93159999999999998</v>
      </c>
      <c r="AC26" s="149">
        <f t="shared" si="12"/>
        <v>0.92400000000000004</v>
      </c>
      <c r="AD26" s="149">
        <f t="shared" si="12"/>
        <v>0.91600000000000004</v>
      </c>
      <c r="AE26" s="149">
        <f t="shared" si="12"/>
        <v>0.90759999999999996</v>
      </c>
      <c r="AF26" s="149">
        <f t="shared" si="12"/>
        <v>0.89880000000000004</v>
      </c>
      <c r="AG26" s="149">
        <f t="shared" si="12"/>
        <v>0.88959999999999995</v>
      </c>
      <c r="AH26" s="149">
        <f t="shared" si="12"/>
        <v>0.88</v>
      </c>
      <c r="AI26" s="149">
        <f t="shared" si="12"/>
        <v>0.87</v>
      </c>
      <c r="AJ26" s="149">
        <f t="shared" si="12"/>
        <v>0.85960000000000003</v>
      </c>
      <c r="AK26" s="149">
        <f t="shared" si="12"/>
        <v>0.8488</v>
      </c>
      <c r="AL26" s="149">
        <f t="shared" si="12"/>
        <v>0.83760000000000001</v>
      </c>
      <c r="AM26" s="149">
        <f t="shared" si="12"/>
        <v>0.82600000000000007</v>
      </c>
      <c r="AN26" s="149">
        <f t="shared" si="12"/>
        <v>0.81400000000000006</v>
      </c>
      <c r="AO26" s="149">
        <f t="shared" si="12"/>
        <v>0.80159999999999998</v>
      </c>
      <c r="AP26" s="149">
        <f t="shared" si="12"/>
        <v>0.78879999999999995</v>
      </c>
      <c r="AQ26" s="149">
        <f t="shared" si="12"/>
        <v>0.77560000000000007</v>
      </c>
      <c r="AR26" s="149">
        <f t="shared" si="12"/>
        <v>0.76200000000000001</v>
      </c>
      <c r="AS26" s="149">
        <f t="shared" si="12"/>
        <v>0.748</v>
      </c>
      <c r="AT26" s="149">
        <f t="shared" si="12"/>
        <v>0.73360000000000003</v>
      </c>
      <c r="AU26">
        <f t="shared" ref="AU26:AV26" si="13">((100-$B$9*AU25)*100+$B$9*$B$10*AU25*(AU25+1)/2)/10000</f>
        <v>0.54120000000000001</v>
      </c>
      <c r="AV26">
        <f t="shared" si="13"/>
        <v>0.53639999999999999</v>
      </c>
    </row>
    <row r="27" spans="1:48" x14ac:dyDescent="0.25">
      <c r="C27" s="18"/>
      <c r="AJ27" s="20"/>
      <c r="AK27" s="21"/>
    </row>
    <row r="28" spans="1:48" x14ac:dyDescent="0.25">
      <c r="A28" t="s">
        <v>33</v>
      </c>
      <c r="C28" s="33" t="s">
        <v>48</v>
      </c>
      <c r="D28" s="34" t="s">
        <v>43</v>
      </c>
      <c r="E28">
        <f>IF(E15&lt;$B$11,0,(D28+(100/$B$12)))</f>
        <v>0</v>
      </c>
      <c r="F28">
        <f t="shared" ref="F28:AV28" si="14">IF(F15&lt;$B$11,0,(E28+(100/$B$12)))</f>
        <v>0</v>
      </c>
      <c r="G28">
        <f t="shared" si="14"/>
        <v>0</v>
      </c>
      <c r="H28">
        <f t="shared" si="14"/>
        <v>0</v>
      </c>
      <c r="I28">
        <f t="shared" si="14"/>
        <v>0</v>
      </c>
      <c r="J28">
        <f t="shared" si="14"/>
        <v>0</v>
      </c>
      <c r="K28">
        <f t="shared" si="14"/>
        <v>0</v>
      </c>
      <c r="L28">
        <f t="shared" si="14"/>
        <v>0</v>
      </c>
      <c r="M28">
        <f t="shared" si="14"/>
        <v>0</v>
      </c>
      <c r="N28">
        <f t="shared" si="14"/>
        <v>0</v>
      </c>
      <c r="O28">
        <f t="shared" si="14"/>
        <v>0</v>
      </c>
      <c r="P28">
        <f t="shared" si="14"/>
        <v>10</v>
      </c>
      <c r="Q28">
        <f t="shared" si="14"/>
        <v>20</v>
      </c>
      <c r="R28">
        <f t="shared" si="14"/>
        <v>30</v>
      </c>
      <c r="S28">
        <f t="shared" si="14"/>
        <v>40</v>
      </c>
      <c r="T28">
        <f t="shared" si="14"/>
        <v>50</v>
      </c>
      <c r="U28">
        <f t="shared" si="14"/>
        <v>60</v>
      </c>
      <c r="V28">
        <f t="shared" si="14"/>
        <v>70</v>
      </c>
      <c r="W28">
        <f t="shared" si="14"/>
        <v>80</v>
      </c>
      <c r="X28">
        <f t="shared" si="14"/>
        <v>90</v>
      </c>
      <c r="Y28">
        <f t="shared" si="14"/>
        <v>100</v>
      </c>
      <c r="Z28">
        <f t="shared" si="14"/>
        <v>110</v>
      </c>
      <c r="AA28">
        <f t="shared" si="14"/>
        <v>120</v>
      </c>
      <c r="AB28">
        <f t="shared" si="14"/>
        <v>130</v>
      </c>
      <c r="AC28">
        <f t="shared" si="14"/>
        <v>140</v>
      </c>
      <c r="AD28">
        <f t="shared" si="14"/>
        <v>150</v>
      </c>
      <c r="AE28">
        <f t="shared" si="14"/>
        <v>160</v>
      </c>
      <c r="AF28">
        <f t="shared" si="14"/>
        <v>170</v>
      </c>
      <c r="AG28">
        <f t="shared" si="14"/>
        <v>180</v>
      </c>
      <c r="AH28">
        <f t="shared" si="14"/>
        <v>190</v>
      </c>
      <c r="AI28">
        <f t="shared" si="14"/>
        <v>200</v>
      </c>
      <c r="AJ28" s="20">
        <f t="shared" si="14"/>
        <v>210</v>
      </c>
      <c r="AK28" s="21">
        <f t="shared" si="14"/>
        <v>220</v>
      </c>
      <c r="AL28">
        <f t="shared" si="14"/>
        <v>230</v>
      </c>
      <c r="AM28">
        <f t="shared" si="14"/>
        <v>240</v>
      </c>
      <c r="AN28">
        <f t="shared" si="14"/>
        <v>250</v>
      </c>
      <c r="AO28">
        <f t="shared" si="14"/>
        <v>260</v>
      </c>
      <c r="AP28">
        <f t="shared" si="14"/>
        <v>270</v>
      </c>
      <c r="AQ28">
        <f t="shared" si="14"/>
        <v>280</v>
      </c>
      <c r="AR28">
        <f t="shared" si="14"/>
        <v>290</v>
      </c>
      <c r="AS28">
        <f t="shared" si="14"/>
        <v>300</v>
      </c>
      <c r="AT28">
        <f t="shared" si="14"/>
        <v>310</v>
      </c>
      <c r="AU28">
        <f t="shared" si="14"/>
        <v>320</v>
      </c>
      <c r="AV28">
        <f t="shared" si="14"/>
        <v>330</v>
      </c>
    </row>
    <row r="29" spans="1:48" x14ac:dyDescent="0.25">
      <c r="A29" t="s">
        <v>35</v>
      </c>
      <c r="C29" s="33" t="s">
        <v>48</v>
      </c>
      <c r="D29" s="34" t="s">
        <v>43</v>
      </c>
      <c r="E29">
        <f>IF(E28&gt;=100, 100, E28)</f>
        <v>0</v>
      </c>
      <c r="F29">
        <f t="shared" ref="F29:AT29" si="15">IF(F28&gt;=100, 100, F28)</f>
        <v>0</v>
      </c>
      <c r="G29">
        <f t="shared" si="15"/>
        <v>0</v>
      </c>
      <c r="H29">
        <f t="shared" si="15"/>
        <v>0</v>
      </c>
      <c r="I29">
        <f t="shared" si="15"/>
        <v>0</v>
      </c>
      <c r="J29">
        <f t="shared" si="15"/>
        <v>0</v>
      </c>
      <c r="K29">
        <f t="shared" si="15"/>
        <v>0</v>
      </c>
      <c r="L29">
        <f t="shared" si="15"/>
        <v>0</v>
      </c>
      <c r="M29">
        <f t="shared" si="15"/>
        <v>0</v>
      </c>
      <c r="N29">
        <f t="shared" si="15"/>
        <v>0</v>
      </c>
      <c r="O29">
        <f t="shared" si="15"/>
        <v>0</v>
      </c>
      <c r="P29">
        <f t="shared" si="15"/>
        <v>10</v>
      </c>
      <c r="Q29">
        <f t="shared" si="15"/>
        <v>20</v>
      </c>
      <c r="R29">
        <f t="shared" si="15"/>
        <v>30</v>
      </c>
      <c r="S29">
        <f t="shared" si="15"/>
        <v>40</v>
      </c>
      <c r="T29">
        <f t="shared" si="15"/>
        <v>50</v>
      </c>
      <c r="U29">
        <f t="shared" si="15"/>
        <v>60</v>
      </c>
      <c r="V29">
        <f t="shared" si="15"/>
        <v>70</v>
      </c>
      <c r="W29">
        <f t="shared" si="15"/>
        <v>80</v>
      </c>
      <c r="X29">
        <f t="shared" si="15"/>
        <v>90</v>
      </c>
      <c r="Y29">
        <f t="shared" si="15"/>
        <v>100</v>
      </c>
      <c r="Z29">
        <f t="shared" si="15"/>
        <v>100</v>
      </c>
      <c r="AA29">
        <f t="shared" si="15"/>
        <v>100</v>
      </c>
      <c r="AB29">
        <f t="shared" si="15"/>
        <v>100</v>
      </c>
      <c r="AC29">
        <f t="shared" si="15"/>
        <v>100</v>
      </c>
      <c r="AD29">
        <f t="shared" si="15"/>
        <v>100</v>
      </c>
      <c r="AE29">
        <f t="shared" si="15"/>
        <v>100</v>
      </c>
      <c r="AF29">
        <f t="shared" si="15"/>
        <v>100</v>
      </c>
      <c r="AG29">
        <f t="shared" si="15"/>
        <v>100</v>
      </c>
      <c r="AH29">
        <f t="shared" si="15"/>
        <v>100</v>
      </c>
      <c r="AI29">
        <f t="shared" si="15"/>
        <v>100</v>
      </c>
      <c r="AJ29" s="20">
        <f t="shared" si="15"/>
        <v>100</v>
      </c>
      <c r="AK29" s="21">
        <f t="shared" si="15"/>
        <v>100</v>
      </c>
      <c r="AL29">
        <f t="shared" si="15"/>
        <v>100</v>
      </c>
      <c r="AM29">
        <f t="shared" si="15"/>
        <v>100</v>
      </c>
      <c r="AN29">
        <f t="shared" si="15"/>
        <v>100</v>
      </c>
      <c r="AO29">
        <f t="shared" si="15"/>
        <v>100</v>
      </c>
      <c r="AP29">
        <f t="shared" si="15"/>
        <v>100</v>
      </c>
      <c r="AQ29">
        <f t="shared" si="15"/>
        <v>100</v>
      </c>
      <c r="AR29">
        <f t="shared" si="15"/>
        <v>100</v>
      </c>
      <c r="AS29">
        <f t="shared" si="15"/>
        <v>100</v>
      </c>
      <c r="AT29">
        <f t="shared" si="15"/>
        <v>100</v>
      </c>
      <c r="AU29">
        <f t="shared" ref="AU29:AV29" si="16">IF(AU28&gt;=100, 100, AU28)</f>
        <v>100</v>
      </c>
      <c r="AV29">
        <f t="shared" si="16"/>
        <v>100</v>
      </c>
    </row>
    <row r="30" spans="1:48" x14ac:dyDescent="0.25">
      <c r="C30" s="18"/>
      <c r="AJ30" s="20"/>
      <c r="AK30" s="21"/>
    </row>
    <row r="31" spans="1:48" x14ac:dyDescent="0.25">
      <c r="A31" s="12"/>
      <c r="B31" s="17">
        <f>SUM(E31:AV31)</f>
        <v>154.39268489534754</v>
      </c>
      <c r="C31" s="44" t="s">
        <v>54</v>
      </c>
      <c r="D31" s="37" t="s">
        <v>32</v>
      </c>
      <c r="E31" s="11">
        <f t="shared" ref="E31:AT31" si="17">E16*E20</f>
        <v>6.2177244718693263</v>
      </c>
      <c r="F31" s="11">
        <f t="shared" si="17"/>
        <v>6.2142180599999977</v>
      </c>
      <c r="G31" s="11">
        <f t="shared" si="17"/>
        <v>6.2142180599999977</v>
      </c>
      <c r="H31" s="11">
        <f t="shared" si="17"/>
        <v>6.2142180599999977</v>
      </c>
      <c r="I31" s="11">
        <f t="shared" si="17"/>
        <v>6.2142180599999977</v>
      </c>
      <c r="J31" s="11">
        <f t="shared" si="17"/>
        <v>5.8960456089922104</v>
      </c>
      <c r="K31" s="11">
        <f t="shared" si="17"/>
        <v>5.5680510549492244</v>
      </c>
      <c r="L31" s="11">
        <f t="shared" si="17"/>
        <v>5.1859995085733175</v>
      </c>
      <c r="M31" s="11">
        <f t="shared" si="17"/>
        <v>4.8807395679999992</v>
      </c>
      <c r="N31" s="11">
        <f t="shared" si="17"/>
        <v>4.5489534998974701</v>
      </c>
      <c r="O31" s="11">
        <f t="shared" si="17"/>
        <v>4.4979702120999736</v>
      </c>
      <c r="P31" s="11">
        <f t="shared" si="17"/>
        <v>4.4487514323624309</v>
      </c>
      <c r="Q31" s="11">
        <f t="shared" si="17"/>
        <v>4.4190045982420472</v>
      </c>
      <c r="R31" s="11">
        <f t="shared" si="17"/>
        <v>4.3637259048615302</v>
      </c>
      <c r="S31" s="11">
        <f t="shared" si="17"/>
        <v>4.3186357726808762</v>
      </c>
      <c r="T31" s="11">
        <f t="shared" si="17"/>
        <v>4.2848627227254941</v>
      </c>
      <c r="U31" s="11">
        <f t="shared" si="17"/>
        <v>4.2671432588230278</v>
      </c>
      <c r="V31" s="11">
        <f t="shared" si="17"/>
        <v>4.2190407009143129</v>
      </c>
      <c r="W31" s="11">
        <f t="shared" si="17"/>
        <v>4.1933179152790059</v>
      </c>
      <c r="X31" s="11">
        <f t="shared" si="17"/>
        <v>4.1791772882915019</v>
      </c>
      <c r="Y31" s="11">
        <f t="shared" si="17"/>
        <v>4.0928853031844667</v>
      </c>
      <c r="Z31" s="11">
        <f t="shared" si="17"/>
        <v>4.0187837896279284</v>
      </c>
      <c r="AA31" s="11">
        <f t="shared" si="17"/>
        <v>3.9397939068361389</v>
      </c>
      <c r="AB31" s="11">
        <f t="shared" si="17"/>
        <v>3.7443327362551613</v>
      </c>
      <c r="AC31" s="11">
        <f t="shared" si="17"/>
        <v>3.6352355388674589</v>
      </c>
      <c r="AD31" s="11">
        <f t="shared" si="17"/>
        <v>3.45334174220068</v>
      </c>
      <c r="AE31" s="11">
        <f t="shared" si="17"/>
        <v>3.3718158732925834</v>
      </c>
      <c r="AF31" s="11">
        <f t="shared" si="17"/>
        <v>3.2314664110057505</v>
      </c>
      <c r="AG31" s="11">
        <f t="shared" si="17"/>
        <v>3.0539060625216337</v>
      </c>
      <c r="AH31" s="11">
        <f t="shared" si="17"/>
        <v>2.7873614975168906</v>
      </c>
      <c r="AI31" s="11">
        <f t="shared" si="17"/>
        <v>2.6466533115292292</v>
      </c>
      <c r="AJ31" s="22">
        <f t="shared" si="17"/>
        <v>2.5747705679429904</v>
      </c>
      <c r="AK31" s="23">
        <f t="shared" si="17"/>
        <v>2.4394563532643581</v>
      </c>
      <c r="AL31" s="11">
        <f t="shared" si="17"/>
        <v>2.1627492793316896</v>
      </c>
      <c r="AM31" s="11">
        <f t="shared" si="17"/>
        <v>1.9418156613259621</v>
      </c>
      <c r="AN31" s="11">
        <f t="shared" si="17"/>
        <v>1.548054324312504</v>
      </c>
      <c r="AO31" s="11">
        <f t="shared" si="17"/>
        <v>1.3213101125142972</v>
      </c>
      <c r="AP31" s="11">
        <f t="shared" si="17"/>
        <v>1.0952266686699761</v>
      </c>
      <c r="AQ31" s="11">
        <f t="shared" si="17"/>
        <v>0.88314551722842882</v>
      </c>
      <c r="AR31" s="11">
        <f t="shared" si="17"/>
        <v>0.78856200273684685</v>
      </c>
      <c r="AS31" s="11">
        <f t="shared" si="17"/>
        <v>0.59513232200304667</v>
      </c>
      <c r="AT31" s="11">
        <f t="shared" si="17"/>
        <v>0.44597838679215007</v>
      </c>
      <c r="AU31" s="11">
        <f t="shared" ref="AU31:AV31" si="18">AU16*AU20</f>
        <v>0.23296221504040787</v>
      </c>
      <c r="AV31" s="11">
        <f t="shared" si="18"/>
        <v>4.1929552785268054E-2</v>
      </c>
    </row>
    <row r="32" spans="1:48" x14ac:dyDescent="0.25">
      <c r="B32" s="17">
        <f>SUM(E32:AV32)</f>
        <v>128.97555319613377</v>
      </c>
      <c r="C32" s="45" t="s">
        <v>55</v>
      </c>
      <c r="D32" s="35" t="s">
        <v>36</v>
      </c>
      <c r="E32" s="11">
        <f>E31-(E23*E31*(1-$B$6))/100</f>
        <v>6.0933699824319394</v>
      </c>
      <c r="F32" s="11">
        <f t="shared" ref="F32:AT32" si="19">F31-(F23*F31*(1-$B$6))/100</f>
        <v>5.9656493375999977</v>
      </c>
      <c r="G32" s="11">
        <f t="shared" si="19"/>
        <v>5.8413649763999977</v>
      </c>
      <c r="H32" s="11">
        <f t="shared" si="19"/>
        <v>5.7170806151999978</v>
      </c>
      <c r="I32" s="11">
        <f t="shared" si="19"/>
        <v>5.5927962539999978</v>
      </c>
      <c r="J32" s="11">
        <f t="shared" si="19"/>
        <v>5.1885201359131452</v>
      </c>
      <c r="K32" s="11">
        <f t="shared" si="19"/>
        <v>4.7885239072563337</v>
      </c>
      <c r="L32" s="11">
        <f t="shared" si="19"/>
        <v>4.3562395872015873</v>
      </c>
      <c r="M32" s="11">
        <f t="shared" si="19"/>
        <v>4.0022064457599997</v>
      </c>
      <c r="N32" s="11">
        <f t="shared" si="19"/>
        <v>3.6391627999179761</v>
      </c>
      <c r="O32" s="11">
        <f t="shared" si="19"/>
        <v>3.598376169679979</v>
      </c>
      <c r="P32" s="11">
        <f t="shared" si="19"/>
        <v>3.5590011458899449</v>
      </c>
      <c r="Q32" s="11">
        <f t="shared" si="19"/>
        <v>3.5352036785936378</v>
      </c>
      <c r="R32" s="11">
        <f t="shared" si="19"/>
        <v>3.4909807238892245</v>
      </c>
      <c r="S32" s="11">
        <f t="shared" si="19"/>
        <v>3.4549086181447013</v>
      </c>
      <c r="T32" s="11">
        <f t="shared" si="19"/>
        <v>3.4278901781803954</v>
      </c>
      <c r="U32" s="11">
        <f t="shared" si="19"/>
        <v>3.4137146070584223</v>
      </c>
      <c r="V32" s="11">
        <f t="shared" si="19"/>
        <v>3.3752325607314506</v>
      </c>
      <c r="W32" s="11">
        <f t="shared" si="19"/>
        <v>3.354654332223205</v>
      </c>
      <c r="X32" s="11">
        <f t="shared" si="19"/>
        <v>3.3433418306332019</v>
      </c>
      <c r="Y32" s="11">
        <f t="shared" si="19"/>
        <v>3.2743082425475736</v>
      </c>
      <c r="Z32" s="11">
        <f t="shared" si="19"/>
        <v>3.2150270317023431</v>
      </c>
      <c r="AA32" s="11">
        <f t="shared" si="19"/>
        <v>3.1518351254689114</v>
      </c>
      <c r="AB32" s="11">
        <f t="shared" si="19"/>
        <v>2.9954661890041292</v>
      </c>
      <c r="AC32" s="11">
        <f t="shared" si="19"/>
        <v>2.9081884310939672</v>
      </c>
      <c r="AD32" s="11">
        <f t="shared" si="19"/>
        <v>2.7626733937605441</v>
      </c>
      <c r="AE32" s="11">
        <f t="shared" si="19"/>
        <v>2.6974526986340668</v>
      </c>
      <c r="AF32" s="11">
        <f t="shared" si="19"/>
        <v>2.5851731288046005</v>
      </c>
      <c r="AG32" s="11">
        <f t="shared" si="19"/>
        <v>2.4431248500173073</v>
      </c>
      <c r="AH32" s="11">
        <f t="shared" si="19"/>
        <v>2.2298891980135127</v>
      </c>
      <c r="AI32" s="11">
        <f t="shared" si="19"/>
        <v>2.1173226492233836</v>
      </c>
      <c r="AJ32" s="22">
        <f t="shared" si="19"/>
        <v>2.0598164543543924</v>
      </c>
      <c r="AK32" s="23">
        <f t="shared" si="19"/>
        <v>1.9515650826114865</v>
      </c>
      <c r="AL32" s="11">
        <f t="shared" si="19"/>
        <v>1.7301994234653517</v>
      </c>
      <c r="AM32" s="11">
        <f t="shared" si="19"/>
        <v>1.5534525290607697</v>
      </c>
      <c r="AN32" s="11">
        <f t="shared" si="19"/>
        <v>1.2384434594500033</v>
      </c>
      <c r="AO32" s="11">
        <f t="shared" si="19"/>
        <v>1.0570480900114378</v>
      </c>
      <c r="AP32" s="11">
        <f t="shared" si="19"/>
        <v>0.87618133493598094</v>
      </c>
      <c r="AQ32" s="11">
        <f t="shared" si="19"/>
        <v>0.7065164137827431</v>
      </c>
      <c r="AR32" s="11">
        <f t="shared" si="19"/>
        <v>0.6308496021894775</v>
      </c>
      <c r="AS32" s="11">
        <f t="shared" si="19"/>
        <v>0.47610585760243734</v>
      </c>
      <c r="AT32" s="11">
        <f t="shared" si="19"/>
        <v>0.35678270943372009</v>
      </c>
      <c r="AU32" s="11">
        <f t="shared" ref="AU32:AV32" si="20">AU31-(AU23*AU31*(1-$B$6))/100</f>
        <v>0.1863697720323263</v>
      </c>
      <c r="AV32" s="11">
        <f t="shared" si="20"/>
        <v>3.3543642228214446E-2</v>
      </c>
    </row>
    <row r="33" spans="1:48" x14ac:dyDescent="0.25">
      <c r="B33" s="17">
        <f>SUM(E33:AV33)</f>
        <v>123.31553423438547</v>
      </c>
      <c r="C33" s="46" t="s">
        <v>56</v>
      </c>
      <c r="D33" s="31" t="s">
        <v>40</v>
      </c>
      <c r="E33" s="15">
        <f>E32*E26</f>
        <v>6.0933699824319394</v>
      </c>
      <c r="F33" s="15">
        <f t="shared" ref="F33:AT33" si="21">F32*F26</f>
        <v>5.9656493375999977</v>
      </c>
      <c r="G33" s="15">
        <f t="shared" si="21"/>
        <v>5.8413649763999977</v>
      </c>
      <c r="H33" s="15">
        <f t="shared" si="21"/>
        <v>5.7170806151999978</v>
      </c>
      <c r="I33" s="15">
        <f t="shared" si="21"/>
        <v>5.5927962539999978</v>
      </c>
      <c r="J33" s="15">
        <f t="shared" si="21"/>
        <v>5.1885201359131452</v>
      </c>
      <c r="K33" s="15">
        <f t="shared" si="21"/>
        <v>4.7866084976934316</v>
      </c>
      <c r="L33" s="15">
        <f t="shared" si="21"/>
        <v>4.3510120996969457</v>
      </c>
      <c r="M33" s="15">
        <f t="shared" si="21"/>
        <v>3.9926011502901759</v>
      </c>
      <c r="N33" s="15">
        <f t="shared" si="21"/>
        <v>3.6246061487183043</v>
      </c>
      <c r="O33" s="15">
        <f t="shared" si="21"/>
        <v>3.576785912661899</v>
      </c>
      <c r="P33" s="15">
        <f t="shared" si="21"/>
        <v>3.5291055362644697</v>
      </c>
      <c r="Q33" s="15">
        <f t="shared" si="21"/>
        <v>3.4956093973933893</v>
      </c>
      <c r="R33" s="15">
        <f t="shared" si="21"/>
        <v>3.44071060146522</v>
      </c>
      <c r="S33" s="15">
        <f t="shared" si="21"/>
        <v>3.3927202630180968</v>
      </c>
      <c r="T33" s="15">
        <f t="shared" si="21"/>
        <v>3.3524765942604269</v>
      </c>
      <c r="U33" s="15">
        <f t="shared" si="21"/>
        <v>3.3235925414320802</v>
      </c>
      <c r="V33" s="15">
        <f t="shared" si="21"/>
        <v>3.2699253048366295</v>
      </c>
      <c r="W33" s="15">
        <f t="shared" si="21"/>
        <v>3.2325449145302803</v>
      </c>
      <c r="X33" s="15">
        <f t="shared" si="21"/>
        <v>3.2029214737466072</v>
      </c>
      <c r="Y33" s="15">
        <f t="shared" si="21"/>
        <v>3.1171414469052898</v>
      </c>
      <c r="Z33" s="15">
        <f t="shared" si="21"/>
        <v>3.0401295611777357</v>
      </c>
      <c r="AA33" s="15">
        <f t="shared" si="21"/>
        <v>2.958942815790214</v>
      </c>
      <c r="AB33" s="15">
        <f t="shared" si="21"/>
        <v>2.7905763016762468</v>
      </c>
      <c r="AC33" s="15">
        <f t="shared" si="21"/>
        <v>2.6871661103308258</v>
      </c>
      <c r="AD33" s="15">
        <f t="shared" si="21"/>
        <v>2.5306088286846586</v>
      </c>
      <c r="AE33" s="15">
        <f t="shared" si="21"/>
        <v>2.448208069280279</v>
      </c>
      <c r="AF33" s="15">
        <f t="shared" si="21"/>
        <v>2.3235536081695751</v>
      </c>
      <c r="AG33" s="15">
        <f t="shared" si="21"/>
        <v>2.1734038665753963</v>
      </c>
      <c r="AH33" s="15">
        <f t="shared" si="21"/>
        <v>1.9623024942518912</v>
      </c>
      <c r="AI33" s="15">
        <f t="shared" si="21"/>
        <v>1.8420707048243437</v>
      </c>
      <c r="AJ33" s="24">
        <f t="shared" si="21"/>
        <v>1.7706182241630357</v>
      </c>
      <c r="AK33" s="25">
        <f t="shared" si="21"/>
        <v>1.6564884421206298</v>
      </c>
      <c r="AL33" s="15">
        <f t="shared" si="21"/>
        <v>1.4492150370945787</v>
      </c>
      <c r="AM33" s="15">
        <f t="shared" si="21"/>
        <v>1.2831517890041959</v>
      </c>
      <c r="AN33" s="15">
        <f t="shared" si="21"/>
        <v>1.0080929759923027</v>
      </c>
      <c r="AO33" s="15">
        <f t="shared" si="21"/>
        <v>0.84732974895316859</v>
      </c>
      <c r="AP33" s="15">
        <f t="shared" si="21"/>
        <v>0.69113183699750169</v>
      </c>
      <c r="AQ33" s="15">
        <f t="shared" si="21"/>
        <v>0.54797413052989563</v>
      </c>
      <c r="AR33" s="15">
        <f t="shared" si="21"/>
        <v>0.48070739686838188</v>
      </c>
      <c r="AS33" s="15">
        <f t="shared" si="21"/>
        <v>0.35612718148662315</v>
      </c>
      <c r="AT33" s="15">
        <f t="shared" si="21"/>
        <v>0.26173579564057708</v>
      </c>
      <c r="AU33" s="15">
        <f t="shared" ref="AU33:AV33" si="22">AU32*AU26</f>
        <v>0.100863320623895</v>
      </c>
      <c r="AV33" s="15">
        <f t="shared" si="22"/>
        <v>1.7992809691214227E-2</v>
      </c>
    </row>
    <row r="34" spans="1:48" x14ac:dyDescent="0.25">
      <c r="B34" s="17">
        <f>SUM(E34:AV34)</f>
        <v>70.100661225429818</v>
      </c>
      <c r="C34" s="47" t="s">
        <v>57</v>
      </c>
      <c r="D34" s="34" t="s">
        <v>37</v>
      </c>
      <c r="E34" s="11">
        <f>E33*(100-E29)/100</f>
        <v>6.0933699824319403</v>
      </c>
      <c r="F34" s="11">
        <f t="shared" ref="F34:AT34" si="23">F33*(100-F29)/100</f>
        <v>5.9656493375999977</v>
      </c>
      <c r="G34" s="11">
        <f t="shared" si="23"/>
        <v>5.8413649763999977</v>
      </c>
      <c r="H34" s="11">
        <f t="shared" si="23"/>
        <v>5.7170806151999978</v>
      </c>
      <c r="I34" s="11">
        <f t="shared" si="23"/>
        <v>5.5927962539999978</v>
      </c>
      <c r="J34" s="11">
        <f t="shared" si="23"/>
        <v>5.1885201359131452</v>
      </c>
      <c r="K34" s="11">
        <f t="shared" si="23"/>
        <v>4.7866084976934316</v>
      </c>
      <c r="L34" s="11">
        <f t="shared" si="23"/>
        <v>4.3510120996969457</v>
      </c>
      <c r="M34" s="11">
        <f t="shared" si="23"/>
        <v>3.9926011502901759</v>
      </c>
      <c r="N34" s="11">
        <f t="shared" si="23"/>
        <v>3.6246061487183043</v>
      </c>
      <c r="O34" s="11">
        <f t="shared" si="23"/>
        <v>3.576785912661899</v>
      </c>
      <c r="P34" s="11">
        <f t="shared" si="23"/>
        <v>3.1761949826380227</v>
      </c>
      <c r="Q34" s="11">
        <f t="shared" si="23"/>
        <v>2.7964875179147111</v>
      </c>
      <c r="R34" s="11">
        <f t="shared" si="23"/>
        <v>2.408497421025654</v>
      </c>
      <c r="S34" s="11">
        <f t="shared" si="23"/>
        <v>2.0356321578108578</v>
      </c>
      <c r="T34" s="11">
        <f t="shared" si="23"/>
        <v>1.6762382971302134</v>
      </c>
      <c r="U34" s="11">
        <f t="shared" si="23"/>
        <v>1.3294370165728322</v>
      </c>
      <c r="V34" s="11">
        <f t="shared" si="23"/>
        <v>0.98097759145098873</v>
      </c>
      <c r="W34" s="11">
        <f t="shared" si="23"/>
        <v>0.64650898290605607</v>
      </c>
      <c r="X34" s="11">
        <f t="shared" si="23"/>
        <v>0.32029214737466072</v>
      </c>
      <c r="Y34" s="11">
        <f t="shared" si="23"/>
        <v>0</v>
      </c>
      <c r="Z34" s="11">
        <f t="shared" si="23"/>
        <v>0</v>
      </c>
      <c r="AA34" s="11">
        <f t="shared" si="23"/>
        <v>0</v>
      </c>
      <c r="AB34" s="11">
        <f t="shared" si="23"/>
        <v>0</v>
      </c>
      <c r="AC34" s="11">
        <f t="shared" si="23"/>
        <v>0</v>
      </c>
      <c r="AD34" s="11">
        <f t="shared" si="23"/>
        <v>0</v>
      </c>
      <c r="AE34" s="11">
        <f t="shared" si="23"/>
        <v>0</v>
      </c>
      <c r="AF34" s="11">
        <f t="shared" si="23"/>
        <v>0</v>
      </c>
      <c r="AG34" s="11">
        <f t="shared" si="23"/>
        <v>0</v>
      </c>
      <c r="AH34" s="11">
        <f t="shared" si="23"/>
        <v>0</v>
      </c>
      <c r="AI34" s="11">
        <f t="shared" si="23"/>
        <v>0</v>
      </c>
      <c r="AJ34" s="22">
        <f t="shared" si="23"/>
        <v>0</v>
      </c>
      <c r="AK34" s="23">
        <f t="shared" si="23"/>
        <v>0</v>
      </c>
      <c r="AL34" s="11">
        <f t="shared" si="23"/>
        <v>0</v>
      </c>
      <c r="AM34" s="11">
        <f t="shared" si="23"/>
        <v>0</v>
      </c>
      <c r="AN34" s="11">
        <f t="shared" si="23"/>
        <v>0</v>
      </c>
      <c r="AO34" s="11">
        <f t="shared" si="23"/>
        <v>0</v>
      </c>
      <c r="AP34" s="11">
        <f t="shared" si="23"/>
        <v>0</v>
      </c>
      <c r="AQ34" s="11">
        <f t="shared" si="23"/>
        <v>0</v>
      </c>
      <c r="AR34" s="11">
        <f t="shared" si="23"/>
        <v>0</v>
      </c>
      <c r="AS34" s="11">
        <f t="shared" si="23"/>
        <v>0</v>
      </c>
      <c r="AT34" s="11">
        <f t="shared" si="23"/>
        <v>0</v>
      </c>
      <c r="AU34" s="11">
        <f t="shared" ref="AU34:AV34" si="24">AU33*(100-AU29)/100</f>
        <v>0</v>
      </c>
      <c r="AV34" s="11">
        <f t="shared" si="24"/>
        <v>0</v>
      </c>
    </row>
    <row r="35" spans="1:48"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8"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5703125" customWidth="1"/>
    <col min="3" max="3" width="18.140625" customWidth="1"/>
    <col min="4" max="4" width="51" customWidth="1"/>
  </cols>
  <sheetData>
    <row r="1" spans="1:46" ht="38.25" x14ac:dyDescent="0.25">
      <c r="A1" s="3"/>
      <c r="B1" s="2" t="s">
        <v>26</v>
      </c>
      <c r="C1" s="13"/>
    </row>
    <row r="2" spans="1:46" x14ac:dyDescent="0.25">
      <c r="A2" s="4" t="s">
        <v>0</v>
      </c>
      <c r="B2" s="8">
        <v>140</v>
      </c>
      <c r="C2" s="14"/>
    </row>
    <row r="3" spans="1:46" x14ac:dyDescent="0.25">
      <c r="A3" s="4" t="s">
        <v>13</v>
      </c>
      <c r="B3" s="9">
        <f>'MASTER INPUT'!O4</f>
        <v>0.75</v>
      </c>
      <c r="C3" s="14"/>
    </row>
    <row r="4" spans="1:46" x14ac:dyDescent="0.25">
      <c r="A4" s="5" t="s">
        <v>2</v>
      </c>
      <c r="B4" s="9">
        <f>'MASTER INPUT'!O5</f>
        <v>2024</v>
      </c>
      <c r="C4" s="14"/>
    </row>
    <row r="5" spans="1:46" x14ac:dyDescent="0.25">
      <c r="A5" s="5" t="s">
        <v>4</v>
      </c>
      <c r="B5" s="9">
        <f>'MASTER INPUT'!O6</f>
        <v>5</v>
      </c>
      <c r="C5" s="14"/>
    </row>
    <row r="6" spans="1:46" x14ac:dyDescent="0.25">
      <c r="A6" s="5" t="s">
        <v>11</v>
      </c>
      <c r="B6" s="9">
        <f>'MASTER INPUT'!O7</f>
        <v>0.8</v>
      </c>
      <c r="C6" s="14"/>
    </row>
    <row r="7" spans="1:46" x14ac:dyDescent="0.25">
      <c r="A7" s="5" t="s">
        <v>10</v>
      </c>
      <c r="B7" s="9">
        <f>'MASTER INPUT'!O8</f>
        <v>10</v>
      </c>
      <c r="C7" s="14"/>
    </row>
    <row r="8" spans="1:46" x14ac:dyDescent="0.25">
      <c r="A8" s="5" t="s">
        <v>44</v>
      </c>
      <c r="B8" s="9">
        <f>'MASTER INPUT'!O9</f>
        <v>2025</v>
      </c>
      <c r="C8" s="14"/>
    </row>
    <row r="9" spans="1:46" x14ac:dyDescent="0.25">
      <c r="A9" s="5" t="s">
        <v>45</v>
      </c>
      <c r="B9" s="9">
        <f>'MASTER INPUT'!O10</f>
        <v>2</v>
      </c>
      <c r="C9" s="14"/>
    </row>
    <row r="10" spans="1:46" x14ac:dyDescent="0.25">
      <c r="A10" s="5" t="s">
        <v>46</v>
      </c>
      <c r="B10" s="9">
        <f>'MASTER INPUT'!O11</f>
        <v>2</v>
      </c>
      <c r="C10" s="14"/>
    </row>
    <row r="11" spans="1:46" x14ac:dyDescent="0.25">
      <c r="A11" s="4" t="s">
        <v>7</v>
      </c>
      <c r="B11" s="9">
        <f>'MASTER INPUT'!O12</f>
        <v>2030</v>
      </c>
      <c r="C11" s="14"/>
      <c r="I11" s="12"/>
      <c r="J11" s="12"/>
      <c r="K11" s="12"/>
      <c r="L11" s="12"/>
    </row>
    <row r="12" spans="1:46" x14ac:dyDescent="0.25">
      <c r="A12" s="4" t="s">
        <v>12</v>
      </c>
      <c r="B12" s="9">
        <f>'MASTER INPUT'!O13</f>
        <v>10</v>
      </c>
      <c r="C12" s="14"/>
      <c r="I12" s="12"/>
      <c r="J12" s="12"/>
      <c r="K12" s="12"/>
      <c r="L12" s="12"/>
    </row>
    <row r="13" spans="1:46" x14ac:dyDescent="0.25">
      <c r="A13" s="29"/>
      <c r="B13" s="7" t="s">
        <v>41</v>
      </c>
      <c r="C13" s="14"/>
      <c r="I13" s="12"/>
      <c r="J13" s="12"/>
      <c r="K13" s="12"/>
      <c r="L13" s="12"/>
    </row>
    <row r="14" spans="1:46" x14ac:dyDescent="0.25">
      <c r="A14" s="48" t="s">
        <v>67</v>
      </c>
      <c r="B14" s="17">
        <f>SUM(E16:AT16)</f>
        <v>18.892961629885146</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1.6124173396692696</v>
      </c>
      <c r="F16" s="39">
        <v>1.6030916853768395</v>
      </c>
      <c r="G16" s="39">
        <v>1.5716156188196126</v>
      </c>
      <c r="H16" s="39">
        <v>1.4898503277156678</v>
      </c>
      <c r="I16" s="39">
        <v>1.3921704390066552</v>
      </c>
      <c r="J16" s="39">
        <v>1.29664818283031</v>
      </c>
      <c r="K16" s="39">
        <v>1.1931049944553958</v>
      </c>
      <c r="L16" s="39">
        <v>1.1842392159675481</v>
      </c>
      <c r="M16" s="39">
        <v>1.1440926700634544</v>
      </c>
      <c r="N16" s="39">
        <v>1.0533174005027008</v>
      </c>
      <c r="O16" s="39">
        <v>0.91322243328253438</v>
      </c>
      <c r="P16" s="39">
        <v>0.61689596166286986</v>
      </c>
      <c r="Q16" s="39">
        <v>0.52571134309763101</v>
      </c>
      <c r="R16" s="39">
        <v>0.48562427680053005</v>
      </c>
      <c r="S16" s="39">
        <v>0.40652432463835247</v>
      </c>
      <c r="T16" s="39">
        <v>0.38973107999999995</v>
      </c>
      <c r="U16" s="39">
        <v>0.38973107999999995</v>
      </c>
      <c r="V16" s="39">
        <v>0.38973107999999995</v>
      </c>
      <c r="W16" s="39">
        <v>0.36075014736616168</v>
      </c>
      <c r="X16" s="39">
        <v>0.25479330411823153</v>
      </c>
      <c r="Y16" s="39">
        <v>0.18366683693050317</v>
      </c>
      <c r="Z16" s="39">
        <v>0.13131158394387737</v>
      </c>
      <c r="AA16" s="39">
        <v>6.3845083540455233E-2</v>
      </c>
      <c r="AB16" s="39">
        <v>5.5032269999999994E-2</v>
      </c>
      <c r="AC16" s="39">
        <v>5.4483664608751585E-2</v>
      </c>
      <c r="AD16" s="39">
        <v>4.2898088587857652E-2</v>
      </c>
      <c r="AE16" s="39">
        <v>3.2138190000000004E-2</v>
      </c>
      <c r="AF16" s="39">
        <v>3.2138190000000004E-2</v>
      </c>
      <c r="AG16" s="39">
        <v>1.9152409561739376E-2</v>
      </c>
      <c r="AH16" s="39">
        <v>5.0324073381901278E-3</v>
      </c>
      <c r="AI16" s="39">
        <v>0</v>
      </c>
      <c r="AJ16" s="40">
        <v>0</v>
      </c>
      <c r="AK16" s="19">
        <v>0</v>
      </c>
      <c r="AL16" s="10">
        <v>0</v>
      </c>
      <c r="AM16" s="10">
        <v>0</v>
      </c>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16.700931515895167</v>
      </c>
      <c r="C31" s="44" t="s">
        <v>54</v>
      </c>
      <c r="D31" s="37" t="s">
        <v>32</v>
      </c>
      <c r="E31" s="11">
        <f t="shared" ref="E31:AT31" si="10">E16*E20</f>
        <v>1.6124173396692696</v>
      </c>
      <c r="F31" s="11">
        <f t="shared" si="10"/>
        <v>1.6030916853768395</v>
      </c>
      <c r="G31" s="11">
        <f t="shared" si="10"/>
        <v>1.5716156188196126</v>
      </c>
      <c r="H31" s="11">
        <f t="shared" si="10"/>
        <v>1.4898503277156678</v>
      </c>
      <c r="I31" s="11">
        <f t="shared" si="10"/>
        <v>1.3921704390066552</v>
      </c>
      <c r="J31" s="11">
        <f t="shared" si="10"/>
        <v>1.2318157736887945</v>
      </c>
      <c r="K31" s="11">
        <f t="shared" si="10"/>
        <v>1.0737944950098561</v>
      </c>
      <c r="L31" s="11">
        <f t="shared" si="10"/>
        <v>1.0066033335724158</v>
      </c>
      <c r="M31" s="11">
        <f t="shared" si="10"/>
        <v>0.91527413605076358</v>
      </c>
      <c r="N31" s="11">
        <f t="shared" si="10"/>
        <v>0.78998805037702557</v>
      </c>
      <c r="O31" s="11">
        <f t="shared" si="10"/>
        <v>0.68491682496190076</v>
      </c>
      <c r="P31" s="11">
        <f t="shared" si="10"/>
        <v>0.46267197124715242</v>
      </c>
      <c r="Q31" s="11">
        <f t="shared" si="10"/>
        <v>0.39428350732322326</v>
      </c>
      <c r="R31" s="11">
        <f t="shared" si="10"/>
        <v>0.36421820760039753</v>
      </c>
      <c r="S31" s="11">
        <f t="shared" si="10"/>
        <v>0.30489324347876434</v>
      </c>
      <c r="T31" s="11">
        <f t="shared" si="10"/>
        <v>0.29229830999999995</v>
      </c>
      <c r="U31" s="11">
        <f t="shared" si="10"/>
        <v>0.29229830999999995</v>
      </c>
      <c r="V31" s="11">
        <f t="shared" si="10"/>
        <v>0.29229830999999995</v>
      </c>
      <c r="W31" s="11">
        <f t="shared" si="10"/>
        <v>0.27056261052462127</v>
      </c>
      <c r="X31" s="11">
        <f t="shared" si="10"/>
        <v>0.19109497808867365</v>
      </c>
      <c r="Y31" s="11">
        <f t="shared" si="10"/>
        <v>0.13775012769787737</v>
      </c>
      <c r="Z31" s="11">
        <f t="shared" si="10"/>
        <v>9.8483687957908031E-2</v>
      </c>
      <c r="AA31" s="11">
        <f t="shared" si="10"/>
        <v>4.7883812655341425E-2</v>
      </c>
      <c r="AB31" s="11">
        <f t="shared" si="10"/>
        <v>4.1274202499999996E-2</v>
      </c>
      <c r="AC31" s="11">
        <f t="shared" si="10"/>
        <v>4.0862748456563687E-2</v>
      </c>
      <c r="AD31" s="11">
        <f t="shared" si="10"/>
        <v>3.2173566440893239E-2</v>
      </c>
      <c r="AE31" s="11">
        <f t="shared" si="10"/>
        <v>2.4103642500000001E-2</v>
      </c>
      <c r="AF31" s="11">
        <f t="shared" si="10"/>
        <v>2.4103642500000001E-2</v>
      </c>
      <c r="AG31" s="11">
        <f t="shared" si="10"/>
        <v>1.4364307171304533E-2</v>
      </c>
      <c r="AH31" s="11">
        <f t="shared" si="10"/>
        <v>3.7743055036425959E-3</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14.667042821037793</v>
      </c>
      <c r="C32" s="45" t="s">
        <v>55</v>
      </c>
      <c r="D32" s="35" t="s">
        <v>36</v>
      </c>
      <c r="E32" s="11">
        <f>E31-(E23*E31*(1-$B$6))/100</f>
        <v>1.5801689928758842</v>
      </c>
      <c r="F32" s="11">
        <f t="shared" ref="F32:AT32" si="11">F31-(F23*F31*(1-$B$6))/100</f>
        <v>1.538968017961766</v>
      </c>
      <c r="G32" s="11">
        <f t="shared" si="11"/>
        <v>1.477318681690436</v>
      </c>
      <c r="H32" s="11">
        <f t="shared" si="11"/>
        <v>1.3706623014984145</v>
      </c>
      <c r="I32" s="11">
        <f t="shared" si="11"/>
        <v>1.2529533951059897</v>
      </c>
      <c r="J32" s="11">
        <f t="shared" si="11"/>
        <v>1.0839978808461392</v>
      </c>
      <c r="K32" s="11">
        <f t="shared" si="11"/>
        <v>0.92346326570847626</v>
      </c>
      <c r="L32" s="11">
        <f t="shared" si="11"/>
        <v>0.84554680020082928</v>
      </c>
      <c r="M32" s="11">
        <f t="shared" si="11"/>
        <v>0.75052479156162621</v>
      </c>
      <c r="N32" s="11">
        <f t="shared" si="11"/>
        <v>0.63199044030162055</v>
      </c>
      <c r="O32" s="11">
        <f t="shared" si="11"/>
        <v>0.5479334599695207</v>
      </c>
      <c r="P32" s="11">
        <f t="shared" si="11"/>
        <v>0.37013757699772198</v>
      </c>
      <c r="Q32" s="11">
        <f t="shared" si="11"/>
        <v>0.31542680585857863</v>
      </c>
      <c r="R32" s="11">
        <f t="shared" si="11"/>
        <v>0.29137456608031803</v>
      </c>
      <c r="S32" s="11">
        <f t="shared" si="11"/>
        <v>0.2439145947830115</v>
      </c>
      <c r="T32" s="11">
        <f t="shared" si="11"/>
        <v>0.23383864799999998</v>
      </c>
      <c r="U32" s="11">
        <f t="shared" si="11"/>
        <v>0.23383864799999998</v>
      </c>
      <c r="V32" s="11">
        <f t="shared" si="11"/>
        <v>0.23383864799999998</v>
      </c>
      <c r="W32" s="11">
        <f t="shared" si="11"/>
        <v>0.21645008841969704</v>
      </c>
      <c r="X32" s="11">
        <f t="shared" si="11"/>
        <v>0.15287598247093892</v>
      </c>
      <c r="Y32" s="11">
        <f t="shared" si="11"/>
        <v>0.11020010215830189</v>
      </c>
      <c r="Z32" s="11">
        <f t="shared" si="11"/>
        <v>7.8786950366326436E-2</v>
      </c>
      <c r="AA32" s="11">
        <f t="shared" si="11"/>
        <v>3.8307050124273143E-2</v>
      </c>
      <c r="AB32" s="11">
        <f t="shared" si="11"/>
        <v>3.3019361999999997E-2</v>
      </c>
      <c r="AC32" s="11">
        <f t="shared" si="11"/>
        <v>3.269019876525095E-2</v>
      </c>
      <c r="AD32" s="11">
        <f t="shared" si="11"/>
        <v>2.5738853152714593E-2</v>
      </c>
      <c r="AE32" s="11">
        <f t="shared" si="11"/>
        <v>1.9282914000000002E-2</v>
      </c>
      <c r="AF32" s="11">
        <f t="shared" si="11"/>
        <v>1.9282914000000002E-2</v>
      </c>
      <c r="AG32" s="11">
        <f t="shared" si="11"/>
        <v>1.1491445737043627E-2</v>
      </c>
      <c r="AH32" s="11">
        <f t="shared" si="11"/>
        <v>3.0194444029140767E-3</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14.585711423666359</v>
      </c>
      <c r="C33" s="46" t="s">
        <v>56</v>
      </c>
      <c r="D33" s="31" t="s">
        <v>40</v>
      </c>
      <c r="E33" s="15">
        <f>E32*E26</f>
        <v>1.5801689928758842</v>
      </c>
      <c r="F33" s="15">
        <f t="shared" ref="F33:AT33" si="12">F32*F26</f>
        <v>1.538968017961766</v>
      </c>
      <c r="G33" s="15">
        <f t="shared" si="12"/>
        <v>1.477318681690436</v>
      </c>
      <c r="H33" s="15">
        <f t="shared" si="12"/>
        <v>1.3706623014984145</v>
      </c>
      <c r="I33" s="15">
        <f t="shared" si="12"/>
        <v>1.2529533951059897</v>
      </c>
      <c r="J33" s="15">
        <f t="shared" si="12"/>
        <v>1.0839978808461392</v>
      </c>
      <c r="K33" s="15">
        <f t="shared" si="12"/>
        <v>0.92309388040219287</v>
      </c>
      <c r="L33" s="15">
        <f t="shared" si="12"/>
        <v>0.8445321440405883</v>
      </c>
      <c r="M33" s="15">
        <f t="shared" si="12"/>
        <v>0.74872353206187836</v>
      </c>
      <c r="N33" s="15">
        <f t="shared" si="12"/>
        <v>0.62946247854041404</v>
      </c>
      <c r="O33" s="15">
        <f t="shared" si="12"/>
        <v>0.54464585920970354</v>
      </c>
      <c r="P33" s="15">
        <f t="shared" si="12"/>
        <v>0.36702842135094116</v>
      </c>
      <c r="Q33" s="15">
        <f t="shared" si="12"/>
        <v>0.31189402563296253</v>
      </c>
      <c r="R33" s="15">
        <f t="shared" si="12"/>
        <v>0.28717877232876143</v>
      </c>
      <c r="S33" s="15">
        <f t="shared" si="12"/>
        <v>0.23952413207691728</v>
      </c>
      <c r="T33" s="15">
        <f t="shared" si="12"/>
        <v>0.22869419774399999</v>
      </c>
      <c r="U33" s="15">
        <f t="shared" si="12"/>
        <v>0.2276653076928</v>
      </c>
      <c r="V33" s="15">
        <f t="shared" si="12"/>
        <v>0.22654288218239998</v>
      </c>
      <c r="W33" s="15">
        <f t="shared" si="12"/>
        <v>0.20857130520122008</v>
      </c>
      <c r="X33" s="15">
        <f t="shared" si="12"/>
        <v>0.14645519120715947</v>
      </c>
      <c r="Y33" s="15">
        <f t="shared" si="12"/>
        <v>0.1049104972547034</v>
      </c>
      <c r="Z33" s="15">
        <f t="shared" si="12"/>
        <v>7.450094026639828E-2</v>
      </c>
      <c r="AA33" s="15">
        <f t="shared" si="12"/>
        <v>3.5962658656667625E-2</v>
      </c>
      <c r="AB33" s="15">
        <f t="shared" si="12"/>
        <v>3.0760837639199998E-2</v>
      </c>
      <c r="AC33" s="15">
        <f t="shared" si="12"/>
        <v>3.0205743659091878E-2</v>
      </c>
      <c r="AD33" s="15">
        <f t="shared" si="12"/>
        <v>2.3576789487886569E-2</v>
      </c>
      <c r="AE33" s="15">
        <f t="shared" si="12"/>
        <v>1.75011727464E-2</v>
      </c>
      <c r="AF33" s="15">
        <f t="shared" si="12"/>
        <v>1.7331483103200002E-2</v>
      </c>
      <c r="AG33" s="15">
        <f t="shared" si="12"/>
        <v>1.0222790127674009E-2</v>
      </c>
      <c r="AH33" s="15">
        <f t="shared" si="12"/>
        <v>2.6571110745643874E-3</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13.248843450596709</v>
      </c>
      <c r="C34" s="47" t="s">
        <v>57</v>
      </c>
      <c r="D34" s="34" t="s">
        <v>37</v>
      </c>
      <c r="E34" s="11">
        <f>E33*(100-E29)/100</f>
        <v>1.5801689928758842</v>
      </c>
      <c r="F34" s="11">
        <f t="shared" ref="F34:AT34" si="13">F33*(100-F29)/100</f>
        <v>1.538968017961766</v>
      </c>
      <c r="G34" s="11">
        <f t="shared" si="13"/>
        <v>1.477318681690436</v>
      </c>
      <c r="H34" s="11">
        <f t="shared" si="13"/>
        <v>1.3706623014984145</v>
      </c>
      <c r="I34" s="11">
        <f t="shared" si="13"/>
        <v>1.2529533951059897</v>
      </c>
      <c r="J34" s="11">
        <f t="shared" si="13"/>
        <v>1.0839978808461392</v>
      </c>
      <c r="K34" s="11">
        <f t="shared" si="13"/>
        <v>0.92309388040219287</v>
      </c>
      <c r="L34" s="11">
        <f t="shared" si="13"/>
        <v>0.8445321440405883</v>
      </c>
      <c r="M34" s="11">
        <f t="shared" si="13"/>
        <v>0.74872353206187836</v>
      </c>
      <c r="N34" s="11">
        <f t="shared" si="13"/>
        <v>0.62946247854041404</v>
      </c>
      <c r="O34" s="11">
        <f t="shared" si="13"/>
        <v>0.54464585920970354</v>
      </c>
      <c r="P34" s="11">
        <f t="shared" si="13"/>
        <v>0.33032557921584704</v>
      </c>
      <c r="Q34" s="11">
        <f t="shared" si="13"/>
        <v>0.24951522050637004</v>
      </c>
      <c r="R34" s="11">
        <f t="shared" si="13"/>
        <v>0.20102514063013299</v>
      </c>
      <c r="S34" s="11">
        <f t="shared" si="13"/>
        <v>0.14371447924615036</v>
      </c>
      <c r="T34" s="11">
        <f t="shared" si="13"/>
        <v>0.11434709887199998</v>
      </c>
      <c r="U34" s="11">
        <f t="shared" si="13"/>
        <v>9.1066123077120004E-2</v>
      </c>
      <c r="V34" s="11">
        <f t="shared" si="13"/>
        <v>6.7962864654719998E-2</v>
      </c>
      <c r="W34" s="11">
        <f t="shared" si="13"/>
        <v>4.1714261040244019E-2</v>
      </c>
      <c r="X34" s="11">
        <f t="shared" si="13"/>
        <v>1.4645519120715947E-2</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6"/>
  <sheetViews>
    <sheetView topLeftCell="A15" workbookViewId="0">
      <selection activeCell="E26" sqref="E26:AT26"/>
    </sheetView>
  </sheetViews>
  <sheetFormatPr defaultRowHeight="15" x14ac:dyDescent="0.25"/>
  <cols>
    <col min="1" max="1" width="45.5703125" customWidth="1"/>
    <col min="3" max="3" width="18" customWidth="1"/>
    <col min="4" max="4" width="51" customWidth="1"/>
  </cols>
  <sheetData>
    <row r="1" spans="1:48" x14ac:dyDescent="0.25">
      <c r="A1" s="3"/>
      <c r="B1" s="2" t="s">
        <v>27</v>
      </c>
      <c r="C1" s="13"/>
    </row>
    <row r="2" spans="1:48" x14ac:dyDescent="0.25">
      <c r="A2" s="4" t="s">
        <v>0</v>
      </c>
      <c r="B2" s="8">
        <v>344</v>
      </c>
      <c r="C2" s="14"/>
    </row>
    <row r="3" spans="1:48" x14ac:dyDescent="0.25">
      <c r="A3" s="4" t="s">
        <v>13</v>
      </c>
      <c r="B3" s="9">
        <f>'MASTER INPUT'!P4</f>
        <v>0.75</v>
      </c>
      <c r="C3" s="14"/>
    </row>
    <row r="4" spans="1:48" x14ac:dyDescent="0.25">
      <c r="A4" s="5" t="s">
        <v>2</v>
      </c>
      <c r="B4" s="9">
        <f>'MASTER INPUT'!P5</f>
        <v>2024</v>
      </c>
      <c r="C4" s="14"/>
    </row>
    <row r="5" spans="1:48" x14ac:dyDescent="0.25">
      <c r="A5" s="5" t="s">
        <v>4</v>
      </c>
      <c r="B5" s="9">
        <f>'MASTER INPUT'!P6</f>
        <v>5</v>
      </c>
      <c r="C5" s="14"/>
    </row>
    <row r="6" spans="1:48" x14ac:dyDescent="0.25">
      <c r="A6" s="5" t="s">
        <v>11</v>
      </c>
      <c r="B6" s="9">
        <f>'MASTER INPUT'!P7</f>
        <v>0.8</v>
      </c>
      <c r="C6" s="14"/>
    </row>
    <row r="7" spans="1:48" x14ac:dyDescent="0.25">
      <c r="A7" s="5" t="s">
        <v>10</v>
      </c>
      <c r="B7" s="9">
        <f>'MASTER INPUT'!P8</f>
        <v>10</v>
      </c>
      <c r="C7" s="14"/>
    </row>
    <row r="8" spans="1:48" x14ac:dyDescent="0.25">
      <c r="A8" s="5" t="s">
        <v>44</v>
      </c>
      <c r="B8" s="9">
        <f>'MASTER INPUT'!P9</f>
        <v>2025</v>
      </c>
      <c r="C8" s="14"/>
    </row>
    <row r="9" spans="1:48" x14ac:dyDescent="0.25">
      <c r="A9" s="5" t="s">
        <v>45</v>
      </c>
      <c r="B9" s="9">
        <f>'MASTER INPUT'!P10</f>
        <v>2</v>
      </c>
      <c r="C9" s="14"/>
    </row>
    <row r="10" spans="1:48" x14ac:dyDescent="0.25">
      <c r="A10" s="5" t="s">
        <v>46</v>
      </c>
      <c r="B10" s="9">
        <f>'MASTER INPUT'!P11</f>
        <v>2</v>
      </c>
      <c r="C10" s="14"/>
    </row>
    <row r="11" spans="1:48" x14ac:dyDescent="0.25">
      <c r="A11" s="4" t="s">
        <v>7</v>
      </c>
      <c r="B11" s="9">
        <f>'MASTER INPUT'!P12</f>
        <v>2030</v>
      </c>
      <c r="C11" s="14"/>
      <c r="I11" s="12"/>
      <c r="J11" s="12"/>
      <c r="K11" s="12"/>
      <c r="L11" s="12"/>
    </row>
    <row r="12" spans="1:48" x14ac:dyDescent="0.25">
      <c r="A12" s="4" t="s">
        <v>12</v>
      </c>
      <c r="B12" s="9">
        <f>'MASTER INPUT'!P13</f>
        <v>10</v>
      </c>
      <c r="C12" s="14"/>
      <c r="I12" s="12"/>
      <c r="J12" s="12"/>
      <c r="K12" s="12"/>
      <c r="L12" s="12"/>
    </row>
    <row r="13" spans="1:48" x14ac:dyDescent="0.25">
      <c r="A13" s="29"/>
      <c r="B13" s="7" t="s">
        <v>41</v>
      </c>
      <c r="C13" s="14"/>
      <c r="I13" s="12"/>
      <c r="J13" s="12"/>
      <c r="K13" s="12"/>
      <c r="L13" s="12"/>
    </row>
    <row r="14" spans="1:48" x14ac:dyDescent="0.25">
      <c r="A14" s="48" t="s">
        <v>67</v>
      </c>
      <c r="B14" s="17">
        <f>SUM(E16:AT16)</f>
        <v>227.52535628531371</v>
      </c>
      <c r="C14" s="12" t="s">
        <v>65</v>
      </c>
    </row>
    <row r="15" spans="1:48"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8" x14ac:dyDescent="0.25">
      <c r="A16" s="38" t="s">
        <v>66</v>
      </c>
      <c r="C16" s="27"/>
      <c r="D16" t="s">
        <v>31</v>
      </c>
      <c r="E16" s="39">
        <v>12.707057466657195</v>
      </c>
      <c r="F16" s="39">
        <v>12.640721863915042</v>
      </c>
      <c r="G16" s="39">
        <v>12.46032751745866</v>
      </c>
      <c r="H16" s="39">
        <v>12.253812675036096</v>
      </c>
      <c r="I16" s="39">
        <v>12.008107891873042</v>
      </c>
      <c r="J16" s="39">
        <v>11.814163801875141</v>
      </c>
      <c r="K16" s="39">
        <v>11.45521428086667</v>
      </c>
      <c r="L16" s="39">
        <v>11.160968922588971</v>
      </c>
      <c r="M16" s="39">
        <v>10.938654409999415</v>
      </c>
      <c r="N16" s="39">
        <v>10.631008905540478</v>
      </c>
      <c r="O16" s="39">
        <v>10.353628082885216</v>
      </c>
      <c r="P16" s="39">
        <v>10.066068412851727</v>
      </c>
      <c r="Q16" s="39">
        <v>9.7654205341049032</v>
      </c>
      <c r="R16" s="39">
        <v>9.5863643421026605</v>
      </c>
      <c r="S16" s="39">
        <v>9.2662914328528974</v>
      </c>
      <c r="T16" s="39">
        <v>8.8768162001039528</v>
      </c>
      <c r="U16" s="39">
        <v>8.4755960862352158</v>
      </c>
      <c r="V16" s="39">
        <v>7.6438623122764895</v>
      </c>
      <c r="W16" s="39">
        <v>6.0942208546797714</v>
      </c>
      <c r="X16" s="39">
        <v>5.1091947405085705</v>
      </c>
      <c r="Y16" s="39">
        <v>4.614531752857788</v>
      </c>
      <c r="Z16" s="39">
        <v>4.163677980481256</v>
      </c>
      <c r="AA16" s="39">
        <v>3.6412796644922234</v>
      </c>
      <c r="AB16" s="39">
        <v>3.2545309906900504</v>
      </c>
      <c r="AC16" s="39">
        <v>2.6567215424396284</v>
      </c>
      <c r="AD16" s="39">
        <v>1.8843943904459579</v>
      </c>
      <c r="AE16" s="39">
        <v>1.385903548520991</v>
      </c>
      <c r="AF16" s="39">
        <v>0.7966589168877739</v>
      </c>
      <c r="AG16" s="39">
        <v>0.47932671631743101</v>
      </c>
      <c r="AH16" s="39">
        <v>0.31040837540982119</v>
      </c>
      <c r="AI16" s="39">
        <v>0.230976577062147</v>
      </c>
      <c r="AJ16" s="40">
        <v>0.19430964048540858</v>
      </c>
      <c r="AK16" s="19">
        <v>0.18074386796286962</v>
      </c>
      <c r="AL16" s="10">
        <v>9.9930206314305367E-2</v>
      </c>
      <c r="AM16" s="10">
        <v>6.859861856250396E-2</v>
      </c>
      <c r="AN16" s="10">
        <v>6.7702860000000004E-2</v>
      </c>
      <c r="AO16" s="10">
        <v>6.7702860000000004E-2</v>
      </c>
      <c r="AP16" s="10">
        <v>6.7702860000000004E-2</v>
      </c>
      <c r="AQ16" s="10">
        <v>3.0644669285714427E-2</v>
      </c>
      <c r="AR16" s="10">
        <v>1.7527360000000002E-2</v>
      </c>
      <c r="AS16" s="10">
        <v>4.5821526857143351E-3</v>
      </c>
      <c r="AT16" s="10">
        <v>0</v>
      </c>
      <c r="AU16">
        <v>0</v>
      </c>
      <c r="AV16">
        <v>0</v>
      </c>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191.90566858298425</v>
      </c>
      <c r="C31" s="44" t="s">
        <v>54</v>
      </c>
      <c r="D31" s="37" t="s">
        <v>32</v>
      </c>
      <c r="E31" s="11">
        <f t="shared" ref="E31:AT31" si="10">E16*E20</f>
        <v>12.707057466657195</v>
      </c>
      <c r="F31" s="11">
        <f t="shared" si="10"/>
        <v>12.640721863915042</v>
      </c>
      <c r="G31" s="11">
        <f t="shared" si="10"/>
        <v>12.46032751745866</v>
      </c>
      <c r="H31" s="11">
        <f t="shared" si="10"/>
        <v>12.253812675036096</v>
      </c>
      <c r="I31" s="11">
        <f t="shared" si="10"/>
        <v>12.008107891873042</v>
      </c>
      <c r="J31" s="11">
        <f t="shared" si="10"/>
        <v>11.223455611781384</v>
      </c>
      <c r="K31" s="11">
        <f t="shared" si="10"/>
        <v>10.309692852780003</v>
      </c>
      <c r="L31" s="11">
        <f t="shared" si="10"/>
        <v>9.486823584200625</v>
      </c>
      <c r="M31" s="11">
        <f t="shared" si="10"/>
        <v>8.7509235279995323</v>
      </c>
      <c r="N31" s="11">
        <f t="shared" si="10"/>
        <v>7.9732566791553587</v>
      </c>
      <c r="O31" s="11">
        <f t="shared" si="10"/>
        <v>7.7652210621639117</v>
      </c>
      <c r="P31" s="11">
        <f t="shared" si="10"/>
        <v>7.5495513096387956</v>
      </c>
      <c r="Q31" s="11">
        <f t="shared" si="10"/>
        <v>7.3240654005786769</v>
      </c>
      <c r="R31" s="11">
        <f t="shared" si="10"/>
        <v>7.189773256576995</v>
      </c>
      <c r="S31" s="11">
        <f t="shared" si="10"/>
        <v>6.9497185746396735</v>
      </c>
      <c r="T31" s="11">
        <f t="shared" si="10"/>
        <v>6.6576121500779646</v>
      </c>
      <c r="U31" s="11">
        <f t="shared" si="10"/>
        <v>6.3566970646764123</v>
      </c>
      <c r="V31" s="11">
        <f t="shared" si="10"/>
        <v>5.7328967342073671</v>
      </c>
      <c r="W31" s="11">
        <f t="shared" si="10"/>
        <v>4.5706656410098283</v>
      </c>
      <c r="X31" s="11">
        <f t="shared" si="10"/>
        <v>3.8318960553814279</v>
      </c>
      <c r="Y31" s="11">
        <f t="shared" si="10"/>
        <v>3.460898814643341</v>
      </c>
      <c r="Z31" s="11">
        <f t="shared" si="10"/>
        <v>3.1227584853609418</v>
      </c>
      <c r="AA31" s="11">
        <f t="shared" si="10"/>
        <v>2.7309597483691674</v>
      </c>
      <c r="AB31" s="11">
        <f t="shared" si="10"/>
        <v>2.4408982430175379</v>
      </c>
      <c r="AC31" s="11">
        <f t="shared" si="10"/>
        <v>1.9925411568297213</v>
      </c>
      <c r="AD31" s="11">
        <f t="shared" si="10"/>
        <v>1.4132957928344685</v>
      </c>
      <c r="AE31" s="11">
        <f t="shared" si="10"/>
        <v>1.0394276613907432</v>
      </c>
      <c r="AF31" s="11">
        <f t="shared" si="10"/>
        <v>0.5974941876658304</v>
      </c>
      <c r="AG31" s="11">
        <f t="shared" si="10"/>
        <v>0.35949503723807325</v>
      </c>
      <c r="AH31" s="11">
        <f t="shared" si="10"/>
        <v>0.23280628155736588</v>
      </c>
      <c r="AI31" s="11">
        <f t="shared" si="10"/>
        <v>0.17323243279661024</v>
      </c>
      <c r="AJ31" s="22">
        <f t="shared" si="10"/>
        <v>0.14573223036405644</v>
      </c>
      <c r="AK31" s="23">
        <f t="shared" si="10"/>
        <v>0.1355579009721522</v>
      </c>
      <c r="AL31" s="11">
        <f t="shared" si="10"/>
        <v>7.4947654735729022E-2</v>
      </c>
      <c r="AM31" s="11">
        <f t="shared" si="10"/>
        <v>5.144896392187797E-2</v>
      </c>
      <c r="AN31" s="11">
        <f t="shared" si="10"/>
        <v>5.0777145000000003E-2</v>
      </c>
      <c r="AO31" s="11">
        <f t="shared" si="10"/>
        <v>5.0777145000000003E-2</v>
      </c>
      <c r="AP31" s="11">
        <f t="shared" si="10"/>
        <v>5.0777145000000003E-2</v>
      </c>
      <c r="AQ31" s="11">
        <f t="shared" si="10"/>
        <v>2.2983501964285821E-2</v>
      </c>
      <c r="AR31" s="11">
        <f t="shared" si="10"/>
        <v>1.3145520000000001E-2</v>
      </c>
      <c r="AS31" s="11">
        <f t="shared" si="10"/>
        <v>3.4366145142857513E-3</v>
      </c>
      <c r="AT31" s="11">
        <f t="shared" si="10"/>
        <v>0</v>
      </c>
    </row>
    <row r="32" spans="1:46" x14ac:dyDescent="0.25">
      <c r="B32" s="17">
        <f>SUM(E32:AT32)</f>
        <v>164.32098430528518</v>
      </c>
      <c r="C32" s="45" t="s">
        <v>55</v>
      </c>
      <c r="D32" s="35" t="s">
        <v>36</v>
      </c>
      <c r="E32" s="11">
        <f>E31-(E23*E31*(1-$B$6))/100</f>
        <v>12.452916317324052</v>
      </c>
      <c r="F32" s="11">
        <f t="shared" ref="F32:AT32" si="11">F31-(F23*F31*(1-$B$6))/100</f>
        <v>12.135092989358441</v>
      </c>
      <c r="G32" s="11">
        <f t="shared" si="11"/>
        <v>11.71270786641114</v>
      </c>
      <c r="H32" s="11">
        <f t="shared" si="11"/>
        <v>11.273507661033209</v>
      </c>
      <c r="I32" s="11">
        <f t="shared" si="11"/>
        <v>10.807297102685737</v>
      </c>
      <c r="J32" s="11">
        <f t="shared" si="11"/>
        <v>9.8766409383676184</v>
      </c>
      <c r="K32" s="11">
        <f t="shared" si="11"/>
        <v>8.8663358533908028</v>
      </c>
      <c r="L32" s="11">
        <f t="shared" si="11"/>
        <v>7.9689318107285256</v>
      </c>
      <c r="M32" s="11">
        <f t="shared" si="11"/>
        <v>7.1757572929596165</v>
      </c>
      <c r="N32" s="11">
        <f t="shared" si="11"/>
        <v>6.3786053433242875</v>
      </c>
      <c r="O32" s="11">
        <f t="shared" si="11"/>
        <v>6.2121768497311294</v>
      </c>
      <c r="P32" s="11">
        <f t="shared" si="11"/>
        <v>6.0396410477110365</v>
      </c>
      <c r="Q32" s="11">
        <f t="shared" si="11"/>
        <v>5.8592523204629421</v>
      </c>
      <c r="R32" s="11">
        <f t="shared" si="11"/>
        <v>5.7518186052615965</v>
      </c>
      <c r="S32" s="11">
        <f t="shared" si="11"/>
        <v>5.5597748597117391</v>
      </c>
      <c r="T32" s="11">
        <f t="shared" si="11"/>
        <v>5.326089720062372</v>
      </c>
      <c r="U32" s="11">
        <f t="shared" si="11"/>
        <v>5.0853576517411305</v>
      </c>
      <c r="V32" s="11">
        <f t="shared" si="11"/>
        <v>4.5863173873658942</v>
      </c>
      <c r="W32" s="11">
        <f t="shared" si="11"/>
        <v>3.6565325128078632</v>
      </c>
      <c r="X32" s="11">
        <f t="shared" si="11"/>
        <v>3.0655168443051424</v>
      </c>
      <c r="Y32" s="11">
        <f t="shared" si="11"/>
        <v>2.7687190517146729</v>
      </c>
      <c r="Z32" s="11">
        <f t="shared" si="11"/>
        <v>2.4982067882887535</v>
      </c>
      <c r="AA32" s="11">
        <f t="shared" si="11"/>
        <v>2.1847677986953342</v>
      </c>
      <c r="AB32" s="11">
        <f t="shared" si="11"/>
        <v>1.9527185944140304</v>
      </c>
      <c r="AC32" s="11">
        <f t="shared" si="11"/>
        <v>1.5940329254637771</v>
      </c>
      <c r="AD32" s="11">
        <f t="shared" si="11"/>
        <v>1.1306366342675749</v>
      </c>
      <c r="AE32" s="11">
        <f t="shared" si="11"/>
        <v>0.83154212911259462</v>
      </c>
      <c r="AF32" s="11">
        <f t="shared" si="11"/>
        <v>0.47799535013266437</v>
      </c>
      <c r="AG32" s="11">
        <f t="shared" si="11"/>
        <v>0.28759602979045862</v>
      </c>
      <c r="AH32" s="11">
        <f t="shared" si="11"/>
        <v>0.1862450252458927</v>
      </c>
      <c r="AI32" s="11">
        <f t="shared" si="11"/>
        <v>0.1385859462372882</v>
      </c>
      <c r="AJ32" s="22">
        <f t="shared" si="11"/>
        <v>0.11658578429124516</v>
      </c>
      <c r="AK32" s="23">
        <f t="shared" si="11"/>
        <v>0.10844632077772176</v>
      </c>
      <c r="AL32" s="11">
        <f t="shared" si="11"/>
        <v>5.9958123788583222E-2</v>
      </c>
      <c r="AM32" s="11">
        <f t="shared" si="11"/>
        <v>4.1159171137502379E-2</v>
      </c>
      <c r="AN32" s="11">
        <f t="shared" si="11"/>
        <v>4.0621716000000002E-2</v>
      </c>
      <c r="AO32" s="11">
        <f t="shared" si="11"/>
        <v>4.0621716000000002E-2</v>
      </c>
      <c r="AP32" s="11">
        <f t="shared" si="11"/>
        <v>4.0621716000000002E-2</v>
      </c>
      <c r="AQ32" s="11">
        <f t="shared" si="11"/>
        <v>1.8386801571428659E-2</v>
      </c>
      <c r="AR32" s="11">
        <f t="shared" si="11"/>
        <v>1.0516416000000001E-2</v>
      </c>
      <c r="AS32" s="11">
        <f t="shared" si="11"/>
        <v>2.7492916114286014E-3</v>
      </c>
      <c r="AT32" s="11">
        <f t="shared" si="11"/>
        <v>0</v>
      </c>
    </row>
    <row r="33" spans="1:46" x14ac:dyDescent="0.25">
      <c r="B33" s="17">
        <f>SUM(E33:AT33)</f>
        <v>162.24153786923233</v>
      </c>
      <c r="C33" s="46" t="s">
        <v>56</v>
      </c>
      <c r="D33" s="31" t="s">
        <v>40</v>
      </c>
      <c r="E33" s="15">
        <f>E32*E26</f>
        <v>12.452916317324052</v>
      </c>
      <c r="F33" s="15">
        <f t="shared" ref="F33:AT33" si="12">F32*F26</f>
        <v>12.135092989358441</v>
      </c>
      <c r="G33" s="15">
        <f t="shared" si="12"/>
        <v>11.71270786641114</v>
      </c>
      <c r="H33" s="15">
        <f t="shared" si="12"/>
        <v>11.273507661033209</v>
      </c>
      <c r="I33" s="15">
        <f t="shared" si="12"/>
        <v>10.807297102685737</v>
      </c>
      <c r="J33" s="15">
        <f t="shared" si="12"/>
        <v>9.8766409383676184</v>
      </c>
      <c r="K33" s="15">
        <f t="shared" si="12"/>
        <v>8.8627893190494476</v>
      </c>
      <c r="L33" s="15">
        <f t="shared" si="12"/>
        <v>7.9593690925556517</v>
      </c>
      <c r="M33" s="15">
        <f t="shared" si="12"/>
        <v>7.1585354754565138</v>
      </c>
      <c r="N33" s="15">
        <f t="shared" si="12"/>
        <v>6.3530909219509901</v>
      </c>
      <c r="O33" s="15">
        <f t="shared" si="12"/>
        <v>6.1749037886327427</v>
      </c>
      <c r="P33" s="15">
        <f t="shared" si="12"/>
        <v>5.988908062910264</v>
      </c>
      <c r="Q33" s="15">
        <f t="shared" si="12"/>
        <v>5.7936286944737576</v>
      </c>
      <c r="R33" s="15">
        <f t="shared" si="12"/>
        <v>5.6689924173458293</v>
      </c>
      <c r="S33" s="15">
        <f t="shared" si="12"/>
        <v>5.4596989122369282</v>
      </c>
      <c r="T33" s="15">
        <f t="shared" si="12"/>
        <v>5.2089157462209998</v>
      </c>
      <c r="U33" s="15">
        <f t="shared" si="12"/>
        <v>4.9511042097351652</v>
      </c>
      <c r="V33" s="15">
        <f t="shared" si="12"/>
        <v>4.4432242848800785</v>
      </c>
      <c r="W33" s="15">
        <f t="shared" si="12"/>
        <v>3.5234347293416568</v>
      </c>
      <c r="X33" s="15">
        <f t="shared" si="12"/>
        <v>2.9367651368443264</v>
      </c>
      <c r="Y33" s="15">
        <f t="shared" si="12"/>
        <v>2.6358205372323686</v>
      </c>
      <c r="Z33" s="15">
        <f t="shared" si="12"/>
        <v>2.3623043390058451</v>
      </c>
      <c r="AA33" s="15">
        <f t="shared" si="12"/>
        <v>2.0510600094151799</v>
      </c>
      <c r="AB33" s="15">
        <f t="shared" si="12"/>
        <v>1.8191526425561106</v>
      </c>
      <c r="AC33" s="15">
        <f t="shared" si="12"/>
        <v>1.4728864231285301</v>
      </c>
      <c r="AD33" s="15">
        <f t="shared" si="12"/>
        <v>1.0356631569890986</v>
      </c>
      <c r="AE33" s="15">
        <f t="shared" si="12"/>
        <v>0.75470763638259086</v>
      </c>
      <c r="AF33" s="15">
        <f t="shared" si="12"/>
        <v>0.42962222069923878</v>
      </c>
      <c r="AG33" s="15">
        <f t="shared" si="12"/>
        <v>0.255845428101592</v>
      </c>
      <c r="AH33" s="15">
        <f t="shared" si="12"/>
        <v>0.16389562221638557</v>
      </c>
      <c r="AI33" s="15">
        <f t="shared" si="12"/>
        <v>0.12056977322644073</v>
      </c>
      <c r="AJ33" s="24">
        <f t="shared" si="12"/>
        <v>0.10021714017675434</v>
      </c>
      <c r="AK33" s="25">
        <f t="shared" si="12"/>
        <v>9.2049237076130233E-2</v>
      </c>
      <c r="AL33" s="15">
        <f t="shared" si="12"/>
        <v>5.0220924485317307E-2</v>
      </c>
      <c r="AM33" s="15">
        <f t="shared" si="12"/>
        <v>3.3997475359576965E-2</v>
      </c>
      <c r="AN33" s="15">
        <f t="shared" si="12"/>
        <v>3.3066076824000007E-2</v>
      </c>
      <c r="AO33" s="15">
        <f t="shared" si="12"/>
        <v>3.2562367545599998E-2</v>
      </c>
      <c r="AP33" s="15">
        <f t="shared" si="12"/>
        <v>3.2042409580799999E-2</v>
      </c>
      <c r="AQ33" s="15">
        <f t="shared" si="12"/>
        <v>1.4260803298800069E-2</v>
      </c>
      <c r="AR33" s="15">
        <f t="shared" si="12"/>
        <v>8.0135089920000003E-3</v>
      </c>
      <c r="AS33" s="15">
        <f t="shared" si="12"/>
        <v>2.0564701253485938E-3</v>
      </c>
      <c r="AT33" s="15">
        <f t="shared" si="12"/>
        <v>0</v>
      </c>
    </row>
    <row r="34" spans="1:46" x14ac:dyDescent="0.25">
      <c r="B34" s="17">
        <f>SUM(E34:AT34)</f>
        <v>128.95211602652935</v>
      </c>
      <c r="C34" s="47" t="s">
        <v>57</v>
      </c>
      <c r="D34" s="34" t="s">
        <v>37</v>
      </c>
      <c r="E34" s="11">
        <f>E33*(100-E29)/100</f>
        <v>12.452916317324052</v>
      </c>
      <c r="F34" s="11">
        <f t="shared" ref="F34:AT34" si="13">F33*(100-F29)/100</f>
        <v>12.135092989358441</v>
      </c>
      <c r="G34" s="11">
        <f t="shared" si="13"/>
        <v>11.71270786641114</v>
      </c>
      <c r="H34" s="11">
        <f t="shared" si="13"/>
        <v>11.273507661033209</v>
      </c>
      <c r="I34" s="11">
        <f t="shared" si="13"/>
        <v>10.807297102685739</v>
      </c>
      <c r="J34" s="11">
        <f t="shared" si="13"/>
        <v>9.8766409383676184</v>
      </c>
      <c r="K34" s="11">
        <f t="shared" si="13"/>
        <v>8.8627893190494476</v>
      </c>
      <c r="L34" s="11">
        <f t="shared" si="13"/>
        <v>7.9593690925556517</v>
      </c>
      <c r="M34" s="11">
        <f t="shared" si="13"/>
        <v>7.1585354754565138</v>
      </c>
      <c r="N34" s="11">
        <f t="shared" si="13"/>
        <v>6.3530909219509901</v>
      </c>
      <c r="O34" s="11">
        <f t="shared" si="13"/>
        <v>6.1749037886327427</v>
      </c>
      <c r="P34" s="11">
        <f t="shared" si="13"/>
        <v>5.3900172566192373</v>
      </c>
      <c r="Q34" s="11">
        <f t="shared" si="13"/>
        <v>4.6349029555790056</v>
      </c>
      <c r="R34" s="11">
        <f t="shared" si="13"/>
        <v>3.9682946921420807</v>
      </c>
      <c r="S34" s="11">
        <f t="shared" si="13"/>
        <v>3.2758193473421566</v>
      </c>
      <c r="T34" s="11">
        <f t="shared" si="13"/>
        <v>2.6044578731104995</v>
      </c>
      <c r="U34" s="11">
        <f t="shared" si="13"/>
        <v>1.9804416838940659</v>
      </c>
      <c r="V34" s="11">
        <f t="shared" si="13"/>
        <v>1.3329672854640235</v>
      </c>
      <c r="W34" s="11">
        <f t="shared" si="13"/>
        <v>0.70468694586833136</v>
      </c>
      <c r="X34" s="11">
        <f t="shared" si="13"/>
        <v>0.29367651368443259</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5703125" customWidth="1"/>
    <col min="3" max="3" width="18.140625" customWidth="1"/>
    <col min="4" max="4" width="51.42578125" customWidth="1"/>
  </cols>
  <sheetData>
    <row r="1" spans="1:46" x14ac:dyDescent="0.25">
      <c r="A1" s="3"/>
      <c r="B1" s="2" t="s">
        <v>69</v>
      </c>
      <c r="C1" s="13"/>
    </row>
    <row r="2" spans="1:46" x14ac:dyDescent="0.25">
      <c r="A2" s="4" t="s">
        <v>0</v>
      </c>
      <c r="B2" s="8">
        <v>257</v>
      </c>
      <c r="C2" s="14"/>
    </row>
    <row r="3" spans="1:46" x14ac:dyDescent="0.25">
      <c r="A3" s="4" t="s">
        <v>13</v>
      </c>
      <c r="B3" s="9">
        <f>'MASTER INPUT'!Q4</f>
        <v>0.75</v>
      </c>
      <c r="C3" s="14"/>
    </row>
    <row r="4" spans="1:46" x14ac:dyDescent="0.25">
      <c r="A4" s="5" t="s">
        <v>2</v>
      </c>
      <c r="B4" s="9">
        <f>'MASTER INPUT'!Q5</f>
        <v>2024</v>
      </c>
      <c r="C4" s="14"/>
    </row>
    <row r="5" spans="1:46" x14ac:dyDescent="0.25">
      <c r="A5" s="5" t="s">
        <v>4</v>
      </c>
      <c r="B5" s="9">
        <f>'MASTER INPUT'!Q6</f>
        <v>5</v>
      </c>
      <c r="C5" s="14"/>
    </row>
    <row r="6" spans="1:46" x14ac:dyDescent="0.25">
      <c r="A6" s="5" t="s">
        <v>11</v>
      </c>
      <c r="B6" s="9">
        <f>'MASTER INPUT'!Q7</f>
        <v>0.8</v>
      </c>
      <c r="C6" s="14"/>
    </row>
    <row r="7" spans="1:46" x14ac:dyDescent="0.25">
      <c r="A7" s="5" t="s">
        <v>10</v>
      </c>
      <c r="B7" s="9">
        <f>'MASTER INPUT'!Q8</f>
        <v>10</v>
      </c>
      <c r="C7" s="14"/>
    </row>
    <row r="8" spans="1:46" x14ac:dyDescent="0.25">
      <c r="A8" s="5" t="s">
        <v>44</v>
      </c>
      <c r="B8" s="9">
        <f>'MASTER INPUT'!Q9</f>
        <v>2025</v>
      </c>
      <c r="C8" s="14"/>
    </row>
    <row r="9" spans="1:46" x14ac:dyDescent="0.25">
      <c r="A9" s="5" t="s">
        <v>45</v>
      </c>
      <c r="B9" s="9">
        <f>'MASTER INPUT'!Q10</f>
        <v>2</v>
      </c>
      <c r="C9" s="14"/>
    </row>
    <row r="10" spans="1:46" x14ac:dyDescent="0.25">
      <c r="A10" s="5" t="s">
        <v>46</v>
      </c>
      <c r="B10" s="9">
        <f>'MASTER INPUT'!Q11</f>
        <v>2</v>
      </c>
      <c r="C10" s="14"/>
    </row>
    <row r="11" spans="1:46" x14ac:dyDescent="0.25">
      <c r="A11" s="4" t="s">
        <v>7</v>
      </c>
      <c r="B11" s="9">
        <f>'MASTER INPUT'!Q12</f>
        <v>2030</v>
      </c>
      <c r="C11" s="14"/>
      <c r="I11" s="12"/>
      <c r="J11" s="12"/>
      <c r="K11" s="12"/>
      <c r="L11" s="12"/>
    </row>
    <row r="12" spans="1:46" x14ac:dyDescent="0.25">
      <c r="A12" s="4" t="s">
        <v>12</v>
      </c>
      <c r="B12" s="9">
        <f>'MASTER INPUT'!Q13</f>
        <v>10</v>
      </c>
      <c r="C12" s="14"/>
      <c r="I12" s="12"/>
      <c r="J12" s="12"/>
      <c r="K12" s="12"/>
      <c r="L12" s="12"/>
    </row>
    <row r="13" spans="1:46" x14ac:dyDescent="0.25">
      <c r="A13" s="29"/>
      <c r="B13" s="7" t="s">
        <v>41</v>
      </c>
      <c r="C13" s="14"/>
      <c r="I13" s="12"/>
      <c r="J13" s="12"/>
      <c r="K13" s="12"/>
      <c r="L13" s="12"/>
    </row>
    <row r="14" spans="1:46" x14ac:dyDescent="0.25">
      <c r="A14" s="48" t="s">
        <v>67</v>
      </c>
      <c r="B14" s="17">
        <f>SUM(E16:AT16)</f>
        <v>97.251977958907062</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5.7496505918999983</v>
      </c>
      <c r="F16" s="39">
        <v>5.7442470879520133</v>
      </c>
      <c r="G16" s="39">
        <v>5.7254861063101501</v>
      </c>
      <c r="H16" s="39">
        <v>5.6730656688809979</v>
      </c>
      <c r="I16" s="39">
        <v>5.6405943757450059</v>
      </c>
      <c r="J16" s="39">
        <v>5.6249216390645662</v>
      </c>
      <c r="K16" s="39">
        <v>5.6046016197163624</v>
      </c>
      <c r="L16" s="39">
        <v>5.5321994166723067</v>
      </c>
      <c r="M16" s="39">
        <v>5.3348660801997747</v>
      </c>
      <c r="N16" s="39">
        <v>5.105733750492246</v>
      </c>
      <c r="O16" s="39">
        <v>4.7853586408579796</v>
      </c>
      <c r="P16" s="39">
        <v>4.3949709890138449</v>
      </c>
      <c r="Q16" s="39">
        <v>4.1050065054196896</v>
      </c>
      <c r="R16" s="39">
        <v>3.7583897152744359</v>
      </c>
      <c r="S16" s="39">
        <v>3.4703069243306199</v>
      </c>
      <c r="T16" s="39">
        <v>3.2094443987736443</v>
      </c>
      <c r="U16" s="39">
        <v>2.9526232722057388</v>
      </c>
      <c r="V16" s="39">
        <v>2.7384184764006334</v>
      </c>
      <c r="W16" s="39">
        <v>2.5548110496923147</v>
      </c>
      <c r="X16" s="39">
        <v>2.3631760944461724</v>
      </c>
      <c r="Y16" s="39">
        <v>2.0719684641868374</v>
      </c>
      <c r="Z16" s="39">
        <v>1.669487250798974</v>
      </c>
      <c r="AA16" s="39">
        <v>1.1870564305887268</v>
      </c>
      <c r="AB16" s="39">
        <v>0.80581262524994401</v>
      </c>
      <c r="AC16" s="39">
        <v>0.43554661425429092</v>
      </c>
      <c r="AD16" s="39">
        <v>0.34047716366153746</v>
      </c>
      <c r="AE16" s="39">
        <v>0.25694412088971258</v>
      </c>
      <c r="AF16" s="39">
        <v>0.23771711455724839</v>
      </c>
      <c r="AG16" s="39">
        <v>0.17406022314731046</v>
      </c>
      <c r="AH16" s="39">
        <v>5.0355482239837169E-3</v>
      </c>
      <c r="AI16" s="39"/>
      <c r="AJ16" s="40"/>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82.857882243324923</v>
      </c>
      <c r="C31" s="44" t="s">
        <v>54</v>
      </c>
      <c r="D31" s="37" t="s">
        <v>32</v>
      </c>
      <c r="E31" s="11">
        <f t="shared" ref="E31:AT31" si="10">E16*E20</f>
        <v>5.7496505918999983</v>
      </c>
      <c r="F31" s="11">
        <f t="shared" si="10"/>
        <v>5.7442470879520133</v>
      </c>
      <c r="G31" s="11">
        <f t="shared" si="10"/>
        <v>5.7254861063101501</v>
      </c>
      <c r="H31" s="11">
        <f t="shared" si="10"/>
        <v>5.6730656688809979</v>
      </c>
      <c r="I31" s="11">
        <f t="shared" si="10"/>
        <v>5.6405943757450059</v>
      </c>
      <c r="J31" s="11">
        <f t="shared" si="10"/>
        <v>5.3436755571113377</v>
      </c>
      <c r="K31" s="11">
        <f t="shared" si="10"/>
        <v>5.0441414577447263</v>
      </c>
      <c r="L31" s="11">
        <f t="shared" si="10"/>
        <v>4.702369504171461</v>
      </c>
      <c r="M31" s="11">
        <f t="shared" si="10"/>
        <v>4.2678928641598199</v>
      </c>
      <c r="N31" s="11">
        <f t="shared" si="10"/>
        <v>3.8293003128691847</v>
      </c>
      <c r="O31" s="11">
        <f t="shared" si="10"/>
        <v>3.5890189806434849</v>
      </c>
      <c r="P31" s="11">
        <f t="shared" si="10"/>
        <v>3.2962282417603834</v>
      </c>
      <c r="Q31" s="11">
        <f t="shared" si="10"/>
        <v>3.0787548790647672</v>
      </c>
      <c r="R31" s="11">
        <f t="shared" si="10"/>
        <v>2.8187922864558268</v>
      </c>
      <c r="S31" s="11">
        <f t="shared" si="10"/>
        <v>2.602730193247965</v>
      </c>
      <c r="T31" s="11">
        <f t="shared" si="10"/>
        <v>2.4070832990802331</v>
      </c>
      <c r="U31" s="11">
        <f t="shared" si="10"/>
        <v>2.2144674541543043</v>
      </c>
      <c r="V31" s="11">
        <f t="shared" si="10"/>
        <v>2.0538138573004749</v>
      </c>
      <c r="W31" s="11">
        <f t="shared" si="10"/>
        <v>1.9161082872692359</v>
      </c>
      <c r="X31" s="11">
        <f t="shared" si="10"/>
        <v>1.7723820708346292</v>
      </c>
      <c r="Y31" s="11">
        <f t="shared" si="10"/>
        <v>1.5539763481401281</v>
      </c>
      <c r="Z31" s="11">
        <f t="shared" si="10"/>
        <v>1.2521154380992305</v>
      </c>
      <c r="AA31" s="11">
        <f t="shared" si="10"/>
        <v>0.89029232294154514</v>
      </c>
      <c r="AB31" s="11">
        <f t="shared" si="10"/>
        <v>0.60435946893745807</v>
      </c>
      <c r="AC31" s="11">
        <f t="shared" si="10"/>
        <v>0.32665996069071818</v>
      </c>
      <c r="AD31" s="11">
        <f t="shared" si="10"/>
        <v>0.25535787274615307</v>
      </c>
      <c r="AE31" s="11">
        <f t="shared" si="10"/>
        <v>0.19270809066728445</v>
      </c>
      <c r="AF31" s="11">
        <f t="shared" si="10"/>
        <v>0.17828783591793629</v>
      </c>
      <c r="AG31" s="11">
        <f t="shared" si="10"/>
        <v>0.13054516736048283</v>
      </c>
      <c r="AH31" s="11">
        <f t="shared" si="10"/>
        <v>3.7766611679877875E-3</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71.290312977481562</v>
      </c>
      <c r="C32" s="45" t="s">
        <v>55</v>
      </c>
      <c r="D32" s="35" t="s">
        <v>36</v>
      </c>
      <c r="E32" s="11">
        <f>E31-(E23*E31*(1-$B$6))/100</f>
        <v>5.6346575800619982</v>
      </c>
      <c r="F32" s="11">
        <f t="shared" ref="F32:AT32" si="11">F31-(F23*F31*(1-$B$6))/100</f>
        <v>5.5144772044339332</v>
      </c>
      <c r="G32" s="11">
        <f t="shared" si="11"/>
        <v>5.3819569399315412</v>
      </c>
      <c r="H32" s="11">
        <f t="shared" si="11"/>
        <v>5.2192204153705184</v>
      </c>
      <c r="I32" s="11">
        <f t="shared" si="11"/>
        <v>5.0765349381705054</v>
      </c>
      <c r="J32" s="11">
        <f t="shared" si="11"/>
        <v>4.7024344902579776</v>
      </c>
      <c r="K32" s="11">
        <f t="shared" si="11"/>
        <v>4.3379616536604644</v>
      </c>
      <c r="L32" s="11">
        <f t="shared" si="11"/>
        <v>3.9499903835040273</v>
      </c>
      <c r="M32" s="11">
        <f t="shared" si="11"/>
        <v>3.4996721486110527</v>
      </c>
      <c r="N32" s="11">
        <f t="shared" si="11"/>
        <v>3.0634402502953479</v>
      </c>
      <c r="O32" s="11">
        <f t="shared" si="11"/>
        <v>2.8712151845147882</v>
      </c>
      <c r="P32" s="11">
        <f t="shared" si="11"/>
        <v>2.6369825934083067</v>
      </c>
      <c r="Q32" s="11">
        <f t="shared" si="11"/>
        <v>2.4630039032518138</v>
      </c>
      <c r="R32" s="11">
        <f t="shared" si="11"/>
        <v>2.2550338291646614</v>
      </c>
      <c r="S32" s="11">
        <f t="shared" si="11"/>
        <v>2.0821841545983721</v>
      </c>
      <c r="T32" s="11">
        <f t="shared" si="11"/>
        <v>1.9256666392641866</v>
      </c>
      <c r="U32" s="11">
        <f t="shared" si="11"/>
        <v>1.7715739633234437</v>
      </c>
      <c r="V32" s="11">
        <f t="shared" si="11"/>
        <v>1.64305108584038</v>
      </c>
      <c r="W32" s="11">
        <f t="shared" si="11"/>
        <v>1.5328866298153887</v>
      </c>
      <c r="X32" s="11">
        <f t="shared" si="11"/>
        <v>1.4179056566677035</v>
      </c>
      <c r="Y32" s="11">
        <f t="shared" si="11"/>
        <v>1.2431810785121025</v>
      </c>
      <c r="Z32" s="11">
        <f t="shared" si="11"/>
        <v>1.0016923504793844</v>
      </c>
      <c r="AA32" s="11">
        <f t="shared" si="11"/>
        <v>0.71223385835323616</v>
      </c>
      <c r="AB32" s="11">
        <f t="shared" si="11"/>
        <v>0.48348757514996649</v>
      </c>
      <c r="AC32" s="11">
        <f t="shared" si="11"/>
        <v>0.26132796855257456</v>
      </c>
      <c r="AD32" s="11">
        <f t="shared" si="11"/>
        <v>0.20428629819692246</v>
      </c>
      <c r="AE32" s="11">
        <f t="shared" si="11"/>
        <v>0.15416647253382756</v>
      </c>
      <c r="AF32" s="11">
        <f t="shared" si="11"/>
        <v>0.14263026873434903</v>
      </c>
      <c r="AG32" s="11">
        <f t="shared" si="11"/>
        <v>0.10443613388838627</v>
      </c>
      <c r="AH32" s="11">
        <f t="shared" si="11"/>
        <v>3.0213289343902303E-3</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70.602106449715961</v>
      </c>
      <c r="C33" s="46" t="s">
        <v>56</v>
      </c>
      <c r="D33" s="31" t="s">
        <v>40</v>
      </c>
      <c r="E33" s="15">
        <f>E32*E26</f>
        <v>5.6346575800619982</v>
      </c>
      <c r="F33" s="15">
        <f t="shared" ref="F33:AT33" si="12">F32*F26</f>
        <v>5.5144772044339332</v>
      </c>
      <c r="G33" s="15">
        <f t="shared" si="12"/>
        <v>5.3819569399315412</v>
      </c>
      <c r="H33" s="15">
        <f t="shared" si="12"/>
        <v>5.2192204153705184</v>
      </c>
      <c r="I33" s="15">
        <f t="shared" si="12"/>
        <v>5.0765349381705054</v>
      </c>
      <c r="J33" s="15">
        <f t="shared" si="12"/>
        <v>4.7024344902579776</v>
      </c>
      <c r="K33" s="15">
        <f t="shared" si="12"/>
        <v>4.3362264689990004</v>
      </c>
      <c r="L33" s="15">
        <f t="shared" si="12"/>
        <v>3.9452503950438227</v>
      </c>
      <c r="M33" s="15">
        <f t="shared" si="12"/>
        <v>3.4912729354543863</v>
      </c>
      <c r="N33" s="15">
        <f t="shared" si="12"/>
        <v>3.0511864892941665</v>
      </c>
      <c r="O33" s="15">
        <f t="shared" si="12"/>
        <v>2.8539878934076994</v>
      </c>
      <c r="P33" s="15">
        <f t="shared" si="12"/>
        <v>2.6148319396236768</v>
      </c>
      <c r="Q33" s="15">
        <f t="shared" si="12"/>
        <v>2.4354182595353935</v>
      </c>
      <c r="R33" s="15">
        <f t="shared" si="12"/>
        <v>2.2225613420246906</v>
      </c>
      <c r="S33" s="15">
        <f t="shared" si="12"/>
        <v>2.0447048398156014</v>
      </c>
      <c r="T33" s="15">
        <f t="shared" si="12"/>
        <v>1.8833019732003744</v>
      </c>
      <c r="U33" s="15">
        <f t="shared" si="12"/>
        <v>1.7248044106917049</v>
      </c>
      <c r="V33" s="15">
        <f t="shared" si="12"/>
        <v>1.5917878919621602</v>
      </c>
      <c r="W33" s="15">
        <f t="shared" si="12"/>
        <v>1.4770895564901085</v>
      </c>
      <c r="X33" s="15">
        <f t="shared" si="12"/>
        <v>1.3583536190876599</v>
      </c>
      <c r="Y33" s="15">
        <f t="shared" si="12"/>
        <v>1.1835083867435214</v>
      </c>
      <c r="Z33" s="15">
        <f t="shared" si="12"/>
        <v>0.94720028661330591</v>
      </c>
      <c r="AA33" s="15">
        <f t="shared" si="12"/>
        <v>0.66864514622201809</v>
      </c>
      <c r="AB33" s="15">
        <f t="shared" si="12"/>
        <v>0.45041702500970876</v>
      </c>
      <c r="AC33" s="15">
        <f t="shared" si="12"/>
        <v>0.2414670429425789</v>
      </c>
      <c r="AD33" s="15">
        <f t="shared" si="12"/>
        <v>0.18712624914838097</v>
      </c>
      <c r="AE33" s="15">
        <f t="shared" si="12"/>
        <v>0.13992149047170188</v>
      </c>
      <c r="AF33" s="15">
        <f t="shared" si="12"/>
        <v>0.12819608553843292</v>
      </c>
      <c r="AG33" s="15">
        <f t="shared" si="12"/>
        <v>9.2906384707108422E-2</v>
      </c>
      <c r="AH33" s="15">
        <f t="shared" si="12"/>
        <v>2.6587694622634025E-3</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58.831867338694124</v>
      </c>
      <c r="C34" s="47" t="s">
        <v>57</v>
      </c>
      <c r="D34" s="34" t="s">
        <v>37</v>
      </c>
      <c r="E34" s="11">
        <f>E33*(100-E29)/100</f>
        <v>5.6346575800619982</v>
      </c>
      <c r="F34" s="11">
        <f t="shared" ref="F34:AT34" si="13">F33*(100-F29)/100</f>
        <v>5.5144772044339332</v>
      </c>
      <c r="G34" s="11">
        <f t="shared" si="13"/>
        <v>5.3819569399315412</v>
      </c>
      <c r="H34" s="11">
        <f t="shared" si="13"/>
        <v>5.2192204153705184</v>
      </c>
      <c r="I34" s="11">
        <f t="shared" si="13"/>
        <v>5.0765349381705054</v>
      </c>
      <c r="J34" s="11">
        <f t="shared" si="13"/>
        <v>4.7024344902579776</v>
      </c>
      <c r="K34" s="11">
        <f t="shared" si="13"/>
        <v>4.3362264689990004</v>
      </c>
      <c r="L34" s="11">
        <f t="shared" si="13"/>
        <v>3.9452503950438227</v>
      </c>
      <c r="M34" s="11">
        <f t="shared" si="13"/>
        <v>3.4912729354543863</v>
      </c>
      <c r="N34" s="11">
        <f t="shared" si="13"/>
        <v>3.051186489294166</v>
      </c>
      <c r="O34" s="11">
        <f t="shared" si="13"/>
        <v>2.8539878934076994</v>
      </c>
      <c r="P34" s="11">
        <f t="shared" si="13"/>
        <v>2.3533487456613091</v>
      </c>
      <c r="Q34" s="11">
        <f t="shared" si="13"/>
        <v>1.9483346076283146</v>
      </c>
      <c r="R34" s="11">
        <f t="shared" si="13"/>
        <v>1.5557929394172834</v>
      </c>
      <c r="S34" s="11">
        <f t="shared" si="13"/>
        <v>1.2268229038893608</v>
      </c>
      <c r="T34" s="11">
        <f t="shared" si="13"/>
        <v>0.94165098660018709</v>
      </c>
      <c r="U34" s="11">
        <f t="shared" si="13"/>
        <v>0.68992176427668195</v>
      </c>
      <c r="V34" s="11">
        <f t="shared" si="13"/>
        <v>0.47753636758864809</v>
      </c>
      <c r="W34" s="11">
        <f t="shared" si="13"/>
        <v>0.2954179112980217</v>
      </c>
      <c r="X34" s="11">
        <f t="shared" si="13"/>
        <v>0.13583536190876599</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6" customWidth="1"/>
    <col min="3" max="3" width="18.140625" customWidth="1"/>
    <col min="4" max="4" width="50.85546875" customWidth="1"/>
  </cols>
  <sheetData>
    <row r="1" spans="1:46" ht="25.5" x14ac:dyDescent="0.25">
      <c r="A1" s="3"/>
      <c r="B1" s="2" t="s">
        <v>29</v>
      </c>
      <c r="C1" s="13"/>
    </row>
    <row r="2" spans="1:46" x14ac:dyDescent="0.25">
      <c r="A2" s="4" t="s">
        <v>0</v>
      </c>
      <c r="B2" s="8">
        <v>433</v>
      </c>
      <c r="C2" s="14"/>
    </row>
    <row r="3" spans="1:46" x14ac:dyDescent="0.25">
      <c r="A3" s="4" t="s">
        <v>13</v>
      </c>
      <c r="B3" s="9">
        <f>'MASTER INPUT'!R4</f>
        <v>0.75</v>
      </c>
      <c r="C3" s="14"/>
    </row>
    <row r="4" spans="1:46" x14ac:dyDescent="0.25">
      <c r="A4" s="5" t="s">
        <v>2</v>
      </c>
      <c r="B4" s="9">
        <f>'MASTER INPUT'!R5</f>
        <v>2024</v>
      </c>
      <c r="C4" s="14"/>
    </row>
    <row r="5" spans="1:46" x14ac:dyDescent="0.25">
      <c r="A5" s="5" t="s">
        <v>4</v>
      </c>
      <c r="B5" s="9">
        <f>'MASTER INPUT'!R6</f>
        <v>5</v>
      </c>
      <c r="C5" s="14"/>
    </row>
    <row r="6" spans="1:46" x14ac:dyDescent="0.25">
      <c r="A6" s="5" t="s">
        <v>11</v>
      </c>
      <c r="B6" s="9">
        <f>'MASTER INPUT'!R7</f>
        <v>0.8</v>
      </c>
      <c r="C6" s="14"/>
    </row>
    <row r="7" spans="1:46" x14ac:dyDescent="0.25">
      <c r="A7" s="5" t="s">
        <v>10</v>
      </c>
      <c r="B7" s="9">
        <f>'MASTER INPUT'!R8</f>
        <v>10</v>
      </c>
      <c r="C7" s="14"/>
    </row>
    <row r="8" spans="1:46" x14ac:dyDescent="0.25">
      <c r="A8" s="5" t="s">
        <v>44</v>
      </c>
      <c r="B8" s="9">
        <f>'MASTER INPUT'!R9</f>
        <v>2025</v>
      </c>
      <c r="C8" s="14"/>
    </row>
    <row r="9" spans="1:46" x14ac:dyDescent="0.25">
      <c r="A9" s="5" t="s">
        <v>45</v>
      </c>
      <c r="B9" s="9">
        <f>'MASTER INPUT'!R10</f>
        <v>2</v>
      </c>
      <c r="C9" s="14"/>
    </row>
    <row r="10" spans="1:46" x14ac:dyDescent="0.25">
      <c r="A10" s="5" t="s">
        <v>46</v>
      </c>
      <c r="B10" s="9">
        <f>'MASTER INPUT'!R11</f>
        <v>2</v>
      </c>
      <c r="C10" s="14"/>
    </row>
    <row r="11" spans="1:46" x14ac:dyDescent="0.25">
      <c r="A11" s="4" t="s">
        <v>7</v>
      </c>
      <c r="B11" s="9">
        <f>'MASTER INPUT'!R12</f>
        <v>2030</v>
      </c>
      <c r="C11" s="14"/>
      <c r="I11" s="12"/>
      <c r="J11" s="12"/>
      <c r="K11" s="12"/>
      <c r="L11" s="12"/>
    </row>
    <row r="12" spans="1:46" x14ac:dyDescent="0.25">
      <c r="A12" s="4" t="s">
        <v>12</v>
      </c>
      <c r="B12" s="9">
        <f>'MASTER INPUT'!R13</f>
        <v>10</v>
      </c>
      <c r="C12" s="14"/>
      <c r="I12" s="12"/>
      <c r="J12" s="12"/>
      <c r="K12" s="12"/>
      <c r="L12" s="12"/>
    </row>
    <row r="13" spans="1:46" x14ac:dyDescent="0.25">
      <c r="A13" s="29"/>
      <c r="B13" s="7" t="s">
        <v>41</v>
      </c>
      <c r="C13" s="14"/>
      <c r="I13" s="12"/>
      <c r="J13" s="12"/>
      <c r="K13" s="12"/>
      <c r="L13" s="12"/>
    </row>
    <row r="14" spans="1:46" x14ac:dyDescent="0.25">
      <c r="A14" s="48" t="s">
        <v>67</v>
      </c>
      <c r="B14" s="17">
        <f>SUM(E16:AT16)</f>
        <v>96.349357979041542</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4.9505123912798048</v>
      </c>
      <c r="F16" s="39">
        <v>4.9398934360707862</v>
      </c>
      <c r="G16" s="39">
        <v>4.9373931700000062</v>
      </c>
      <c r="H16" s="39">
        <v>4.9358063317638301</v>
      </c>
      <c r="I16" s="39">
        <v>4.914884744672265</v>
      </c>
      <c r="J16" s="39">
        <v>4.8925496101175252</v>
      </c>
      <c r="K16" s="39">
        <v>4.8345164447533078</v>
      </c>
      <c r="L16" s="39">
        <v>4.7976924452383152</v>
      </c>
      <c r="M16" s="39">
        <v>4.7211792489366911</v>
      </c>
      <c r="N16" s="39">
        <v>4.5737583132418989</v>
      </c>
      <c r="O16" s="39">
        <v>4.4426848408749322</v>
      </c>
      <c r="P16" s="39">
        <v>4.2248412653806611</v>
      </c>
      <c r="Q16" s="39">
        <v>4.0408428545850983</v>
      </c>
      <c r="R16" s="39">
        <v>4.0183854612382204</v>
      </c>
      <c r="S16" s="39">
        <v>3.9837856751699512</v>
      </c>
      <c r="T16" s="39">
        <v>3.8827687173911696</v>
      </c>
      <c r="U16" s="39">
        <v>3.6966719116192905</v>
      </c>
      <c r="V16" s="39">
        <v>3.528336014834986</v>
      </c>
      <c r="W16" s="39">
        <v>3.2417805972129337</v>
      </c>
      <c r="X16" s="39">
        <v>2.8744418150659299</v>
      </c>
      <c r="Y16" s="39">
        <v>2.4617942395904393</v>
      </c>
      <c r="Z16" s="39">
        <v>2.047225533278918</v>
      </c>
      <c r="AA16" s="39">
        <v>1.6220954558174112</v>
      </c>
      <c r="AB16" s="39">
        <v>1.1247080187991392</v>
      </c>
      <c r="AC16" s="39">
        <v>0.91363123595568552</v>
      </c>
      <c r="AD16" s="39">
        <v>0.75472198229857734</v>
      </c>
      <c r="AE16" s="39">
        <v>0.53920628896165301</v>
      </c>
      <c r="AF16" s="39">
        <v>0.32240294875738684</v>
      </c>
      <c r="AG16" s="39">
        <v>0.11697580646977658</v>
      </c>
      <c r="AH16" s="39">
        <v>1.3871179664917447E-2</v>
      </c>
      <c r="AI16" s="39">
        <v>0</v>
      </c>
      <c r="AJ16" s="40">
        <v>0</v>
      </c>
      <c r="AK16" s="19">
        <v>0</v>
      </c>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80.851156598434969</v>
      </c>
      <c r="C31" s="44" t="s">
        <v>54</v>
      </c>
      <c r="D31" s="37" t="s">
        <v>32</v>
      </c>
      <c r="E31" s="11">
        <f t="shared" ref="E31:AT31" si="10">E16*E20</f>
        <v>4.9505123912798048</v>
      </c>
      <c r="F31" s="11">
        <f t="shared" si="10"/>
        <v>4.9398934360707862</v>
      </c>
      <c r="G31" s="11">
        <f t="shared" si="10"/>
        <v>4.9373931700000062</v>
      </c>
      <c r="H31" s="11">
        <f t="shared" si="10"/>
        <v>4.9358063317638301</v>
      </c>
      <c r="I31" s="11">
        <f t="shared" si="10"/>
        <v>4.914884744672265</v>
      </c>
      <c r="J31" s="11">
        <f t="shared" si="10"/>
        <v>4.6479221296116489</v>
      </c>
      <c r="K31" s="11">
        <f t="shared" si="10"/>
        <v>4.3510648002779773</v>
      </c>
      <c r="L31" s="11">
        <f t="shared" si="10"/>
        <v>4.0780385784525679</v>
      </c>
      <c r="M31" s="11">
        <f t="shared" si="10"/>
        <v>3.7769433991493528</v>
      </c>
      <c r="N31" s="11">
        <f t="shared" si="10"/>
        <v>3.4303187349314239</v>
      </c>
      <c r="O31" s="11">
        <f t="shared" si="10"/>
        <v>3.3320136306561992</v>
      </c>
      <c r="P31" s="11">
        <f t="shared" si="10"/>
        <v>3.1686309490354958</v>
      </c>
      <c r="Q31" s="11">
        <f t="shared" si="10"/>
        <v>3.0306321409388239</v>
      </c>
      <c r="R31" s="11">
        <f t="shared" si="10"/>
        <v>3.0137890959286651</v>
      </c>
      <c r="S31" s="11">
        <f t="shared" si="10"/>
        <v>2.9878392563774634</v>
      </c>
      <c r="T31" s="11">
        <f t="shared" si="10"/>
        <v>2.9120765380433773</v>
      </c>
      <c r="U31" s="11">
        <f t="shared" si="10"/>
        <v>2.7725039337144679</v>
      </c>
      <c r="V31" s="11">
        <f t="shared" si="10"/>
        <v>2.6462520111262395</v>
      </c>
      <c r="W31" s="11">
        <f t="shared" si="10"/>
        <v>2.4313354479097002</v>
      </c>
      <c r="X31" s="11">
        <f t="shared" si="10"/>
        <v>2.1558313612994473</v>
      </c>
      <c r="Y31" s="11">
        <f t="shared" si="10"/>
        <v>1.8463456796928295</v>
      </c>
      <c r="Z31" s="11">
        <f t="shared" si="10"/>
        <v>1.5354191499591885</v>
      </c>
      <c r="AA31" s="11">
        <f t="shared" si="10"/>
        <v>1.2165715918630584</v>
      </c>
      <c r="AB31" s="11">
        <f t="shared" si="10"/>
        <v>0.84353101409935438</v>
      </c>
      <c r="AC31" s="11">
        <f t="shared" si="10"/>
        <v>0.68522342696676408</v>
      </c>
      <c r="AD31" s="11">
        <f t="shared" si="10"/>
        <v>0.56604148672393295</v>
      </c>
      <c r="AE31" s="11">
        <f t="shared" si="10"/>
        <v>0.40440471672123979</v>
      </c>
      <c r="AF31" s="11">
        <f t="shared" si="10"/>
        <v>0.24180221156804013</v>
      </c>
      <c r="AG31" s="11">
        <f t="shared" si="10"/>
        <v>8.7731854852332439E-2</v>
      </c>
      <c r="AH31" s="11">
        <f t="shared" si="10"/>
        <v>1.0403384748688085E-2</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69.008978806535268</v>
      </c>
      <c r="C32" s="45" t="s">
        <v>55</v>
      </c>
      <c r="D32" s="35" t="s">
        <v>36</v>
      </c>
      <c r="E32" s="11">
        <f>E31-(E23*E31*(1-$B$6))/100</f>
        <v>4.8515021434542085</v>
      </c>
      <c r="F32" s="11">
        <f t="shared" ref="F32:AT32" si="11">F31-(F23*F31*(1-$B$6))/100</f>
        <v>4.7422976986279552</v>
      </c>
      <c r="G32" s="11">
        <f t="shared" si="11"/>
        <v>4.6411495798000058</v>
      </c>
      <c r="H32" s="11">
        <f t="shared" si="11"/>
        <v>4.540941825222724</v>
      </c>
      <c r="I32" s="11">
        <f t="shared" si="11"/>
        <v>4.4233962702050382</v>
      </c>
      <c r="J32" s="11">
        <f t="shared" si="11"/>
        <v>4.0901714740582511</v>
      </c>
      <c r="K32" s="11">
        <f t="shared" si="11"/>
        <v>3.7419157282390607</v>
      </c>
      <c r="L32" s="11">
        <f t="shared" si="11"/>
        <v>3.4255524059001572</v>
      </c>
      <c r="M32" s="11">
        <f t="shared" si="11"/>
        <v>3.0970935873024694</v>
      </c>
      <c r="N32" s="11">
        <f t="shared" si="11"/>
        <v>2.7442549879451392</v>
      </c>
      <c r="O32" s="11">
        <f t="shared" si="11"/>
        <v>2.6656109045249594</v>
      </c>
      <c r="P32" s="11">
        <f t="shared" si="11"/>
        <v>2.5349047592283966</v>
      </c>
      <c r="Q32" s="11">
        <f t="shared" si="11"/>
        <v>2.4245057127510594</v>
      </c>
      <c r="R32" s="11">
        <f t="shared" si="11"/>
        <v>2.4110312767429321</v>
      </c>
      <c r="S32" s="11">
        <f t="shared" si="11"/>
        <v>2.3902714051019709</v>
      </c>
      <c r="T32" s="11">
        <f t="shared" si="11"/>
        <v>2.3296612304347022</v>
      </c>
      <c r="U32" s="11">
        <f t="shared" si="11"/>
        <v>2.2180031469715744</v>
      </c>
      <c r="V32" s="11">
        <f t="shared" si="11"/>
        <v>2.117001608900992</v>
      </c>
      <c r="W32" s="11">
        <f t="shared" si="11"/>
        <v>1.9450683583277604</v>
      </c>
      <c r="X32" s="11">
        <f t="shared" si="11"/>
        <v>1.7246650890395578</v>
      </c>
      <c r="Y32" s="11">
        <f t="shared" si="11"/>
        <v>1.4770765437542637</v>
      </c>
      <c r="Z32" s="11">
        <f t="shared" si="11"/>
        <v>1.2283353199673508</v>
      </c>
      <c r="AA32" s="11">
        <f t="shared" si="11"/>
        <v>0.97325727349044677</v>
      </c>
      <c r="AB32" s="11">
        <f t="shared" si="11"/>
        <v>0.67482481127948357</v>
      </c>
      <c r="AC32" s="11">
        <f t="shared" si="11"/>
        <v>0.54817874157341129</v>
      </c>
      <c r="AD32" s="11">
        <f t="shared" si="11"/>
        <v>0.45283318937914641</v>
      </c>
      <c r="AE32" s="11">
        <f t="shared" si="11"/>
        <v>0.32352377337699184</v>
      </c>
      <c r="AF32" s="11">
        <f t="shared" si="11"/>
        <v>0.19344176925443213</v>
      </c>
      <c r="AG32" s="11">
        <f t="shared" si="11"/>
        <v>7.0185483881865962E-2</v>
      </c>
      <c r="AH32" s="11">
        <f t="shared" si="11"/>
        <v>8.3227077989504687E-3</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68.142322409333019</v>
      </c>
      <c r="C33" s="46" t="s">
        <v>56</v>
      </c>
      <c r="D33" s="31" t="s">
        <v>40</v>
      </c>
      <c r="E33" s="15">
        <f>E32*E26</f>
        <v>4.8515021434542085</v>
      </c>
      <c r="F33" s="15">
        <f t="shared" ref="F33:AT33" si="12">F32*F26</f>
        <v>4.7422976986279552</v>
      </c>
      <c r="G33" s="15">
        <f t="shared" si="12"/>
        <v>4.6411495798000058</v>
      </c>
      <c r="H33" s="15">
        <f t="shared" si="12"/>
        <v>4.540941825222724</v>
      </c>
      <c r="I33" s="15">
        <f t="shared" si="12"/>
        <v>4.4233962702050382</v>
      </c>
      <c r="J33" s="15">
        <f t="shared" si="12"/>
        <v>4.0901714740582511</v>
      </c>
      <c r="K33" s="15">
        <f t="shared" si="12"/>
        <v>3.7404189619477655</v>
      </c>
      <c r="L33" s="15">
        <f t="shared" si="12"/>
        <v>3.421441743013077</v>
      </c>
      <c r="M33" s="15">
        <f t="shared" si="12"/>
        <v>3.0896605626929436</v>
      </c>
      <c r="N33" s="15">
        <f t="shared" si="12"/>
        <v>2.7332779679933585</v>
      </c>
      <c r="O33" s="15">
        <f t="shared" si="12"/>
        <v>2.6496172390978097</v>
      </c>
      <c r="P33" s="15">
        <f t="shared" si="12"/>
        <v>2.5136115592508781</v>
      </c>
      <c r="Q33" s="15">
        <f t="shared" si="12"/>
        <v>2.3973512487682478</v>
      </c>
      <c r="R33" s="15">
        <f t="shared" si="12"/>
        <v>2.3763124263578339</v>
      </c>
      <c r="S33" s="15">
        <f t="shared" si="12"/>
        <v>2.3472465198101355</v>
      </c>
      <c r="T33" s="15">
        <f t="shared" si="12"/>
        <v>2.2784086833651389</v>
      </c>
      <c r="U33" s="15">
        <f t="shared" si="12"/>
        <v>2.1594478638915251</v>
      </c>
      <c r="V33" s="15">
        <f t="shared" si="12"/>
        <v>2.0509511587032812</v>
      </c>
      <c r="W33" s="15">
        <f t="shared" si="12"/>
        <v>1.87426787008463</v>
      </c>
      <c r="X33" s="15">
        <f t="shared" si="12"/>
        <v>1.6522291552998964</v>
      </c>
      <c r="Y33" s="15">
        <f t="shared" si="12"/>
        <v>1.4061768696540589</v>
      </c>
      <c r="Z33" s="15">
        <f t="shared" si="12"/>
        <v>1.161513878561127</v>
      </c>
      <c r="AA33" s="15">
        <f t="shared" si="12"/>
        <v>0.91369392835283136</v>
      </c>
      <c r="AB33" s="15">
        <f t="shared" si="12"/>
        <v>0.62866679418796689</v>
      </c>
      <c r="AC33" s="15">
        <f t="shared" si="12"/>
        <v>0.50651715721383206</v>
      </c>
      <c r="AD33" s="15">
        <f t="shared" si="12"/>
        <v>0.41479520147129811</v>
      </c>
      <c r="AE33" s="15">
        <f t="shared" si="12"/>
        <v>0.29363017671695779</v>
      </c>
      <c r="AF33" s="15">
        <f t="shared" si="12"/>
        <v>0.17386546220588361</v>
      </c>
      <c r="AG33" s="15">
        <f t="shared" si="12"/>
        <v>6.2437006461307953E-2</v>
      </c>
      <c r="AH33" s="15">
        <f t="shared" si="12"/>
        <v>7.3239828630764121E-3</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53.334118803187174</v>
      </c>
      <c r="C34" s="47" t="s">
        <v>57</v>
      </c>
      <c r="D34" s="34" t="s">
        <v>37</v>
      </c>
      <c r="E34" s="11">
        <f>E33*(100-E29)/100</f>
        <v>4.8515021434542085</v>
      </c>
      <c r="F34" s="11">
        <f t="shared" ref="F34:AT34" si="13">F33*(100-F29)/100</f>
        <v>4.7422976986279552</v>
      </c>
      <c r="G34" s="11">
        <f t="shared" si="13"/>
        <v>4.6411495798000058</v>
      </c>
      <c r="H34" s="11">
        <f t="shared" si="13"/>
        <v>4.540941825222724</v>
      </c>
      <c r="I34" s="11">
        <f t="shared" si="13"/>
        <v>4.4233962702050382</v>
      </c>
      <c r="J34" s="11">
        <f t="shared" si="13"/>
        <v>4.0901714740582511</v>
      </c>
      <c r="K34" s="11">
        <f t="shared" si="13"/>
        <v>3.7404189619477655</v>
      </c>
      <c r="L34" s="11">
        <f t="shared" si="13"/>
        <v>3.421441743013077</v>
      </c>
      <c r="M34" s="11">
        <f t="shared" si="13"/>
        <v>3.0896605626929436</v>
      </c>
      <c r="N34" s="11">
        <f t="shared" si="13"/>
        <v>2.7332779679933581</v>
      </c>
      <c r="O34" s="11">
        <f t="shared" si="13"/>
        <v>2.6496172390978097</v>
      </c>
      <c r="P34" s="11">
        <f t="shared" si="13"/>
        <v>2.2622504033257904</v>
      </c>
      <c r="Q34" s="11">
        <f t="shared" si="13"/>
        <v>1.9178809990145982</v>
      </c>
      <c r="R34" s="11">
        <f t="shared" si="13"/>
        <v>1.6634186984504837</v>
      </c>
      <c r="S34" s="11">
        <f t="shared" si="13"/>
        <v>1.4083479118860813</v>
      </c>
      <c r="T34" s="11">
        <f t="shared" si="13"/>
        <v>1.1392043416825695</v>
      </c>
      <c r="U34" s="11">
        <f t="shared" si="13"/>
        <v>0.86377914555661006</v>
      </c>
      <c r="V34" s="11">
        <f t="shared" si="13"/>
        <v>0.6152853476109843</v>
      </c>
      <c r="W34" s="11">
        <f t="shared" si="13"/>
        <v>0.37485357401692604</v>
      </c>
      <c r="X34" s="11">
        <f t="shared" si="13"/>
        <v>0.16522291552998966</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workbookViewId="0">
      <selection activeCell="E8" sqref="E8"/>
    </sheetView>
  </sheetViews>
  <sheetFormatPr defaultRowHeight="15" x14ac:dyDescent="0.25"/>
  <cols>
    <col min="1" max="1" width="13.7109375" customWidth="1"/>
    <col min="2" max="2" width="45.7109375" customWidth="1"/>
    <col min="3" max="3" width="15" customWidth="1"/>
    <col min="4" max="5" width="10.7109375" customWidth="1"/>
    <col min="6" max="6" width="12.5703125" customWidth="1"/>
    <col min="7" max="14" width="10.7109375" customWidth="1"/>
    <col min="15" max="15" width="12" customWidth="1"/>
    <col min="16" max="18" width="10.7109375" customWidth="1"/>
  </cols>
  <sheetData>
    <row r="1" spans="1:20" x14ac:dyDescent="0.25">
      <c r="D1" s="6"/>
    </row>
    <row r="2" spans="1:20" ht="38.25" x14ac:dyDescent="0.25">
      <c r="A2" s="70" t="s">
        <v>71</v>
      </c>
      <c r="B2" s="2" t="s">
        <v>68</v>
      </c>
      <c r="C2" s="2" t="s">
        <v>70</v>
      </c>
      <c r="D2" s="2" t="s">
        <v>14</v>
      </c>
      <c r="E2" s="2" t="s">
        <v>16</v>
      </c>
      <c r="F2" s="2" t="s">
        <v>17</v>
      </c>
      <c r="G2" s="2" t="s">
        <v>18</v>
      </c>
      <c r="H2" s="2" t="s">
        <v>19</v>
      </c>
      <c r="I2" s="2" t="s">
        <v>20</v>
      </c>
      <c r="J2" s="2" t="s">
        <v>21</v>
      </c>
      <c r="K2" s="2" t="s">
        <v>22</v>
      </c>
      <c r="L2" s="2" t="s">
        <v>23</v>
      </c>
      <c r="M2" s="2" t="s">
        <v>24</v>
      </c>
      <c r="N2" s="2" t="s">
        <v>25</v>
      </c>
      <c r="O2" s="2" t="s">
        <v>26</v>
      </c>
      <c r="P2" s="2" t="s">
        <v>27</v>
      </c>
      <c r="Q2" s="2" t="s">
        <v>28</v>
      </c>
      <c r="R2" s="2" t="s">
        <v>29</v>
      </c>
    </row>
    <row r="3" spans="1:20" x14ac:dyDescent="0.25">
      <c r="A3" s="57"/>
      <c r="B3" s="58" t="s">
        <v>0</v>
      </c>
      <c r="C3" s="61">
        <v>10969</v>
      </c>
      <c r="D3" s="8">
        <v>3311</v>
      </c>
      <c r="E3" s="49">
        <v>1268</v>
      </c>
      <c r="F3" s="49">
        <v>7</v>
      </c>
      <c r="G3" s="49">
        <v>1665</v>
      </c>
      <c r="H3" s="49">
        <v>72</v>
      </c>
      <c r="I3" s="49">
        <v>294</v>
      </c>
      <c r="J3" s="49">
        <v>1048</v>
      </c>
      <c r="K3" s="49">
        <v>194</v>
      </c>
      <c r="L3" s="49">
        <v>1686</v>
      </c>
      <c r="M3" s="49">
        <v>104</v>
      </c>
      <c r="N3" s="49">
        <v>146</v>
      </c>
      <c r="O3" s="49">
        <v>140</v>
      </c>
      <c r="P3" s="49">
        <v>344</v>
      </c>
      <c r="Q3" s="49">
        <v>257</v>
      </c>
      <c r="R3" s="49">
        <v>433</v>
      </c>
      <c r="T3">
        <f>SUM(D3:R3)</f>
        <v>10969</v>
      </c>
    </row>
    <row r="4" spans="1:20" x14ac:dyDescent="0.25">
      <c r="A4" s="51" t="s">
        <v>1</v>
      </c>
      <c r="B4" s="4" t="s">
        <v>72</v>
      </c>
      <c r="C4" s="62">
        <v>0.75</v>
      </c>
      <c r="D4" s="9">
        <f>$C$4</f>
        <v>0.75</v>
      </c>
      <c r="E4" s="9">
        <f t="shared" ref="E4:R4" si="0">$C$4</f>
        <v>0.75</v>
      </c>
      <c r="F4" s="9">
        <f t="shared" si="0"/>
        <v>0.75</v>
      </c>
      <c r="G4" s="9">
        <f t="shared" si="0"/>
        <v>0.75</v>
      </c>
      <c r="H4" s="9">
        <f t="shared" si="0"/>
        <v>0.75</v>
      </c>
      <c r="I4" s="9">
        <f t="shared" si="0"/>
        <v>0.75</v>
      </c>
      <c r="J4" s="9">
        <f t="shared" si="0"/>
        <v>0.75</v>
      </c>
      <c r="K4" s="9">
        <f t="shared" si="0"/>
        <v>0.75</v>
      </c>
      <c r="L4" s="9">
        <f t="shared" si="0"/>
        <v>0.75</v>
      </c>
      <c r="M4" s="9">
        <f t="shared" si="0"/>
        <v>0.75</v>
      </c>
      <c r="N4" s="9">
        <f t="shared" si="0"/>
        <v>0.75</v>
      </c>
      <c r="O4" s="9">
        <f t="shared" si="0"/>
        <v>0.75</v>
      </c>
      <c r="P4" s="9">
        <f t="shared" si="0"/>
        <v>0.75</v>
      </c>
      <c r="Q4" s="9">
        <f t="shared" si="0"/>
        <v>0.75</v>
      </c>
      <c r="R4" s="9">
        <f t="shared" si="0"/>
        <v>0.75</v>
      </c>
    </row>
    <row r="5" spans="1:20" x14ac:dyDescent="0.25">
      <c r="A5" s="51" t="s">
        <v>3</v>
      </c>
      <c r="B5" s="5" t="s">
        <v>2</v>
      </c>
      <c r="C5" s="62">
        <v>2024</v>
      </c>
      <c r="D5" s="9">
        <f>$C$5</f>
        <v>2024</v>
      </c>
      <c r="E5" s="9">
        <f t="shared" ref="E5:R5" si="1">$C$5</f>
        <v>2024</v>
      </c>
      <c r="F5" s="9">
        <f t="shared" si="1"/>
        <v>2024</v>
      </c>
      <c r="G5" s="9">
        <f t="shared" si="1"/>
        <v>2024</v>
      </c>
      <c r="H5" s="9">
        <f t="shared" si="1"/>
        <v>2024</v>
      </c>
      <c r="I5" s="9">
        <f t="shared" si="1"/>
        <v>2024</v>
      </c>
      <c r="J5" s="9">
        <f t="shared" si="1"/>
        <v>2024</v>
      </c>
      <c r="K5" s="9">
        <f t="shared" si="1"/>
        <v>2024</v>
      </c>
      <c r="L5" s="9">
        <f t="shared" si="1"/>
        <v>2024</v>
      </c>
      <c r="M5" s="9">
        <f t="shared" si="1"/>
        <v>2024</v>
      </c>
      <c r="N5" s="9">
        <f t="shared" si="1"/>
        <v>2024</v>
      </c>
      <c r="O5" s="9">
        <f t="shared" si="1"/>
        <v>2024</v>
      </c>
      <c r="P5" s="9">
        <f t="shared" si="1"/>
        <v>2024</v>
      </c>
      <c r="Q5" s="9">
        <f t="shared" si="1"/>
        <v>2024</v>
      </c>
      <c r="R5" s="9">
        <f t="shared" si="1"/>
        <v>2024</v>
      </c>
    </row>
    <row r="6" spans="1:20" x14ac:dyDescent="0.25">
      <c r="A6" s="52" t="s">
        <v>5</v>
      </c>
      <c r="B6" s="5" t="s">
        <v>4</v>
      </c>
      <c r="C6" s="62">
        <v>5</v>
      </c>
      <c r="D6" s="9">
        <f>$C$6</f>
        <v>5</v>
      </c>
      <c r="E6" s="9">
        <f t="shared" ref="E6:R6" si="2">$C$6</f>
        <v>5</v>
      </c>
      <c r="F6" s="9">
        <f t="shared" si="2"/>
        <v>5</v>
      </c>
      <c r="G6" s="9">
        <f t="shared" si="2"/>
        <v>5</v>
      </c>
      <c r="H6" s="9">
        <f t="shared" si="2"/>
        <v>5</v>
      </c>
      <c r="I6" s="9">
        <f t="shared" si="2"/>
        <v>5</v>
      </c>
      <c r="J6" s="9">
        <f t="shared" si="2"/>
        <v>5</v>
      </c>
      <c r="K6" s="9">
        <f t="shared" si="2"/>
        <v>5</v>
      </c>
      <c r="L6" s="9">
        <f t="shared" si="2"/>
        <v>5</v>
      </c>
      <c r="M6" s="9">
        <f t="shared" si="2"/>
        <v>5</v>
      </c>
      <c r="N6" s="9">
        <f t="shared" si="2"/>
        <v>5</v>
      </c>
      <c r="O6" s="9">
        <f t="shared" si="2"/>
        <v>5</v>
      </c>
      <c r="P6" s="9">
        <f t="shared" si="2"/>
        <v>5</v>
      </c>
      <c r="Q6" s="9">
        <f t="shared" si="2"/>
        <v>5</v>
      </c>
      <c r="R6" s="9">
        <f t="shared" si="2"/>
        <v>5</v>
      </c>
    </row>
    <row r="7" spans="1:20" x14ac:dyDescent="0.25">
      <c r="A7" s="51" t="s">
        <v>6</v>
      </c>
      <c r="B7" s="5" t="s">
        <v>11</v>
      </c>
      <c r="C7" s="62">
        <v>0.8</v>
      </c>
      <c r="D7" s="9">
        <f>$C$7</f>
        <v>0.8</v>
      </c>
      <c r="E7" s="9">
        <f t="shared" ref="E7:R7" si="3">$C$7</f>
        <v>0.8</v>
      </c>
      <c r="F7" s="9">
        <f t="shared" si="3"/>
        <v>0.8</v>
      </c>
      <c r="G7" s="9">
        <f t="shared" si="3"/>
        <v>0.8</v>
      </c>
      <c r="H7" s="9">
        <f t="shared" si="3"/>
        <v>0.8</v>
      </c>
      <c r="I7" s="9">
        <f t="shared" si="3"/>
        <v>0.8</v>
      </c>
      <c r="J7" s="9">
        <f t="shared" si="3"/>
        <v>0.8</v>
      </c>
      <c r="K7" s="9">
        <f t="shared" si="3"/>
        <v>0.8</v>
      </c>
      <c r="L7" s="9">
        <f t="shared" si="3"/>
        <v>0.8</v>
      </c>
      <c r="M7" s="9">
        <f t="shared" si="3"/>
        <v>0.8</v>
      </c>
      <c r="N7" s="9">
        <f t="shared" si="3"/>
        <v>0.8</v>
      </c>
      <c r="O7" s="9">
        <f t="shared" si="3"/>
        <v>0.8</v>
      </c>
      <c r="P7" s="9">
        <f t="shared" si="3"/>
        <v>0.8</v>
      </c>
      <c r="Q7" s="9">
        <f t="shared" si="3"/>
        <v>0.8</v>
      </c>
      <c r="R7" s="9">
        <f t="shared" si="3"/>
        <v>0.8</v>
      </c>
    </row>
    <row r="8" spans="1:20" x14ac:dyDescent="0.25">
      <c r="A8" s="53">
        <v>42278</v>
      </c>
      <c r="B8" s="5" t="s">
        <v>10</v>
      </c>
      <c r="C8" s="63">
        <v>10</v>
      </c>
      <c r="D8" s="1">
        <f>$C$8</f>
        <v>10</v>
      </c>
      <c r="E8" s="1">
        <f t="shared" ref="E8:R8" si="4">$C$8</f>
        <v>10</v>
      </c>
      <c r="F8" s="1">
        <f t="shared" si="4"/>
        <v>10</v>
      </c>
      <c r="G8" s="1">
        <f t="shared" si="4"/>
        <v>10</v>
      </c>
      <c r="H8" s="1">
        <f t="shared" si="4"/>
        <v>10</v>
      </c>
      <c r="I8" s="1">
        <f t="shared" si="4"/>
        <v>10</v>
      </c>
      <c r="J8" s="1">
        <f t="shared" si="4"/>
        <v>10</v>
      </c>
      <c r="K8" s="1">
        <f t="shared" si="4"/>
        <v>10</v>
      </c>
      <c r="L8" s="1">
        <f t="shared" si="4"/>
        <v>10</v>
      </c>
      <c r="M8" s="1">
        <f t="shared" si="4"/>
        <v>10</v>
      </c>
      <c r="N8" s="1">
        <f t="shared" si="4"/>
        <v>10</v>
      </c>
      <c r="O8" s="1">
        <f t="shared" si="4"/>
        <v>10</v>
      </c>
      <c r="P8" s="1">
        <f t="shared" si="4"/>
        <v>10</v>
      </c>
      <c r="Q8" s="1">
        <f t="shared" si="4"/>
        <v>10</v>
      </c>
      <c r="R8" s="1">
        <f t="shared" si="4"/>
        <v>10</v>
      </c>
    </row>
    <row r="9" spans="1:20" x14ac:dyDescent="0.25">
      <c r="A9" s="54" t="s">
        <v>59</v>
      </c>
      <c r="B9" s="5" t="s">
        <v>44</v>
      </c>
      <c r="C9" s="62">
        <v>2025</v>
      </c>
      <c r="D9" s="9">
        <f>$C$9</f>
        <v>2025</v>
      </c>
      <c r="E9" s="9">
        <f t="shared" ref="E9:R9" si="5">$C$9</f>
        <v>2025</v>
      </c>
      <c r="F9" s="9">
        <f t="shared" si="5"/>
        <v>2025</v>
      </c>
      <c r="G9" s="9">
        <f t="shared" si="5"/>
        <v>2025</v>
      </c>
      <c r="H9" s="9">
        <f t="shared" si="5"/>
        <v>2025</v>
      </c>
      <c r="I9" s="9">
        <f t="shared" si="5"/>
        <v>2025</v>
      </c>
      <c r="J9" s="9">
        <f t="shared" si="5"/>
        <v>2025</v>
      </c>
      <c r="K9" s="9">
        <f t="shared" si="5"/>
        <v>2025</v>
      </c>
      <c r="L9" s="9">
        <f t="shared" si="5"/>
        <v>2025</v>
      </c>
      <c r="M9" s="9">
        <f t="shared" si="5"/>
        <v>2025</v>
      </c>
      <c r="N9" s="9">
        <f t="shared" si="5"/>
        <v>2025</v>
      </c>
      <c r="O9" s="9">
        <f t="shared" si="5"/>
        <v>2025</v>
      </c>
      <c r="P9" s="9">
        <f t="shared" si="5"/>
        <v>2025</v>
      </c>
      <c r="Q9" s="9">
        <f t="shared" si="5"/>
        <v>2025</v>
      </c>
      <c r="R9" s="9">
        <f t="shared" si="5"/>
        <v>2025</v>
      </c>
    </row>
    <row r="10" spans="1:20" x14ac:dyDescent="0.25">
      <c r="A10" s="55" t="s">
        <v>60</v>
      </c>
      <c r="B10" s="5" t="s">
        <v>95</v>
      </c>
      <c r="C10" s="62">
        <v>2</v>
      </c>
      <c r="D10" s="9">
        <f>$C$10</f>
        <v>2</v>
      </c>
      <c r="E10" s="9">
        <f t="shared" ref="E10:R10" si="6">$C$10</f>
        <v>2</v>
      </c>
      <c r="F10" s="9">
        <f t="shared" si="6"/>
        <v>2</v>
      </c>
      <c r="G10" s="9">
        <f t="shared" si="6"/>
        <v>2</v>
      </c>
      <c r="H10" s="9">
        <f t="shared" si="6"/>
        <v>2</v>
      </c>
      <c r="I10" s="9">
        <f t="shared" si="6"/>
        <v>2</v>
      </c>
      <c r="J10" s="9">
        <f t="shared" si="6"/>
        <v>2</v>
      </c>
      <c r="K10" s="9">
        <f t="shared" si="6"/>
        <v>2</v>
      </c>
      <c r="L10" s="9">
        <f t="shared" si="6"/>
        <v>2</v>
      </c>
      <c r="M10" s="9">
        <f t="shared" si="6"/>
        <v>2</v>
      </c>
      <c r="N10" s="9">
        <f t="shared" si="6"/>
        <v>2</v>
      </c>
      <c r="O10" s="9">
        <f t="shared" si="6"/>
        <v>2</v>
      </c>
      <c r="P10" s="9">
        <f t="shared" si="6"/>
        <v>2</v>
      </c>
      <c r="Q10" s="9">
        <f t="shared" si="6"/>
        <v>2</v>
      </c>
      <c r="R10" s="9">
        <f t="shared" si="6"/>
        <v>2</v>
      </c>
    </row>
    <row r="11" spans="1:20" x14ac:dyDescent="0.25">
      <c r="A11" s="56" t="s">
        <v>61</v>
      </c>
      <c r="B11" s="5" t="s">
        <v>46</v>
      </c>
      <c r="C11" s="62">
        <v>2</v>
      </c>
      <c r="D11" s="9">
        <f>$C$11</f>
        <v>2</v>
      </c>
      <c r="E11" s="9">
        <f t="shared" ref="E11:R11" si="7">$C$11</f>
        <v>2</v>
      </c>
      <c r="F11" s="9">
        <f t="shared" si="7"/>
        <v>2</v>
      </c>
      <c r="G11" s="9">
        <f t="shared" si="7"/>
        <v>2</v>
      </c>
      <c r="H11" s="9">
        <f t="shared" si="7"/>
        <v>2</v>
      </c>
      <c r="I11" s="9">
        <f t="shared" si="7"/>
        <v>2</v>
      </c>
      <c r="J11" s="9">
        <f t="shared" si="7"/>
        <v>2</v>
      </c>
      <c r="K11" s="9">
        <f t="shared" si="7"/>
        <v>2</v>
      </c>
      <c r="L11" s="9">
        <f t="shared" si="7"/>
        <v>2</v>
      </c>
      <c r="M11" s="9">
        <f t="shared" si="7"/>
        <v>2</v>
      </c>
      <c r="N11" s="9">
        <f t="shared" si="7"/>
        <v>2</v>
      </c>
      <c r="O11" s="9">
        <f t="shared" si="7"/>
        <v>2</v>
      </c>
      <c r="P11" s="9">
        <f t="shared" si="7"/>
        <v>2</v>
      </c>
      <c r="Q11" s="9">
        <f t="shared" si="7"/>
        <v>2</v>
      </c>
      <c r="R11" s="9">
        <f t="shared" si="7"/>
        <v>2</v>
      </c>
    </row>
    <row r="12" spans="1:20" x14ac:dyDescent="0.25">
      <c r="A12" s="51" t="s">
        <v>8</v>
      </c>
      <c r="B12" s="4" t="s">
        <v>7</v>
      </c>
      <c r="C12" s="62">
        <v>2030</v>
      </c>
      <c r="D12" s="9">
        <f>$C$12</f>
        <v>2030</v>
      </c>
      <c r="E12" s="9">
        <f t="shared" ref="E12:R12" si="8">$C$12</f>
        <v>2030</v>
      </c>
      <c r="F12" s="9">
        <f t="shared" si="8"/>
        <v>2030</v>
      </c>
      <c r="G12" s="9">
        <f t="shared" si="8"/>
        <v>2030</v>
      </c>
      <c r="H12" s="9">
        <f t="shared" si="8"/>
        <v>2030</v>
      </c>
      <c r="I12" s="9">
        <f t="shared" si="8"/>
        <v>2030</v>
      </c>
      <c r="J12" s="9">
        <f t="shared" si="8"/>
        <v>2030</v>
      </c>
      <c r="K12" s="9">
        <f t="shared" si="8"/>
        <v>2030</v>
      </c>
      <c r="L12" s="9">
        <f t="shared" si="8"/>
        <v>2030</v>
      </c>
      <c r="M12" s="9">
        <f t="shared" si="8"/>
        <v>2030</v>
      </c>
      <c r="N12" s="9">
        <f t="shared" si="8"/>
        <v>2030</v>
      </c>
      <c r="O12" s="9">
        <f t="shared" si="8"/>
        <v>2030</v>
      </c>
      <c r="P12" s="9">
        <f t="shared" si="8"/>
        <v>2030</v>
      </c>
      <c r="Q12" s="9">
        <f t="shared" si="8"/>
        <v>2030</v>
      </c>
      <c r="R12" s="9">
        <f t="shared" si="8"/>
        <v>2030</v>
      </c>
    </row>
    <row r="13" spans="1:20" x14ac:dyDescent="0.25">
      <c r="A13" s="53" t="s">
        <v>9</v>
      </c>
      <c r="B13" s="4" t="s">
        <v>12</v>
      </c>
      <c r="C13" s="62">
        <v>10</v>
      </c>
      <c r="D13" s="9">
        <f>$C$13</f>
        <v>10</v>
      </c>
      <c r="E13" s="9">
        <f t="shared" ref="E13:R13" si="9">$C$13</f>
        <v>10</v>
      </c>
      <c r="F13" s="9">
        <f t="shared" si="9"/>
        <v>10</v>
      </c>
      <c r="G13" s="9">
        <f t="shared" si="9"/>
        <v>10</v>
      </c>
      <c r="H13" s="9">
        <f t="shared" si="9"/>
        <v>10</v>
      </c>
      <c r="I13" s="9">
        <f t="shared" si="9"/>
        <v>10</v>
      </c>
      <c r="J13" s="9">
        <f t="shared" si="9"/>
        <v>10</v>
      </c>
      <c r="K13" s="9">
        <f t="shared" si="9"/>
        <v>10</v>
      </c>
      <c r="L13" s="9">
        <f t="shared" si="9"/>
        <v>10</v>
      </c>
      <c r="M13" s="9">
        <f t="shared" si="9"/>
        <v>10</v>
      </c>
      <c r="N13" s="9">
        <f t="shared" si="9"/>
        <v>10</v>
      </c>
      <c r="O13" s="9">
        <f t="shared" si="9"/>
        <v>10</v>
      </c>
      <c r="P13" s="9">
        <f t="shared" si="9"/>
        <v>10</v>
      </c>
      <c r="Q13" s="9">
        <f t="shared" si="9"/>
        <v>10</v>
      </c>
      <c r="R13" s="9">
        <f t="shared" si="9"/>
        <v>10</v>
      </c>
    </row>
    <row r="15" spans="1:20" ht="38.25" x14ac:dyDescent="0.25">
      <c r="A15" s="67"/>
      <c r="B15" s="64" t="s">
        <v>15</v>
      </c>
      <c r="C15" s="9" t="s">
        <v>30</v>
      </c>
      <c r="D15" s="2" t="s">
        <v>14</v>
      </c>
      <c r="E15" s="2" t="s">
        <v>16</v>
      </c>
      <c r="F15" s="2" t="s">
        <v>17</v>
      </c>
      <c r="G15" s="2" t="s">
        <v>18</v>
      </c>
      <c r="H15" s="2" t="s">
        <v>19</v>
      </c>
      <c r="I15" s="2" t="s">
        <v>20</v>
      </c>
      <c r="J15" s="2" t="s">
        <v>21</v>
      </c>
      <c r="K15" s="2" t="s">
        <v>22</v>
      </c>
      <c r="L15" s="2" t="s">
        <v>23</v>
      </c>
      <c r="M15" s="2" t="s">
        <v>24</v>
      </c>
      <c r="N15" s="2" t="s">
        <v>25</v>
      </c>
      <c r="O15" s="2" t="s">
        <v>26</v>
      </c>
      <c r="P15" s="2" t="s">
        <v>27</v>
      </c>
      <c r="Q15" s="2" t="s">
        <v>28</v>
      </c>
      <c r="R15" s="2" t="s">
        <v>29</v>
      </c>
    </row>
    <row r="16" spans="1:20" x14ac:dyDescent="0.25">
      <c r="A16" s="68"/>
      <c r="B16" s="65" t="s">
        <v>58</v>
      </c>
      <c r="C16" s="69">
        <f>SUM(D16:R16)</f>
        <v>2260.1872601600662</v>
      </c>
      <c r="D16" s="50">
        <f>'BULK CARRIERS'!B14</f>
        <v>307.43585955871748</v>
      </c>
      <c r="E16" s="50">
        <f>'CHEMICAL TANKERS'!B14</f>
        <v>150.2864739606953</v>
      </c>
      <c r="F16" s="59">
        <f>'COMBINATION CARRIERS'!B14</f>
        <v>0.73982966464548572</v>
      </c>
      <c r="G16" s="50">
        <f>'CONTAINER SHIPS'!B14</f>
        <v>658.30045786951916</v>
      </c>
      <c r="H16" s="50">
        <f>'CONTAINER RO RO CARGO'!B14</f>
        <v>23.576828230361645</v>
      </c>
      <c r="I16" s="50">
        <f>'GAS CARRIERS'!B14</f>
        <v>51.201958285036412</v>
      </c>
      <c r="J16" s="50">
        <f>'GENERAL CARGO SHIPS'!B14</f>
        <v>90.825116461623594</v>
      </c>
      <c r="K16" s="50">
        <f>'LNG CARRIERS'!B14</f>
        <v>106.55085709756021</v>
      </c>
      <c r="L16" s="50">
        <f>'OIL TANKERS'!B14</f>
        <v>226.89636485662029</v>
      </c>
      <c r="M16" s="50">
        <f>'OTHER SHIP TYPES'!B14</f>
        <v>12.967739473885546</v>
      </c>
      <c r="N16" s="50">
        <f>'PASSENGER SHIPS'!B14</f>
        <v>191.3861208482538</v>
      </c>
      <c r="O16" s="50">
        <f>'REFRIGERATED CARGO'!B14</f>
        <v>18.892961629885146</v>
      </c>
      <c r="P16" s="50">
        <f>'RO PAX'!B14</f>
        <v>227.52535628531371</v>
      </c>
      <c r="Q16" s="50">
        <f>'RO RO'!B14</f>
        <v>97.251977958907062</v>
      </c>
      <c r="R16" s="50">
        <f>'VEHICLE CARRIERS'!B14</f>
        <v>96.349357979041542</v>
      </c>
    </row>
    <row r="17" spans="1:18" x14ac:dyDescent="0.25">
      <c r="A17" s="68"/>
      <c r="B17" s="66" t="s">
        <v>62</v>
      </c>
      <c r="C17" s="69">
        <f t="shared" ref="C17:C20" si="10">SUM(D17:R17)</f>
        <v>1918.5703546556067</v>
      </c>
      <c r="D17" s="50">
        <f>'BULK CARRIERS'!B31</f>
        <v>260.55473028857335</v>
      </c>
      <c r="E17" s="50">
        <f>'CHEMICAL TANKERS'!B31</f>
        <v>128.38156361382536</v>
      </c>
      <c r="F17" s="59">
        <f>'COMBINATION CARRIERS'!B31</f>
        <v>0.69077350644814828</v>
      </c>
      <c r="G17" s="50">
        <f>'CONTAINER SHIPS'!B31</f>
        <v>561.49148053886961</v>
      </c>
      <c r="H17" s="50">
        <f>'CONTAINER RO RO CARGO'!B31</f>
        <v>20.023354306699087</v>
      </c>
      <c r="I17" s="50">
        <f>'GAS CARRIERS'!B31</f>
        <v>42.634463928413609</v>
      </c>
      <c r="J17" s="50">
        <f>'GENERAL CARGO SHIPS'!B31</f>
        <v>77.717128966928641</v>
      </c>
      <c r="K17" s="50">
        <f>'LNG CARRIERS'!B31</f>
        <v>89.47133886567012</v>
      </c>
      <c r="L17" s="50">
        <f>'OIL TANKERS'!B31</f>
        <v>199.84483745528459</v>
      </c>
      <c r="M17" s="50">
        <f>'OTHER SHIP TYPES'!B31</f>
        <v>11.052359348907631</v>
      </c>
      <c r="N17" s="50">
        <f>'PASSENGER SHIPS'!B31</f>
        <v>154.39268489534754</v>
      </c>
      <c r="O17" s="50">
        <f>'REFRIGERATED CARGO'!B31</f>
        <v>16.700931515895167</v>
      </c>
      <c r="P17" s="50">
        <f>'RO PAX'!B31</f>
        <v>191.90566858298425</v>
      </c>
      <c r="Q17" s="50">
        <f>'RO RO'!B31</f>
        <v>82.857882243324923</v>
      </c>
      <c r="R17" s="50">
        <f>'VEHICLE CARRIERS'!B31</f>
        <v>80.851156598434969</v>
      </c>
    </row>
    <row r="18" spans="1:18" x14ac:dyDescent="0.25">
      <c r="A18" s="68"/>
      <c r="B18" s="66" t="s">
        <v>55</v>
      </c>
      <c r="C18" s="69">
        <f t="shared" si="10"/>
        <v>1648.2142791996807</v>
      </c>
      <c r="D18" s="50">
        <f>'BULK CARRIERS'!B32</f>
        <v>223.55335232460092</v>
      </c>
      <c r="E18" s="50">
        <f>'CHEMICAL TANKERS'!B32</f>
        <v>110.61917110670284</v>
      </c>
      <c r="F18" s="59">
        <f>'COMBINATION CARRIERS'!B32</f>
        <v>0.62271831513478992</v>
      </c>
      <c r="G18" s="50">
        <f>'CONTAINER SHIPS'!B32</f>
        <v>483.83234093506337</v>
      </c>
      <c r="H18" s="50">
        <f>'CONTAINER RO RO CARGO'!B32</f>
        <v>17.201893897540032</v>
      </c>
      <c r="I18" s="50">
        <f>'GAS CARRIERS'!B32</f>
        <v>36.240148716166985</v>
      </c>
      <c r="J18" s="50">
        <f>'GENERAL CARGO SHIPS'!B32</f>
        <v>67.038282507661705</v>
      </c>
      <c r="K18" s="50">
        <f>'LNG CARRIERS'!B32</f>
        <v>76.383478245336079</v>
      </c>
      <c r="L18" s="50">
        <f>'OIL TANKERS'!B32</f>
        <v>174.94763477679359</v>
      </c>
      <c r="M18" s="50">
        <f>'OTHER SHIP TYPES'!B32</f>
        <v>9.5123862682066367</v>
      </c>
      <c r="N18" s="50">
        <f>'PASSENGER SHIPS'!B32</f>
        <v>128.97555319613377</v>
      </c>
      <c r="O18" s="50">
        <f>'REFRIGERATED CARGO'!B32</f>
        <v>14.667042821037793</v>
      </c>
      <c r="P18" s="50">
        <f>'RO PAX'!B32</f>
        <v>164.32098430528518</v>
      </c>
      <c r="Q18" s="50">
        <f>'RO RO'!B32</f>
        <v>71.290312977481562</v>
      </c>
      <c r="R18" s="50">
        <f>'VEHICLE CARRIERS'!B32</f>
        <v>69.008978806535268</v>
      </c>
    </row>
    <row r="19" spans="1:18" x14ac:dyDescent="0.25">
      <c r="A19" s="68"/>
      <c r="B19" s="66" t="s">
        <v>56</v>
      </c>
      <c r="C19" s="69">
        <f t="shared" si="10"/>
        <v>1627.6536195674628</v>
      </c>
      <c r="D19" s="50">
        <f>'BULK CARRIERS'!B33</f>
        <v>221.48823117282998</v>
      </c>
      <c r="E19" s="50">
        <f>'CHEMICAL TANKERS'!B33</f>
        <v>109.72980341828537</v>
      </c>
      <c r="F19" s="59">
        <f>'COMBINATION CARRIERS'!B33</f>
        <v>0.6216903750831605</v>
      </c>
      <c r="G19" s="50">
        <f>'CONTAINER SHIPS'!B33</f>
        <v>478.60025163671031</v>
      </c>
      <c r="H19" s="50">
        <f>'CONTAINER RO RO CARGO'!B33</f>
        <v>17.017950798356548</v>
      </c>
      <c r="I19" s="50">
        <f>'GAS CARRIERS'!B33</f>
        <v>35.706892019520289</v>
      </c>
      <c r="J19" s="50">
        <f>'GENERAL CARGO SHIPS'!B33</f>
        <v>66.510371788094986</v>
      </c>
      <c r="K19" s="50">
        <f>'LNG CARRIERS'!B33</f>
        <v>75.487316096698677</v>
      </c>
      <c r="L19" s="50">
        <f>'OIL TANKERS'!B33</f>
        <v>174.17157331619853</v>
      </c>
      <c r="M19" s="50">
        <f>'OTHER SHIP TYPES'!B33</f>
        <v>9.4323265593513916</v>
      </c>
      <c r="N19" s="50">
        <f>'PASSENGER SHIPS'!B33</f>
        <v>123.31553423438547</v>
      </c>
      <c r="O19" s="50">
        <f>'REFRIGERATED CARGO'!B33</f>
        <v>14.585711423666359</v>
      </c>
      <c r="P19" s="50">
        <f>'RO PAX'!B33</f>
        <v>162.24153786923233</v>
      </c>
      <c r="Q19" s="50">
        <f>'RO RO'!B33</f>
        <v>70.602106449715961</v>
      </c>
      <c r="R19" s="50">
        <f>'VEHICLE CARRIERS'!B33</f>
        <v>68.142322409333019</v>
      </c>
    </row>
    <row r="20" spans="1:18" x14ac:dyDescent="0.25">
      <c r="A20" s="68"/>
      <c r="B20" s="66" t="s">
        <v>57</v>
      </c>
      <c r="C20" s="69">
        <f t="shared" si="10"/>
        <v>1320.3463249094314</v>
      </c>
      <c r="D20" s="50">
        <f>'BULK CARRIERS'!B34</f>
        <v>184.85566663229426</v>
      </c>
      <c r="E20" s="50">
        <f>'CHEMICAL TANKERS'!B34</f>
        <v>94.110718655382939</v>
      </c>
      <c r="F20" s="59">
        <f>'COMBINATION CARRIERS'!B34</f>
        <v>0.60421231036632039</v>
      </c>
      <c r="G20" s="50">
        <f>'CONTAINER SHIPS'!B34</f>
        <v>388.75913815096777</v>
      </c>
      <c r="H20" s="50">
        <f>'CONTAINER RO RO CARGO'!B34</f>
        <v>13.740193022017431</v>
      </c>
      <c r="I20" s="50">
        <f>'GAS CARRIERS'!B34</f>
        <v>26.805263373299557</v>
      </c>
      <c r="J20" s="50">
        <f>'GENERAL CARGO SHIPS'!B34</f>
        <v>56.951175018906596</v>
      </c>
      <c r="K20" s="50">
        <f>'LNG CARRIERS'!B34</f>
        <v>60.813291105178521</v>
      </c>
      <c r="L20" s="50">
        <f>'OIL TANKERS'!B34</f>
        <v>161.2170069255159</v>
      </c>
      <c r="M20" s="50">
        <f>'OTHER SHIP TYPES'!B34</f>
        <v>8.0220528710646004</v>
      </c>
      <c r="N20" s="50">
        <f>'PASSENGER SHIPS'!B34</f>
        <v>70.100661225429818</v>
      </c>
      <c r="O20" s="50">
        <f>'REFRIGERATED CARGO'!B34</f>
        <v>13.248843450596709</v>
      </c>
      <c r="P20" s="50">
        <f>'RO PAX'!B34</f>
        <v>128.95211602652935</v>
      </c>
      <c r="Q20" s="50">
        <f>'RO RO'!B34</f>
        <v>58.831867338694124</v>
      </c>
      <c r="R20" s="50">
        <f>'VEHICLE CARRIERS'!B34</f>
        <v>53.334118803187174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1"/>
  <sheetViews>
    <sheetView topLeftCell="B1" workbookViewId="0">
      <selection activeCell="H14" sqref="H14"/>
    </sheetView>
  </sheetViews>
  <sheetFormatPr defaultRowHeight="15" x14ac:dyDescent="0.25"/>
  <cols>
    <col min="1" max="1" width="9.140625" customWidth="1"/>
    <col min="2" max="2" width="21.42578125" customWidth="1"/>
    <col min="3" max="3" width="45.85546875" customWidth="1"/>
    <col min="10" max="10" width="6.7109375" customWidth="1"/>
    <col min="11" max="11" width="26" customWidth="1"/>
  </cols>
  <sheetData>
    <row r="1" spans="2:22" ht="15.75" thickBot="1" x14ac:dyDescent="0.3"/>
    <row r="2" spans="2:22" ht="30.75" thickBot="1" x14ac:dyDescent="0.3">
      <c r="B2" s="122"/>
      <c r="C2" s="138" t="s">
        <v>75</v>
      </c>
      <c r="D2" s="90" t="s">
        <v>96</v>
      </c>
      <c r="E2" s="91" t="s">
        <v>74</v>
      </c>
      <c r="F2" s="92" t="s">
        <v>97</v>
      </c>
      <c r="H2" s="89" t="s">
        <v>73</v>
      </c>
      <c r="K2" s="130" t="s">
        <v>84</v>
      </c>
      <c r="L2" s="131" t="s">
        <v>96</v>
      </c>
      <c r="M2" s="123" t="s">
        <v>74</v>
      </c>
      <c r="N2" s="124" t="s">
        <v>97</v>
      </c>
      <c r="P2" s="12"/>
      <c r="Q2" s="12"/>
      <c r="R2" s="12"/>
      <c r="S2" s="12"/>
      <c r="T2" s="12"/>
      <c r="U2" s="12"/>
      <c r="V2" s="12"/>
    </row>
    <row r="3" spans="2:22" x14ac:dyDescent="0.25">
      <c r="B3" s="161" t="s">
        <v>77</v>
      </c>
      <c r="C3" s="88" t="s">
        <v>72</v>
      </c>
      <c r="D3" s="94">
        <v>0.85</v>
      </c>
      <c r="E3" s="95">
        <v>0.75</v>
      </c>
      <c r="F3" s="96">
        <v>0.65</v>
      </c>
      <c r="H3" s="93">
        <v>1</v>
      </c>
      <c r="K3" s="126" t="s">
        <v>76</v>
      </c>
      <c r="L3" s="150">
        <v>2179</v>
      </c>
      <c r="M3" s="151">
        <v>1919</v>
      </c>
      <c r="N3" s="152">
        <v>1652</v>
      </c>
      <c r="P3" s="160"/>
      <c r="Q3" s="12"/>
      <c r="R3" s="12"/>
      <c r="S3" s="12"/>
      <c r="T3" s="12"/>
      <c r="U3" s="12"/>
      <c r="V3" s="12"/>
    </row>
    <row r="4" spans="2:22" x14ac:dyDescent="0.25">
      <c r="B4" s="162"/>
      <c r="C4" s="83" t="s">
        <v>2</v>
      </c>
      <c r="D4" s="73">
        <v>2030</v>
      </c>
      <c r="E4" s="71">
        <v>2024</v>
      </c>
      <c r="F4" s="74">
        <v>2022</v>
      </c>
      <c r="H4" s="80"/>
      <c r="K4" s="126" t="s">
        <v>81</v>
      </c>
      <c r="L4" s="153">
        <v>2190</v>
      </c>
      <c r="M4" s="154">
        <v>1924</v>
      </c>
      <c r="N4" s="155">
        <v>1629</v>
      </c>
      <c r="P4" s="160"/>
      <c r="Q4" s="12"/>
      <c r="R4" s="12"/>
      <c r="S4" s="12"/>
      <c r="T4" s="12"/>
      <c r="U4" s="12"/>
      <c r="V4" s="12"/>
    </row>
    <row r="5" spans="2:22" ht="15.75" thickBot="1" x14ac:dyDescent="0.3">
      <c r="B5" s="163"/>
      <c r="C5" s="83" t="s">
        <v>4</v>
      </c>
      <c r="D5" s="98">
        <v>10</v>
      </c>
      <c r="E5" s="99">
        <v>5</v>
      </c>
      <c r="F5" s="100">
        <v>3</v>
      </c>
      <c r="H5" s="97"/>
      <c r="K5" s="126" t="s">
        <v>82</v>
      </c>
      <c r="L5" s="153">
        <v>2256</v>
      </c>
      <c r="M5" s="154">
        <v>2226</v>
      </c>
      <c r="N5" s="155">
        <v>2048</v>
      </c>
      <c r="P5" s="160"/>
      <c r="Q5" s="12"/>
      <c r="R5" s="12"/>
      <c r="S5" s="12"/>
      <c r="T5" s="12"/>
      <c r="U5" s="12"/>
      <c r="V5" s="12"/>
    </row>
    <row r="6" spans="2:22" ht="15.75" thickBot="1" x14ac:dyDescent="0.3">
      <c r="B6" s="169" t="s">
        <v>78</v>
      </c>
      <c r="C6" s="84" t="s">
        <v>11</v>
      </c>
      <c r="D6" s="102">
        <v>0.95</v>
      </c>
      <c r="E6" s="103">
        <v>0.8</v>
      </c>
      <c r="F6" s="104">
        <v>0.65</v>
      </c>
      <c r="H6" s="101">
        <v>1</v>
      </c>
      <c r="K6" s="127" t="s">
        <v>83</v>
      </c>
      <c r="L6" s="156">
        <v>2092</v>
      </c>
      <c r="M6" s="157">
        <v>1722</v>
      </c>
      <c r="N6" s="158">
        <v>1270</v>
      </c>
      <c r="P6" s="160"/>
      <c r="Q6" s="12"/>
      <c r="R6" s="12"/>
      <c r="S6" s="12"/>
      <c r="T6" s="12"/>
      <c r="U6" s="12"/>
      <c r="V6" s="12"/>
    </row>
    <row r="7" spans="2:22" ht="15.75" thickBot="1" x14ac:dyDescent="0.3">
      <c r="B7" s="170"/>
      <c r="C7" s="84" t="s">
        <v>10</v>
      </c>
      <c r="D7" s="106">
        <v>15</v>
      </c>
      <c r="E7" s="107">
        <v>10</v>
      </c>
      <c r="F7" s="108">
        <v>8</v>
      </c>
      <c r="H7" s="105"/>
      <c r="K7" s="121"/>
      <c r="P7" s="160"/>
      <c r="Q7" s="12"/>
      <c r="R7" s="12"/>
      <c r="S7" s="12"/>
      <c r="T7" s="12"/>
      <c r="U7" s="12"/>
      <c r="V7" s="12"/>
    </row>
    <row r="8" spans="2:22" ht="15.75" thickBot="1" x14ac:dyDescent="0.3">
      <c r="B8" s="164" t="s">
        <v>79</v>
      </c>
      <c r="C8" s="85" t="s">
        <v>44</v>
      </c>
      <c r="D8" s="114">
        <v>2030</v>
      </c>
      <c r="E8" s="115">
        <v>2025</v>
      </c>
      <c r="F8" s="116">
        <v>2022</v>
      </c>
      <c r="H8" s="113"/>
      <c r="K8" s="130" t="s">
        <v>85</v>
      </c>
      <c r="L8" s="131" t="s">
        <v>96</v>
      </c>
      <c r="M8" s="123" t="s">
        <v>74</v>
      </c>
      <c r="N8" s="124" t="s">
        <v>97</v>
      </c>
      <c r="P8" s="160"/>
      <c r="Q8" s="12"/>
      <c r="R8" s="12"/>
      <c r="S8" s="12"/>
      <c r="T8" s="12"/>
      <c r="U8" s="12"/>
      <c r="V8" s="12"/>
    </row>
    <row r="9" spans="2:22" x14ac:dyDescent="0.25">
      <c r="B9" s="165"/>
      <c r="C9" s="85" t="s">
        <v>95</v>
      </c>
      <c r="D9" s="75">
        <v>1</v>
      </c>
      <c r="E9" s="72">
        <v>2</v>
      </c>
      <c r="F9" s="76">
        <v>4</v>
      </c>
      <c r="H9" s="81">
        <v>0</v>
      </c>
      <c r="K9" s="137" t="s">
        <v>76</v>
      </c>
      <c r="L9" s="140">
        <f t="shared" ref="L9:N12" si="0">($B$15-L3)*100/$B$15</f>
        <v>3.584070796460177</v>
      </c>
      <c r="M9" s="141">
        <f t="shared" si="0"/>
        <v>15.08849557522124</v>
      </c>
      <c r="N9" s="142">
        <f t="shared" si="0"/>
        <v>26.902654867256636</v>
      </c>
      <c r="P9" s="160"/>
      <c r="Q9" s="12"/>
      <c r="R9" s="12"/>
      <c r="S9" s="12"/>
      <c r="T9" s="12"/>
      <c r="U9" s="12"/>
      <c r="V9" s="12"/>
    </row>
    <row r="10" spans="2:22" ht="15.75" thickBot="1" x14ac:dyDescent="0.3">
      <c r="B10" s="166"/>
      <c r="C10" s="85" t="s">
        <v>46</v>
      </c>
      <c r="D10" s="118">
        <v>1</v>
      </c>
      <c r="E10" s="119">
        <v>2</v>
      </c>
      <c r="F10" s="120">
        <v>4</v>
      </c>
      <c r="H10" s="117">
        <v>0</v>
      </c>
      <c r="K10" s="135" t="s">
        <v>81</v>
      </c>
      <c r="L10" s="143">
        <f t="shared" si="0"/>
        <v>3.0973451327433628</v>
      </c>
      <c r="M10" s="139">
        <f t="shared" si="0"/>
        <v>14.867256637168142</v>
      </c>
      <c r="N10" s="144">
        <f t="shared" si="0"/>
        <v>27.920353982300885</v>
      </c>
      <c r="P10" s="160"/>
      <c r="Q10" s="12"/>
      <c r="R10" s="12"/>
      <c r="S10" s="12"/>
      <c r="T10" s="12"/>
      <c r="U10" s="12"/>
      <c r="V10" s="12"/>
    </row>
    <row r="11" spans="2:22" x14ac:dyDescent="0.25">
      <c r="B11" s="167" t="s">
        <v>80</v>
      </c>
      <c r="C11" s="86" t="s">
        <v>7</v>
      </c>
      <c r="D11" s="110">
        <v>2035</v>
      </c>
      <c r="E11" s="111">
        <v>2030</v>
      </c>
      <c r="F11" s="112">
        <v>2025</v>
      </c>
      <c r="H11" s="109">
        <v>2060</v>
      </c>
      <c r="K11" s="135" t="s">
        <v>82</v>
      </c>
      <c r="L11" s="143">
        <f t="shared" si="0"/>
        <v>0.17699115044247787</v>
      </c>
      <c r="M11" s="139">
        <f t="shared" si="0"/>
        <v>1.5044247787610618</v>
      </c>
      <c r="N11" s="144">
        <f t="shared" si="0"/>
        <v>9.3805309734513269</v>
      </c>
      <c r="P11" s="160"/>
      <c r="Q11" s="12"/>
      <c r="R11" s="12"/>
      <c r="S11" s="12"/>
      <c r="T11" s="12"/>
      <c r="U11" s="12"/>
      <c r="V11" s="12"/>
    </row>
    <row r="12" spans="2:22" ht="15.75" thickBot="1" x14ac:dyDescent="0.3">
      <c r="B12" s="168"/>
      <c r="C12" s="87" t="s">
        <v>12</v>
      </c>
      <c r="D12" s="77">
        <v>15</v>
      </c>
      <c r="E12" s="78">
        <v>10</v>
      </c>
      <c r="F12" s="79">
        <v>10</v>
      </c>
      <c r="H12" s="82"/>
      <c r="K12" s="136" t="s">
        <v>83</v>
      </c>
      <c r="L12" s="145">
        <f t="shared" si="0"/>
        <v>7.4336283185840708</v>
      </c>
      <c r="M12" s="146">
        <f t="shared" si="0"/>
        <v>23.805309734513273</v>
      </c>
      <c r="N12" s="147">
        <f t="shared" si="0"/>
        <v>43.805309734513273</v>
      </c>
      <c r="P12" s="160"/>
      <c r="Q12" s="12"/>
      <c r="R12" s="12"/>
      <c r="S12" s="12"/>
      <c r="T12" s="12"/>
      <c r="U12" s="12"/>
      <c r="V12" s="12"/>
    </row>
    <row r="13" spans="2:22" ht="15.75" thickBot="1" x14ac:dyDescent="0.3">
      <c r="K13" s="121"/>
      <c r="P13" s="160"/>
      <c r="Q13" s="12"/>
      <c r="R13" s="12"/>
      <c r="S13" s="12"/>
      <c r="T13" s="12"/>
      <c r="U13" s="12"/>
      <c r="V13" s="12"/>
    </row>
    <row r="14" spans="2:22" x14ac:dyDescent="0.25">
      <c r="B14" s="132" t="s">
        <v>86</v>
      </c>
      <c r="K14" s="128" t="s">
        <v>87</v>
      </c>
      <c r="L14" s="150">
        <v>1976</v>
      </c>
      <c r="M14" s="151">
        <v>1320</v>
      </c>
      <c r="N14" s="152">
        <v>793</v>
      </c>
      <c r="P14" s="160"/>
      <c r="Q14" s="12"/>
      <c r="R14" s="12"/>
      <c r="S14" s="12"/>
      <c r="T14" s="12"/>
      <c r="U14" s="12"/>
      <c r="V14" s="12"/>
    </row>
    <row r="15" spans="2:22" ht="15.75" thickBot="1" x14ac:dyDescent="0.3">
      <c r="B15" s="133">
        <v>2260</v>
      </c>
      <c r="K15" s="129" t="s">
        <v>88</v>
      </c>
      <c r="L15" s="145">
        <f>($B$15-L14)*100/$B$15</f>
        <v>12.56637168141593</v>
      </c>
      <c r="M15" s="146">
        <f>($B$15-M14)*100/$B$15</f>
        <v>41.592920353982301</v>
      </c>
      <c r="N15" s="147">
        <f>($B$15-N14)*100/$B$15</f>
        <v>64.911504424778755</v>
      </c>
      <c r="P15" s="160"/>
      <c r="Q15" s="12"/>
      <c r="R15" s="12"/>
      <c r="S15" s="12"/>
      <c r="T15" s="12"/>
      <c r="U15" s="12"/>
      <c r="V15" s="12"/>
    </row>
    <row r="16" spans="2:22" ht="15.75" thickBot="1" x14ac:dyDescent="0.3">
      <c r="K16" s="121"/>
      <c r="P16" s="160"/>
      <c r="Q16" s="12"/>
      <c r="R16" s="12"/>
      <c r="S16" s="12"/>
      <c r="T16" s="12"/>
      <c r="U16" s="12"/>
      <c r="V16" s="12"/>
    </row>
    <row r="17" spans="3:22" ht="15.75" thickBot="1" x14ac:dyDescent="0.3">
      <c r="C17" s="159" t="s">
        <v>99</v>
      </c>
      <c r="K17" s="134" t="s">
        <v>93</v>
      </c>
      <c r="L17" s="131" t="s">
        <v>96</v>
      </c>
      <c r="M17" s="123" t="s">
        <v>74</v>
      </c>
      <c r="N17" s="124" t="s">
        <v>97</v>
      </c>
      <c r="P17" s="160"/>
      <c r="Q17" s="12"/>
      <c r="R17" s="12"/>
      <c r="S17" s="12"/>
      <c r="T17" s="12"/>
      <c r="U17" s="12"/>
      <c r="V17" s="12"/>
    </row>
    <row r="18" spans="3:22" x14ac:dyDescent="0.25">
      <c r="C18" s="159" t="s">
        <v>100</v>
      </c>
      <c r="K18" s="125" t="s">
        <v>89</v>
      </c>
      <c r="L18" s="150">
        <v>2029</v>
      </c>
      <c r="M18" s="151">
        <v>1487</v>
      </c>
      <c r="N18" s="152">
        <v>969</v>
      </c>
      <c r="P18" s="160"/>
      <c r="Q18" s="12"/>
      <c r="R18" s="12"/>
      <c r="S18" s="12"/>
      <c r="T18" s="12"/>
      <c r="U18" s="12"/>
      <c r="V18" s="12"/>
    </row>
    <row r="19" spans="3:22" x14ac:dyDescent="0.25">
      <c r="K19" s="126" t="s">
        <v>90</v>
      </c>
      <c r="L19" s="153">
        <v>2034</v>
      </c>
      <c r="M19" s="154">
        <v>1509</v>
      </c>
      <c r="N19" s="155">
        <v>994</v>
      </c>
      <c r="P19" s="160"/>
      <c r="Q19" s="12"/>
      <c r="R19" s="12"/>
      <c r="S19" s="12"/>
      <c r="T19" s="12"/>
      <c r="U19" s="12"/>
      <c r="V19" s="12"/>
    </row>
    <row r="20" spans="3:22" x14ac:dyDescent="0.25">
      <c r="K20" s="126" t="s">
        <v>91</v>
      </c>
      <c r="L20" s="153">
        <v>1977</v>
      </c>
      <c r="M20" s="154">
        <v>1325</v>
      </c>
      <c r="N20" s="155">
        <v>803</v>
      </c>
      <c r="P20" s="160"/>
      <c r="Q20" s="12"/>
      <c r="R20" s="12"/>
      <c r="S20" s="12"/>
      <c r="T20" s="12"/>
      <c r="U20" s="12"/>
      <c r="V20" s="12"/>
    </row>
    <row r="21" spans="3:22" ht="15.75" thickBot="1" x14ac:dyDescent="0.3">
      <c r="K21" s="127" t="s">
        <v>92</v>
      </c>
      <c r="L21" s="156">
        <v>2111</v>
      </c>
      <c r="M21" s="157">
        <v>1628</v>
      </c>
      <c r="N21" s="158">
        <v>1131</v>
      </c>
      <c r="P21" s="160"/>
      <c r="Q21" s="12"/>
      <c r="R21" s="12"/>
      <c r="S21" s="12"/>
      <c r="T21" s="12"/>
      <c r="U21" s="12"/>
      <c r="V21" s="12"/>
    </row>
    <row r="22" spans="3:22" ht="15.75" thickBot="1" x14ac:dyDescent="0.3">
      <c r="K22" s="121"/>
      <c r="L22" s="12"/>
      <c r="M22" s="12"/>
      <c r="N22" s="12"/>
      <c r="P22" s="160"/>
      <c r="Q22" s="12"/>
      <c r="R22" s="12"/>
      <c r="S22" s="12"/>
      <c r="T22" s="12"/>
      <c r="U22" s="12"/>
      <c r="V22" s="12"/>
    </row>
    <row r="23" spans="3:22" ht="30.75" thickBot="1" x14ac:dyDescent="0.3">
      <c r="K23" s="89" t="s">
        <v>94</v>
      </c>
      <c r="L23" s="131" t="s">
        <v>96</v>
      </c>
      <c r="M23" s="123" t="s">
        <v>74</v>
      </c>
      <c r="N23" s="124" t="s">
        <v>97</v>
      </c>
      <c r="P23" s="160"/>
      <c r="Q23" s="12"/>
      <c r="R23" s="12"/>
      <c r="S23" s="12"/>
      <c r="T23" s="12"/>
      <c r="U23" s="12"/>
      <c r="V23" s="12"/>
    </row>
    <row r="24" spans="3:22" x14ac:dyDescent="0.25">
      <c r="K24" s="125" t="s">
        <v>89</v>
      </c>
      <c r="L24" s="140">
        <f t="shared" ref="L24:N24" si="1">($B$15-L18)*100/$B$15</f>
        <v>10.221238938053098</v>
      </c>
      <c r="M24" s="141">
        <f t="shared" si="1"/>
        <v>34.203539823008846</v>
      </c>
      <c r="N24" s="142">
        <f t="shared" si="1"/>
        <v>57.123893805309734</v>
      </c>
      <c r="P24" s="160"/>
      <c r="Q24" s="12"/>
      <c r="R24" s="12"/>
      <c r="S24" s="12"/>
      <c r="T24" s="12"/>
      <c r="U24" s="12"/>
      <c r="V24" s="12"/>
    </row>
    <row r="25" spans="3:22" x14ac:dyDescent="0.25">
      <c r="K25" s="126" t="s">
        <v>90</v>
      </c>
      <c r="L25" s="143">
        <f t="shared" ref="L25:N25" si="2">($B$15-L19)*100/$B$15</f>
        <v>10</v>
      </c>
      <c r="M25" s="139">
        <f t="shared" si="2"/>
        <v>33.230088495575224</v>
      </c>
      <c r="N25" s="144">
        <f t="shared" si="2"/>
        <v>56.017699115044245</v>
      </c>
      <c r="P25" s="160"/>
      <c r="Q25" s="12"/>
      <c r="R25" s="12"/>
      <c r="S25" s="12"/>
      <c r="T25" s="12"/>
      <c r="U25" s="12"/>
      <c r="V25" s="12"/>
    </row>
    <row r="26" spans="3:22" x14ac:dyDescent="0.25">
      <c r="K26" s="126" t="s">
        <v>91</v>
      </c>
      <c r="L26" s="143">
        <f t="shared" ref="L26:N26" si="3">($B$15-L20)*100/$B$15</f>
        <v>12.522123893805309</v>
      </c>
      <c r="M26" s="139">
        <f t="shared" si="3"/>
        <v>41.371681415929203</v>
      </c>
      <c r="N26" s="144">
        <f t="shared" si="3"/>
        <v>64.469026548672559</v>
      </c>
      <c r="P26" s="160"/>
      <c r="Q26" s="12"/>
      <c r="R26" s="12"/>
      <c r="S26" s="12"/>
      <c r="T26" s="12"/>
      <c r="U26" s="12"/>
      <c r="V26" s="12"/>
    </row>
    <row r="27" spans="3:22" ht="15.75" thickBot="1" x14ac:dyDescent="0.3">
      <c r="K27" s="127" t="s">
        <v>92</v>
      </c>
      <c r="L27" s="145">
        <f t="shared" ref="L27:N27" si="4">($B$15-L21)*100/$B$15</f>
        <v>6.5929203539823007</v>
      </c>
      <c r="M27" s="146">
        <f t="shared" si="4"/>
        <v>27.964601769911503</v>
      </c>
      <c r="N27" s="147">
        <f t="shared" si="4"/>
        <v>49.955752212389378</v>
      </c>
      <c r="P27" s="160"/>
      <c r="Q27" s="12"/>
      <c r="R27" s="12"/>
      <c r="S27" s="12"/>
      <c r="T27" s="12"/>
      <c r="U27" s="12"/>
      <c r="V27" s="12"/>
    </row>
    <row r="28" spans="3:22" x14ac:dyDescent="0.25">
      <c r="P28" s="12"/>
      <c r="Q28" s="12"/>
      <c r="R28" s="12"/>
      <c r="S28" s="12"/>
      <c r="T28" s="12"/>
      <c r="U28" s="12"/>
      <c r="V28" s="12"/>
    </row>
    <row r="29" spans="3:22" x14ac:dyDescent="0.25">
      <c r="P29" s="12"/>
      <c r="Q29" s="12"/>
      <c r="R29" s="12"/>
      <c r="S29" s="12"/>
      <c r="T29" s="12"/>
      <c r="U29" s="12"/>
      <c r="V29" s="12"/>
    </row>
    <row r="30" spans="3:22" x14ac:dyDescent="0.25">
      <c r="P30" s="12"/>
      <c r="Q30" s="12"/>
      <c r="R30" s="12"/>
      <c r="S30" s="12"/>
      <c r="T30" s="12"/>
      <c r="U30" s="12"/>
      <c r="V30" s="12"/>
    </row>
    <row r="31" spans="3:22" x14ac:dyDescent="0.25">
      <c r="P31" s="12"/>
      <c r="Q31" s="12"/>
      <c r="R31" s="12"/>
      <c r="S31" s="12"/>
      <c r="T31" s="12"/>
      <c r="U31" s="12"/>
      <c r="V31" s="12"/>
    </row>
  </sheetData>
  <mergeCells count="4">
    <mergeCell ref="B3:B5"/>
    <mergeCell ref="B8:B10"/>
    <mergeCell ref="B11:B12"/>
    <mergeCell ref="B6:B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4"/>
  <sheetViews>
    <sheetView topLeftCell="A44" workbookViewId="0">
      <selection activeCell="B58" sqref="B58"/>
    </sheetView>
  </sheetViews>
  <sheetFormatPr defaultRowHeight="15" x14ac:dyDescent="0.25"/>
  <cols>
    <col min="2" max="2" width="26.140625" customWidth="1"/>
  </cols>
  <sheetData>
    <row r="1" spans="1:46" x14ac:dyDescent="0.25">
      <c r="A1" t="s">
        <v>98</v>
      </c>
    </row>
    <row r="4" spans="1:46" x14ac:dyDescent="0.25">
      <c r="A4" t="s">
        <v>30</v>
      </c>
      <c r="C4" s="41">
        <v>2019</v>
      </c>
      <c r="D4" s="41">
        <v>2020</v>
      </c>
      <c r="E4" s="41">
        <f>D4+1</f>
        <v>2021</v>
      </c>
      <c r="F4" s="41">
        <f t="shared" ref="F4:AT4" si="0">E4+1</f>
        <v>2022</v>
      </c>
      <c r="G4" s="41">
        <f t="shared" si="0"/>
        <v>2023</v>
      </c>
      <c r="H4" s="41">
        <f t="shared" si="0"/>
        <v>2024</v>
      </c>
      <c r="I4" s="41">
        <f t="shared" si="0"/>
        <v>2025</v>
      </c>
      <c r="J4" s="41">
        <f t="shared" si="0"/>
        <v>2026</v>
      </c>
      <c r="K4" s="41">
        <f t="shared" si="0"/>
        <v>2027</v>
      </c>
      <c r="L4" s="41">
        <f t="shared" si="0"/>
        <v>2028</v>
      </c>
      <c r="M4" s="41">
        <f t="shared" si="0"/>
        <v>2029</v>
      </c>
      <c r="N4" s="41">
        <f t="shared" si="0"/>
        <v>2030</v>
      </c>
      <c r="O4" s="41">
        <f t="shared" si="0"/>
        <v>2031</v>
      </c>
      <c r="P4" s="41">
        <f t="shared" si="0"/>
        <v>2032</v>
      </c>
      <c r="Q4" s="41">
        <f t="shared" si="0"/>
        <v>2033</v>
      </c>
      <c r="R4" s="41">
        <f t="shared" si="0"/>
        <v>2034</v>
      </c>
      <c r="S4" s="41">
        <f t="shared" si="0"/>
        <v>2035</v>
      </c>
      <c r="T4" s="41">
        <f t="shared" si="0"/>
        <v>2036</v>
      </c>
      <c r="U4" s="41">
        <f t="shared" si="0"/>
        <v>2037</v>
      </c>
      <c r="V4" s="41">
        <f t="shared" si="0"/>
        <v>2038</v>
      </c>
      <c r="W4" s="41">
        <f t="shared" si="0"/>
        <v>2039</v>
      </c>
      <c r="X4" s="41">
        <f t="shared" si="0"/>
        <v>2040</v>
      </c>
      <c r="Y4" s="41">
        <f t="shared" si="0"/>
        <v>2041</v>
      </c>
      <c r="Z4" s="41">
        <f t="shared" si="0"/>
        <v>2042</v>
      </c>
      <c r="AA4" s="41">
        <f t="shared" si="0"/>
        <v>2043</v>
      </c>
      <c r="AB4" s="41">
        <f t="shared" si="0"/>
        <v>2044</v>
      </c>
      <c r="AC4" s="41">
        <f t="shared" si="0"/>
        <v>2045</v>
      </c>
      <c r="AD4" s="41">
        <f t="shared" si="0"/>
        <v>2046</v>
      </c>
      <c r="AE4" s="41">
        <f t="shared" si="0"/>
        <v>2047</v>
      </c>
      <c r="AF4" s="41">
        <f t="shared" si="0"/>
        <v>2048</v>
      </c>
      <c r="AG4" s="41">
        <f t="shared" si="0"/>
        <v>2049</v>
      </c>
      <c r="AH4" s="42">
        <f t="shared" si="0"/>
        <v>2050</v>
      </c>
      <c r="AI4" s="43">
        <f t="shared" si="0"/>
        <v>2051</v>
      </c>
      <c r="AJ4" s="41">
        <f t="shared" si="0"/>
        <v>2052</v>
      </c>
      <c r="AK4" s="41">
        <f t="shared" si="0"/>
        <v>2053</v>
      </c>
      <c r="AL4" s="41">
        <f t="shared" si="0"/>
        <v>2054</v>
      </c>
      <c r="AM4" s="41">
        <f t="shared" si="0"/>
        <v>2055</v>
      </c>
      <c r="AN4" s="41">
        <f t="shared" si="0"/>
        <v>2056</v>
      </c>
      <c r="AO4" s="41">
        <f t="shared" si="0"/>
        <v>2057</v>
      </c>
      <c r="AP4" s="41">
        <f t="shared" si="0"/>
        <v>2058</v>
      </c>
      <c r="AQ4" s="41">
        <f t="shared" si="0"/>
        <v>2059</v>
      </c>
      <c r="AR4" s="41">
        <f t="shared" si="0"/>
        <v>2060</v>
      </c>
      <c r="AS4" s="41">
        <f t="shared" si="0"/>
        <v>2061</v>
      </c>
      <c r="AT4" s="41">
        <f t="shared" si="0"/>
        <v>2062</v>
      </c>
    </row>
    <row r="5" spans="1:46" x14ac:dyDescent="0.25">
      <c r="A5" s="10">
        <f>SUM(C5:AT5)</f>
        <v>307.43585955871748</v>
      </c>
      <c r="B5" t="s">
        <v>14</v>
      </c>
      <c r="C5" s="39">
        <v>17.311847169192426</v>
      </c>
      <c r="D5" s="39">
        <v>17.274456286793384</v>
      </c>
      <c r="E5" s="39">
        <v>17.241440802870954</v>
      </c>
      <c r="F5" s="39">
        <v>17.173879430021433</v>
      </c>
      <c r="G5" s="39">
        <v>17.117361315104315</v>
      </c>
      <c r="H5" s="39">
        <v>17.0393690772542</v>
      </c>
      <c r="I5" s="39">
        <v>16.949900122342704</v>
      </c>
      <c r="J5" s="39">
        <v>16.779397145964339</v>
      </c>
      <c r="K5" s="39">
        <v>16.395816402820802</v>
      </c>
      <c r="L5" s="39">
        <v>16.099553939692232</v>
      </c>
      <c r="M5" s="39">
        <v>15.798885379044323</v>
      </c>
      <c r="N5" s="39">
        <v>15.305105849925287</v>
      </c>
      <c r="O5" s="39">
        <v>14.778746937189265</v>
      </c>
      <c r="P5" s="39">
        <v>14.082916940079349</v>
      </c>
      <c r="Q5" s="39">
        <v>13.26240306880327</v>
      </c>
      <c r="R5" s="39">
        <v>12.088647697738933</v>
      </c>
      <c r="S5" s="39">
        <v>10.889894804751737</v>
      </c>
      <c r="T5" s="39">
        <v>9.5159938908091384</v>
      </c>
      <c r="U5" s="39">
        <v>8.0362996968609028</v>
      </c>
      <c r="V5" s="39">
        <v>6.7450402992275098</v>
      </c>
      <c r="W5" s="39">
        <v>5.6482276432605856</v>
      </c>
      <c r="X5" s="39">
        <v>4.4067561954307077</v>
      </c>
      <c r="Y5" s="39">
        <v>3.0341225648622649</v>
      </c>
      <c r="Z5" s="39">
        <v>1.7289410851445652</v>
      </c>
      <c r="AA5" s="39">
        <v>1.1264766484107449</v>
      </c>
      <c r="AB5" s="39">
        <v>0.81575793350780512</v>
      </c>
      <c r="AC5" s="39">
        <v>0.48900448367489302</v>
      </c>
      <c r="AD5" s="39">
        <v>0.2227157858752086</v>
      </c>
      <c r="AE5" s="39">
        <v>7.1612789105084715E-2</v>
      </c>
      <c r="AF5" s="39">
        <v>5.2881729589901788E-3</v>
      </c>
      <c r="AG5" s="39">
        <v>0</v>
      </c>
      <c r="AH5" s="40">
        <v>0</v>
      </c>
      <c r="AI5" s="19">
        <v>0</v>
      </c>
      <c r="AJ5" s="10">
        <v>0</v>
      </c>
      <c r="AK5" s="10">
        <v>0</v>
      </c>
      <c r="AL5" s="10">
        <v>0</v>
      </c>
      <c r="AM5" s="10">
        <v>0</v>
      </c>
      <c r="AN5" s="10">
        <v>0</v>
      </c>
      <c r="AO5" s="10">
        <v>0</v>
      </c>
      <c r="AP5" s="10">
        <v>0</v>
      </c>
      <c r="AQ5" s="10">
        <v>0</v>
      </c>
      <c r="AR5" s="10">
        <v>0</v>
      </c>
      <c r="AS5" s="10">
        <v>0</v>
      </c>
      <c r="AT5" s="10">
        <v>0</v>
      </c>
    </row>
    <row r="6" spans="1:46" x14ac:dyDescent="0.25">
      <c r="A6" s="10">
        <f t="shared" ref="A6:A19" si="1">SUM(C6:AT6)</f>
        <v>150.2864739606953</v>
      </c>
      <c r="B6" t="s">
        <v>16</v>
      </c>
      <c r="C6" s="39">
        <v>9.1180774900000063</v>
      </c>
      <c r="D6" s="39">
        <v>9.1044856849423077</v>
      </c>
      <c r="E6" s="39">
        <v>9.082858923161707</v>
      </c>
      <c r="F6" s="39">
        <v>9.0372214070520087</v>
      </c>
      <c r="G6" s="39">
        <v>8.9174283595810078</v>
      </c>
      <c r="H6" s="39">
        <v>8.8392773735429078</v>
      </c>
      <c r="I6" s="39">
        <v>8.7407013407480072</v>
      </c>
      <c r="J6" s="39">
        <v>8.541255299717605</v>
      </c>
      <c r="K6" s="39">
        <v>8.3720794265425038</v>
      </c>
      <c r="L6" s="39">
        <v>8.2430743490166041</v>
      </c>
      <c r="M6" s="39">
        <v>8.0024735111456025</v>
      </c>
      <c r="N6" s="39">
        <v>7.6332340054498031</v>
      </c>
      <c r="O6" s="39">
        <v>7.2030754865251048</v>
      </c>
      <c r="P6" s="39">
        <v>6.6889549491176012</v>
      </c>
      <c r="Q6" s="39">
        <v>6.1295866068020075</v>
      </c>
      <c r="R6" s="39">
        <v>5.4067582861298034</v>
      </c>
      <c r="S6" s="39">
        <v>4.3118190475025049</v>
      </c>
      <c r="T6" s="39">
        <v>3.4891578498454021</v>
      </c>
      <c r="U6" s="39">
        <v>2.9547263231783019</v>
      </c>
      <c r="V6" s="39">
        <v>2.6093136069975</v>
      </c>
      <c r="W6" s="39">
        <v>2.3958623746747998</v>
      </c>
      <c r="X6" s="39">
        <v>2.1279209038777989</v>
      </c>
      <c r="Y6" s="39">
        <v>1.6982696458575004</v>
      </c>
      <c r="Z6" s="39">
        <v>1.0376618062084006</v>
      </c>
      <c r="AA6" s="39">
        <v>0.47356868545080028</v>
      </c>
      <c r="AB6" s="39">
        <v>0.1274613426277002</v>
      </c>
      <c r="AC6" s="39">
        <v>1.6987500000000241E-4</v>
      </c>
      <c r="AD6" s="39">
        <v>0</v>
      </c>
      <c r="AE6" s="39">
        <v>0</v>
      </c>
      <c r="AF6" s="39">
        <v>0</v>
      </c>
      <c r="AG6" s="39">
        <v>0</v>
      </c>
      <c r="AH6" s="40">
        <v>0</v>
      </c>
      <c r="AI6" s="19">
        <v>0</v>
      </c>
      <c r="AJ6" s="10">
        <v>0</v>
      </c>
      <c r="AK6" s="10">
        <v>0</v>
      </c>
      <c r="AL6" s="10">
        <v>0</v>
      </c>
      <c r="AM6" s="10">
        <v>0</v>
      </c>
      <c r="AN6" s="10">
        <v>0</v>
      </c>
      <c r="AO6" s="10">
        <v>0</v>
      </c>
      <c r="AP6" s="10">
        <v>0</v>
      </c>
      <c r="AQ6" s="10">
        <v>0</v>
      </c>
      <c r="AR6" s="10">
        <v>0</v>
      </c>
      <c r="AS6" s="10">
        <v>0</v>
      </c>
      <c r="AT6" s="10">
        <v>0</v>
      </c>
    </row>
    <row r="7" spans="1:46" x14ac:dyDescent="0.25">
      <c r="A7" s="10">
        <f t="shared" si="1"/>
        <v>0.73982966464548572</v>
      </c>
      <c r="B7" t="s">
        <v>17</v>
      </c>
      <c r="C7" s="39">
        <v>8.4088009999999991E-2</v>
      </c>
      <c r="D7" s="39">
        <v>8.4088009999999991E-2</v>
      </c>
      <c r="E7" s="39">
        <v>8.4088009999999991E-2</v>
      </c>
      <c r="F7" s="39">
        <v>8.3555377051657137E-2</v>
      </c>
      <c r="G7" s="39">
        <v>8.3115369999999994E-2</v>
      </c>
      <c r="H7" s="39">
        <v>8.3115369999999994E-2</v>
      </c>
      <c r="I7" s="39">
        <v>5.3781374285714258E-2</v>
      </c>
      <c r="J7" s="39">
        <v>5.2694930000000001E-2</v>
      </c>
      <c r="K7" s="39">
        <v>2.4155811165257109E-2</v>
      </c>
      <c r="L7" s="39">
        <v>1.6507906071428564E-2</v>
      </c>
      <c r="M7" s="39">
        <v>1.2027990000000001E-2</v>
      </c>
      <c r="N7" s="39">
        <v>1.2027990000000001E-2</v>
      </c>
      <c r="O7" s="39">
        <v>1.2027990000000001E-2</v>
      </c>
      <c r="P7" s="39">
        <v>1.2027990000000001E-2</v>
      </c>
      <c r="Q7" s="39">
        <v>1.2027990000000001E-2</v>
      </c>
      <c r="R7" s="39">
        <v>1.2027990000000001E-2</v>
      </c>
      <c r="S7" s="39">
        <v>1.2027990000000001E-2</v>
      </c>
      <c r="T7" s="39">
        <v>6.4435660714285596E-3</v>
      </c>
      <c r="U7" s="39">
        <v>0</v>
      </c>
      <c r="V7" s="39">
        <v>0</v>
      </c>
      <c r="W7" s="39">
        <v>0</v>
      </c>
      <c r="X7" s="39">
        <v>0</v>
      </c>
      <c r="Y7" s="39">
        <v>0</v>
      </c>
      <c r="Z7" s="39">
        <v>0</v>
      </c>
      <c r="AA7" s="39">
        <v>0</v>
      </c>
      <c r="AB7" s="39">
        <v>0</v>
      </c>
      <c r="AC7" s="39">
        <v>0</v>
      </c>
      <c r="AD7" s="39">
        <v>0</v>
      </c>
      <c r="AE7" s="39">
        <v>0</v>
      </c>
      <c r="AF7" s="39">
        <v>0</v>
      </c>
      <c r="AG7" s="39">
        <v>0</v>
      </c>
      <c r="AH7" s="40">
        <v>0</v>
      </c>
      <c r="AI7" s="19">
        <v>0</v>
      </c>
      <c r="AJ7" s="10">
        <v>0</v>
      </c>
      <c r="AK7" s="10">
        <v>0</v>
      </c>
      <c r="AL7" s="10">
        <v>0</v>
      </c>
      <c r="AM7" s="10">
        <v>0</v>
      </c>
      <c r="AN7" s="10">
        <v>0</v>
      </c>
      <c r="AO7" s="10">
        <v>0</v>
      </c>
      <c r="AP7" s="10">
        <v>0</v>
      </c>
      <c r="AQ7" s="10">
        <v>0</v>
      </c>
      <c r="AR7" s="10">
        <v>0</v>
      </c>
      <c r="AS7" s="10">
        <v>0</v>
      </c>
      <c r="AT7" s="10">
        <v>0</v>
      </c>
    </row>
    <row r="8" spans="1:46" x14ac:dyDescent="0.25">
      <c r="A8" s="10">
        <f t="shared" si="1"/>
        <v>658.30045786951916</v>
      </c>
      <c r="B8" t="s">
        <v>18</v>
      </c>
      <c r="C8" s="39">
        <v>42.192969999139443</v>
      </c>
      <c r="D8" s="39">
        <v>41.148146555130218</v>
      </c>
      <c r="E8" s="39">
        <v>40.098612895154325</v>
      </c>
      <c r="F8" s="39">
        <v>38.87085165394425</v>
      </c>
      <c r="G8" s="39">
        <v>37.849534165044332</v>
      </c>
      <c r="H8" s="39">
        <v>36.93288349065282</v>
      </c>
      <c r="I8" s="39">
        <v>35.649319821720702</v>
      </c>
      <c r="J8" s="39">
        <v>34.005925951876506</v>
      </c>
      <c r="K8" s="39">
        <v>31.8308210610111</v>
      </c>
      <c r="L8" s="39">
        <v>29.932336318982227</v>
      </c>
      <c r="M8" s="39">
        <v>28.395808459651619</v>
      </c>
      <c r="N8" s="39">
        <v>26.987781432663915</v>
      </c>
      <c r="O8" s="39">
        <v>25.416927271150797</v>
      </c>
      <c r="P8" s="39">
        <v>24.154647396440193</v>
      </c>
      <c r="Q8" s="39">
        <v>22.72440281409439</v>
      </c>
      <c r="R8" s="39">
        <v>21.157200245111291</v>
      </c>
      <c r="S8" s="39">
        <v>20.138176242030397</v>
      </c>
      <c r="T8" s="39">
        <v>19.501135239721197</v>
      </c>
      <c r="U8" s="39">
        <v>18.706002296354992</v>
      </c>
      <c r="V8" s="39">
        <v>17.457265565431708</v>
      </c>
      <c r="W8" s="39">
        <v>15.752954414151001</v>
      </c>
      <c r="X8" s="39">
        <v>14.642404429455006</v>
      </c>
      <c r="Y8" s="39">
        <v>12.710393795044705</v>
      </c>
      <c r="Z8" s="39">
        <v>9.8413272115072008</v>
      </c>
      <c r="AA8" s="39">
        <v>6.4391789379905964</v>
      </c>
      <c r="AB8" s="39">
        <v>4.1031776802210995</v>
      </c>
      <c r="AC8" s="39">
        <v>1.6010212765711984</v>
      </c>
      <c r="AD8" s="39">
        <v>5.9251249272199727E-2</v>
      </c>
      <c r="AE8" s="39">
        <v>0</v>
      </c>
      <c r="AF8" s="39">
        <v>0</v>
      </c>
      <c r="AG8" s="39">
        <v>0</v>
      </c>
      <c r="AH8" s="40">
        <v>0</v>
      </c>
      <c r="AI8" s="19">
        <v>0</v>
      </c>
      <c r="AJ8" s="10">
        <v>0</v>
      </c>
      <c r="AK8" s="10">
        <v>0</v>
      </c>
      <c r="AL8" s="10">
        <v>0</v>
      </c>
      <c r="AM8" s="10">
        <v>0</v>
      </c>
      <c r="AN8" s="10">
        <v>0</v>
      </c>
      <c r="AO8" s="10">
        <v>0</v>
      </c>
      <c r="AP8" s="10">
        <v>0</v>
      </c>
      <c r="AQ8" s="10">
        <v>0</v>
      </c>
      <c r="AR8" s="10">
        <v>0</v>
      </c>
      <c r="AS8" s="10">
        <v>0</v>
      </c>
      <c r="AT8" s="10">
        <v>0</v>
      </c>
    </row>
    <row r="9" spans="1:46" x14ac:dyDescent="0.25">
      <c r="A9" s="10">
        <f t="shared" si="1"/>
        <v>23.576828230361645</v>
      </c>
      <c r="B9" t="s">
        <v>19</v>
      </c>
      <c r="C9" s="39">
        <v>1.3647418899999995</v>
      </c>
      <c r="D9" s="39">
        <v>1.3647418899999995</v>
      </c>
      <c r="E9" s="39">
        <v>1.3522669846484903</v>
      </c>
      <c r="F9" s="39">
        <v>1.3460138299999995</v>
      </c>
      <c r="G9" s="39">
        <v>1.3460138299999995</v>
      </c>
      <c r="H9" s="39">
        <v>1.3460138299999995</v>
      </c>
      <c r="I9" s="39">
        <v>1.3362282613392582</v>
      </c>
      <c r="J9" s="39">
        <v>1.2279623584504273</v>
      </c>
      <c r="K9" s="39">
        <v>1.0971057343959152</v>
      </c>
      <c r="L9" s="39">
        <v>1.0582519781626103</v>
      </c>
      <c r="M9" s="39">
        <v>0.98878081976098464</v>
      </c>
      <c r="N9" s="39">
        <v>0.97467270985655363</v>
      </c>
      <c r="O9" s="39">
        <v>0.93036378775926065</v>
      </c>
      <c r="P9" s="39">
        <v>0.91138316999999991</v>
      </c>
      <c r="Q9" s="39">
        <v>0.91138316999999991</v>
      </c>
      <c r="R9" s="39">
        <v>0.89956713313088654</v>
      </c>
      <c r="S9" s="39">
        <v>0.85235609729863182</v>
      </c>
      <c r="T9" s="39">
        <v>0.82113549211499959</v>
      </c>
      <c r="U9" s="39">
        <v>0.76766291461036018</v>
      </c>
      <c r="V9" s="39">
        <v>0.67540563131282882</v>
      </c>
      <c r="W9" s="39">
        <v>0.52107986632050463</v>
      </c>
      <c r="X9" s="39">
        <v>0.48075579129006235</v>
      </c>
      <c r="Y9" s="39">
        <v>0.43660622154439438</v>
      </c>
      <c r="Z9" s="39">
        <v>0.34727402004359359</v>
      </c>
      <c r="AA9" s="39">
        <v>0.1642253983543295</v>
      </c>
      <c r="AB9" s="39">
        <v>5.4835419967559584E-2</v>
      </c>
      <c r="AC9" s="39">
        <v>0</v>
      </c>
      <c r="AD9" s="39">
        <v>0</v>
      </c>
      <c r="AE9" s="39">
        <v>0</v>
      </c>
      <c r="AF9" s="39">
        <v>0</v>
      </c>
      <c r="AG9" s="39">
        <v>0</v>
      </c>
      <c r="AH9" s="40">
        <v>0</v>
      </c>
      <c r="AI9" s="19">
        <v>0</v>
      </c>
      <c r="AJ9" s="10">
        <v>0</v>
      </c>
      <c r="AK9" s="10">
        <v>0</v>
      </c>
      <c r="AL9" s="10">
        <v>0</v>
      </c>
      <c r="AM9" s="10">
        <v>0</v>
      </c>
      <c r="AN9" s="10">
        <v>0</v>
      </c>
      <c r="AO9" s="10">
        <v>0</v>
      </c>
      <c r="AP9" s="10">
        <v>0</v>
      </c>
      <c r="AQ9" s="10">
        <v>0</v>
      </c>
      <c r="AR9" s="10">
        <v>0</v>
      </c>
      <c r="AS9" s="10">
        <v>0</v>
      </c>
      <c r="AT9" s="10">
        <v>0</v>
      </c>
    </row>
    <row r="10" spans="1:46" x14ac:dyDescent="0.25">
      <c r="A10" s="10">
        <f t="shared" si="1"/>
        <v>51.201958285036412</v>
      </c>
      <c r="B10" t="s">
        <v>20</v>
      </c>
      <c r="C10" s="39">
        <v>2.4343338000000001</v>
      </c>
      <c r="D10" s="39">
        <v>2.4343338000000001</v>
      </c>
      <c r="E10" s="39">
        <v>2.4343338000000001</v>
      </c>
      <c r="F10" s="39">
        <v>2.4343338000000001</v>
      </c>
      <c r="G10" s="39">
        <v>2.4227477549698127</v>
      </c>
      <c r="H10" s="39">
        <v>2.4094413381891622</v>
      </c>
      <c r="I10" s="39">
        <v>2.3836143414889568</v>
      </c>
      <c r="J10" s="39">
        <v>2.3678517729297526</v>
      </c>
      <c r="K10" s="39">
        <v>2.3351775947942519</v>
      </c>
      <c r="L10" s="39">
        <v>2.3021118970140173</v>
      </c>
      <c r="M10" s="39">
        <v>2.2738093101534598</v>
      </c>
      <c r="N10" s="39">
        <v>2.2460279676026254</v>
      </c>
      <c r="O10" s="39">
        <v>2.1854118631070429</v>
      </c>
      <c r="P10" s="39">
        <v>2.1256316767229806</v>
      </c>
      <c r="Q10" s="39">
        <v>2.0938377281805685</v>
      </c>
      <c r="R10" s="39">
        <v>2.066374446231682</v>
      </c>
      <c r="S10" s="39">
        <v>2.0093248404425048</v>
      </c>
      <c r="T10" s="39">
        <v>1.9271331181998925</v>
      </c>
      <c r="U10" s="39">
        <v>1.7607297092115879</v>
      </c>
      <c r="V10" s="39">
        <v>1.5955475256507361</v>
      </c>
      <c r="W10" s="39">
        <v>1.3674769746936706</v>
      </c>
      <c r="X10" s="39">
        <v>1.2429847839191643</v>
      </c>
      <c r="Y10" s="39">
        <v>1.1483577160880809</v>
      </c>
      <c r="Z10" s="39">
        <v>1.0413074417370702</v>
      </c>
      <c r="AA10" s="39">
        <v>0.93685620345235876</v>
      </c>
      <c r="AB10" s="39">
        <v>0.71989331554762725</v>
      </c>
      <c r="AC10" s="39">
        <v>0.40618924535462597</v>
      </c>
      <c r="AD10" s="39">
        <v>9.3263977134630235E-2</v>
      </c>
      <c r="AE10" s="39">
        <v>3.5205422201504532E-3</v>
      </c>
      <c r="AF10" s="39">
        <v>0</v>
      </c>
      <c r="AG10" s="39">
        <v>0</v>
      </c>
      <c r="AH10" s="40">
        <v>0</v>
      </c>
      <c r="AI10" s="19">
        <v>0</v>
      </c>
      <c r="AJ10" s="10">
        <v>0</v>
      </c>
      <c r="AK10" s="10">
        <v>0</v>
      </c>
      <c r="AL10" s="10">
        <v>0</v>
      </c>
      <c r="AM10" s="10">
        <v>0</v>
      </c>
      <c r="AN10" s="10">
        <v>0</v>
      </c>
      <c r="AO10" s="10">
        <v>0</v>
      </c>
      <c r="AP10" s="10">
        <v>0</v>
      </c>
      <c r="AQ10" s="10">
        <v>0</v>
      </c>
      <c r="AR10" s="10">
        <v>0</v>
      </c>
      <c r="AS10" s="10">
        <v>0</v>
      </c>
      <c r="AT10" s="10">
        <v>0</v>
      </c>
    </row>
    <row r="11" spans="1:46" x14ac:dyDescent="0.25">
      <c r="A11" s="10">
        <f t="shared" si="1"/>
        <v>90.825116461623594</v>
      </c>
      <c r="B11" t="s">
        <v>21</v>
      </c>
      <c r="C11" s="39">
        <v>5.6950576441319027</v>
      </c>
      <c r="D11" s="39">
        <v>5.6358619845609832</v>
      </c>
      <c r="E11" s="39">
        <v>5.6168523687649312</v>
      </c>
      <c r="F11" s="39">
        <v>5.5281614354400883</v>
      </c>
      <c r="G11" s="39">
        <v>5.424290419490732</v>
      </c>
      <c r="H11" s="39">
        <v>5.3514840323224098</v>
      </c>
      <c r="I11" s="39">
        <v>5.2674347964543031</v>
      </c>
      <c r="J11" s="39">
        <v>5.1527336066456533</v>
      </c>
      <c r="K11" s="39">
        <v>4.9510054203312812</v>
      </c>
      <c r="L11" s="39">
        <v>4.5928149492674084</v>
      </c>
      <c r="M11" s="39">
        <v>4.3869192458903958</v>
      </c>
      <c r="N11" s="39">
        <v>4.2634333365047787</v>
      </c>
      <c r="O11" s="39">
        <v>4.1519407538780921</v>
      </c>
      <c r="P11" s="39">
        <v>3.9892997615432022</v>
      </c>
      <c r="Q11" s="39">
        <v>3.8140749240287901</v>
      </c>
      <c r="R11" s="39">
        <v>3.4935387476600503</v>
      </c>
      <c r="S11" s="39">
        <v>3.1463515572241447</v>
      </c>
      <c r="T11" s="39">
        <v>2.8246337913340578</v>
      </c>
      <c r="U11" s="39">
        <v>2.4008659259814582</v>
      </c>
      <c r="V11" s="39">
        <v>1.7990888857312863</v>
      </c>
      <c r="W11" s="39">
        <v>1.2507132923155861</v>
      </c>
      <c r="X11" s="39">
        <v>0.82904784244944696</v>
      </c>
      <c r="Y11" s="39">
        <v>0.49643704540814354</v>
      </c>
      <c r="Z11" s="39">
        <v>0.35154484239212141</v>
      </c>
      <c r="AA11" s="39">
        <v>0.23642539043271849</v>
      </c>
      <c r="AB11" s="39">
        <v>0.12600898151731721</v>
      </c>
      <c r="AC11" s="39">
        <v>4.6581628907977103E-2</v>
      </c>
      <c r="AD11" s="39">
        <v>2.5138510143622558E-3</v>
      </c>
      <c r="AE11" s="39">
        <v>0</v>
      </c>
      <c r="AF11" s="39">
        <v>0</v>
      </c>
      <c r="AG11" s="39">
        <v>0</v>
      </c>
      <c r="AH11" s="40">
        <v>0</v>
      </c>
      <c r="AI11" s="19">
        <v>0</v>
      </c>
      <c r="AJ11" s="10">
        <v>0</v>
      </c>
      <c r="AK11" s="10">
        <v>0</v>
      </c>
      <c r="AL11" s="10">
        <v>0</v>
      </c>
      <c r="AM11" s="10">
        <v>0</v>
      </c>
      <c r="AN11" s="10">
        <v>0</v>
      </c>
      <c r="AO11" s="10">
        <v>0</v>
      </c>
      <c r="AP11" s="10">
        <v>0</v>
      </c>
      <c r="AQ11" s="10">
        <v>0</v>
      </c>
      <c r="AR11" s="10">
        <v>0</v>
      </c>
      <c r="AS11" s="10">
        <v>0</v>
      </c>
      <c r="AT11" s="10">
        <v>0</v>
      </c>
    </row>
    <row r="12" spans="1:46" x14ac:dyDescent="0.25">
      <c r="A12" s="10">
        <f t="shared" si="1"/>
        <v>106.55085709756021</v>
      </c>
      <c r="B12" t="s">
        <v>22</v>
      </c>
      <c r="C12" s="39">
        <v>5.4618263099999975</v>
      </c>
      <c r="D12" s="39">
        <v>5.4618263099999975</v>
      </c>
      <c r="E12" s="39">
        <v>5.4618263099999975</v>
      </c>
      <c r="F12" s="39">
        <v>5.4618263099999975</v>
      </c>
      <c r="G12" s="39">
        <v>5.4618263099999975</v>
      </c>
      <c r="H12" s="39">
        <v>5.4618263099999975</v>
      </c>
      <c r="I12" s="39">
        <v>5.4618263099999975</v>
      </c>
      <c r="J12" s="39">
        <v>5.4618263099999975</v>
      </c>
      <c r="K12" s="39">
        <v>5.4618263099999975</v>
      </c>
      <c r="L12" s="39">
        <v>5.4618263099999975</v>
      </c>
      <c r="M12" s="39">
        <v>5.4618263099999975</v>
      </c>
      <c r="N12" s="39">
        <v>5.4618263099999975</v>
      </c>
      <c r="O12" s="39">
        <v>5.3276873483424234</v>
      </c>
      <c r="P12" s="39">
        <v>5.0797466668303555</v>
      </c>
      <c r="Q12" s="39">
        <v>4.7851969227051443</v>
      </c>
      <c r="R12" s="39">
        <v>4.4044698134298423</v>
      </c>
      <c r="S12" s="39">
        <v>3.7683021258773817</v>
      </c>
      <c r="T12" s="39">
        <v>3.0407813952998617</v>
      </c>
      <c r="U12" s="39">
        <v>2.52692074427457</v>
      </c>
      <c r="V12" s="39">
        <v>2.0368117367387213</v>
      </c>
      <c r="W12" s="39">
        <v>1.6955035828075755</v>
      </c>
      <c r="X12" s="39">
        <v>1.6125551404541041</v>
      </c>
      <c r="Y12" s="39">
        <v>1.5745829500000004</v>
      </c>
      <c r="Z12" s="39">
        <v>1.5057390468455949</v>
      </c>
      <c r="AA12" s="39">
        <v>1.3191464425232411</v>
      </c>
      <c r="AB12" s="39">
        <v>1.0585359051703929</v>
      </c>
      <c r="AC12" s="39">
        <v>0.73901036436544998</v>
      </c>
      <c r="AD12" s="39">
        <v>0.48311456556518667</v>
      </c>
      <c r="AE12" s="39">
        <v>5.0836626330359895E-2</v>
      </c>
      <c r="AF12" s="39">
        <v>0</v>
      </c>
      <c r="AG12" s="39">
        <v>0</v>
      </c>
      <c r="AH12" s="40">
        <v>0</v>
      </c>
      <c r="AI12" s="19">
        <v>0</v>
      </c>
      <c r="AJ12" s="10">
        <v>0</v>
      </c>
      <c r="AK12" s="10">
        <v>0</v>
      </c>
      <c r="AL12" s="10">
        <v>0</v>
      </c>
      <c r="AM12" s="10">
        <v>0</v>
      </c>
      <c r="AN12" s="10">
        <v>0</v>
      </c>
      <c r="AO12" s="10">
        <v>0</v>
      </c>
      <c r="AP12" s="10">
        <v>0</v>
      </c>
      <c r="AQ12" s="10">
        <v>0</v>
      </c>
      <c r="AR12" s="10">
        <v>0</v>
      </c>
      <c r="AS12" s="10">
        <v>0</v>
      </c>
      <c r="AT12" s="10">
        <v>0</v>
      </c>
    </row>
    <row r="13" spans="1:46" x14ac:dyDescent="0.25">
      <c r="A13" s="10">
        <f t="shared" si="1"/>
        <v>226.89636485662029</v>
      </c>
      <c r="B13" t="s">
        <v>23</v>
      </c>
      <c r="C13" s="39">
        <v>17.64151527940324</v>
      </c>
      <c r="D13" s="39">
        <v>17.572451154896346</v>
      </c>
      <c r="E13" s="39">
        <v>17.472567087556246</v>
      </c>
      <c r="F13" s="39">
        <v>17.319863676179949</v>
      </c>
      <c r="G13" s="39">
        <v>17.046160134591243</v>
      </c>
      <c r="H13" s="39">
        <v>16.57391066166899</v>
      </c>
      <c r="I13" s="39">
        <v>15.919419258693985</v>
      </c>
      <c r="J13" s="39">
        <v>15.060776823570412</v>
      </c>
      <c r="K13" s="39">
        <v>14.01303552335305</v>
      </c>
      <c r="L13" s="39">
        <v>12.894680177861343</v>
      </c>
      <c r="M13" s="39">
        <v>11.948843962635229</v>
      </c>
      <c r="N13" s="39">
        <v>10.615589646639444</v>
      </c>
      <c r="O13" s="39">
        <v>8.7255933816385198</v>
      </c>
      <c r="P13" s="39">
        <v>7.1888783566233387</v>
      </c>
      <c r="Q13" s="39">
        <v>5.9963569485624086</v>
      </c>
      <c r="R13" s="39">
        <v>4.9368072282358293</v>
      </c>
      <c r="S13" s="39">
        <v>4.2174196269394173</v>
      </c>
      <c r="T13" s="39">
        <v>3.5800957296975242</v>
      </c>
      <c r="U13" s="39">
        <v>2.9696043832347514</v>
      </c>
      <c r="V13" s="39">
        <v>2.0907940180699121</v>
      </c>
      <c r="W13" s="39">
        <v>1.2124251951799623</v>
      </c>
      <c r="X13" s="39">
        <v>0.7869243850137011</v>
      </c>
      <c r="Y13" s="39">
        <v>0.49331150302277071</v>
      </c>
      <c r="Z13" s="39">
        <v>0.30131680958176138</v>
      </c>
      <c r="AA13" s="39">
        <v>0.20116358418024641</v>
      </c>
      <c r="AB13" s="39">
        <v>6.393380699776495E-2</v>
      </c>
      <c r="AC13" s="39">
        <v>2.4098453099996531E-2</v>
      </c>
      <c r="AD13" s="39">
        <v>1.4175529041434459E-2</v>
      </c>
      <c r="AE13" s="39">
        <v>1.2410663111262049E-2</v>
      </c>
      <c r="AF13" s="39">
        <v>2.2418673401448071E-3</v>
      </c>
      <c r="AG13" s="39">
        <v>0</v>
      </c>
      <c r="AH13" s="40">
        <v>0</v>
      </c>
      <c r="AI13" s="19">
        <v>0</v>
      </c>
      <c r="AJ13" s="10">
        <v>0</v>
      </c>
      <c r="AK13" s="10">
        <v>0</v>
      </c>
      <c r="AL13" s="10">
        <v>0</v>
      </c>
      <c r="AM13" s="10">
        <v>0</v>
      </c>
      <c r="AN13" s="10">
        <v>0</v>
      </c>
      <c r="AO13" s="10">
        <v>0</v>
      </c>
      <c r="AP13" s="10">
        <v>0</v>
      </c>
      <c r="AQ13" s="10">
        <v>0</v>
      </c>
      <c r="AR13" s="10">
        <v>0</v>
      </c>
      <c r="AS13" s="10">
        <v>0</v>
      </c>
      <c r="AT13" s="10">
        <v>0</v>
      </c>
    </row>
    <row r="14" spans="1:46" x14ac:dyDescent="0.25">
      <c r="A14" s="10">
        <f t="shared" si="1"/>
        <v>12.967739473885546</v>
      </c>
      <c r="B14" t="s">
        <v>24</v>
      </c>
      <c r="C14" s="39">
        <v>0.77510342636941154</v>
      </c>
      <c r="D14" s="39">
        <v>0.77356032999999991</v>
      </c>
      <c r="E14" s="39">
        <v>0.7703712970762292</v>
      </c>
      <c r="F14" s="39">
        <v>0.76309988826261277</v>
      </c>
      <c r="G14" s="39">
        <v>0.75068658907322228</v>
      </c>
      <c r="H14" s="39">
        <v>0.74679437951892336</v>
      </c>
      <c r="I14" s="39">
        <v>0.73803791856243206</v>
      </c>
      <c r="J14" s="39">
        <v>0.72816846176858918</v>
      </c>
      <c r="K14" s="39">
        <v>0.70935901866195006</v>
      </c>
      <c r="L14" s="39">
        <v>0.67252915763225984</v>
      </c>
      <c r="M14" s="39">
        <v>0.66478874792101339</v>
      </c>
      <c r="N14" s="39">
        <v>0.63682096735540084</v>
      </c>
      <c r="O14" s="39">
        <v>0.61364100374955988</v>
      </c>
      <c r="P14" s="39">
        <v>0.59452690705754141</v>
      </c>
      <c r="Q14" s="39">
        <v>0.59366257999999983</v>
      </c>
      <c r="R14" s="39">
        <v>0.54331352552363976</v>
      </c>
      <c r="S14" s="39">
        <v>0.40568626086319859</v>
      </c>
      <c r="T14" s="39">
        <v>0.32440793246808292</v>
      </c>
      <c r="U14" s="39">
        <v>0.2488364084784612</v>
      </c>
      <c r="V14" s="39">
        <v>0.22649893530912865</v>
      </c>
      <c r="W14" s="39">
        <v>0.19685080208553188</v>
      </c>
      <c r="X14" s="39">
        <v>0.16207680403482849</v>
      </c>
      <c r="Y14" s="39">
        <v>0.14233278649374442</v>
      </c>
      <c r="Z14" s="39">
        <v>0.10130801031602857</v>
      </c>
      <c r="AA14" s="39">
        <v>5.6666303140747575E-2</v>
      </c>
      <c r="AB14" s="39">
        <v>2.4844389504653674E-2</v>
      </c>
      <c r="AC14" s="39">
        <v>3.7666426583516733E-3</v>
      </c>
      <c r="AD14" s="39">
        <v>0</v>
      </c>
      <c r="AE14" s="39">
        <v>0</v>
      </c>
      <c r="AF14" s="39">
        <v>0</v>
      </c>
      <c r="AG14" s="39">
        <v>0</v>
      </c>
      <c r="AH14" s="40">
        <v>0</v>
      </c>
      <c r="AI14" s="19">
        <v>0</v>
      </c>
      <c r="AJ14" s="10">
        <v>0</v>
      </c>
      <c r="AK14" s="10">
        <v>0</v>
      </c>
      <c r="AL14" s="10">
        <v>0</v>
      </c>
      <c r="AM14" s="10">
        <v>0</v>
      </c>
      <c r="AN14" s="10">
        <v>0</v>
      </c>
      <c r="AO14" s="10">
        <v>0</v>
      </c>
      <c r="AP14" s="10">
        <v>0</v>
      </c>
      <c r="AQ14" s="10">
        <v>0</v>
      </c>
      <c r="AR14" s="10">
        <v>0</v>
      </c>
      <c r="AS14" s="10">
        <v>0</v>
      </c>
      <c r="AT14" s="10">
        <v>0</v>
      </c>
    </row>
    <row r="15" spans="1:46" x14ac:dyDescent="0.25">
      <c r="A15" s="10">
        <f t="shared" si="1"/>
        <v>191.3861208482538</v>
      </c>
      <c r="B15" t="s">
        <v>25</v>
      </c>
      <c r="C15" s="39">
        <v>6.2177244718693263</v>
      </c>
      <c r="D15" s="39">
        <v>6.2142180599999977</v>
      </c>
      <c r="E15" s="39">
        <v>6.2142180599999977</v>
      </c>
      <c r="F15" s="39">
        <v>6.2142180599999977</v>
      </c>
      <c r="G15" s="39">
        <v>6.2142180599999977</v>
      </c>
      <c r="H15" s="39">
        <v>6.2063637989391696</v>
      </c>
      <c r="I15" s="39">
        <v>6.1867233943880269</v>
      </c>
      <c r="J15" s="39">
        <v>6.1011758924391977</v>
      </c>
      <c r="K15" s="39">
        <v>6.1009244599999981</v>
      </c>
      <c r="L15" s="39">
        <v>6.0652713331966268</v>
      </c>
      <c r="M15" s="39">
        <v>5.9972936161332981</v>
      </c>
      <c r="N15" s="39">
        <v>5.9316685764832409</v>
      </c>
      <c r="O15" s="39">
        <v>5.8920061309893965</v>
      </c>
      <c r="P15" s="39">
        <v>5.8183012064820403</v>
      </c>
      <c r="Q15" s="39">
        <v>5.7581810302411682</v>
      </c>
      <c r="R15" s="39">
        <v>5.713150296967326</v>
      </c>
      <c r="S15" s="39">
        <v>5.6895243450973698</v>
      </c>
      <c r="T15" s="39">
        <v>5.6253876012190842</v>
      </c>
      <c r="U15" s="39">
        <v>5.5910905537053415</v>
      </c>
      <c r="V15" s="39">
        <v>5.5722363843886695</v>
      </c>
      <c r="W15" s="39">
        <v>5.457180404245956</v>
      </c>
      <c r="X15" s="39">
        <v>5.3583783861705712</v>
      </c>
      <c r="Y15" s="39">
        <v>5.2530585424481853</v>
      </c>
      <c r="Z15" s="39">
        <v>4.992443648340215</v>
      </c>
      <c r="AA15" s="39">
        <v>4.8469807184899452</v>
      </c>
      <c r="AB15" s="39">
        <v>4.6044556562675734</v>
      </c>
      <c r="AC15" s="39">
        <v>4.4957544977234445</v>
      </c>
      <c r="AD15" s="39">
        <v>4.3086218813410007</v>
      </c>
      <c r="AE15" s="39">
        <v>4.0718747500288446</v>
      </c>
      <c r="AF15" s="39">
        <v>3.7164819966891871</v>
      </c>
      <c r="AG15" s="39">
        <v>3.5288710820389722</v>
      </c>
      <c r="AH15" s="40">
        <v>3.4330274239239871</v>
      </c>
      <c r="AI15" s="19">
        <v>3.2526084710191441</v>
      </c>
      <c r="AJ15" s="10">
        <v>2.8836657057755861</v>
      </c>
      <c r="AK15" s="10">
        <v>2.5890875484346161</v>
      </c>
      <c r="AL15" s="10">
        <v>2.0640724324166722</v>
      </c>
      <c r="AM15" s="10">
        <v>1.7617468166857295</v>
      </c>
      <c r="AN15" s="10">
        <v>1.4603022248933013</v>
      </c>
      <c r="AO15" s="10">
        <v>1.1775273563045718</v>
      </c>
      <c r="AP15" s="10">
        <v>1.0514160036491291</v>
      </c>
      <c r="AQ15" s="10">
        <v>0.79350976267072881</v>
      </c>
      <c r="AR15" s="10">
        <v>0.5946378490562001</v>
      </c>
      <c r="AS15" s="11">
        <v>0.31061628672054381</v>
      </c>
      <c r="AT15" s="11">
        <v>5.5906070380357401E-2</v>
      </c>
    </row>
    <row r="16" spans="1:46" x14ac:dyDescent="0.25">
      <c r="A16" s="10">
        <f t="shared" si="1"/>
        <v>18.892961629885146</v>
      </c>
      <c r="B16" t="s">
        <v>26</v>
      </c>
      <c r="C16" s="39">
        <v>1.6124173396692696</v>
      </c>
      <c r="D16" s="39">
        <v>1.6030916853768395</v>
      </c>
      <c r="E16" s="39">
        <v>1.5716156188196126</v>
      </c>
      <c r="F16" s="39">
        <v>1.4898503277156678</v>
      </c>
      <c r="G16" s="39">
        <v>1.3921704390066552</v>
      </c>
      <c r="H16" s="39">
        <v>1.29664818283031</v>
      </c>
      <c r="I16" s="39">
        <v>1.1931049944553958</v>
      </c>
      <c r="J16" s="39">
        <v>1.1842392159675481</v>
      </c>
      <c r="K16" s="39">
        <v>1.1440926700634544</v>
      </c>
      <c r="L16" s="39">
        <v>1.0533174005027008</v>
      </c>
      <c r="M16" s="39">
        <v>0.91322243328253438</v>
      </c>
      <c r="N16" s="39">
        <v>0.61689596166286986</v>
      </c>
      <c r="O16" s="39">
        <v>0.52571134309763101</v>
      </c>
      <c r="P16" s="39">
        <v>0.48562427680053005</v>
      </c>
      <c r="Q16" s="39">
        <v>0.40652432463835247</v>
      </c>
      <c r="R16" s="39">
        <v>0.38973107999999995</v>
      </c>
      <c r="S16" s="39">
        <v>0.38973107999999995</v>
      </c>
      <c r="T16" s="39">
        <v>0.38973107999999995</v>
      </c>
      <c r="U16" s="39">
        <v>0.36075014736616168</v>
      </c>
      <c r="V16" s="39">
        <v>0.25479330411823153</v>
      </c>
      <c r="W16" s="39">
        <v>0.18366683693050317</v>
      </c>
      <c r="X16" s="39">
        <v>0.13131158394387737</v>
      </c>
      <c r="Y16" s="39">
        <v>6.3845083540455233E-2</v>
      </c>
      <c r="Z16" s="39">
        <v>5.5032269999999994E-2</v>
      </c>
      <c r="AA16" s="39">
        <v>5.4483664608751585E-2</v>
      </c>
      <c r="AB16" s="39">
        <v>4.2898088587857652E-2</v>
      </c>
      <c r="AC16" s="39">
        <v>3.2138190000000004E-2</v>
      </c>
      <c r="AD16" s="39">
        <v>3.2138190000000004E-2</v>
      </c>
      <c r="AE16" s="39">
        <v>1.9152409561739376E-2</v>
      </c>
      <c r="AF16" s="39">
        <v>5.0324073381901278E-3</v>
      </c>
      <c r="AG16" s="39">
        <v>0</v>
      </c>
      <c r="AH16" s="40">
        <v>0</v>
      </c>
      <c r="AI16" s="19">
        <v>0</v>
      </c>
      <c r="AJ16" s="10">
        <v>0</v>
      </c>
      <c r="AK16" s="10">
        <v>0</v>
      </c>
      <c r="AL16" s="10">
        <v>0</v>
      </c>
      <c r="AM16" s="10">
        <v>0</v>
      </c>
      <c r="AN16" s="10">
        <v>0</v>
      </c>
      <c r="AO16" s="10">
        <v>0</v>
      </c>
      <c r="AP16" s="10">
        <v>0</v>
      </c>
      <c r="AQ16" s="10">
        <v>0</v>
      </c>
      <c r="AR16" s="10">
        <v>0</v>
      </c>
      <c r="AS16" s="10">
        <v>0</v>
      </c>
      <c r="AT16" s="10">
        <v>0</v>
      </c>
    </row>
    <row r="17" spans="1:46" x14ac:dyDescent="0.25">
      <c r="A17" s="10">
        <f t="shared" si="1"/>
        <v>227.52535628531371</v>
      </c>
      <c r="B17" t="s">
        <v>27</v>
      </c>
      <c r="C17" s="39">
        <v>12.707057466657195</v>
      </c>
      <c r="D17" s="39">
        <v>12.640721863915042</v>
      </c>
      <c r="E17" s="39">
        <v>12.46032751745866</v>
      </c>
      <c r="F17" s="39">
        <v>12.253812675036096</v>
      </c>
      <c r="G17" s="39">
        <v>12.008107891873042</v>
      </c>
      <c r="H17" s="39">
        <v>11.814163801875141</v>
      </c>
      <c r="I17" s="39">
        <v>11.45521428086667</v>
      </c>
      <c r="J17" s="39">
        <v>11.160968922588971</v>
      </c>
      <c r="K17" s="39">
        <v>10.938654409999415</v>
      </c>
      <c r="L17" s="39">
        <v>10.631008905540478</v>
      </c>
      <c r="M17" s="39">
        <v>10.353628082885216</v>
      </c>
      <c r="N17" s="39">
        <v>10.066068412851727</v>
      </c>
      <c r="O17" s="39">
        <v>9.7654205341049032</v>
      </c>
      <c r="P17" s="39">
        <v>9.5863643421026605</v>
      </c>
      <c r="Q17" s="39">
        <v>9.2662914328528974</v>
      </c>
      <c r="R17" s="39">
        <v>8.8768162001039528</v>
      </c>
      <c r="S17" s="39">
        <v>8.4755960862352158</v>
      </c>
      <c r="T17" s="39">
        <v>7.6438623122764895</v>
      </c>
      <c r="U17" s="39">
        <v>6.0942208546797714</v>
      </c>
      <c r="V17" s="39">
        <v>5.1091947405085705</v>
      </c>
      <c r="W17" s="39">
        <v>4.614531752857788</v>
      </c>
      <c r="X17" s="39">
        <v>4.163677980481256</v>
      </c>
      <c r="Y17" s="39">
        <v>3.6412796644922234</v>
      </c>
      <c r="Z17" s="39">
        <v>3.2545309906900504</v>
      </c>
      <c r="AA17" s="39">
        <v>2.6567215424396284</v>
      </c>
      <c r="AB17" s="39">
        <v>1.8843943904459579</v>
      </c>
      <c r="AC17" s="39">
        <v>1.385903548520991</v>
      </c>
      <c r="AD17" s="39">
        <v>0.7966589168877739</v>
      </c>
      <c r="AE17" s="39">
        <v>0.47932671631743101</v>
      </c>
      <c r="AF17" s="39">
        <v>0.31040837540982119</v>
      </c>
      <c r="AG17" s="39">
        <v>0.230976577062147</v>
      </c>
      <c r="AH17" s="40">
        <v>0.19430964048540858</v>
      </c>
      <c r="AI17" s="19">
        <v>0.18074386796286962</v>
      </c>
      <c r="AJ17" s="10">
        <v>9.9930206314305367E-2</v>
      </c>
      <c r="AK17" s="10">
        <v>6.859861856250396E-2</v>
      </c>
      <c r="AL17" s="10">
        <v>6.7702860000000004E-2</v>
      </c>
      <c r="AM17" s="10">
        <v>6.7702860000000004E-2</v>
      </c>
      <c r="AN17" s="10">
        <v>6.7702860000000004E-2</v>
      </c>
      <c r="AO17" s="10">
        <v>3.0644669285714427E-2</v>
      </c>
      <c r="AP17" s="10">
        <v>1.7527360000000002E-2</v>
      </c>
      <c r="AQ17" s="10">
        <v>4.5821526857143351E-3</v>
      </c>
      <c r="AR17" s="10">
        <v>0</v>
      </c>
      <c r="AS17" s="10">
        <v>0</v>
      </c>
      <c r="AT17" s="10">
        <v>0</v>
      </c>
    </row>
    <row r="18" spans="1:46" x14ac:dyDescent="0.25">
      <c r="A18" s="10">
        <f t="shared" si="1"/>
        <v>97.251977958907062</v>
      </c>
      <c r="B18" t="s">
        <v>28</v>
      </c>
      <c r="C18" s="39">
        <v>5.7496505918999983</v>
      </c>
      <c r="D18" s="39">
        <v>5.7442470879520133</v>
      </c>
      <c r="E18" s="39">
        <v>5.7254861063101501</v>
      </c>
      <c r="F18" s="39">
        <v>5.6730656688809979</v>
      </c>
      <c r="G18" s="39">
        <v>5.6405943757450059</v>
      </c>
      <c r="H18" s="39">
        <v>5.6249216390645662</v>
      </c>
      <c r="I18" s="39">
        <v>5.6046016197163624</v>
      </c>
      <c r="J18" s="39">
        <v>5.5321994166723067</v>
      </c>
      <c r="K18" s="39">
        <v>5.3348660801997747</v>
      </c>
      <c r="L18" s="39">
        <v>5.105733750492246</v>
      </c>
      <c r="M18" s="39">
        <v>4.7853586408579796</v>
      </c>
      <c r="N18" s="39">
        <v>4.3949709890138449</v>
      </c>
      <c r="O18" s="39">
        <v>4.1050065054196896</v>
      </c>
      <c r="P18" s="39">
        <v>3.7583897152744359</v>
      </c>
      <c r="Q18" s="39">
        <v>3.4703069243306199</v>
      </c>
      <c r="R18" s="39">
        <v>3.2094443987736443</v>
      </c>
      <c r="S18" s="39">
        <v>2.9526232722057388</v>
      </c>
      <c r="T18" s="39">
        <v>2.7384184764006334</v>
      </c>
      <c r="U18" s="39">
        <v>2.5548110496923147</v>
      </c>
      <c r="V18" s="39">
        <v>2.3631760944461724</v>
      </c>
      <c r="W18" s="39">
        <v>2.0719684641868374</v>
      </c>
      <c r="X18" s="39">
        <v>1.669487250798974</v>
      </c>
      <c r="Y18" s="39">
        <v>1.1870564305887268</v>
      </c>
      <c r="Z18" s="39">
        <v>0.80581262524994401</v>
      </c>
      <c r="AA18" s="39">
        <v>0.43554661425429092</v>
      </c>
      <c r="AB18" s="39">
        <v>0.34047716366153746</v>
      </c>
      <c r="AC18" s="39">
        <v>0.25694412088971258</v>
      </c>
      <c r="AD18" s="39">
        <v>0.23771711455724839</v>
      </c>
      <c r="AE18" s="39">
        <v>0.17406022314731046</v>
      </c>
      <c r="AF18" s="39">
        <v>5.0355482239837169E-3</v>
      </c>
      <c r="AG18" s="10">
        <v>0</v>
      </c>
      <c r="AH18" s="10">
        <v>0</v>
      </c>
      <c r="AI18" s="19">
        <v>0</v>
      </c>
      <c r="AJ18" s="10">
        <v>0</v>
      </c>
      <c r="AK18" s="10">
        <v>0</v>
      </c>
      <c r="AL18" s="10">
        <v>0</v>
      </c>
      <c r="AM18" s="10">
        <v>0</v>
      </c>
      <c r="AN18" s="10">
        <v>0</v>
      </c>
      <c r="AO18" s="10">
        <v>0</v>
      </c>
      <c r="AP18" s="10">
        <v>0</v>
      </c>
      <c r="AQ18" s="10">
        <v>0</v>
      </c>
      <c r="AR18" s="10">
        <v>0</v>
      </c>
      <c r="AS18" s="10">
        <v>0</v>
      </c>
      <c r="AT18" s="10">
        <v>0</v>
      </c>
    </row>
    <row r="19" spans="1:46" x14ac:dyDescent="0.25">
      <c r="A19" s="10">
        <f t="shared" si="1"/>
        <v>96.349357979041542</v>
      </c>
      <c r="B19" t="s">
        <v>29</v>
      </c>
      <c r="C19" s="39">
        <v>4.9505123912798048</v>
      </c>
      <c r="D19" s="39">
        <v>4.9398934360707862</v>
      </c>
      <c r="E19" s="39">
        <v>4.9373931700000062</v>
      </c>
      <c r="F19" s="39">
        <v>4.9358063317638301</v>
      </c>
      <c r="G19" s="39">
        <v>4.914884744672265</v>
      </c>
      <c r="H19" s="39">
        <v>4.8925496101175252</v>
      </c>
      <c r="I19" s="39">
        <v>4.8345164447533078</v>
      </c>
      <c r="J19" s="39">
        <v>4.7976924452383152</v>
      </c>
      <c r="K19" s="39">
        <v>4.7211792489366911</v>
      </c>
      <c r="L19" s="39">
        <v>4.5737583132418989</v>
      </c>
      <c r="M19" s="39">
        <v>4.4426848408749322</v>
      </c>
      <c r="N19" s="39">
        <v>4.2248412653806611</v>
      </c>
      <c r="O19" s="39">
        <v>4.0408428545850983</v>
      </c>
      <c r="P19" s="39">
        <v>4.0183854612382204</v>
      </c>
      <c r="Q19" s="39">
        <v>3.9837856751699512</v>
      </c>
      <c r="R19" s="39">
        <v>3.8827687173911696</v>
      </c>
      <c r="S19" s="39">
        <v>3.6966719116192905</v>
      </c>
      <c r="T19" s="39">
        <v>3.528336014834986</v>
      </c>
      <c r="U19" s="39">
        <v>3.2417805972129337</v>
      </c>
      <c r="V19" s="39">
        <v>2.8744418150659299</v>
      </c>
      <c r="W19" s="39">
        <v>2.4617942395904393</v>
      </c>
      <c r="X19" s="39">
        <v>2.047225533278918</v>
      </c>
      <c r="Y19" s="39">
        <v>1.6220954558174112</v>
      </c>
      <c r="Z19" s="39">
        <v>1.1247080187991392</v>
      </c>
      <c r="AA19" s="39">
        <v>0.91363123595568552</v>
      </c>
      <c r="AB19" s="39">
        <v>0.75472198229857734</v>
      </c>
      <c r="AC19" s="39">
        <v>0.53920628896165301</v>
      </c>
      <c r="AD19" s="39">
        <v>0.32240294875738684</v>
      </c>
      <c r="AE19" s="39">
        <v>0.11697580646977658</v>
      </c>
      <c r="AF19" s="39">
        <v>1.3871179664917447E-2</v>
      </c>
      <c r="AG19" s="39">
        <v>0</v>
      </c>
      <c r="AH19" s="40">
        <v>0</v>
      </c>
      <c r="AI19" s="19">
        <v>0</v>
      </c>
      <c r="AJ19" s="10">
        <v>0</v>
      </c>
      <c r="AK19" s="10">
        <v>0</v>
      </c>
      <c r="AL19" s="10">
        <v>0</v>
      </c>
      <c r="AM19" s="10">
        <v>0</v>
      </c>
      <c r="AN19" s="10">
        <v>0</v>
      </c>
      <c r="AO19" s="10">
        <v>0</v>
      </c>
      <c r="AP19" s="10">
        <v>0</v>
      </c>
      <c r="AQ19" s="10">
        <v>0</v>
      </c>
      <c r="AR19" s="10">
        <v>0</v>
      </c>
      <c r="AS19" s="10">
        <v>0</v>
      </c>
      <c r="AT19" s="10">
        <v>0</v>
      </c>
    </row>
    <row r="20" spans="1:46" x14ac:dyDescent="0.25">
      <c r="AI20" s="19"/>
      <c r="AJ20" s="10"/>
      <c r="AK20" s="10"/>
      <c r="AL20" s="10"/>
      <c r="AM20" s="10"/>
      <c r="AN20" s="10"/>
      <c r="AO20" s="10"/>
      <c r="AP20" s="10"/>
      <c r="AQ20" s="10"/>
      <c r="AR20" s="10"/>
      <c r="AS20" s="10"/>
      <c r="AT20" s="10"/>
    </row>
    <row r="21" spans="1:46" x14ac:dyDescent="0.25">
      <c r="A21" s="10">
        <f>SUM(A5:A19)</f>
        <v>2260.1872601600662</v>
      </c>
      <c r="B21" t="s">
        <v>30</v>
      </c>
      <c r="C21" s="10">
        <f>SUM(C5:C19)</f>
        <v>133.31692327961201</v>
      </c>
      <c r="D21" s="10">
        <f t="shared" ref="D21:AT21" si="2">SUM(D5:D19)</f>
        <v>131.99612413963791</v>
      </c>
      <c r="E21" s="10">
        <f t="shared" si="2"/>
        <v>130.52425895182128</v>
      </c>
      <c r="F21" s="10">
        <f t="shared" si="2"/>
        <v>128.58555987134858</v>
      </c>
      <c r="G21" s="10">
        <f t="shared" si="2"/>
        <v>126.58913975915162</v>
      </c>
      <c r="H21" s="10">
        <f t="shared" si="2"/>
        <v>124.6187628959761</v>
      </c>
      <c r="I21" s="10">
        <f t="shared" si="2"/>
        <v>121.77442427981579</v>
      </c>
      <c r="J21" s="10">
        <f t="shared" si="2"/>
        <v>118.15486855382963</v>
      </c>
      <c r="K21" s="10">
        <f t="shared" si="2"/>
        <v>113.43009917227546</v>
      </c>
      <c r="L21" s="10">
        <f t="shared" si="2"/>
        <v>108.70277668667407</v>
      </c>
      <c r="M21" s="10">
        <f t="shared" si="2"/>
        <v>104.42635135023657</v>
      </c>
      <c r="N21" s="10">
        <f t="shared" si="2"/>
        <v>99.370965421390167</v>
      </c>
      <c r="O21" s="10">
        <f t="shared" si="2"/>
        <v>93.674403191536797</v>
      </c>
      <c r="P21" s="10">
        <f t="shared" si="2"/>
        <v>88.495078816312443</v>
      </c>
      <c r="Q21" s="10">
        <f t="shared" si="2"/>
        <v>83.208022140409568</v>
      </c>
      <c r="R21" s="10">
        <f t="shared" si="2"/>
        <v>77.080615806428042</v>
      </c>
      <c r="S21" s="10">
        <f t="shared" si="2"/>
        <v>70.955505288087537</v>
      </c>
      <c r="T21" s="10">
        <f t="shared" si="2"/>
        <v>64.956653490292766</v>
      </c>
      <c r="U21" s="10">
        <f t="shared" si="2"/>
        <v>58.214301604841893</v>
      </c>
      <c r="V21" s="10">
        <f t="shared" si="2"/>
        <v>51.409608542996907</v>
      </c>
      <c r="W21" s="10">
        <f t="shared" si="2"/>
        <v>44.830235843300741</v>
      </c>
      <c r="X21" s="10">
        <f t="shared" si="2"/>
        <v>39.66150701059842</v>
      </c>
      <c r="Y21" s="10">
        <f t="shared" si="2"/>
        <v>33.501749405208606</v>
      </c>
      <c r="Z21" s="10">
        <f t="shared" si="2"/>
        <v>26.488947826855686</v>
      </c>
      <c r="AA21" s="10">
        <f t="shared" si="2"/>
        <v>19.861071369684083</v>
      </c>
      <c r="AB21" s="10">
        <f t="shared" si="2"/>
        <v>14.721396056323423</v>
      </c>
      <c r="AC21" s="10">
        <f t="shared" si="2"/>
        <v>10.019788615728293</v>
      </c>
      <c r="AD21" s="10">
        <f t="shared" si="2"/>
        <v>6.5725740094464316</v>
      </c>
      <c r="AE21" s="10">
        <f t="shared" si="2"/>
        <v>4.9997705262919583</v>
      </c>
      <c r="AF21" s="10">
        <f t="shared" si="2"/>
        <v>4.0583595476252352</v>
      </c>
      <c r="AG21" s="10">
        <f t="shared" si="2"/>
        <v>3.7598476591011192</v>
      </c>
      <c r="AH21" s="10">
        <f t="shared" si="2"/>
        <v>3.6273370644093959</v>
      </c>
      <c r="AI21" s="10">
        <f t="shared" si="2"/>
        <v>3.4333523389820138</v>
      </c>
      <c r="AJ21" s="10">
        <f t="shared" si="2"/>
        <v>2.9835959120898914</v>
      </c>
      <c r="AK21" s="10">
        <f t="shared" si="2"/>
        <v>2.6576861669971201</v>
      </c>
      <c r="AL21" s="10">
        <f t="shared" si="2"/>
        <v>2.131775292416672</v>
      </c>
      <c r="AM21" s="10">
        <f t="shared" si="2"/>
        <v>1.8294496766857296</v>
      </c>
      <c r="AN21" s="10">
        <f t="shared" si="2"/>
        <v>1.5280050848933013</v>
      </c>
      <c r="AO21" s="10">
        <f t="shared" si="2"/>
        <v>1.2081720255902864</v>
      </c>
      <c r="AP21" s="10">
        <f t="shared" si="2"/>
        <v>1.0689433636491292</v>
      </c>
      <c r="AQ21" s="10">
        <f t="shared" si="2"/>
        <v>0.79809191535644319</v>
      </c>
      <c r="AR21" s="10">
        <f t="shared" si="2"/>
        <v>0.5946378490562001</v>
      </c>
      <c r="AS21" s="10">
        <f t="shared" si="2"/>
        <v>0.31061628672054381</v>
      </c>
      <c r="AT21" s="10">
        <f t="shared" si="2"/>
        <v>5.5906070380357401E-2</v>
      </c>
    </row>
    <row r="23" spans="1:46" x14ac:dyDescent="0.25">
      <c r="B23" t="s">
        <v>14</v>
      </c>
      <c r="C23" s="148">
        <f>C5*100/$C$5</f>
        <v>100</v>
      </c>
      <c r="D23" s="148">
        <f t="shared" ref="D23:AT23" si="3">D5*100/$C$5</f>
        <v>99.784015639500439</v>
      </c>
      <c r="E23" s="148">
        <f t="shared" si="3"/>
        <v>99.593305291842199</v>
      </c>
      <c r="F23" s="148">
        <f t="shared" si="3"/>
        <v>99.203044378669688</v>
      </c>
      <c r="G23" s="148">
        <f t="shared" si="3"/>
        <v>98.876573642388607</v>
      </c>
      <c r="H23" s="148">
        <f t="shared" si="3"/>
        <v>98.426059973408741</v>
      </c>
      <c r="I23" s="148">
        <f t="shared" si="3"/>
        <v>97.909252298080418</v>
      </c>
      <c r="J23" s="148">
        <f t="shared" si="3"/>
        <v>96.92436042194494</v>
      </c>
      <c r="K23" s="148">
        <f t="shared" si="3"/>
        <v>94.708648029184545</v>
      </c>
      <c r="L23" s="148">
        <f t="shared" si="3"/>
        <v>92.997320172410312</v>
      </c>
      <c r="M23" s="148">
        <f t="shared" si="3"/>
        <v>91.260540973117429</v>
      </c>
      <c r="N23" s="148">
        <f t="shared" si="3"/>
        <v>88.408277293261534</v>
      </c>
      <c r="O23" s="148">
        <f t="shared" si="3"/>
        <v>85.367822351672672</v>
      </c>
      <c r="P23" s="148">
        <f t="shared" si="3"/>
        <v>81.34843614574433</v>
      </c>
      <c r="Q23" s="148">
        <f t="shared" si="3"/>
        <v>76.608827118140169</v>
      </c>
      <c r="R23" s="148">
        <f t="shared" si="3"/>
        <v>69.828757033226822</v>
      </c>
      <c r="S23" s="148">
        <f t="shared" si="3"/>
        <v>62.904291485030107</v>
      </c>
      <c r="T23" s="148">
        <f t="shared" si="3"/>
        <v>54.968102466520598</v>
      </c>
      <c r="U23" s="148">
        <f t="shared" si="3"/>
        <v>46.420810086413127</v>
      </c>
      <c r="V23" s="148">
        <f t="shared" si="3"/>
        <v>38.961990787619442</v>
      </c>
      <c r="W23" s="148">
        <f t="shared" si="3"/>
        <v>32.626371917792682</v>
      </c>
      <c r="X23" s="148">
        <f t="shared" si="3"/>
        <v>25.455147289382388</v>
      </c>
      <c r="Y23" s="148">
        <f t="shared" si="3"/>
        <v>17.526278595282925</v>
      </c>
      <c r="Z23" s="148">
        <f t="shared" si="3"/>
        <v>9.9870399053737593</v>
      </c>
      <c r="AA23" s="148">
        <f t="shared" si="3"/>
        <v>6.5069696919193261</v>
      </c>
      <c r="AB23" s="148">
        <f t="shared" si="3"/>
        <v>4.7121368709833584</v>
      </c>
      <c r="AC23" s="148">
        <f t="shared" si="3"/>
        <v>2.8246811498261652</v>
      </c>
      <c r="AD23" s="148">
        <f t="shared" si="3"/>
        <v>1.2864934844823841</v>
      </c>
      <c r="AE23" s="148">
        <f t="shared" si="3"/>
        <v>0.41366347799398551</v>
      </c>
      <c r="AF23" s="148">
        <f t="shared" si="3"/>
        <v>3.054655524224377E-2</v>
      </c>
      <c r="AG23" s="148">
        <f t="shared" si="3"/>
        <v>0</v>
      </c>
      <c r="AH23" s="148">
        <f t="shared" si="3"/>
        <v>0</v>
      </c>
      <c r="AI23" s="148">
        <f t="shared" si="3"/>
        <v>0</v>
      </c>
      <c r="AJ23" s="148">
        <f t="shared" si="3"/>
        <v>0</v>
      </c>
      <c r="AK23" s="148">
        <f t="shared" si="3"/>
        <v>0</v>
      </c>
      <c r="AL23" s="148">
        <f t="shared" si="3"/>
        <v>0</v>
      </c>
      <c r="AM23" s="148">
        <f t="shared" si="3"/>
        <v>0</v>
      </c>
      <c r="AN23" s="148">
        <f t="shared" si="3"/>
        <v>0</v>
      </c>
      <c r="AO23" s="148">
        <f t="shared" si="3"/>
        <v>0</v>
      </c>
      <c r="AP23" s="148">
        <f t="shared" si="3"/>
        <v>0</v>
      </c>
      <c r="AQ23" s="148">
        <f t="shared" si="3"/>
        <v>0</v>
      </c>
      <c r="AR23" s="148">
        <f t="shared" si="3"/>
        <v>0</v>
      </c>
      <c r="AS23" s="148">
        <f t="shared" si="3"/>
        <v>0</v>
      </c>
      <c r="AT23" s="148">
        <f t="shared" si="3"/>
        <v>0</v>
      </c>
    </row>
    <row r="24" spans="1:46" x14ac:dyDescent="0.25">
      <c r="B24" t="s">
        <v>16</v>
      </c>
      <c r="C24" s="148">
        <f>C6*100/$C$6</f>
        <v>100</v>
      </c>
      <c r="D24" s="148">
        <f>D6*100/$C$6</f>
        <v>99.850935626807242</v>
      </c>
      <c r="E24" s="148">
        <f t="shared" ref="E24:AT24" si="4">E6*100/$C$6</f>
        <v>99.613750081890345</v>
      </c>
      <c r="F24" s="148">
        <f t="shared" si="4"/>
        <v>99.113233211313741</v>
      </c>
      <c r="G24" s="148">
        <f t="shared" si="4"/>
        <v>97.799436003488069</v>
      </c>
      <c r="H24" s="148">
        <f t="shared" si="4"/>
        <v>96.942336619064008</v>
      </c>
      <c r="I24" s="148">
        <f t="shared" si="4"/>
        <v>95.861231167799616</v>
      </c>
      <c r="J24" s="148">
        <f t="shared" si="4"/>
        <v>93.673861722331097</v>
      </c>
      <c r="K24" s="148">
        <f t="shared" si="4"/>
        <v>91.818471993952073</v>
      </c>
      <c r="L24" s="148">
        <f t="shared" si="4"/>
        <v>90.403644387284075</v>
      </c>
      <c r="M24" s="148">
        <f t="shared" si="4"/>
        <v>87.764921058436812</v>
      </c>
      <c r="N24" s="148">
        <f t="shared" si="4"/>
        <v>83.715388620258352</v>
      </c>
      <c r="O24" s="148">
        <f t="shared" si="4"/>
        <v>78.997743706662661</v>
      </c>
      <c r="P24" s="148">
        <f t="shared" si="4"/>
        <v>73.359268513055781</v>
      </c>
      <c r="Q24" s="148">
        <f t="shared" si="4"/>
        <v>67.224550498989046</v>
      </c>
      <c r="R24" s="148">
        <f t="shared" si="4"/>
        <v>59.29713025645497</v>
      </c>
      <c r="S24" s="148">
        <f t="shared" si="4"/>
        <v>47.288686153757418</v>
      </c>
      <c r="T24" s="148">
        <f t="shared" si="4"/>
        <v>38.266376367957363</v>
      </c>
      <c r="U24" s="148">
        <f t="shared" si="4"/>
        <v>32.405146001652369</v>
      </c>
      <c r="V24" s="148">
        <f t="shared" si="4"/>
        <v>28.616927305774613</v>
      </c>
      <c r="W24" s="148">
        <f t="shared" si="4"/>
        <v>26.275959787602091</v>
      </c>
      <c r="X24" s="148">
        <f t="shared" si="4"/>
        <v>23.337385608002741</v>
      </c>
      <c r="Y24" s="148">
        <f t="shared" si="4"/>
        <v>18.625303938467617</v>
      </c>
      <c r="Z24" s="148">
        <f t="shared" si="4"/>
        <v>11.380269660423778</v>
      </c>
      <c r="AA24" s="148">
        <f t="shared" si="4"/>
        <v>5.1937339419430613</v>
      </c>
      <c r="AB24" s="148">
        <f t="shared" si="4"/>
        <v>1.3978971199519836</v>
      </c>
      <c r="AC24" s="148">
        <f t="shared" si="4"/>
        <v>1.86305720900385E-3</v>
      </c>
      <c r="AD24" s="148">
        <f t="shared" si="4"/>
        <v>0</v>
      </c>
      <c r="AE24" s="148">
        <f t="shared" si="4"/>
        <v>0</v>
      </c>
      <c r="AF24" s="148">
        <f t="shared" si="4"/>
        <v>0</v>
      </c>
      <c r="AG24" s="148">
        <f t="shared" si="4"/>
        <v>0</v>
      </c>
      <c r="AH24" s="148">
        <f t="shared" si="4"/>
        <v>0</v>
      </c>
      <c r="AI24" s="148">
        <f t="shared" si="4"/>
        <v>0</v>
      </c>
      <c r="AJ24" s="148">
        <f t="shared" si="4"/>
        <v>0</v>
      </c>
      <c r="AK24" s="148">
        <f t="shared" si="4"/>
        <v>0</v>
      </c>
      <c r="AL24" s="148">
        <f t="shared" si="4"/>
        <v>0</v>
      </c>
      <c r="AM24" s="148">
        <f t="shared" si="4"/>
        <v>0</v>
      </c>
      <c r="AN24" s="148">
        <f t="shared" si="4"/>
        <v>0</v>
      </c>
      <c r="AO24" s="148">
        <f t="shared" si="4"/>
        <v>0</v>
      </c>
      <c r="AP24" s="148">
        <f t="shared" si="4"/>
        <v>0</v>
      </c>
      <c r="AQ24" s="148">
        <f t="shared" si="4"/>
        <v>0</v>
      </c>
      <c r="AR24" s="148">
        <f t="shared" si="4"/>
        <v>0</v>
      </c>
      <c r="AS24" s="148">
        <f t="shared" si="4"/>
        <v>0</v>
      </c>
      <c r="AT24" s="148">
        <f t="shared" si="4"/>
        <v>0</v>
      </c>
    </row>
    <row r="25" spans="1:46" x14ac:dyDescent="0.25">
      <c r="B25" t="s">
        <v>17</v>
      </c>
      <c r="C25" s="148">
        <f>C7*100/$C$7</f>
        <v>100</v>
      </c>
      <c r="D25" s="148">
        <f>D7*100/$C$7</f>
        <v>100</v>
      </c>
      <c r="E25" s="148">
        <f t="shared" ref="E25:AT25" si="5">E7*100/$C$7</f>
        <v>100</v>
      </c>
      <c r="F25" s="148">
        <f t="shared" si="5"/>
        <v>99.366576818332547</v>
      </c>
      <c r="G25" s="148">
        <f t="shared" si="5"/>
        <v>98.843307149259459</v>
      </c>
      <c r="H25" s="148">
        <f t="shared" si="5"/>
        <v>98.843307149259459</v>
      </c>
      <c r="I25" s="148">
        <f t="shared" si="5"/>
        <v>63.95843389053239</v>
      </c>
      <c r="J25" s="148">
        <f t="shared" si="5"/>
        <v>62.666401547616601</v>
      </c>
      <c r="K25" s="148">
        <f t="shared" si="5"/>
        <v>28.726819870344311</v>
      </c>
      <c r="L25" s="148">
        <f t="shared" si="5"/>
        <v>19.631700252424295</v>
      </c>
      <c r="M25" s="148">
        <f t="shared" si="5"/>
        <v>14.304048817423554</v>
      </c>
      <c r="N25" s="148">
        <f t="shared" si="5"/>
        <v>14.304048817423554</v>
      </c>
      <c r="O25" s="148">
        <f t="shared" si="5"/>
        <v>14.304048817423554</v>
      </c>
      <c r="P25" s="148">
        <f t="shared" si="5"/>
        <v>14.304048817423554</v>
      </c>
      <c r="Q25" s="148">
        <f t="shared" si="5"/>
        <v>14.304048817423554</v>
      </c>
      <c r="R25" s="148">
        <f t="shared" si="5"/>
        <v>14.304048817423554</v>
      </c>
      <c r="S25" s="148">
        <f t="shared" si="5"/>
        <v>14.304048817423554</v>
      </c>
      <c r="T25" s="148">
        <f t="shared" si="5"/>
        <v>7.662883295048319</v>
      </c>
      <c r="U25" s="148">
        <f t="shared" si="5"/>
        <v>0</v>
      </c>
      <c r="V25" s="148">
        <f t="shared" si="5"/>
        <v>0</v>
      </c>
      <c r="W25" s="148">
        <f t="shared" si="5"/>
        <v>0</v>
      </c>
      <c r="X25" s="148">
        <f t="shared" si="5"/>
        <v>0</v>
      </c>
      <c r="Y25" s="148">
        <f t="shared" si="5"/>
        <v>0</v>
      </c>
      <c r="Z25" s="148">
        <f t="shared" si="5"/>
        <v>0</v>
      </c>
      <c r="AA25" s="148">
        <f t="shared" si="5"/>
        <v>0</v>
      </c>
      <c r="AB25" s="148">
        <f t="shared" si="5"/>
        <v>0</v>
      </c>
      <c r="AC25" s="148">
        <f t="shared" si="5"/>
        <v>0</v>
      </c>
      <c r="AD25" s="148">
        <f t="shared" si="5"/>
        <v>0</v>
      </c>
      <c r="AE25" s="148">
        <f t="shared" si="5"/>
        <v>0</v>
      </c>
      <c r="AF25" s="148">
        <f t="shared" si="5"/>
        <v>0</v>
      </c>
      <c r="AG25" s="148">
        <f t="shared" si="5"/>
        <v>0</v>
      </c>
      <c r="AH25" s="148">
        <f t="shared" si="5"/>
        <v>0</v>
      </c>
      <c r="AI25" s="148">
        <f t="shared" si="5"/>
        <v>0</v>
      </c>
      <c r="AJ25" s="148">
        <f t="shared" si="5"/>
        <v>0</v>
      </c>
      <c r="AK25" s="148">
        <f t="shared" si="5"/>
        <v>0</v>
      </c>
      <c r="AL25" s="148">
        <f t="shared" si="5"/>
        <v>0</v>
      </c>
      <c r="AM25" s="148">
        <f t="shared" si="5"/>
        <v>0</v>
      </c>
      <c r="AN25" s="148">
        <f t="shared" si="5"/>
        <v>0</v>
      </c>
      <c r="AO25" s="148">
        <f t="shared" si="5"/>
        <v>0</v>
      </c>
      <c r="AP25" s="148">
        <f t="shared" si="5"/>
        <v>0</v>
      </c>
      <c r="AQ25" s="148">
        <f t="shared" si="5"/>
        <v>0</v>
      </c>
      <c r="AR25" s="148">
        <f t="shared" si="5"/>
        <v>0</v>
      </c>
      <c r="AS25" s="148">
        <f t="shared" si="5"/>
        <v>0</v>
      </c>
      <c r="AT25" s="148">
        <f t="shared" si="5"/>
        <v>0</v>
      </c>
    </row>
    <row r="26" spans="1:46" x14ac:dyDescent="0.25">
      <c r="B26" t="s">
        <v>18</v>
      </c>
      <c r="C26" s="148">
        <f>C8*100/$C$8</f>
        <v>100</v>
      </c>
      <c r="D26" s="148">
        <f>D8*100/$C$8</f>
        <v>97.52370254089594</v>
      </c>
      <c r="E26" s="148">
        <f t="shared" ref="E26:AT26" si="6">E8*100/$C$8</f>
        <v>95.036241572878524</v>
      </c>
      <c r="F26" s="148">
        <f t="shared" si="6"/>
        <v>92.126369996558793</v>
      </c>
      <c r="G26" s="148">
        <f t="shared" si="6"/>
        <v>89.705783133579601</v>
      </c>
      <c r="H26" s="148">
        <f t="shared" si="6"/>
        <v>87.53326322230005</v>
      </c>
      <c r="I26" s="148">
        <f t="shared" si="6"/>
        <v>84.491136372831292</v>
      </c>
      <c r="J26" s="148">
        <f t="shared" si="6"/>
        <v>80.596189252783304</v>
      </c>
      <c r="K26" s="148">
        <f t="shared" si="6"/>
        <v>75.441053478009053</v>
      </c>
      <c r="L26" s="148">
        <f t="shared" si="6"/>
        <v>70.941524902353919</v>
      </c>
      <c r="M26" s="148">
        <f t="shared" si="6"/>
        <v>67.299856967240686</v>
      </c>
      <c r="N26" s="148">
        <f t="shared" si="6"/>
        <v>63.962744109301504</v>
      </c>
      <c r="O26" s="148">
        <f t="shared" si="6"/>
        <v>60.239720673062827</v>
      </c>
      <c r="P26" s="148">
        <f t="shared" si="6"/>
        <v>57.248037758263621</v>
      </c>
      <c r="Q26" s="148">
        <f t="shared" si="6"/>
        <v>53.858267892869058</v>
      </c>
      <c r="R26" s="148">
        <f t="shared" si="6"/>
        <v>50.143898961231706</v>
      </c>
      <c r="S26" s="148">
        <f t="shared" si="6"/>
        <v>47.728747804293299</v>
      </c>
      <c r="T26" s="148">
        <f t="shared" si="6"/>
        <v>46.218920450774</v>
      </c>
      <c r="U26" s="148">
        <f t="shared" si="6"/>
        <v>44.33440522612301</v>
      </c>
      <c r="V26" s="148">
        <f t="shared" si="6"/>
        <v>41.374820416263091</v>
      </c>
      <c r="W26" s="148">
        <f t="shared" si="6"/>
        <v>37.335495497170008</v>
      </c>
      <c r="X26" s="148">
        <f t="shared" si="6"/>
        <v>34.703421991278752</v>
      </c>
      <c r="Y26" s="148">
        <f t="shared" si="6"/>
        <v>30.124434936208434</v>
      </c>
      <c r="Z26" s="148">
        <f t="shared" si="6"/>
        <v>23.324566181778437</v>
      </c>
      <c r="AA26" s="148">
        <f t="shared" si="6"/>
        <v>15.26126020074417</v>
      </c>
      <c r="AB26" s="148">
        <f t="shared" si="6"/>
        <v>9.7247898887060735</v>
      </c>
      <c r="AC26" s="148">
        <f t="shared" si="6"/>
        <v>3.7945214015601469</v>
      </c>
      <c r="AD26" s="148">
        <f t="shared" si="6"/>
        <v>0.1404291977393585</v>
      </c>
      <c r="AE26" s="148">
        <f t="shared" si="6"/>
        <v>0</v>
      </c>
      <c r="AF26" s="148">
        <f t="shared" si="6"/>
        <v>0</v>
      </c>
      <c r="AG26" s="148">
        <f t="shared" si="6"/>
        <v>0</v>
      </c>
      <c r="AH26" s="148">
        <f t="shared" si="6"/>
        <v>0</v>
      </c>
      <c r="AI26" s="148">
        <f t="shared" si="6"/>
        <v>0</v>
      </c>
      <c r="AJ26" s="148">
        <f t="shared" si="6"/>
        <v>0</v>
      </c>
      <c r="AK26" s="148">
        <f t="shared" si="6"/>
        <v>0</v>
      </c>
      <c r="AL26" s="148">
        <f t="shared" si="6"/>
        <v>0</v>
      </c>
      <c r="AM26" s="148">
        <f t="shared" si="6"/>
        <v>0</v>
      </c>
      <c r="AN26" s="148">
        <f t="shared" si="6"/>
        <v>0</v>
      </c>
      <c r="AO26" s="148">
        <f t="shared" si="6"/>
        <v>0</v>
      </c>
      <c r="AP26" s="148">
        <f t="shared" si="6"/>
        <v>0</v>
      </c>
      <c r="AQ26" s="148">
        <f t="shared" si="6"/>
        <v>0</v>
      </c>
      <c r="AR26" s="148">
        <f t="shared" si="6"/>
        <v>0</v>
      </c>
      <c r="AS26" s="148">
        <f t="shared" si="6"/>
        <v>0</v>
      </c>
      <c r="AT26" s="148">
        <f t="shared" si="6"/>
        <v>0</v>
      </c>
    </row>
    <row r="27" spans="1:46" x14ac:dyDescent="0.25">
      <c r="B27" t="s">
        <v>19</v>
      </c>
      <c r="C27" s="148">
        <f>C9*100/$C$9</f>
        <v>100</v>
      </c>
      <c r="D27" s="148">
        <f>D9*100/$C$9</f>
        <v>100</v>
      </c>
      <c r="E27" s="148">
        <f t="shared" ref="E27:AT27" si="7">E9*100/$C$9</f>
        <v>99.085914674201931</v>
      </c>
      <c r="F27" s="148">
        <f t="shared" si="7"/>
        <v>98.627721466071506</v>
      </c>
      <c r="G27" s="148">
        <f t="shared" si="7"/>
        <v>98.627721466071506</v>
      </c>
      <c r="H27" s="148">
        <f t="shared" si="7"/>
        <v>98.627721466071506</v>
      </c>
      <c r="I27" s="148">
        <f t="shared" si="7"/>
        <v>97.910694405317827</v>
      </c>
      <c r="J27" s="148">
        <f t="shared" si="7"/>
        <v>89.977626351780543</v>
      </c>
      <c r="K27" s="148">
        <f t="shared" si="7"/>
        <v>80.38924740530355</v>
      </c>
      <c r="L27" s="148">
        <f t="shared" si="7"/>
        <v>77.542280039679198</v>
      </c>
      <c r="M27" s="148">
        <f t="shared" si="7"/>
        <v>72.451855329287568</v>
      </c>
      <c r="N27" s="148">
        <f t="shared" si="7"/>
        <v>71.418098689456514</v>
      </c>
      <c r="O27" s="148">
        <f t="shared" si="7"/>
        <v>68.171409889034848</v>
      </c>
      <c r="P27" s="148">
        <f t="shared" si="7"/>
        <v>66.780625455850867</v>
      </c>
      <c r="Q27" s="148">
        <f t="shared" si="7"/>
        <v>66.780625455850867</v>
      </c>
      <c r="R27" s="148">
        <f t="shared" si="7"/>
        <v>65.914818012282666</v>
      </c>
      <c r="S27" s="148">
        <f t="shared" si="7"/>
        <v>62.455479936842281</v>
      </c>
      <c r="T27" s="148">
        <f t="shared" si="7"/>
        <v>60.167823537313701</v>
      </c>
      <c r="U27" s="148">
        <f t="shared" si="7"/>
        <v>56.249677703551733</v>
      </c>
      <c r="V27" s="148">
        <f t="shared" si="7"/>
        <v>49.489624101215874</v>
      </c>
      <c r="W27" s="148">
        <f t="shared" si="7"/>
        <v>38.181568994009908</v>
      </c>
      <c r="X27" s="148">
        <f t="shared" si="7"/>
        <v>35.226865593615109</v>
      </c>
      <c r="Y27" s="148">
        <f t="shared" si="7"/>
        <v>31.991853166051389</v>
      </c>
      <c r="Z27" s="148">
        <f t="shared" si="7"/>
        <v>25.446131798855664</v>
      </c>
      <c r="AA27" s="148">
        <f t="shared" si="7"/>
        <v>12.033440136752127</v>
      </c>
      <c r="AB27" s="148">
        <f t="shared" si="7"/>
        <v>4.0180066552774756</v>
      </c>
      <c r="AC27" s="148">
        <f t="shared" si="7"/>
        <v>0</v>
      </c>
      <c r="AD27" s="148">
        <f t="shared" si="7"/>
        <v>0</v>
      </c>
      <c r="AE27" s="148">
        <f t="shared" si="7"/>
        <v>0</v>
      </c>
      <c r="AF27" s="148">
        <f t="shared" si="7"/>
        <v>0</v>
      </c>
      <c r="AG27" s="148">
        <f t="shared" si="7"/>
        <v>0</v>
      </c>
      <c r="AH27" s="148">
        <f t="shared" si="7"/>
        <v>0</v>
      </c>
      <c r="AI27" s="148">
        <f t="shared" si="7"/>
        <v>0</v>
      </c>
      <c r="AJ27" s="148">
        <f t="shared" si="7"/>
        <v>0</v>
      </c>
      <c r="AK27" s="148">
        <f t="shared" si="7"/>
        <v>0</v>
      </c>
      <c r="AL27" s="148">
        <f t="shared" si="7"/>
        <v>0</v>
      </c>
      <c r="AM27" s="148">
        <f t="shared" si="7"/>
        <v>0</v>
      </c>
      <c r="AN27" s="148">
        <f t="shared" si="7"/>
        <v>0</v>
      </c>
      <c r="AO27" s="148">
        <f t="shared" si="7"/>
        <v>0</v>
      </c>
      <c r="AP27" s="148">
        <f t="shared" si="7"/>
        <v>0</v>
      </c>
      <c r="AQ27" s="148">
        <f t="shared" si="7"/>
        <v>0</v>
      </c>
      <c r="AR27" s="148">
        <f t="shared" si="7"/>
        <v>0</v>
      </c>
      <c r="AS27" s="148">
        <f t="shared" si="7"/>
        <v>0</v>
      </c>
      <c r="AT27" s="148">
        <f t="shared" si="7"/>
        <v>0</v>
      </c>
    </row>
    <row r="28" spans="1:46" x14ac:dyDescent="0.25">
      <c r="B28" t="s">
        <v>20</v>
      </c>
      <c r="C28" s="148">
        <f>C10*100/$C$10</f>
        <v>100</v>
      </c>
      <c r="D28" s="148">
        <f>D10*100/$C$10</f>
        <v>100</v>
      </c>
      <c r="E28" s="148">
        <f t="shared" ref="E28:AT28" si="8">E10*100/$C$10</f>
        <v>100</v>
      </c>
      <c r="F28" s="148">
        <f t="shared" si="8"/>
        <v>100</v>
      </c>
      <c r="G28" s="148">
        <f t="shared" si="8"/>
        <v>99.524056847496126</v>
      </c>
      <c r="H28" s="148">
        <f t="shared" si="8"/>
        <v>98.977442542561832</v>
      </c>
      <c r="I28" s="148">
        <f t="shared" si="8"/>
        <v>97.916495325700879</v>
      </c>
      <c r="J28" s="148">
        <f t="shared" si="8"/>
        <v>97.268984760009175</v>
      </c>
      <c r="K28" s="148">
        <f t="shared" si="8"/>
        <v>95.926762171820968</v>
      </c>
      <c r="L28" s="148">
        <f t="shared" si="8"/>
        <v>94.568456347852432</v>
      </c>
      <c r="M28" s="148">
        <f t="shared" si="8"/>
        <v>93.405814360933562</v>
      </c>
      <c r="N28" s="148">
        <f t="shared" si="8"/>
        <v>92.264584569405613</v>
      </c>
      <c r="O28" s="148">
        <f t="shared" si="8"/>
        <v>89.774535567268657</v>
      </c>
      <c r="P28" s="148">
        <f t="shared" si="8"/>
        <v>87.318825245863181</v>
      </c>
      <c r="Q28" s="148">
        <f t="shared" si="8"/>
        <v>86.012761609791085</v>
      </c>
      <c r="R28" s="148">
        <f t="shared" si="8"/>
        <v>84.884597429969617</v>
      </c>
      <c r="S28" s="148">
        <f t="shared" si="8"/>
        <v>82.541056630873911</v>
      </c>
      <c r="T28" s="148">
        <f t="shared" si="8"/>
        <v>79.164702811089114</v>
      </c>
      <c r="U28" s="148">
        <f t="shared" si="8"/>
        <v>72.329017048179168</v>
      </c>
      <c r="V28" s="148">
        <f t="shared" si="8"/>
        <v>65.543498005521514</v>
      </c>
      <c r="W28" s="148">
        <f t="shared" si="8"/>
        <v>56.174587671323899</v>
      </c>
      <c r="X28" s="148">
        <f t="shared" si="8"/>
        <v>51.060572872921711</v>
      </c>
      <c r="Y28" s="148">
        <f t="shared" si="8"/>
        <v>47.173387482360916</v>
      </c>
      <c r="Z28" s="148">
        <f t="shared" si="8"/>
        <v>42.775869181829961</v>
      </c>
      <c r="AA28" s="148">
        <f t="shared" si="8"/>
        <v>38.48511668582011</v>
      </c>
      <c r="AB28" s="148">
        <f t="shared" si="8"/>
        <v>29.572498050498549</v>
      </c>
      <c r="AC28" s="148">
        <f t="shared" si="8"/>
        <v>16.685848315240332</v>
      </c>
      <c r="AD28" s="148">
        <f t="shared" si="8"/>
        <v>3.8311909868166079</v>
      </c>
      <c r="AE28" s="148">
        <f t="shared" si="8"/>
        <v>0.14462035650782373</v>
      </c>
      <c r="AF28" s="148">
        <f t="shared" si="8"/>
        <v>0</v>
      </c>
      <c r="AG28" s="148">
        <f t="shared" si="8"/>
        <v>0</v>
      </c>
      <c r="AH28" s="148">
        <f t="shared" si="8"/>
        <v>0</v>
      </c>
      <c r="AI28" s="148">
        <f t="shared" si="8"/>
        <v>0</v>
      </c>
      <c r="AJ28" s="148">
        <f t="shared" si="8"/>
        <v>0</v>
      </c>
      <c r="AK28" s="148">
        <f t="shared" si="8"/>
        <v>0</v>
      </c>
      <c r="AL28" s="148">
        <f t="shared" si="8"/>
        <v>0</v>
      </c>
      <c r="AM28" s="148">
        <f t="shared" si="8"/>
        <v>0</v>
      </c>
      <c r="AN28" s="148">
        <f t="shared" si="8"/>
        <v>0</v>
      </c>
      <c r="AO28" s="148">
        <f t="shared" si="8"/>
        <v>0</v>
      </c>
      <c r="AP28" s="148">
        <f t="shared" si="8"/>
        <v>0</v>
      </c>
      <c r="AQ28" s="148">
        <f t="shared" si="8"/>
        <v>0</v>
      </c>
      <c r="AR28" s="148">
        <f t="shared" si="8"/>
        <v>0</v>
      </c>
      <c r="AS28" s="148">
        <f t="shared" si="8"/>
        <v>0</v>
      </c>
      <c r="AT28" s="148">
        <f t="shared" si="8"/>
        <v>0</v>
      </c>
    </row>
    <row r="29" spans="1:46" x14ac:dyDescent="0.25">
      <c r="B29" t="s">
        <v>21</v>
      </c>
      <c r="C29" s="148">
        <f>C11*100/$C$11</f>
        <v>100</v>
      </c>
      <c r="D29" s="148">
        <f>D11*100/$C$11</f>
        <v>98.960578394989327</v>
      </c>
      <c r="E29" s="148">
        <f t="shared" ref="E29:AT29" si="9">E11*100/$C$11</f>
        <v>98.626786939592208</v>
      </c>
      <c r="F29" s="148">
        <f t="shared" si="9"/>
        <v>97.069455322128618</v>
      </c>
      <c r="G29" s="148">
        <f t="shared" si="9"/>
        <v>95.245575346894597</v>
      </c>
      <c r="H29" s="148">
        <f t="shared" si="9"/>
        <v>93.96716182208435</v>
      </c>
      <c r="I29" s="148">
        <f t="shared" si="9"/>
        <v>92.491334163786462</v>
      </c>
      <c r="J29" s="148">
        <f t="shared" si="9"/>
        <v>90.477286247575535</v>
      </c>
      <c r="K29" s="148">
        <f t="shared" si="9"/>
        <v>86.935123921576434</v>
      </c>
      <c r="L29" s="148">
        <f t="shared" si="9"/>
        <v>80.645627072796572</v>
      </c>
      <c r="M29" s="148">
        <f t="shared" si="9"/>
        <v>77.030286961372681</v>
      </c>
      <c r="N29" s="148">
        <f t="shared" si="9"/>
        <v>74.861987409341722</v>
      </c>
      <c r="O29" s="148">
        <f t="shared" si="9"/>
        <v>72.904279698664439</v>
      </c>
      <c r="P29" s="148">
        <f t="shared" si="9"/>
        <v>70.048452725561319</v>
      </c>
      <c r="Q29" s="148">
        <f t="shared" si="9"/>
        <v>66.971664948093249</v>
      </c>
      <c r="R29" s="148">
        <f t="shared" si="9"/>
        <v>61.343343052194342</v>
      </c>
      <c r="S29" s="148">
        <f t="shared" si="9"/>
        <v>55.247053740818508</v>
      </c>
      <c r="T29" s="148">
        <f t="shared" si="9"/>
        <v>49.597984214339178</v>
      </c>
      <c r="U29" s="148">
        <f t="shared" si="9"/>
        <v>42.157008339595514</v>
      </c>
      <c r="V29" s="148">
        <f t="shared" si="9"/>
        <v>31.590354271216885</v>
      </c>
      <c r="W29" s="148">
        <f t="shared" si="9"/>
        <v>21.961380735176604</v>
      </c>
      <c r="X29" s="148">
        <f t="shared" si="9"/>
        <v>14.557321352202374</v>
      </c>
      <c r="Y29" s="148">
        <f t="shared" si="9"/>
        <v>8.7169801682282255</v>
      </c>
      <c r="Z29" s="148">
        <f t="shared" si="9"/>
        <v>6.1728056915165315</v>
      </c>
      <c r="AA29" s="148">
        <f t="shared" si="9"/>
        <v>4.151413474740286</v>
      </c>
      <c r="AB29" s="148">
        <f t="shared" si="9"/>
        <v>2.2126023894974072</v>
      </c>
      <c r="AC29" s="148">
        <f t="shared" si="9"/>
        <v>0.81793077118322188</v>
      </c>
      <c r="AD29" s="148">
        <f t="shared" si="9"/>
        <v>4.4140923085343807E-2</v>
      </c>
      <c r="AE29" s="148">
        <f t="shared" si="9"/>
        <v>0</v>
      </c>
      <c r="AF29" s="148">
        <f t="shared" si="9"/>
        <v>0</v>
      </c>
      <c r="AG29" s="148">
        <f t="shared" si="9"/>
        <v>0</v>
      </c>
      <c r="AH29" s="148">
        <f t="shared" si="9"/>
        <v>0</v>
      </c>
      <c r="AI29" s="148">
        <f t="shared" si="9"/>
        <v>0</v>
      </c>
      <c r="AJ29" s="148">
        <f t="shared" si="9"/>
        <v>0</v>
      </c>
      <c r="AK29" s="148">
        <f t="shared" si="9"/>
        <v>0</v>
      </c>
      <c r="AL29" s="148">
        <f t="shared" si="9"/>
        <v>0</v>
      </c>
      <c r="AM29" s="148">
        <f t="shared" si="9"/>
        <v>0</v>
      </c>
      <c r="AN29" s="148">
        <f t="shared" si="9"/>
        <v>0</v>
      </c>
      <c r="AO29" s="148">
        <f t="shared" si="9"/>
        <v>0</v>
      </c>
      <c r="AP29" s="148">
        <f t="shared" si="9"/>
        <v>0</v>
      </c>
      <c r="AQ29" s="148">
        <f t="shared" si="9"/>
        <v>0</v>
      </c>
      <c r="AR29" s="148">
        <f t="shared" si="9"/>
        <v>0</v>
      </c>
      <c r="AS29" s="148">
        <f t="shared" si="9"/>
        <v>0</v>
      </c>
      <c r="AT29" s="148">
        <f t="shared" si="9"/>
        <v>0</v>
      </c>
    </row>
    <row r="30" spans="1:46" x14ac:dyDescent="0.25">
      <c r="B30" t="s">
        <v>22</v>
      </c>
      <c r="C30" s="148">
        <f>C12*100/$C$12</f>
        <v>100</v>
      </c>
      <c r="D30" s="148">
        <f>D12*100/$C$12</f>
        <v>100</v>
      </c>
      <c r="E30" s="148">
        <f t="shared" ref="E30:AT30" si="10">E12*100/$C$12</f>
        <v>100</v>
      </c>
      <c r="F30" s="148">
        <f t="shared" si="10"/>
        <v>100</v>
      </c>
      <c r="G30" s="148">
        <f t="shared" si="10"/>
        <v>100</v>
      </c>
      <c r="H30" s="148">
        <f t="shared" si="10"/>
        <v>100</v>
      </c>
      <c r="I30" s="148">
        <f t="shared" si="10"/>
        <v>100</v>
      </c>
      <c r="J30" s="148">
        <f t="shared" si="10"/>
        <v>100</v>
      </c>
      <c r="K30" s="148">
        <f t="shared" si="10"/>
        <v>100</v>
      </c>
      <c r="L30" s="148">
        <f t="shared" si="10"/>
        <v>100</v>
      </c>
      <c r="M30" s="148">
        <f t="shared" si="10"/>
        <v>100</v>
      </c>
      <c r="N30" s="148">
        <f t="shared" si="10"/>
        <v>100</v>
      </c>
      <c r="O30" s="148">
        <f t="shared" si="10"/>
        <v>97.544063944106369</v>
      </c>
      <c r="P30" s="148">
        <f t="shared" si="10"/>
        <v>93.004544240630707</v>
      </c>
      <c r="Q30" s="148">
        <f t="shared" si="10"/>
        <v>87.611664141424271</v>
      </c>
      <c r="R30" s="148">
        <f t="shared" si="10"/>
        <v>80.640971782016351</v>
      </c>
      <c r="S30" s="148">
        <f t="shared" si="10"/>
        <v>68.993444902816464</v>
      </c>
      <c r="T30" s="148">
        <f t="shared" si="10"/>
        <v>55.673344824835034</v>
      </c>
      <c r="U30" s="148">
        <f t="shared" si="10"/>
        <v>46.265124536239078</v>
      </c>
      <c r="V30" s="148">
        <f t="shared" si="10"/>
        <v>37.291770575156249</v>
      </c>
      <c r="W30" s="148">
        <f t="shared" si="10"/>
        <v>31.042795698268485</v>
      </c>
      <c r="X30" s="148">
        <f t="shared" si="10"/>
        <v>29.524101443901554</v>
      </c>
      <c r="Y30" s="148">
        <f t="shared" si="10"/>
        <v>28.828872626672766</v>
      </c>
      <c r="Z30" s="148">
        <f t="shared" si="10"/>
        <v>27.568416888115866</v>
      </c>
      <c r="AA30" s="148">
        <f t="shared" si="10"/>
        <v>24.1521126387346</v>
      </c>
      <c r="AB30" s="148">
        <f t="shared" si="10"/>
        <v>19.380621885253497</v>
      </c>
      <c r="AC30" s="148">
        <f t="shared" si="10"/>
        <v>13.530462567299221</v>
      </c>
      <c r="AD30" s="148">
        <f t="shared" si="10"/>
        <v>8.8452934631161284</v>
      </c>
      <c r="AE30" s="148">
        <f t="shared" si="10"/>
        <v>0.93076241251545611</v>
      </c>
      <c r="AF30" s="148">
        <f t="shared" si="10"/>
        <v>0</v>
      </c>
      <c r="AG30" s="148">
        <f t="shared" si="10"/>
        <v>0</v>
      </c>
      <c r="AH30" s="148">
        <f t="shared" si="10"/>
        <v>0</v>
      </c>
      <c r="AI30" s="148">
        <f t="shared" si="10"/>
        <v>0</v>
      </c>
      <c r="AJ30" s="148">
        <f t="shared" si="10"/>
        <v>0</v>
      </c>
      <c r="AK30" s="148">
        <f t="shared" si="10"/>
        <v>0</v>
      </c>
      <c r="AL30" s="148">
        <f t="shared" si="10"/>
        <v>0</v>
      </c>
      <c r="AM30" s="148">
        <f t="shared" si="10"/>
        <v>0</v>
      </c>
      <c r="AN30" s="148">
        <f t="shared" si="10"/>
        <v>0</v>
      </c>
      <c r="AO30" s="148">
        <f t="shared" si="10"/>
        <v>0</v>
      </c>
      <c r="AP30" s="148">
        <f t="shared" si="10"/>
        <v>0</v>
      </c>
      <c r="AQ30" s="148">
        <f t="shared" si="10"/>
        <v>0</v>
      </c>
      <c r="AR30" s="148">
        <f t="shared" si="10"/>
        <v>0</v>
      </c>
      <c r="AS30" s="148">
        <f t="shared" si="10"/>
        <v>0</v>
      </c>
      <c r="AT30" s="148">
        <f t="shared" si="10"/>
        <v>0</v>
      </c>
    </row>
    <row r="31" spans="1:46" x14ac:dyDescent="0.25">
      <c r="B31" t="s">
        <v>23</v>
      </c>
      <c r="C31" s="148">
        <f>C13*100/$C$13</f>
        <v>100</v>
      </c>
      <c r="D31" s="148">
        <f>D13*100/$C$13</f>
        <v>99.608513648555302</v>
      </c>
      <c r="E31" s="148">
        <f t="shared" ref="E31:AT31" si="11">E13*100/$C$13</f>
        <v>99.042326074766137</v>
      </c>
      <c r="F31" s="148">
        <f t="shared" si="11"/>
        <v>98.176734831849586</v>
      </c>
      <c r="G31" s="148">
        <f t="shared" si="11"/>
        <v>96.625260725153908</v>
      </c>
      <c r="H31" s="148">
        <f t="shared" si="11"/>
        <v>93.948339466164242</v>
      </c>
      <c r="I31" s="148">
        <f t="shared" si="11"/>
        <v>90.23838942724025</v>
      </c>
      <c r="J31" s="148">
        <f t="shared" si="11"/>
        <v>85.371220017331041</v>
      </c>
      <c r="K31" s="148">
        <f t="shared" si="11"/>
        <v>79.432153652433144</v>
      </c>
      <c r="L31" s="148">
        <f t="shared" si="11"/>
        <v>73.092815291870608</v>
      </c>
      <c r="M31" s="148">
        <f t="shared" si="11"/>
        <v>67.731392532849497</v>
      </c>
      <c r="N31" s="148">
        <f t="shared" si="11"/>
        <v>60.173910678938782</v>
      </c>
      <c r="O31" s="148">
        <f t="shared" si="11"/>
        <v>49.460566416456267</v>
      </c>
      <c r="P31" s="148">
        <f t="shared" si="11"/>
        <v>40.749778251851595</v>
      </c>
      <c r="Q31" s="148">
        <f t="shared" si="11"/>
        <v>33.990033472709989</v>
      </c>
      <c r="R31" s="148">
        <f t="shared" si="11"/>
        <v>27.984031700494757</v>
      </c>
      <c r="S31" s="148">
        <f t="shared" si="11"/>
        <v>23.90622098014066</v>
      </c>
      <c r="T31" s="148">
        <f t="shared" si="11"/>
        <v>20.293584043074492</v>
      </c>
      <c r="U31" s="148">
        <f t="shared" si="11"/>
        <v>16.833046006551452</v>
      </c>
      <c r="V31" s="148">
        <f t="shared" si="11"/>
        <v>11.851555747657054</v>
      </c>
      <c r="W31" s="148">
        <f t="shared" si="11"/>
        <v>6.8725683478872623</v>
      </c>
      <c r="X31" s="148">
        <f t="shared" si="11"/>
        <v>4.4606394209937754</v>
      </c>
      <c r="Y31" s="148">
        <f t="shared" si="11"/>
        <v>2.7963102670592024</v>
      </c>
      <c r="Z31" s="148">
        <f t="shared" si="11"/>
        <v>1.7079984616375539</v>
      </c>
      <c r="AA31" s="148">
        <f t="shared" si="11"/>
        <v>1.1402851795565896</v>
      </c>
      <c r="AB31" s="148">
        <f t="shared" si="11"/>
        <v>0.36240541691114664</v>
      </c>
      <c r="AC31" s="148">
        <f t="shared" si="11"/>
        <v>0.13660081188225295</v>
      </c>
      <c r="AD31" s="148">
        <f t="shared" si="11"/>
        <v>8.0353239599461307E-2</v>
      </c>
      <c r="AE31" s="148">
        <f t="shared" si="11"/>
        <v>7.0349190048043672E-2</v>
      </c>
      <c r="AF31" s="148">
        <f t="shared" si="11"/>
        <v>1.2707906915242278E-2</v>
      </c>
      <c r="AG31" s="148">
        <f t="shared" si="11"/>
        <v>0</v>
      </c>
      <c r="AH31" s="148">
        <f t="shared" si="11"/>
        <v>0</v>
      </c>
      <c r="AI31" s="148">
        <f t="shared" si="11"/>
        <v>0</v>
      </c>
      <c r="AJ31" s="148">
        <f t="shared" si="11"/>
        <v>0</v>
      </c>
      <c r="AK31" s="148">
        <f t="shared" si="11"/>
        <v>0</v>
      </c>
      <c r="AL31" s="148">
        <f t="shared" si="11"/>
        <v>0</v>
      </c>
      <c r="AM31" s="148">
        <f t="shared" si="11"/>
        <v>0</v>
      </c>
      <c r="AN31" s="148">
        <f t="shared" si="11"/>
        <v>0</v>
      </c>
      <c r="AO31" s="148">
        <f t="shared" si="11"/>
        <v>0</v>
      </c>
      <c r="AP31" s="148">
        <f t="shared" si="11"/>
        <v>0</v>
      </c>
      <c r="AQ31" s="148">
        <f t="shared" si="11"/>
        <v>0</v>
      </c>
      <c r="AR31" s="148">
        <f t="shared" si="11"/>
        <v>0</v>
      </c>
      <c r="AS31" s="148">
        <f t="shared" si="11"/>
        <v>0</v>
      </c>
      <c r="AT31" s="148">
        <f t="shared" si="11"/>
        <v>0</v>
      </c>
    </row>
    <row r="32" spans="1:46" x14ac:dyDescent="0.25">
      <c r="B32" t="s">
        <v>24</v>
      </c>
      <c r="C32" s="148">
        <f>C14*100/$C$14</f>
        <v>100.00000000000001</v>
      </c>
      <c r="D32" s="148">
        <f>D14*100/$C$14</f>
        <v>99.800917359294942</v>
      </c>
      <c r="E32" s="148">
        <f t="shared" ref="E32:AT32" si="12">E14*100/$C$14</f>
        <v>99.389484147251466</v>
      </c>
      <c r="F32" s="148">
        <f t="shared" si="12"/>
        <v>98.451363044152259</v>
      </c>
      <c r="G32" s="148">
        <f t="shared" si="12"/>
        <v>96.849860745609419</v>
      </c>
      <c r="H32" s="148">
        <f t="shared" si="12"/>
        <v>96.347707172049553</v>
      </c>
      <c r="I32" s="148">
        <f t="shared" si="12"/>
        <v>95.217992006486867</v>
      </c>
      <c r="J32" s="148">
        <f t="shared" si="12"/>
        <v>93.944683637812574</v>
      </c>
      <c r="K32" s="148">
        <f t="shared" si="12"/>
        <v>91.517982572286058</v>
      </c>
      <c r="L32" s="148">
        <f t="shared" si="12"/>
        <v>86.766376557305378</v>
      </c>
      <c r="M32" s="148">
        <f t="shared" si="12"/>
        <v>85.767747284370458</v>
      </c>
      <c r="N32" s="148">
        <f t="shared" si="12"/>
        <v>82.159482940008871</v>
      </c>
      <c r="O32" s="148">
        <f t="shared" si="12"/>
        <v>79.168918994960137</v>
      </c>
      <c r="P32" s="148">
        <f t="shared" si="12"/>
        <v>76.702913034755696</v>
      </c>
      <c r="Q32" s="148">
        <f t="shared" si="12"/>
        <v>76.591401844360107</v>
      </c>
      <c r="R32" s="148">
        <f t="shared" si="12"/>
        <v>70.09561653836613</v>
      </c>
      <c r="S32" s="148">
        <f t="shared" si="12"/>
        <v>52.339629404482849</v>
      </c>
      <c r="T32" s="148">
        <f t="shared" si="12"/>
        <v>41.853502569019895</v>
      </c>
      <c r="U32" s="148">
        <f t="shared" si="12"/>
        <v>32.103639335464202</v>
      </c>
      <c r="V32" s="148">
        <f t="shared" si="12"/>
        <v>29.221769328262532</v>
      </c>
      <c r="W32" s="148">
        <f t="shared" si="12"/>
        <v>25.396714217557012</v>
      </c>
      <c r="X32" s="148">
        <f t="shared" si="12"/>
        <v>20.910345448219356</v>
      </c>
      <c r="Y32" s="148">
        <f t="shared" si="12"/>
        <v>18.363070224116015</v>
      </c>
      <c r="Z32" s="148">
        <f t="shared" si="12"/>
        <v>13.070257061119678</v>
      </c>
      <c r="AA32" s="148">
        <f t="shared" si="12"/>
        <v>7.3108053987288946</v>
      </c>
      <c r="AB32" s="148">
        <f t="shared" si="12"/>
        <v>3.2052999199119689</v>
      </c>
      <c r="AC32" s="148">
        <f t="shared" si="12"/>
        <v>0.4859535553848145</v>
      </c>
      <c r="AD32" s="148">
        <f t="shared" si="12"/>
        <v>0</v>
      </c>
      <c r="AE32" s="148">
        <f t="shared" si="12"/>
        <v>0</v>
      </c>
      <c r="AF32" s="148">
        <f t="shared" si="12"/>
        <v>0</v>
      </c>
      <c r="AG32" s="148">
        <f t="shared" si="12"/>
        <v>0</v>
      </c>
      <c r="AH32" s="148">
        <f t="shared" si="12"/>
        <v>0</v>
      </c>
      <c r="AI32" s="148">
        <f t="shared" si="12"/>
        <v>0</v>
      </c>
      <c r="AJ32" s="148">
        <f t="shared" si="12"/>
        <v>0</v>
      </c>
      <c r="AK32" s="148">
        <f t="shared" si="12"/>
        <v>0</v>
      </c>
      <c r="AL32" s="148">
        <f t="shared" si="12"/>
        <v>0</v>
      </c>
      <c r="AM32" s="148">
        <f t="shared" si="12"/>
        <v>0</v>
      </c>
      <c r="AN32" s="148">
        <f t="shared" si="12"/>
        <v>0</v>
      </c>
      <c r="AO32" s="148">
        <f t="shared" si="12"/>
        <v>0</v>
      </c>
      <c r="AP32" s="148">
        <f t="shared" si="12"/>
        <v>0</v>
      </c>
      <c r="AQ32" s="148">
        <f t="shared" si="12"/>
        <v>0</v>
      </c>
      <c r="AR32" s="148">
        <f t="shared" si="12"/>
        <v>0</v>
      </c>
      <c r="AS32" s="148">
        <f t="shared" si="12"/>
        <v>0</v>
      </c>
      <c r="AT32" s="148">
        <f t="shared" si="12"/>
        <v>0</v>
      </c>
    </row>
    <row r="33" spans="1:46" x14ac:dyDescent="0.25">
      <c r="B33" t="s">
        <v>25</v>
      </c>
      <c r="C33" s="148">
        <f>C15*100/$C$15</f>
        <v>100</v>
      </c>
      <c r="D33" s="148">
        <f>D15*100/$C$15</f>
        <v>99.943606187678583</v>
      </c>
      <c r="E33" s="148">
        <f t="shared" ref="E33:AT33" si="13">E15*100/$C$15</f>
        <v>99.943606187678583</v>
      </c>
      <c r="F33" s="148">
        <f t="shared" si="13"/>
        <v>99.943606187678583</v>
      </c>
      <c r="G33" s="148">
        <f t="shared" si="13"/>
        <v>99.943606187678583</v>
      </c>
      <c r="H33" s="148">
        <f t="shared" si="13"/>
        <v>99.817285680934305</v>
      </c>
      <c r="I33" s="148">
        <f t="shared" si="13"/>
        <v>99.501407989023051</v>
      </c>
      <c r="J33" s="148">
        <f t="shared" si="13"/>
        <v>98.125542874126594</v>
      </c>
      <c r="K33" s="148">
        <f t="shared" si="13"/>
        <v>98.121499072566436</v>
      </c>
      <c r="L33" s="148">
        <f t="shared" si="13"/>
        <v>97.54808789996342</v>
      </c>
      <c r="M33" s="148">
        <f t="shared" si="13"/>
        <v>96.454798588562156</v>
      </c>
      <c r="N33" s="148">
        <f t="shared" si="13"/>
        <v>95.399347515634062</v>
      </c>
      <c r="O33" s="148">
        <f t="shared" si="13"/>
        <v>94.761454253021867</v>
      </c>
      <c r="P33" s="148">
        <f t="shared" si="13"/>
        <v>93.576053953590488</v>
      </c>
      <c r="Q33" s="148">
        <f t="shared" si="13"/>
        <v>92.609137897517684</v>
      </c>
      <c r="R33" s="148">
        <f t="shared" si="13"/>
        <v>91.884906171303811</v>
      </c>
      <c r="S33" s="148">
        <f t="shared" si="13"/>
        <v>91.504928705643408</v>
      </c>
      <c r="T33" s="148">
        <f t="shared" si="13"/>
        <v>90.473413974354528</v>
      </c>
      <c r="U33" s="148">
        <f t="shared" si="13"/>
        <v>89.921812698535504</v>
      </c>
      <c r="V33" s="148">
        <f t="shared" si="13"/>
        <v>89.61858007055443</v>
      </c>
      <c r="W33" s="148">
        <f t="shared" si="13"/>
        <v>87.768128499995811</v>
      </c>
      <c r="X33" s="148">
        <f t="shared" si="13"/>
        <v>86.179090283162736</v>
      </c>
      <c r="Y33" s="148">
        <f t="shared" si="13"/>
        <v>84.485225522849206</v>
      </c>
      <c r="Z33" s="148">
        <f t="shared" si="13"/>
        <v>80.293742042243679</v>
      </c>
      <c r="AA33" s="148">
        <f t="shared" si="13"/>
        <v>77.954253849925351</v>
      </c>
      <c r="AB33" s="148">
        <f t="shared" si="13"/>
        <v>74.053710116930731</v>
      </c>
      <c r="AC33" s="148">
        <f t="shared" si="13"/>
        <v>72.305463486898759</v>
      </c>
      <c r="AD33" s="148">
        <f t="shared" si="13"/>
        <v>69.29579946545357</v>
      </c>
      <c r="AE33" s="148">
        <f t="shared" si="13"/>
        <v>65.488182508747556</v>
      </c>
      <c r="AF33" s="148">
        <f t="shared" si="13"/>
        <v>59.772381576307552</v>
      </c>
      <c r="AG33" s="148">
        <f t="shared" si="13"/>
        <v>56.75502505787356</v>
      </c>
      <c r="AH33" s="148">
        <f t="shared" si="13"/>
        <v>55.213566304778148</v>
      </c>
      <c r="AI33" s="148">
        <f t="shared" si="13"/>
        <v>52.311878497267415</v>
      </c>
      <c r="AJ33" s="148">
        <f t="shared" si="13"/>
        <v>46.378151988272762</v>
      </c>
      <c r="AK33" s="148">
        <f t="shared" si="13"/>
        <v>41.640435502543596</v>
      </c>
      <c r="AL33" s="148">
        <f t="shared" si="13"/>
        <v>33.196588908934388</v>
      </c>
      <c r="AM33" s="148">
        <f t="shared" si="13"/>
        <v>28.334269629610485</v>
      </c>
      <c r="AN33" s="148">
        <f t="shared" si="13"/>
        <v>23.486119906086302</v>
      </c>
      <c r="AO33" s="148">
        <f t="shared" si="13"/>
        <v>18.938236353701829</v>
      </c>
      <c r="AP33" s="148">
        <f t="shared" si="13"/>
        <v>16.909980627253919</v>
      </c>
      <c r="AQ33" s="148">
        <f t="shared" si="13"/>
        <v>12.762060561878906</v>
      </c>
      <c r="AR33" s="148">
        <f t="shared" si="13"/>
        <v>9.5635927861793029</v>
      </c>
      <c r="AS33" s="148">
        <f t="shared" si="13"/>
        <v>4.9956585906283921</v>
      </c>
      <c r="AT33" s="148">
        <f t="shared" si="13"/>
        <v>0.89914036289790011</v>
      </c>
    </row>
    <row r="34" spans="1:46" x14ac:dyDescent="0.25">
      <c r="B34" t="s">
        <v>26</v>
      </c>
      <c r="C34" s="148">
        <f>C16*100/$C$16</f>
        <v>100.00000000000001</v>
      </c>
      <c r="D34" s="148">
        <f>D16*100/$C$16</f>
        <v>99.421635201817978</v>
      </c>
      <c r="E34" s="148">
        <f t="shared" ref="E34:AT34" si="14">E16*100/$C$16</f>
        <v>97.469531005042029</v>
      </c>
      <c r="F34" s="148">
        <f t="shared" si="14"/>
        <v>92.398555328191762</v>
      </c>
      <c r="G34" s="148">
        <f t="shared" si="14"/>
        <v>86.34057726594591</v>
      </c>
      <c r="H34" s="148">
        <f t="shared" si="14"/>
        <v>80.416412731971207</v>
      </c>
      <c r="I34" s="148">
        <f t="shared" si="14"/>
        <v>73.994800545875989</v>
      </c>
      <c r="J34" s="148">
        <f t="shared" si="14"/>
        <v>73.444956639479756</v>
      </c>
      <c r="K34" s="148">
        <f t="shared" si="14"/>
        <v>70.955120731840097</v>
      </c>
      <c r="L34" s="148">
        <f t="shared" si="14"/>
        <v>65.325358056416817</v>
      </c>
      <c r="M34" s="148">
        <f t="shared" si="14"/>
        <v>56.636852681691558</v>
      </c>
      <c r="N34" s="148">
        <f t="shared" si="14"/>
        <v>38.25907514672376</v>
      </c>
      <c r="O34" s="148">
        <f t="shared" si="14"/>
        <v>32.603925185117525</v>
      </c>
      <c r="P34" s="148">
        <f t="shared" si="14"/>
        <v>30.117778124374347</v>
      </c>
      <c r="Q34" s="148">
        <f t="shared" si="14"/>
        <v>25.212103258684664</v>
      </c>
      <c r="R34" s="148">
        <f t="shared" si="14"/>
        <v>24.170608341382604</v>
      </c>
      <c r="S34" s="148">
        <f t="shared" si="14"/>
        <v>24.170608341382604</v>
      </c>
      <c r="T34" s="148">
        <f t="shared" si="14"/>
        <v>24.170608341382604</v>
      </c>
      <c r="U34" s="148">
        <f t="shared" si="14"/>
        <v>22.373249064671857</v>
      </c>
      <c r="V34" s="148">
        <f t="shared" si="14"/>
        <v>15.801945181915084</v>
      </c>
      <c r="W34" s="148">
        <f t="shared" si="14"/>
        <v>11.390775353989676</v>
      </c>
      <c r="X34" s="148">
        <f t="shared" si="14"/>
        <v>8.1437715108429245</v>
      </c>
      <c r="Y34" s="148">
        <f t="shared" si="14"/>
        <v>3.9595880030383941</v>
      </c>
      <c r="Z34" s="148">
        <f t="shared" si="14"/>
        <v>3.4130289129294478</v>
      </c>
      <c r="AA34" s="148">
        <f t="shared" si="14"/>
        <v>3.3790051290273881</v>
      </c>
      <c r="AB34" s="148">
        <f t="shared" si="14"/>
        <v>2.6604829613564362</v>
      </c>
      <c r="AC34" s="148">
        <f t="shared" si="14"/>
        <v>1.9931682207406687</v>
      </c>
      <c r="AD34" s="148">
        <f t="shared" si="14"/>
        <v>1.9931682207406687</v>
      </c>
      <c r="AE34" s="148">
        <f t="shared" si="14"/>
        <v>1.1878072190458964</v>
      </c>
      <c r="AF34" s="148">
        <f t="shared" si="14"/>
        <v>0.31210327589396603</v>
      </c>
      <c r="AG34" s="148">
        <f t="shared" si="14"/>
        <v>0</v>
      </c>
      <c r="AH34" s="148">
        <f t="shared" si="14"/>
        <v>0</v>
      </c>
      <c r="AI34" s="148">
        <f t="shared" si="14"/>
        <v>0</v>
      </c>
      <c r="AJ34" s="148">
        <f t="shared" si="14"/>
        <v>0</v>
      </c>
      <c r="AK34" s="148">
        <f t="shared" si="14"/>
        <v>0</v>
      </c>
      <c r="AL34" s="148">
        <f t="shared" si="14"/>
        <v>0</v>
      </c>
      <c r="AM34" s="148">
        <f t="shared" si="14"/>
        <v>0</v>
      </c>
      <c r="AN34" s="148">
        <f t="shared" si="14"/>
        <v>0</v>
      </c>
      <c r="AO34" s="148">
        <f t="shared" si="14"/>
        <v>0</v>
      </c>
      <c r="AP34" s="148">
        <f t="shared" si="14"/>
        <v>0</v>
      </c>
      <c r="AQ34" s="148">
        <f t="shared" si="14"/>
        <v>0</v>
      </c>
      <c r="AR34" s="148">
        <f t="shared" si="14"/>
        <v>0</v>
      </c>
      <c r="AS34" s="148">
        <f t="shared" si="14"/>
        <v>0</v>
      </c>
      <c r="AT34" s="148">
        <f t="shared" si="14"/>
        <v>0</v>
      </c>
    </row>
    <row r="35" spans="1:46" x14ac:dyDescent="0.25">
      <c r="B35" t="s">
        <v>27</v>
      </c>
      <c r="C35" s="148">
        <f>C17*100/$C$17</f>
        <v>100</v>
      </c>
      <c r="D35" s="148">
        <f>D17*100/$C$17</f>
        <v>99.477962518732483</v>
      </c>
      <c r="E35" s="148">
        <f t="shared" ref="E35:AT35" si="15">E17*100/$C$17</f>
        <v>98.058323495853045</v>
      </c>
      <c r="F35" s="148">
        <f t="shared" si="15"/>
        <v>96.433125506747771</v>
      </c>
      <c r="G35" s="148">
        <f t="shared" si="15"/>
        <v>94.499516692844352</v>
      </c>
      <c r="H35" s="148">
        <f t="shared" si="15"/>
        <v>92.973246031782168</v>
      </c>
      <c r="I35" s="148">
        <f t="shared" si="15"/>
        <v>90.148441611479996</v>
      </c>
      <c r="J35" s="148">
        <f t="shared" si="15"/>
        <v>87.832835822730019</v>
      </c>
      <c r="K35" s="148">
        <f t="shared" si="15"/>
        <v>86.083300077157915</v>
      </c>
      <c r="L35" s="148">
        <f t="shared" si="15"/>
        <v>83.662239927975577</v>
      </c>
      <c r="M35" s="148">
        <f t="shared" si="15"/>
        <v>81.479352006180164</v>
      </c>
      <c r="N35" s="148">
        <f t="shared" si="15"/>
        <v>79.216360194047155</v>
      </c>
      <c r="O35" s="148">
        <f t="shared" si="15"/>
        <v>76.850368857849048</v>
      </c>
      <c r="P35" s="148">
        <f t="shared" si="15"/>
        <v>75.441260632187209</v>
      </c>
      <c r="Q35" s="148">
        <f t="shared" si="15"/>
        <v>72.922401249599062</v>
      </c>
      <c r="R35" s="148">
        <f t="shared" si="15"/>
        <v>69.857370389615056</v>
      </c>
      <c r="S35" s="148">
        <f t="shared" si="15"/>
        <v>66.699911513541494</v>
      </c>
      <c r="T35" s="148">
        <f t="shared" si="15"/>
        <v>60.154464023899124</v>
      </c>
      <c r="U35" s="148">
        <f t="shared" si="15"/>
        <v>47.959339687183757</v>
      </c>
      <c r="V35" s="148">
        <f t="shared" si="15"/>
        <v>40.207536275922969</v>
      </c>
      <c r="W35" s="148">
        <f t="shared" si="15"/>
        <v>36.31471538525841</v>
      </c>
      <c r="X35" s="148">
        <f t="shared" si="15"/>
        <v>32.766657358767588</v>
      </c>
      <c r="Y35" s="148">
        <f t="shared" si="15"/>
        <v>28.655569348346727</v>
      </c>
      <c r="Z35" s="148">
        <f t="shared" si="15"/>
        <v>25.61199553263852</v>
      </c>
      <c r="AA35" s="148">
        <f t="shared" si="15"/>
        <v>20.907448867770988</v>
      </c>
      <c r="AB35" s="148">
        <f t="shared" si="15"/>
        <v>14.829510257512666</v>
      </c>
      <c r="AC35" s="148">
        <f t="shared" si="15"/>
        <v>10.906565522014407</v>
      </c>
      <c r="AD35" s="148">
        <f t="shared" si="15"/>
        <v>6.2694209023463907</v>
      </c>
      <c r="AE35" s="148">
        <f t="shared" si="15"/>
        <v>3.7721299173720184</v>
      </c>
      <c r="AF35" s="148">
        <f t="shared" si="15"/>
        <v>2.442802955950425</v>
      </c>
      <c r="AG35" s="148">
        <f t="shared" si="15"/>
        <v>1.8177030966313028</v>
      </c>
      <c r="AH35" s="148">
        <f t="shared" si="15"/>
        <v>1.5291474127292586</v>
      </c>
      <c r="AI35" s="148">
        <f t="shared" si="15"/>
        <v>1.4223896321956064</v>
      </c>
      <c r="AJ35" s="148">
        <f t="shared" si="15"/>
        <v>0.78641500265909847</v>
      </c>
      <c r="AK35" s="148">
        <f t="shared" si="15"/>
        <v>0.53984660683642904</v>
      </c>
      <c r="AL35" s="148">
        <f t="shared" si="15"/>
        <v>0.53279730714722562</v>
      </c>
      <c r="AM35" s="148">
        <f t="shared" si="15"/>
        <v>0.53279730714722562</v>
      </c>
      <c r="AN35" s="148">
        <f t="shared" si="15"/>
        <v>0.53279730714722562</v>
      </c>
      <c r="AO35" s="148">
        <f t="shared" si="15"/>
        <v>0.24116259304032267</v>
      </c>
      <c r="AP35" s="148">
        <f t="shared" si="15"/>
        <v>0.13793405787288746</v>
      </c>
      <c r="AQ35" s="148">
        <f t="shared" si="15"/>
        <v>3.6059903701055246E-2</v>
      </c>
      <c r="AR35" s="148">
        <f t="shared" si="15"/>
        <v>0</v>
      </c>
      <c r="AS35" s="148">
        <f t="shared" si="15"/>
        <v>0</v>
      </c>
      <c r="AT35" s="148">
        <f t="shared" si="15"/>
        <v>0</v>
      </c>
    </row>
    <row r="36" spans="1:46" x14ac:dyDescent="0.25">
      <c r="B36" t="s">
        <v>28</v>
      </c>
      <c r="C36" s="148">
        <f>C18*100/$C$18</f>
        <v>100</v>
      </c>
      <c r="D36" s="148">
        <f>D18*100/$C$18</f>
        <v>99.906020307467088</v>
      </c>
      <c r="E36" s="148">
        <f t="shared" ref="E36:AT36" si="16">E18*100/$C$18</f>
        <v>99.579722537854892</v>
      </c>
      <c r="F36" s="148">
        <f t="shared" si="16"/>
        <v>98.668007354622702</v>
      </c>
      <c r="G36" s="148">
        <f t="shared" si="16"/>
        <v>98.103254895025657</v>
      </c>
      <c r="H36" s="148">
        <f t="shared" si="16"/>
        <v>97.830668997327464</v>
      </c>
      <c r="I36" s="148">
        <f t="shared" si="16"/>
        <v>97.477255880766421</v>
      </c>
      <c r="J36" s="148">
        <f t="shared" si="16"/>
        <v>96.218010612087767</v>
      </c>
      <c r="K36" s="148">
        <f t="shared" si="16"/>
        <v>92.785917942830039</v>
      </c>
      <c r="L36" s="148">
        <f t="shared" si="16"/>
        <v>88.800765696703536</v>
      </c>
      <c r="M36" s="148">
        <f t="shared" si="16"/>
        <v>83.228686063106252</v>
      </c>
      <c r="N36" s="148">
        <f t="shared" si="16"/>
        <v>76.438923005258772</v>
      </c>
      <c r="O36" s="148">
        <f t="shared" si="16"/>
        <v>71.395755964766749</v>
      </c>
      <c r="P36" s="148">
        <f t="shared" si="16"/>
        <v>65.367271544625439</v>
      </c>
      <c r="Q36" s="148">
        <f t="shared" si="16"/>
        <v>60.356831582418664</v>
      </c>
      <c r="R36" s="148">
        <f t="shared" si="16"/>
        <v>55.819816308404029</v>
      </c>
      <c r="S36" s="148">
        <f t="shared" si="16"/>
        <v>51.353090505453324</v>
      </c>
      <c r="T36" s="148">
        <f t="shared" si="16"/>
        <v>47.627563321125407</v>
      </c>
      <c r="U36" s="148">
        <f t="shared" si="16"/>
        <v>44.43419663260034</v>
      </c>
      <c r="V36" s="148">
        <f t="shared" si="16"/>
        <v>41.10121226801801</v>
      </c>
      <c r="W36" s="148">
        <f t="shared" si="16"/>
        <v>36.036423971672093</v>
      </c>
      <c r="X36" s="148">
        <f t="shared" si="16"/>
        <v>29.036325322984268</v>
      </c>
      <c r="Y36" s="148">
        <f t="shared" si="16"/>
        <v>20.645714232809731</v>
      </c>
      <c r="Z36" s="148">
        <f t="shared" si="16"/>
        <v>14.014984256350429</v>
      </c>
      <c r="AA36" s="148">
        <f t="shared" si="16"/>
        <v>7.5751840445379575</v>
      </c>
      <c r="AB36" s="148">
        <f t="shared" si="16"/>
        <v>5.9217018185625987</v>
      </c>
      <c r="AC36" s="148">
        <f t="shared" si="16"/>
        <v>4.4688649646239496</v>
      </c>
      <c r="AD36" s="148">
        <f t="shared" si="16"/>
        <v>4.1344619252540298</v>
      </c>
      <c r="AE36" s="148">
        <f t="shared" si="16"/>
        <v>3.0273182755230952</v>
      </c>
      <c r="AF36" s="148">
        <f t="shared" si="16"/>
        <v>8.7580073667045163E-2</v>
      </c>
      <c r="AG36" s="148">
        <f t="shared" si="16"/>
        <v>0</v>
      </c>
      <c r="AH36" s="148">
        <f t="shared" si="16"/>
        <v>0</v>
      </c>
      <c r="AI36" s="148">
        <f t="shared" si="16"/>
        <v>0</v>
      </c>
      <c r="AJ36" s="148">
        <f t="shared" si="16"/>
        <v>0</v>
      </c>
      <c r="AK36" s="148">
        <f t="shared" si="16"/>
        <v>0</v>
      </c>
      <c r="AL36" s="148">
        <f t="shared" si="16"/>
        <v>0</v>
      </c>
      <c r="AM36" s="148">
        <f t="shared" si="16"/>
        <v>0</v>
      </c>
      <c r="AN36" s="148">
        <f t="shared" si="16"/>
        <v>0</v>
      </c>
      <c r="AO36" s="148">
        <f t="shared" si="16"/>
        <v>0</v>
      </c>
      <c r="AP36" s="148">
        <f t="shared" si="16"/>
        <v>0</v>
      </c>
      <c r="AQ36" s="148">
        <f t="shared" si="16"/>
        <v>0</v>
      </c>
      <c r="AR36" s="148">
        <f t="shared" si="16"/>
        <v>0</v>
      </c>
      <c r="AS36" s="148">
        <f t="shared" si="16"/>
        <v>0</v>
      </c>
      <c r="AT36" s="148">
        <f t="shared" si="16"/>
        <v>0</v>
      </c>
    </row>
    <row r="37" spans="1:46" x14ac:dyDescent="0.25">
      <c r="B37" t="s">
        <v>29</v>
      </c>
      <c r="C37" s="148">
        <f>C19*100/$C$19</f>
        <v>100</v>
      </c>
      <c r="D37" s="148">
        <f>D19*100/$C$19</f>
        <v>99.785497856187106</v>
      </c>
      <c r="E37" s="148">
        <f t="shared" ref="E37:AT37" si="17">E19*100/$C$19</f>
        <v>99.734992658478987</v>
      </c>
      <c r="F37" s="148">
        <f t="shared" si="17"/>
        <v>99.702938638394699</v>
      </c>
      <c r="G37" s="148">
        <f t="shared" si="17"/>
        <v>99.280324059580238</v>
      </c>
      <c r="H37" s="148">
        <f t="shared" si="17"/>
        <v>98.829155922033863</v>
      </c>
      <c r="I37" s="148">
        <f t="shared" si="17"/>
        <v>97.65689008816905</v>
      </c>
      <c r="J37" s="148">
        <f t="shared" si="17"/>
        <v>96.913047903674013</v>
      </c>
      <c r="K37" s="148">
        <f t="shared" si="17"/>
        <v>95.367486752541453</v>
      </c>
      <c r="L37" s="148">
        <f t="shared" si="17"/>
        <v>92.389594283178681</v>
      </c>
      <c r="M37" s="148">
        <f t="shared" si="17"/>
        <v>89.741919416273007</v>
      </c>
      <c r="N37" s="148">
        <f t="shared" si="17"/>
        <v>85.341494606146341</v>
      </c>
      <c r="O37" s="148">
        <f t="shared" si="17"/>
        <v>81.624739728011491</v>
      </c>
      <c r="P37" s="148">
        <f t="shared" si="17"/>
        <v>81.171101971515085</v>
      </c>
      <c r="Q37" s="148">
        <f t="shared" si="17"/>
        <v>80.472188741256019</v>
      </c>
      <c r="R37" s="148">
        <f t="shared" si="17"/>
        <v>78.431653342198743</v>
      </c>
      <c r="S37" s="148">
        <f t="shared" si="17"/>
        <v>74.672511034027096</v>
      </c>
      <c r="T37" s="148">
        <f t="shared" si="17"/>
        <v>71.272137830622455</v>
      </c>
      <c r="U37" s="148">
        <f t="shared" si="17"/>
        <v>65.483738671642229</v>
      </c>
      <c r="V37" s="148">
        <f t="shared" si="17"/>
        <v>58.06352126558015</v>
      </c>
      <c r="W37" s="148">
        <f t="shared" si="17"/>
        <v>49.728069440384068</v>
      </c>
      <c r="X37" s="148">
        <f t="shared" si="17"/>
        <v>41.353810908241563</v>
      </c>
      <c r="Y37" s="148">
        <f t="shared" si="17"/>
        <v>32.766213426203898</v>
      </c>
      <c r="Z37" s="148">
        <f t="shared" si="17"/>
        <v>22.719022394132015</v>
      </c>
      <c r="AA37" s="148">
        <f t="shared" si="17"/>
        <v>18.455286316725971</v>
      </c>
      <c r="AB37" s="148">
        <f t="shared" si="17"/>
        <v>15.245330637450781</v>
      </c>
      <c r="AC37" s="148">
        <f t="shared" si="17"/>
        <v>10.891928882178954</v>
      </c>
      <c r="AD37" s="148">
        <f t="shared" si="17"/>
        <v>6.5125167513021687</v>
      </c>
      <c r="AE37" s="148">
        <f t="shared" si="17"/>
        <v>2.3629030133492108</v>
      </c>
      <c r="AF37" s="148">
        <f t="shared" si="17"/>
        <v>0.28019684769098158</v>
      </c>
      <c r="AG37" s="148">
        <f t="shared" si="17"/>
        <v>0</v>
      </c>
      <c r="AH37" s="148">
        <f t="shared" si="17"/>
        <v>0</v>
      </c>
      <c r="AI37" s="148">
        <f t="shared" si="17"/>
        <v>0</v>
      </c>
      <c r="AJ37" s="148">
        <f t="shared" si="17"/>
        <v>0</v>
      </c>
      <c r="AK37" s="148">
        <f t="shared" si="17"/>
        <v>0</v>
      </c>
      <c r="AL37" s="148">
        <f t="shared" si="17"/>
        <v>0</v>
      </c>
      <c r="AM37" s="148">
        <f t="shared" si="17"/>
        <v>0</v>
      </c>
      <c r="AN37" s="148">
        <f t="shared" si="17"/>
        <v>0</v>
      </c>
      <c r="AO37" s="148">
        <f t="shared" si="17"/>
        <v>0</v>
      </c>
      <c r="AP37" s="148">
        <f t="shared" si="17"/>
        <v>0</v>
      </c>
      <c r="AQ37" s="148">
        <f t="shared" si="17"/>
        <v>0</v>
      </c>
      <c r="AR37" s="148">
        <f t="shared" si="17"/>
        <v>0</v>
      </c>
      <c r="AS37" s="148">
        <f t="shared" si="17"/>
        <v>0</v>
      </c>
      <c r="AT37" s="148">
        <f t="shared" si="17"/>
        <v>0</v>
      </c>
    </row>
    <row r="39" spans="1:46" x14ac:dyDescent="0.25">
      <c r="B39" t="s">
        <v>30</v>
      </c>
      <c r="C39" s="148">
        <f>C21*100/$C$21</f>
        <v>100</v>
      </c>
      <c r="D39" s="148">
        <f t="shared" ref="D39:AT39" si="18">D21*100/$C$21</f>
        <v>99.009278711597673</v>
      </c>
      <c r="E39" s="148">
        <f t="shared" si="18"/>
        <v>97.905243941211026</v>
      </c>
      <c r="F39" s="148">
        <f t="shared" si="18"/>
        <v>96.451040654201023</v>
      </c>
      <c r="G39" s="148">
        <f t="shared" si="18"/>
        <v>94.953541264712598</v>
      </c>
      <c r="H39" s="148">
        <f t="shared" si="18"/>
        <v>93.475576716248668</v>
      </c>
      <c r="I39" s="148">
        <f t="shared" si="18"/>
        <v>91.342060170719975</v>
      </c>
      <c r="J39" s="148">
        <f t="shared" si="18"/>
        <v>88.627059226395232</v>
      </c>
      <c r="K39" s="148">
        <f t="shared" si="18"/>
        <v>85.083046009374996</v>
      </c>
      <c r="L39" s="148">
        <f t="shared" si="18"/>
        <v>81.537117728622121</v>
      </c>
      <c r="M39" s="148">
        <f t="shared" si="18"/>
        <v>78.329403935626488</v>
      </c>
      <c r="N39" s="148">
        <f t="shared" si="18"/>
        <v>74.537397786307039</v>
      </c>
      <c r="O39" s="148">
        <f t="shared" si="18"/>
        <v>70.264450219173568</v>
      </c>
      <c r="P39" s="148">
        <f t="shared" si="18"/>
        <v>66.379478793331771</v>
      </c>
      <c r="Q39" s="148">
        <f t="shared" si="18"/>
        <v>62.413698196359796</v>
      </c>
      <c r="R39" s="148">
        <f t="shared" si="18"/>
        <v>57.817577776501146</v>
      </c>
      <c r="S39" s="148">
        <f t="shared" si="18"/>
        <v>53.223179430318183</v>
      </c>
      <c r="T39" s="148">
        <f t="shared" si="18"/>
        <v>48.723486780486255</v>
      </c>
      <c r="U39" s="148">
        <f t="shared" si="18"/>
        <v>43.666100426534918</v>
      </c>
      <c r="V39" s="148">
        <f t="shared" si="18"/>
        <v>38.56195243508062</v>
      </c>
      <c r="W39" s="148">
        <f t="shared" si="18"/>
        <v>33.626815516343811</v>
      </c>
      <c r="X39" s="148">
        <f t="shared" si="18"/>
        <v>29.749791725551923</v>
      </c>
      <c r="Y39" s="148">
        <f t="shared" si="18"/>
        <v>25.129404865535168</v>
      </c>
      <c r="Z39" s="148">
        <f t="shared" si="18"/>
        <v>19.869156274555735</v>
      </c>
      <c r="AA39" s="148">
        <f t="shared" si="18"/>
        <v>14.89763705994662</v>
      </c>
      <c r="AB39" s="148">
        <f t="shared" si="18"/>
        <v>11.04240609082129</v>
      </c>
      <c r="AC39" s="148">
        <f t="shared" si="18"/>
        <v>7.5157664677824192</v>
      </c>
      <c r="AD39" s="148">
        <f t="shared" si="18"/>
        <v>4.9300372734086091</v>
      </c>
      <c r="AE39" s="148">
        <f t="shared" si="18"/>
        <v>3.7502894631056694</v>
      </c>
      <c r="AF39" s="148">
        <f t="shared" si="18"/>
        <v>3.0441443200076272</v>
      </c>
      <c r="AG39" s="148">
        <f t="shared" si="18"/>
        <v>2.8202328456196142</v>
      </c>
      <c r="AH39" s="148">
        <f t="shared" si="18"/>
        <v>2.7208376664991039</v>
      </c>
      <c r="AI39" s="148">
        <f t="shared" si="18"/>
        <v>2.5753312141633198</v>
      </c>
      <c r="AJ39" s="148">
        <f t="shared" si="18"/>
        <v>2.237972373418978</v>
      </c>
      <c r="AK39" s="148">
        <f t="shared" si="18"/>
        <v>1.9935099772915004</v>
      </c>
      <c r="AL39" s="148">
        <f t="shared" si="18"/>
        <v>1.5990282703611431</v>
      </c>
      <c r="AM39" s="148">
        <f t="shared" si="18"/>
        <v>1.3722561484926685</v>
      </c>
      <c r="AN39" s="148">
        <f t="shared" si="18"/>
        <v>1.146144875912372</v>
      </c>
      <c r="AO39" s="148">
        <f t="shared" si="18"/>
        <v>0.90624055511416868</v>
      </c>
      <c r="AP39" s="148">
        <f t="shared" si="18"/>
        <v>0.80180620535862701</v>
      </c>
      <c r="AQ39" s="148">
        <f t="shared" si="18"/>
        <v>0.59864261469833546</v>
      </c>
      <c r="AR39" s="148">
        <f t="shared" si="18"/>
        <v>0.4460332825181072</v>
      </c>
      <c r="AS39" s="148">
        <f t="shared" si="18"/>
        <v>0.23299089048812904</v>
      </c>
      <c r="AT39" s="148">
        <f t="shared" si="18"/>
        <v>4.1934713917079307E-2</v>
      </c>
    </row>
    <row r="42" spans="1:46" x14ac:dyDescent="0.25">
      <c r="A42" t="s">
        <v>30</v>
      </c>
      <c r="C42" s="41">
        <v>2019</v>
      </c>
      <c r="D42" s="41">
        <v>2020</v>
      </c>
      <c r="E42" s="41">
        <f>D42+1</f>
        <v>2021</v>
      </c>
      <c r="F42" s="41">
        <f t="shared" ref="F42" si="19">E42+1</f>
        <v>2022</v>
      </c>
      <c r="G42" s="41">
        <f t="shared" ref="G42" si="20">F42+1</f>
        <v>2023</v>
      </c>
      <c r="H42" s="41">
        <f t="shared" ref="H42" si="21">G42+1</f>
        <v>2024</v>
      </c>
      <c r="I42" s="41">
        <f t="shared" ref="I42" si="22">H42+1</f>
        <v>2025</v>
      </c>
      <c r="J42" s="41">
        <f t="shared" ref="J42" si="23">I42+1</f>
        <v>2026</v>
      </c>
      <c r="K42" s="41">
        <f t="shared" ref="K42" si="24">J42+1</f>
        <v>2027</v>
      </c>
      <c r="L42" s="41">
        <f t="shared" ref="L42" si="25">K42+1</f>
        <v>2028</v>
      </c>
      <c r="M42" s="41">
        <f t="shared" ref="M42" si="26">L42+1</f>
        <v>2029</v>
      </c>
      <c r="N42" s="41">
        <f t="shared" ref="N42" si="27">M42+1</f>
        <v>2030</v>
      </c>
      <c r="O42" s="41">
        <f t="shared" ref="O42" si="28">N42+1</f>
        <v>2031</v>
      </c>
      <c r="P42" s="41">
        <f t="shared" ref="P42" si="29">O42+1</f>
        <v>2032</v>
      </c>
      <c r="Q42" s="41">
        <f t="shared" ref="Q42" si="30">P42+1</f>
        <v>2033</v>
      </c>
      <c r="R42" s="41">
        <f t="shared" ref="R42" si="31">Q42+1</f>
        <v>2034</v>
      </c>
      <c r="S42" s="41">
        <f t="shared" ref="S42" si="32">R42+1</f>
        <v>2035</v>
      </c>
      <c r="T42" s="41">
        <f t="shared" ref="T42" si="33">S42+1</f>
        <v>2036</v>
      </c>
      <c r="U42" s="41">
        <f t="shared" ref="U42" si="34">T42+1</f>
        <v>2037</v>
      </c>
      <c r="V42" s="41">
        <f t="shared" ref="V42" si="35">U42+1</f>
        <v>2038</v>
      </c>
      <c r="W42" s="41">
        <f t="shared" ref="W42" si="36">V42+1</f>
        <v>2039</v>
      </c>
      <c r="X42" s="41">
        <f t="shared" ref="X42" si="37">W42+1</f>
        <v>2040</v>
      </c>
      <c r="Y42" s="41">
        <f t="shared" ref="Y42" si="38">X42+1</f>
        <v>2041</v>
      </c>
      <c r="Z42" s="41">
        <f t="shared" ref="Z42" si="39">Y42+1</f>
        <v>2042</v>
      </c>
      <c r="AA42" s="41">
        <f t="shared" ref="AA42" si="40">Z42+1</f>
        <v>2043</v>
      </c>
      <c r="AB42" s="41">
        <f t="shared" ref="AB42" si="41">AA42+1</f>
        <v>2044</v>
      </c>
      <c r="AC42" s="41">
        <f t="shared" ref="AC42" si="42">AB42+1</f>
        <v>2045</v>
      </c>
      <c r="AD42" s="41">
        <f t="shared" ref="AD42" si="43">AC42+1</f>
        <v>2046</v>
      </c>
      <c r="AE42" s="41">
        <f t="shared" ref="AE42" si="44">AD42+1</f>
        <v>2047</v>
      </c>
      <c r="AF42" s="41">
        <f t="shared" ref="AF42" si="45">AE42+1</f>
        <v>2048</v>
      </c>
      <c r="AG42" s="41">
        <f t="shared" ref="AG42" si="46">AF42+1</f>
        <v>2049</v>
      </c>
      <c r="AH42" s="42">
        <f t="shared" ref="AH42" si="47">AG42+1</f>
        <v>2050</v>
      </c>
      <c r="AI42" s="43">
        <f t="shared" ref="AI42" si="48">AH42+1</f>
        <v>2051</v>
      </c>
      <c r="AJ42" s="41">
        <f t="shared" ref="AJ42" si="49">AI42+1</f>
        <v>2052</v>
      </c>
      <c r="AK42" s="41">
        <f t="shared" ref="AK42" si="50">AJ42+1</f>
        <v>2053</v>
      </c>
      <c r="AL42" s="41">
        <f t="shared" ref="AL42" si="51">AK42+1</f>
        <v>2054</v>
      </c>
      <c r="AM42" s="41">
        <f t="shared" ref="AM42" si="52">AL42+1</f>
        <v>2055</v>
      </c>
      <c r="AN42" s="41">
        <f t="shared" ref="AN42" si="53">AM42+1</f>
        <v>2056</v>
      </c>
      <c r="AO42" s="41">
        <f t="shared" ref="AO42" si="54">AN42+1</f>
        <v>2057</v>
      </c>
      <c r="AP42" s="41">
        <f t="shared" ref="AP42" si="55">AO42+1</f>
        <v>2058</v>
      </c>
      <c r="AQ42" s="41">
        <f t="shared" ref="AQ42" si="56">AP42+1</f>
        <v>2059</v>
      </c>
      <c r="AR42" s="41">
        <f t="shared" ref="AR42" si="57">AQ42+1</f>
        <v>2060</v>
      </c>
      <c r="AS42" s="41">
        <f t="shared" ref="AS42" si="58">AR42+1</f>
        <v>2061</v>
      </c>
      <c r="AT42" s="41">
        <f t="shared" ref="AT42" si="59">AS42+1</f>
        <v>2062</v>
      </c>
    </row>
    <row r="43" spans="1:46" x14ac:dyDescent="0.25">
      <c r="A43" s="10">
        <f>SUM(C43:AT43)</f>
        <v>307.43585955871748</v>
      </c>
      <c r="B43" t="s">
        <v>14</v>
      </c>
      <c r="C43" s="39">
        <v>17.311847169192426</v>
      </c>
      <c r="D43" s="39">
        <v>17.274456286793384</v>
      </c>
      <c r="E43" s="39">
        <v>17.241440802870954</v>
      </c>
      <c r="F43" s="39">
        <v>17.173879430021433</v>
      </c>
      <c r="G43" s="39">
        <v>17.117361315104315</v>
      </c>
      <c r="H43" s="39">
        <v>17.0393690772542</v>
      </c>
      <c r="I43" s="39">
        <v>16.949900122342704</v>
      </c>
      <c r="J43" s="39">
        <v>16.779397145964339</v>
      </c>
      <c r="K43" s="39">
        <v>16.395816402820802</v>
      </c>
      <c r="L43" s="39">
        <v>16.099553939692232</v>
      </c>
      <c r="M43" s="39">
        <v>15.798885379044323</v>
      </c>
      <c r="N43" s="39">
        <v>15.305105849925287</v>
      </c>
      <c r="O43" s="39">
        <v>14.778746937189265</v>
      </c>
      <c r="P43" s="39">
        <v>14.082916940079349</v>
      </c>
      <c r="Q43" s="39">
        <v>13.26240306880327</v>
      </c>
      <c r="R43" s="39">
        <v>12.088647697738933</v>
      </c>
      <c r="S43" s="39">
        <v>10.889894804751737</v>
      </c>
      <c r="T43" s="39">
        <v>9.5159938908091384</v>
      </c>
      <c r="U43" s="39">
        <v>8.0362996968609028</v>
      </c>
      <c r="V43" s="39">
        <v>6.7450402992275098</v>
      </c>
      <c r="W43" s="39">
        <v>5.6482276432605856</v>
      </c>
      <c r="X43" s="39">
        <v>4.4067561954307077</v>
      </c>
      <c r="Y43" s="39">
        <v>3.0341225648622649</v>
      </c>
      <c r="Z43" s="39">
        <v>1.7289410851445652</v>
      </c>
      <c r="AA43" s="39">
        <v>1.1264766484107449</v>
      </c>
      <c r="AB43" s="39">
        <v>0.81575793350780512</v>
      </c>
      <c r="AC43" s="39">
        <v>0.48900448367489302</v>
      </c>
      <c r="AD43" s="39">
        <v>0.2227157858752086</v>
      </c>
      <c r="AE43" s="39">
        <v>7.1612789105084715E-2</v>
      </c>
      <c r="AF43" s="39">
        <v>5.2881729589901788E-3</v>
      </c>
      <c r="AG43" s="39">
        <v>0</v>
      </c>
      <c r="AH43" s="40">
        <v>0</v>
      </c>
      <c r="AI43" s="19">
        <v>0</v>
      </c>
      <c r="AJ43" s="10">
        <v>0</v>
      </c>
      <c r="AK43" s="10">
        <v>0</v>
      </c>
      <c r="AL43" s="10">
        <v>0</v>
      </c>
      <c r="AM43" s="10">
        <v>0</v>
      </c>
      <c r="AN43" s="10">
        <v>0</v>
      </c>
      <c r="AO43" s="10">
        <v>0</v>
      </c>
      <c r="AP43" s="10">
        <v>0</v>
      </c>
      <c r="AQ43" s="10">
        <v>0</v>
      </c>
      <c r="AR43" s="10">
        <v>0</v>
      </c>
      <c r="AS43" s="10">
        <v>0</v>
      </c>
      <c r="AT43" s="10">
        <v>0</v>
      </c>
    </row>
    <row r="44" spans="1:46" x14ac:dyDescent="0.25">
      <c r="A44" s="10">
        <f t="shared" ref="A44:A53" si="60">SUM(C44:AT44)</f>
        <v>150.2864739606953</v>
      </c>
      <c r="B44" t="s">
        <v>16</v>
      </c>
      <c r="C44" s="39">
        <v>9.1180774900000063</v>
      </c>
      <c r="D44" s="39">
        <v>9.1044856849423077</v>
      </c>
      <c r="E44" s="39">
        <v>9.082858923161707</v>
      </c>
      <c r="F44" s="39">
        <v>9.0372214070520087</v>
      </c>
      <c r="G44" s="39">
        <v>8.9174283595810078</v>
      </c>
      <c r="H44" s="39">
        <v>8.8392773735429078</v>
      </c>
      <c r="I44" s="39">
        <v>8.7407013407480072</v>
      </c>
      <c r="J44" s="39">
        <v>8.541255299717605</v>
      </c>
      <c r="K44" s="39">
        <v>8.3720794265425038</v>
      </c>
      <c r="L44" s="39">
        <v>8.2430743490166041</v>
      </c>
      <c r="M44" s="39">
        <v>8.0024735111456025</v>
      </c>
      <c r="N44" s="39">
        <v>7.6332340054498031</v>
      </c>
      <c r="O44" s="39">
        <v>7.2030754865251048</v>
      </c>
      <c r="P44" s="39">
        <v>6.6889549491176012</v>
      </c>
      <c r="Q44" s="39">
        <v>6.1295866068020075</v>
      </c>
      <c r="R44" s="39">
        <v>5.4067582861298034</v>
      </c>
      <c r="S44" s="39">
        <v>4.3118190475025049</v>
      </c>
      <c r="T44" s="39">
        <v>3.4891578498454021</v>
      </c>
      <c r="U44" s="39">
        <v>2.9547263231783019</v>
      </c>
      <c r="V44" s="39">
        <v>2.6093136069975</v>
      </c>
      <c r="W44" s="39">
        <v>2.3958623746747998</v>
      </c>
      <c r="X44" s="39">
        <v>2.1279209038777989</v>
      </c>
      <c r="Y44" s="39">
        <v>1.6982696458575004</v>
      </c>
      <c r="Z44" s="39">
        <v>1.0376618062084006</v>
      </c>
      <c r="AA44" s="39">
        <v>0.47356868545080028</v>
      </c>
      <c r="AB44" s="39">
        <v>0.1274613426277002</v>
      </c>
      <c r="AC44" s="39">
        <v>1.6987500000000241E-4</v>
      </c>
      <c r="AD44" s="39">
        <v>0</v>
      </c>
      <c r="AE44" s="39">
        <v>0</v>
      </c>
      <c r="AF44" s="39">
        <v>0</v>
      </c>
      <c r="AG44" s="39">
        <v>0</v>
      </c>
      <c r="AH44" s="40">
        <v>0</v>
      </c>
      <c r="AI44" s="19">
        <v>0</v>
      </c>
      <c r="AJ44" s="10">
        <v>0</v>
      </c>
      <c r="AK44" s="10">
        <v>0</v>
      </c>
      <c r="AL44" s="10">
        <v>0</v>
      </c>
      <c r="AM44" s="10">
        <v>0</v>
      </c>
      <c r="AN44" s="10">
        <v>0</v>
      </c>
      <c r="AO44" s="10">
        <v>0</v>
      </c>
      <c r="AP44" s="10">
        <v>0</v>
      </c>
      <c r="AQ44" s="10">
        <v>0</v>
      </c>
      <c r="AR44" s="10">
        <v>0</v>
      </c>
      <c r="AS44" s="10">
        <v>0</v>
      </c>
      <c r="AT44" s="10">
        <v>0</v>
      </c>
    </row>
    <row r="45" spans="1:46" x14ac:dyDescent="0.25">
      <c r="A45" s="10">
        <f t="shared" si="60"/>
        <v>658.30045786951916</v>
      </c>
      <c r="B45" t="s">
        <v>18</v>
      </c>
      <c r="C45" s="39">
        <v>42.192969999139443</v>
      </c>
      <c r="D45" s="39">
        <v>41.148146555130218</v>
      </c>
      <c r="E45" s="39">
        <v>40.098612895154325</v>
      </c>
      <c r="F45" s="39">
        <v>38.87085165394425</v>
      </c>
      <c r="G45" s="39">
        <v>37.849534165044332</v>
      </c>
      <c r="H45" s="39">
        <v>36.93288349065282</v>
      </c>
      <c r="I45" s="39">
        <v>35.649319821720702</v>
      </c>
      <c r="J45" s="39">
        <v>34.005925951876506</v>
      </c>
      <c r="K45" s="39">
        <v>31.8308210610111</v>
      </c>
      <c r="L45" s="39">
        <v>29.932336318982227</v>
      </c>
      <c r="M45" s="39">
        <v>28.395808459651619</v>
      </c>
      <c r="N45" s="39">
        <v>26.987781432663915</v>
      </c>
      <c r="O45" s="39">
        <v>25.416927271150797</v>
      </c>
      <c r="P45" s="39">
        <v>24.154647396440193</v>
      </c>
      <c r="Q45" s="39">
        <v>22.72440281409439</v>
      </c>
      <c r="R45" s="39">
        <v>21.157200245111291</v>
      </c>
      <c r="S45" s="39">
        <v>20.138176242030397</v>
      </c>
      <c r="T45" s="39">
        <v>19.501135239721197</v>
      </c>
      <c r="U45" s="39">
        <v>18.706002296354992</v>
      </c>
      <c r="V45" s="39">
        <v>17.457265565431708</v>
      </c>
      <c r="W45" s="39">
        <v>15.752954414151001</v>
      </c>
      <c r="X45" s="39">
        <v>14.642404429455006</v>
      </c>
      <c r="Y45" s="39">
        <v>12.710393795044705</v>
      </c>
      <c r="Z45" s="39">
        <v>9.8413272115072008</v>
      </c>
      <c r="AA45" s="39">
        <v>6.4391789379905964</v>
      </c>
      <c r="AB45" s="39">
        <v>4.1031776802210995</v>
      </c>
      <c r="AC45" s="39">
        <v>1.6010212765711984</v>
      </c>
      <c r="AD45" s="39">
        <v>5.9251249272199727E-2</v>
      </c>
      <c r="AE45" s="39">
        <v>0</v>
      </c>
      <c r="AF45" s="39">
        <v>0</v>
      </c>
      <c r="AG45" s="39">
        <v>0</v>
      </c>
      <c r="AH45" s="40">
        <v>0</v>
      </c>
      <c r="AI45" s="19">
        <v>0</v>
      </c>
      <c r="AJ45" s="10">
        <v>0</v>
      </c>
      <c r="AK45" s="10">
        <v>0</v>
      </c>
      <c r="AL45" s="10">
        <v>0</v>
      </c>
      <c r="AM45" s="10">
        <v>0</v>
      </c>
      <c r="AN45" s="10">
        <v>0</v>
      </c>
      <c r="AO45" s="10">
        <v>0</v>
      </c>
      <c r="AP45" s="10">
        <v>0</v>
      </c>
      <c r="AQ45" s="10">
        <v>0</v>
      </c>
      <c r="AR45" s="10">
        <v>0</v>
      </c>
      <c r="AS45" s="10">
        <v>0</v>
      </c>
      <c r="AT45" s="10">
        <v>0</v>
      </c>
    </row>
    <row r="46" spans="1:46" x14ac:dyDescent="0.25">
      <c r="A46" s="10">
        <f t="shared" si="60"/>
        <v>90.825116461623594</v>
      </c>
      <c r="B46" t="s">
        <v>21</v>
      </c>
      <c r="C46" s="39">
        <v>5.6950576441319027</v>
      </c>
      <c r="D46" s="39">
        <v>5.6358619845609832</v>
      </c>
      <c r="E46" s="39">
        <v>5.6168523687649312</v>
      </c>
      <c r="F46" s="39">
        <v>5.5281614354400883</v>
      </c>
      <c r="G46" s="39">
        <v>5.424290419490732</v>
      </c>
      <c r="H46" s="39">
        <v>5.3514840323224098</v>
      </c>
      <c r="I46" s="39">
        <v>5.2674347964543031</v>
      </c>
      <c r="J46" s="39">
        <v>5.1527336066456533</v>
      </c>
      <c r="K46" s="39">
        <v>4.9510054203312812</v>
      </c>
      <c r="L46" s="39">
        <v>4.5928149492674084</v>
      </c>
      <c r="M46" s="39">
        <v>4.3869192458903958</v>
      </c>
      <c r="N46" s="39">
        <v>4.2634333365047787</v>
      </c>
      <c r="O46" s="39">
        <v>4.1519407538780921</v>
      </c>
      <c r="P46" s="39">
        <v>3.9892997615432022</v>
      </c>
      <c r="Q46" s="39">
        <v>3.8140749240287901</v>
      </c>
      <c r="R46" s="39">
        <v>3.4935387476600503</v>
      </c>
      <c r="S46" s="39">
        <v>3.1463515572241447</v>
      </c>
      <c r="T46" s="39">
        <v>2.8246337913340578</v>
      </c>
      <c r="U46" s="39">
        <v>2.4008659259814582</v>
      </c>
      <c r="V46" s="39">
        <v>1.7990888857312863</v>
      </c>
      <c r="W46" s="39">
        <v>1.2507132923155861</v>
      </c>
      <c r="X46" s="39">
        <v>0.82904784244944696</v>
      </c>
      <c r="Y46" s="39">
        <v>0.49643704540814354</v>
      </c>
      <c r="Z46" s="39">
        <v>0.35154484239212141</v>
      </c>
      <c r="AA46" s="39">
        <v>0.23642539043271849</v>
      </c>
      <c r="AB46" s="39">
        <v>0.12600898151731721</v>
      </c>
      <c r="AC46" s="39">
        <v>4.6581628907977103E-2</v>
      </c>
      <c r="AD46" s="39">
        <v>2.5138510143622558E-3</v>
      </c>
      <c r="AE46" s="39">
        <v>0</v>
      </c>
      <c r="AF46" s="39">
        <v>0</v>
      </c>
      <c r="AG46" s="39">
        <v>0</v>
      </c>
      <c r="AH46" s="40">
        <v>0</v>
      </c>
      <c r="AI46" s="19">
        <v>0</v>
      </c>
      <c r="AJ46" s="10">
        <v>0</v>
      </c>
      <c r="AK46" s="10">
        <v>0</v>
      </c>
      <c r="AL46" s="10">
        <v>0</v>
      </c>
      <c r="AM46" s="10">
        <v>0</v>
      </c>
      <c r="AN46" s="10">
        <v>0</v>
      </c>
      <c r="AO46" s="10">
        <v>0</v>
      </c>
      <c r="AP46" s="10">
        <v>0</v>
      </c>
      <c r="AQ46" s="10">
        <v>0</v>
      </c>
      <c r="AR46" s="10">
        <v>0</v>
      </c>
      <c r="AS46" s="10">
        <v>0</v>
      </c>
      <c r="AT46" s="10">
        <v>0</v>
      </c>
    </row>
    <row r="47" spans="1:46" x14ac:dyDescent="0.25">
      <c r="A47" s="10">
        <f t="shared" si="60"/>
        <v>106.55085709756021</v>
      </c>
      <c r="B47" t="s">
        <v>22</v>
      </c>
      <c r="C47" s="39">
        <v>5.4618263099999975</v>
      </c>
      <c r="D47" s="39">
        <v>5.4618263099999975</v>
      </c>
      <c r="E47" s="39">
        <v>5.4618263099999975</v>
      </c>
      <c r="F47" s="39">
        <v>5.4618263099999975</v>
      </c>
      <c r="G47" s="39">
        <v>5.4618263099999975</v>
      </c>
      <c r="H47" s="39">
        <v>5.4618263099999975</v>
      </c>
      <c r="I47" s="39">
        <v>5.4618263099999975</v>
      </c>
      <c r="J47" s="39">
        <v>5.4618263099999975</v>
      </c>
      <c r="K47" s="39">
        <v>5.4618263099999975</v>
      </c>
      <c r="L47" s="39">
        <v>5.4618263099999975</v>
      </c>
      <c r="M47" s="39">
        <v>5.4618263099999975</v>
      </c>
      <c r="N47" s="39">
        <v>5.4618263099999975</v>
      </c>
      <c r="O47" s="39">
        <v>5.3276873483424234</v>
      </c>
      <c r="P47" s="39">
        <v>5.0797466668303555</v>
      </c>
      <c r="Q47" s="39">
        <v>4.7851969227051443</v>
      </c>
      <c r="R47" s="39">
        <v>4.4044698134298423</v>
      </c>
      <c r="S47" s="39">
        <v>3.7683021258773817</v>
      </c>
      <c r="T47" s="39">
        <v>3.0407813952998617</v>
      </c>
      <c r="U47" s="39">
        <v>2.52692074427457</v>
      </c>
      <c r="V47" s="39">
        <v>2.0368117367387213</v>
      </c>
      <c r="W47" s="39">
        <v>1.6955035828075755</v>
      </c>
      <c r="X47" s="39">
        <v>1.6125551404541041</v>
      </c>
      <c r="Y47" s="39">
        <v>1.5745829500000004</v>
      </c>
      <c r="Z47" s="39">
        <v>1.5057390468455949</v>
      </c>
      <c r="AA47" s="39">
        <v>1.3191464425232411</v>
      </c>
      <c r="AB47" s="39">
        <v>1.0585359051703929</v>
      </c>
      <c r="AC47" s="39">
        <v>0.73901036436544998</v>
      </c>
      <c r="AD47" s="39">
        <v>0.48311456556518667</v>
      </c>
      <c r="AE47" s="39">
        <v>5.0836626330359895E-2</v>
      </c>
      <c r="AF47" s="39">
        <v>0</v>
      </c>
      <c r="AG47" s="39">
        <v>0</v>
      </c>
      <c r="AH47" s="40">
        <v>0</v>
      </c>
      <c r="AI47" s="19">
        <v>0</v>
      </c>
      <c r="AJ47" s="10">
        <v>0</v>
      </c>
      <c r="AK47" s="10">
        <v>0</v>
      </c>
      <c r="AL47" s="10">
        <v>0</v>
      </c>
      <c r="AM47" s="10">
        <v>0</v>
      </c>
      <c r="AN47" s="10">
        <v>0</v>
      </c>
      <c r="AO47" s="10">
        <v>0</v>
      </c>
      <c r="AP47" s="10">
        <v>0</v>
      </c>
      <c r="AQ47" s="10">
        <v>0</v>
      </c>
      <c r="AR47" s="10">
        <v>0</v>
      </c>
      <c r="AS47" s="10">
        <v>0</v>
      </c>
      <c r="AT47" s="10">
        <v>0</v>
      </c>
    </row>
    <row r="48" spans="1:46" x14ac:dyDescent="0.25">
      <c r="A48" s="10">
        <f t="shared" si="60"/>
        <v>226.89636485662029</v>
      </c>
      <c r="B48" t="s">
        <v>23</v>
      </c>
      <c r="C48" s="39">
        <v>17.64151527940324</v>
      </c>
      <c r="D48" s="39">
        <v>17.572451154896346</v>
      </c>
      <c r="E48" s="39">
        <v>17.472567087556246</v>
      </c>
      <c r="F48" s="39">
        <v>17.319863676179949</v>
      </c>
      <c r="G48" s="39">
        <v>17.046160134591243</v>
      </c>
      <c r="H48" s="39">
        <v>16.57391066166899</v>
      </c>
      <c r="I48" s="39">
        <v>15.919419258693985</v>
      </c>
      <c r="J48" s="39">
        <v>15.060776823570412</v>
      </c>
      <c r="K48" s="39">
        <v>14.01303552335305</v>
      </c>
      <c r="L48" s="39">
        <v>12.894680177861343</v>
      </c>
      <c r="M48" s="39">
        <v>11.948843962635229</v>
      </c>
      <c r="N48" s="39">
        <v>10.615589646639444</v>
      </c>
      <c r="O48" s="39">
        <v>8.7255933816385198</v>
      </c>
      <c r="P48" s="39">
        <v>7.1888783566233387</v>
      </c>
      <c r="Q48" s="39">
        <v>5.9963569485624086</v>
      </c>
      <c r="R48" s="39">
        <v>4.9368072282358293</v>
      </c>
      <c r="S48" s="39">
        <v>4.2174196269394173</v>
      </c>
      <c r="T48" s="39">
        <v>3.5800957296975242</v>
      </c>
      <c r="U48" s="39">
        <v>2.9696043832347514</v>
      </c>
      <c r="V48" s="39">
        <v>2.0907940180699121</v>
      </c>
      <c r="W48" s="39">
        <v>1.2124251951799623</v>
      </c>
      <c r="X48" s="39">
        <v>0.7869243850137011</v>
      </c>
      <c r="Y48" s="39">
        <v>0.49331150302277071</v>
      </c>
      <c r="Z48" s="39">
        <v>0.30131680958176138</v>
      </c>
      <c r="AA48" s="39">
        <v>0.20116358418024641</v>
      </c>
      <c r="AB48" s="39">
        <v>6.393380699776495E-2</v>
      </c>
      <c r="AC48" s="39">
        <v>2.4098453099996531E-2</v>
      </c>
      <c r="AD48" s="39">
        <v>1.4175529041434459E-2</v>
      </c>
      <c r="AE48" s="39">
        <v>1.2410663111262049E-2</v>
      </c>
      <c r="AF48" s="39">
        <v>2.2418673401448071E-3</v>
      </c>
      <c r="AG48" s="39">
        <v>0</v>
      </c>
      <c r="AH48" s="40">
        <v>0</v>
      </c>
      <c r="AI48" s="19">
        <v>0</v>
      </c>
      <c r="AJ48" s="10">
        <v>0</v>
      </c>
      <c r="AK48" s="10">
        <v>0</v>
      </c>
      <c r="AL48" s="10">
        <v>0</v>
      </c>
      <c r="AM48" s="10">
        <v>0</v>
      </c>
      <c r="AN48" s="10">
        <v>0</v>
      </c>
      <c r="AO48" s="10">
        <v>0</v>
      </c>
      <c r="AP48" s="10">
        <v>0</v>
      </c>
      <c r="AQ48" s="10">
        <v>0</v>
      </c>
      <c r="AR48" s="10">
        <v>0</v>
      </c>
      <c r="AS48" s="10">
        <v>0</v>
      </c>
      <c r="AT48" s="10">
        <v>0</v>
      </c>
    </row>
    <row r="49" spans="1:46" x14ac:dyDescent="0.25">
      <c r="A49" s="10">
        <f t="shared" si="60"/>
        <v>191.3861208482538</v>
      </c>
      <c r="B49" t="s">
        <v>25</v>
      </c>
      <c r="C49" s="39">
        <v>6.2177244718693263</v>
      </c>
      <c r="D49" s="39">
        <v>6.2142180599999977</v>
      </c>
      <c r="E49" s="39">
        <v>6.2142180599999977</v>
      </c>
      <c r="F49" s="39">
        <v>6.2142180599999977</v>
      </c>
      <c r="G49" s="39">
        <v>6.2142180599999977</v>
      </c>
      <c r="H49" s="39">
        <v>6.2063637989391696</v>
      </c>
      <c r="I49" s="39">
        <v>6.1867233943880269</v>
      </c>
      <c r="J49" s="39">
        <v>6.1011758924391977</v>
      </c>
      <c r="K49" s="39">
        <v>6.1009244599999981</v>
      </c>
      <c r="L49" s="39">
        <v>6.0652713331966268</v>
      </c>
      <c r="M49" s="39">
        <v>5.9972936161332981</v>
      </c>
      <c r="N49" s="39">
        <v>5.9316685764832409</v>
      </c>
      <c r="O49" s="39">
        <v>5.8920061309893965</v>
      </c>
      <c r="P49" s="39">
        <v>5.8183012064820403</v>
      </c>
      <c r="Q49" s="39">
        <v>5.7581810302411682</v>
      </c>
      <c r="R49" s="39">
        <v>5.713150296967326</v>
      </c>
      <c r="S49" s="39">
        <v>5.6895243450973698</v>
      </c>
      <c r="T49" s="39">
        <v>5.6253876012190842</v>
      </c>
      <c r="U49" s="39">
        <v>5.5910905537053415</v>
      </c>
      <c r="V49" s="39">
        <v>5.5722363843886695</v>
      </c>
      <c r="W49" s="39">
        <v>5.457180404245956</v>
      </c>
      <c r="X49" s="39">
        <v>5.3583783861705712</v>
      </c>
      <c r="Y49" s="39">
        <v>5.2530585424481853</v>
      </c>
      <c r="Z49" s="39">
        <v>4.992443648340215</v>
      </c>
      <c r="AA49" s="39">
        <v>4.8469807184899452</v>
      </c>
      <c r="AB49" s="39">
        <v>4.6044556562675734</v>
      </c>
      <c r="AC49" s="39">
        <v>4.4957544977234445</v>
      </c>
      <c r="AD49" s="39">
        <v>4.3086218813410007</v>
      </c>
      <c r="AE49" s="39">
        <v>4.0718747500288446</v>
      </c>
      <c r="AF49" s="39">
        <v>3.7164819966891871</v>
      </c>
      <c r="AG49" s="39">
        <v>3.5288710820389722</v>
      </c>
      <c r="AH49" s="40">
        <v>3.4330274239239871</v>
      </c>
      <c r="AI49" s="19">
        <v>3.2526084710191441</v>
      </c>
      <c r="AJ49" s="10">
        <v>2.8836657057755861</v>
      </c>
      <c r="AK49" s="10">
        <v>2.5890875484346161</v>
      </c>
      <c r="AL49" s="10">
        <v>2.0640724324166722</v>
      </c>
      <c r="AM49" s="10">
        <v>1.7617468166857295</v>
      </c>
      <c r="AN49" s="10">
        <v>1.4603022248933013</v>
      </c>
      <c r="AO49" s="10">
        <v>1.1775273563045718</v>
      </c>
      <c r="AP49" s="10">
        <v>1.0514160036491291</v>
      </c>
      <c r="AQ49" s="10">
        <v>0.79350976267072881</v>
      </c>
      <c r="AR49" s="10">
        <v>0.5946378490562001</v>
      </c>
      <c r="AS49" s="11">
        <v>0.31061628672054381</v>
      </c>
      <c r="AT49" s="11">
        <v>5.5906070380357401E-2</v>
      </c>
    </row>
    <row r="50" spans="1:46" x14ac:dyDescent="0.25">
      <c r="A50" s="10">
        <f t="shared" si="60"/>
        <v>227.52535628531371</v>
      </c>
      <c r="B50" t="s">
        <v>27</v>
      </c>
      <c r="C50" s="39">
        <v>12.707057466657195</v>
      </c>
      <c r="D50" s="39">
        <v>12.640721863915042</v>
      </c>
      <c r="E50" s="39">
        <v>12.46032751745866</v>
      </c>
      <c r="F50" s="39">
        <v>12.253812675036096</v>
      </c>
      <c r="G50" s="39">
        <v>12.008107891873042</v>
      </c>
      <c r="H50" s="39">
        <v>11.814163801875141</v>
      </c>
      <c r="I50" s="39">
        <v>11.45521428086667</v>
      </c>
      <c r="J50" s="39">
        <v>11.160968922588971</v>
      </c>
      <c r="K50" s="39">
        <v>10.938654409999415</v>
      </c>
      <c r="L50" s="39">
        <v>10.631008905540478</v>
      </c>
      <c r="M50" s="39">
        <v>10.353628082885216</v>
      </c>
      <c r="N50" s="39">
        <v>10.066068412851727</v>
      </c>
      <c r="O50" s="39">
        <v>9.7654205341049032</v>
      </c>
      <c r="P50" s="39">
        <v>9.5863643421026605</v>
      </c>
      <c r="Q50" s="39">
        <v>9.2662914328528974</v>
      </c>
      <c r="R50" s="39">
        <v>8.8768162001039528</v>
      </c>
      <c r="S50" s="39">
        <v>8.4755960862352158</v>
      </c>
      <c r="T50" s="39">
        <v>7.6438623122764895</v>
      </c>
      <c r="U50" s="39">
        <v>6.0942208546797714</v>
      </c>
      <c r="V50" s="39">
        <v>5.1091947405085705</v>
      </c>
      <c r="W50" s="39">
        <v>4.614531752857788</v>
      </c>
      <c r="X50" s="39">
        <v>4.163677980481256</v>
      </c>
      <c r="Y50" s="39">
        <v>3.6412796644922234</v>
      </c>
      <c r="Z50" s="39">
        <v>3.2545309906900504</v>
      </c>
      <c r="AA50" s="39">
        <v>2.6567215424396284</v>
      </c>
      <c r="AB50" s="39">
        <v>1.8843943904459579</v>
      </c>
      <c r="AC50" s="39">
        <v>1.385903548520991</v>
      </c>
      <c r="AD50" s="39">
        <v>0.7966589168877739</v>
      </c>
      <c r="AE50" s="39">
        <v>0.47932671631743101</v>
      </c>
      <c r="AF50" s="39">
        <v>0.31040837540982119</v>
      </c>
      <c r="AG50" s="39">
        <v>0.230976577062147</v>
      </c>
      <c r="AH50" s="40">
        <v>0.19430964048540858</v>
      </c>
      <c r="AI50" s="19">
        <v>0.18074386796286962</v>
      </c>
      <c r="AJ50" s="10">
        <v>9.9930206314305367E-2</v>
      </c>
      <c r="AK50" s="10">
        <v>6.859861856250396E-2</v>
      </c>
      <c r="AL50" s="10">
        <v>6.7702860000000004E-2</v>
      </c>
      <c r="AM50" s="10">
        <v>6.7702860000000004E-2</v>
      </c>
      <c r="AN50" s="10">
        <v>6.7702860000000004E-2</v>
      </c>
      <c r="AO50" s="10">
        <v>3.0644669285714427E-2</v>
      </c>
      <c r="AP50" s="10">
        <v>1.7527360000000002E-2</v>
      </c>
      <c r="AQ50" s="10">
        <v>4.5821526857143351E-3</v>
      </c>
      <c r="AR50" s="10">
        <v>0</v>
      </c>
      <c r="AS50" s="10">
        <v>0</v>
      </c>
      <c r="AT50" s="10">
        <v>0</v>
      </c>
    </row>
    <row r="51" spans="1:46" x14ac:dyDescent="0.25">
      <c r="A51" s="10">
        <f t="shared" si="60"/>
        <v>97.251977958907062</v>
      </c>
      <c r="B51" t="s">
        <v>28</v>
      </c>
      <c r="C51" s="39">
        <v>5.7496505918999983</v>
      </c>
      <c r="D51" s="39">
        <v>5.7442470879520133</v>
      </c>
      <c r="E51" s="39">
        <v>5.7254861063101501</v>
      </c>
      <c r="F51" s="39">
        <v>5.6730656688809979</v>
      </c>
      <c r="G51" s="39">
        <v>5.6405943757450059</v>
      </c>
      <c r="H51" s="39">
        <v>5.6249216390645662</v>
      </c>
      <c r="I51" s="39">
        <v>5.6046016197163624</v>
      </c>
      <c r="J51" s="39">
        <v>5.5321994166723067</v>
      </c>
      <c r="K51" s="39">
        <v>5.3348660801997747</v>
      </c>
      <c r="L51" s="39">
        <v>5.105733750492246</v>
      </c>
      <c r="M51" s="39">
        <v>4.7853586408579796</v>
      </c>
      <c r="N51" s="39">
        <v>4.3949709890138449</v>
      </c>
      <c r="O51" s="39">
        <v>4.1050065054196896</v>
      </c>
      <c r="P51" s="39">
        <v>3.7583897152744359</v>
      </c>
      <c r="Q51" s="39">
        <v>3.4703069243306199</v>
      </c>
      <c r="R51" s="39">
        <v>3.2094443987736443</v>
      </c>
      <c r="S51" s="39">
        <v>2.9526232722057388</v>
      </c>
      <c r="T51" s="39">
        <v>2.7384184764006334</v>
      </c>
      <c r="U51" s="39">
        <v>2.5548110496923147</v>
      </c>
      <c r="V51" s="39">
        <v>2.3631760944461724</v>
      </c>
      <c r="W51" s="39">
        <v>2.0719684641868374</v>
      </c>
      <c r="X51" s="39">
        <v>1.669487250798974</v>
      </c>
      <c r="Y51" s="39">
        <v>1.1870564305887268</v>
      </c>
      <c r="Z51" s="39">
        <v>0.80581262524994401</v>
      </c>
      <c r="AA51" s="39">
        <v>0.43554661425429092</v>
      </c>
      <c r="AB51" s="39">
        <v>0.34047716366153746</v>
      </c>
      <c r="AC51" s="39">
        <v>0.25694412088971258</v>
      </c>
      <c r="AD51" s="39">
        <v>0.23771711455724839</v>
      </c>
      <c r="AE51" s="39">
        <v>0.17406022314731046</v>
      </c>
      <c r="AF51" s="39">
        <v>5.0355482239837169E-3</v>
      </c>
      <c r="AG51" s="10">
        <v>0</v>
      </c>
      <c r="AH51" s="10">
        <v>0</v>
      </c>
      <c r="AI51" s="19">
        <v>0</v>
      </c>
      <c r="AJ51" s="10">
        <v>0</v>
      </c>
      <c r="AK51" s="10">
        <v>0</v>
      </c>
      <c r="AL51" s="10">
        <v>0</v>
      </c>
      <c r="AM51" s="10">
        <v>0</v>
      </c>
      <c r="AN51" s="10">
        <v>0</v>
      </c>
      <c r="AO51" s="10">
        <v>0</v>
      </c>
      <c r="AP51" s="10">
        <v>0</v>
      </c>
      <c r="AQ51" s="10">
        <v>0</v>
      </c>
      <c r="AR51" s="10">
        <v>0</v>
      </c>
      <c r="AS51" s="10">
        <v>0</v>
      </c>
      <c r="AT51" s="10">
        <v>0</v>
      </c>
    </row>
    <row r="52" spans="1:46" x14ac:dyDescent="0.25">
      <c r="A52" s="10">
        <f t="shared" si="60"/>
        <v>96.349357979041542</v>
      </c>
      <c r="B52" t="s">
        <v>29</v>
      </c>
      <c r="C52" s="39">
        <v>4.9505123912798048</v>
      </c>
      <c r="D52" s="39">
        <v>4.9398934360707862</v>
      </c>
      <c r="E52" s="39">
        <v>4.9373931700000062</v>
      </c>
      <c r="F52" s="39">
        <v>4.9358063317638301</v>
      </c>
      <c r="G52" s="39">
        <v>4.914884744672265</v>
      </c>
      <c r="H52" s="39">
        <v>4.8925496101175252</v>
      </c>
      <c r="I52" s="39">
        <v>4.8345164447533078</v>
      </c>
      <c r="J52" s="39">
        <v>4.7976924452383152</v>
      </c>
      <c r="K52" s="39">
        <v>4.7211792489366911</v>
      </c>
      <c r="L52" s="39">
        <v>4.5737583132418989</v>
      </c>
      <c r="M52" s="39">
        <v>4.4426848408749322</v>
      </c>
      <c r="N52" s="39">
        <v>4.2248412653806611</v>
      </c>
      <c r="O52" s="39">
        <v>4.0408428545850983</v>
      </c>
      <c r="P52" s="39">
        <v>4.0183854612382204</v>
      </c>
      <c r="Q52" s="39">
        <v>3.9837856751699512</v>
      </c>
      <c r="R52" s="39">
        <v>3.8827687173911696</v>
      </c>
      <c r="S52" s="39">
        <v>3.6966719116192905</v>
      </c>
      <c r="T52" s="39">
        <v>3.528336014834986</v>
      </c>
      <c r="U52" s="39">
        <v>3.2417805972129337</v>
      </c>
      <c r="V52" s="39">
        <v>2.8744418150659299</v>
      </c>
      <c r="W52" s="39">
        <v>2.4617942395904393</v>
      </c>
      <c r="X52" s="39">
        <v>2.047225533278918</v>
      </c>
      <c r="Y52" s="39">
        <v>1.6220954558174112</v>
      </c>
      <c r="Z52" s="39">
        <v>1.1247080187991392</v>
      </c>
      <c r="AA52" s="39">
        <v>0.91363123595568552</v>
      </c>
      <c r="AB52" s="39">
        <v>0.75472198229857734</v>
      </c>
      <c r="AC52" s="39">
        <v>0.53920628896165301</v>
      </c>
      <c r="AD52" s="39">
        <v>0.32240294875738684</v>
      </c>
      <c r="AE52" s="39">
        <v>0.11697580646977658</v>
      </c>
      <c r="AF52" s="39">
        <v>1.3871179664917447E-2</v>
      </c>
      <c r="AG52" s="39">
        <v>0</v>
      </c>
      <c r="AH52" s="40">
        <v>0</v>
      </c>
      <c r="AI52" s="19">
        <v>0</v>
      </c>
      <c r="AJ52" s="10">
        <v>0</v>
      </c>
      <c r="AK52" s="10">
        <v>0</v>
      </c>
      <c r="AL52" s="10">
        <v>0</v>
      </c>
      <c r="AM52" s="10">
        <v>0</v>
      </c>
      <c r="AN52" s="10">
        <v>0</v>
      </c>
      <c r="AO52" s="10">
        <v>0</v>
      </c>
      <c r="AP52" s="10">
        <v>0</v>
      </c>
      <c r="AQ52" s="10">
        <v>0</v>
      </c>
      <c r="AR52" s="10">
        <v>0</v>
      </c>
      <c r="AS52" s="10">
        <v>0</v>
      </c>
      <c r="AT52" s="10">
        <v>0</v>
      </c>
    </row>
    <row r="53" spans="1:46" x14ac:dyDescent="0.25">
      <c r="A53" s="10">
        <f t="shared" si="60"/>
        <v>107.37931728381417</v>
      </c>
      <c r="B53" t="s">
        <v>101</v>
      </c>
      <c r="C53" s="10">
        <f>C7+C9+C10+C14+C16</f>
        <v>6.2706844660386807</v>
      </c>
      <c r="D53" s="10">
        <f t="shared" ref="D53:AT53" si="61">D7+D9+D10+D14+D16</f>
        <v>6.2598157153768392</v>
      </c>
      <c r="E53" s="10">
        <f t="shared" si="61"/>
        <v>6.2126757105443327</v>
      </c>
      <c r="F53" s="10">
        <f t="shared" si="61"/>
        <v>6.1168532230299375</v>
      </c>
      <c r="G53" s="10">
        <f t="shared" si="61"/>
        <v>5.9947339830496897</v>
      </c>
      <c r="H53" s="10">
        <f t="shared" si="61"/>
        <v>5.8820131005383951</v>
      </c>
      <c r="I53" s="10">
        <f t="shared" si="61"/>
        <v>5.7047668901317561</v>
      </c>
      <c r="J53" s="10">
        <f t="shared" si="61"/>
        <v>5.5609167391163172</v>
      </c>
      <c r="K53" s="10">
        <f t="shared" si="61"/>
        <v>5.3098908290808282</v>
      </c>
      <c r="L53" s="10">
        <f t="shared" si="61"/>
        <v>5.1027183393830171</v>
      </c>
      <c r="M53" s="10">
        <f t="shared" si="61"/>
        <v>4.8526293011179922</v>
      </c>
      <c r="N53" s="10">
        <f t="shared" si="61"/>
        <v>4.4864455964774494</v>
      </c>
      <c r="O53" s="10">
        <f t="shared" si="61"/>
        <v>4.2671559877134939</v>
      </c>
      <c r="P53" s="10">
        <f t="shared" si="61"/>
        <v>4.1291940205810516</v>
      </c>
      <c r="Q53" s="10">
        <f t="shared" si="61"/>
        <v>4.0174357928189206</v>
      </c>
      <c r="R53" s="10">
        <f t="shared" si="61"/>
        <v>3.911014174886208</v>
      </c>
      <c r="S53" s="10">
        <f t="shared" si="61"/>
        <v>3.6691262686043347</v>
      </c>
      <c r="T53" s="10">
        <f t="shared" si="61"/>
        <v>3.4688511888544036</v>
      </c>
      <c r="U53" s="10">
        <f t="shared" si="61"/>
        <v>3.137979179666571</v>
      </c>
      <c r="V53" s="10">
        <f t="shared" si="61"/>
        <v>2.7522453963909248</v>
      </c>
      <c r="W53" s="10">
        <f t="shared" si="61"/>
        <v>2.2690744800302101</v>
      </c>
      <c r="X53" s="10">
        <f t="shared" si="61"/>
        <v>2.0171289631879326</v>
      </c>
      <c r="Y53" s="10">
        <f t="shared" si="61"/>
        <v>1.791141807666675</v>
      </c>
      <c r="Z53" s="10">
        <f t="shared" si="61"/>
        <v>1.5449217420966925</v>
      </c>
      <c r="AA53" s="10">
        <f t="shared" si="61"/>
        <v>1.2122315695561874</v>
      </c>
      <c r="AB53" s="10">
        <f t="shared" si="61"/>
        <v>0.84247121360769817</v>
      </c>
      <c r="AC53" s="10">
        <f t="shared" si="61"/>
        <v>0.44209407801297768</v>
      </c>
      <c r="AD53" s="10">
        <f t="shared" si="61"/>
        <v>0.12540216713463023</v>
      </c>
      <c r="AE53" s="10">
        <f t="shared" si="61"/>
        <v>2.2672951781889827E-2</v>
      </c>
      <c r="AF53" s="10">
        <f t="shared" si="61"/>
        <v>5.0324073381901278E-3</v>
      </c>
      <c r="AG53" s="10">
        <f t="shared" si="61"/>
        <v>0</v>
      </c>
      <c r="AH53" s="10">
        <f t="shared" si="61"/>
        <v>0</v>
      </c>
      <c r="AI53" s="10">
        <f t="shared" si="61"/>
        <v>0</v>
      </c>
      <c r="AJ53" s="10">
        <f t="shared" si="61"/>
        <v>0</v>
      </c>
      <c r="AK53" s="10">
        <f t="shared" si="61"/>
        <v>0</v>
      </c>
      <c r="AL53" s="10">
        <f t="shared" si="61"/>
        <v>0</v>
      </c>
      <c r="AM53" s="10">
        <f t="shared" si="61"/>
        <v>0</v>
      </c>
      <c r="AN53" s="10">
        <f t="shared" si="61"/>
        <v>0</v>
      </c>
      <c r="AO53" s="10">
        <f t="shared" si="61"/>
        <v>0</v>
      </c>
      <c r="AP53" s="10">
        <f t="shared" si="61"/>
        <v>0</v>
      </c>
      <c r="AQ53" s="10">
        <f t="shared" si="61"/>
        <v>0</v>
      </c>
      <c r="AR53" s="10">
        <f t="shared" si="61"/>
        <v>0</v>
      </c>
      <c r="AS53" s="10">
        <f t="shared" si="61"/>
        <v>0</v>
      </c>
      <c r="AT53" s="10">
        <f t="shared" si="61"/>
        <v>0</v>
      </c>
    </row>
    <row r="54" spans="1:46" x14ac:dyDescent="0.25">
      <c r="A54" s="10">
        <f>SUM(A43:A53)</f>
        <v>2260.1872601600662</v>
      </c>
      <c r="B54" t="s">
        <v>30</v>
      </c>
      <c r="C54" s="10">
        <f>SUM(C43:C53)</f>
        <v>133.31692327961201</v>
      </c>
      <c r="D54" s="10">
        <f t="shared" ref="D54:AT54" si="62">SUM(D43:D53)</f>
        <v>131.99612413963791</v>
      </c>
      <c r="E54" s="10">
        <f t="shared" si="62"/>
        <v>130.52425895182131</v>
      </c>
      <c r="F54" s="10">
        <f t="shared" si="62"/>
        <v>128.58555987134858</v>
      </c>
      <c r="G54" s="10">
        <f t="shared" si="62"/>
        <v>126.58913975915162</v>
      </c>
      <c r="H54" s="10">
        <f t="shared" si="62"/>
        <v>124.61876289597612</v>
      </c>
      <c r="I54" s="10">
        <f t="shared" si="62"/>
        <v>121.7744242798158</v>
      </c>
      <c r="J54" s="10">
        <f t="shared" si="62"/>
        <v>118.15486855382963</v>
      </c>
      <c r="K54" s="10">
        <f t="shared" si="62"/>
        <v>113.43009917227545</v>
      </c>
      <c r="L54" s="10">
        <f t="shared" si="62"/>
        <v>108.70277668667408</v>
      </c>
      <c r="M54" s="10">
        <f t="shared" si="62"/>
        <v>104.42635135023657</v>
      </c>
      <c r="N54" s="10">
        <f t="shared" si="62"/>
        <v>99.370965421390153</v>
      </c>
      <c r="O54" s="10">
        <f t="shared" si="62"/>
        <v>93.674403191536797</v>
      </c>
      <c r="P54" s="10">
        <f t="shared" si="62"/>
        <v>88.495078816312443</v>
      </c>
      <c r="Q54" s="10">
        <f t="shared" si="62"/>
        <v>83.208022140409554</v>
      </c>
      <c r="R54" s="10">
        <f t="shared" si="62"/>
        <v>77.080615806428042</v>
      </c>
      <c r="S54" s="10">
        <f t="shared" si="62"/>
        <v>70.955505288087537</v>
      </c>
      <c r="T54" s="10">
        <f t="shared" si="62"/>
        <v>64.956653490292766</v>
      </c>
      <c r="U54" s="10">
        <f t="shared" si="62"/>
        <v>58.214301604841907</v>
      </c>
      <c r="V54" s="10">
        <f t="shared" si="62"/>
        <v>51.409608542996907</v>
      </c>
      <c r="W54" s="10">
        <f t="shared" si="62"/>
        <v>44.830235843300741</v>
      </c>
      <c r="X54" s="10">
        <f t="shared" si="62"/>
        <v>39.661507010598413</v>
      </c>
      <c r="Y54" s="10">
        <f t="shared" si="62"/>
        <v>33.501749405208606</v>
      </c>
      <c r="Z54" s="10">
        <f t="shared" si="62"/>
        <v>26.488947826855686</v>
      </c>
      <c r="AA54" s="10">
        <f t="shared" si="62"/>
        <v>19.861071369684083</v>
      </c>
      <c r="AB54" s="10">
        <f t="shared" si="62"/>
        <v>14.721396056323425</v>
      </c>
      <c r="AC54" s="10">
        <f t="shared" si="62"/>
        <v>10.019788615728295</v>
      </c>
      <c r="AD54" s="10">
        <f t="shared" si="62"/>
        <v>6.5725740094464307</v>
      </c>
      <c r="AE54" s="10">
        <f t="shared" si="62"/>
        <v>4.9997705262919583</v>
      </c>
      <c r="AF54" s="10">
        <f t="shared" si="62"/>
        <v>4.0583595476252343</v>
      </c>
      <c r="AG54" s="10">
        <f t="shared" si="62"/>
        <v>3.7598476591011192</v>
      </c>
      <c r="AH54" s="10">
        <f t="shared" si="62"/>
        <v>3.6273370644093959</v>
      </c>
      <c r="AI54" s="10">
        <f t="shared" si="62"/>
        <v>3.4333523389820138</v>
      </c>
      <c r="AJ54" s="10">
        <f t="shared" si="62"/>
        <v>2.9835959120898914</v>
      </c>
      <c r="AK54" s="10">
        <f t="shared" si="62"/>
        <v>2.6576861669971201</v>
      </c>
      <c r="AL54" s="10">
        <f t="shared" si="62"/>
        <v>2.131775292416672</v>
      </c>
      <c r="AM54" s="10">
        <f t="shared" si="62"/>
        <v>1.8294496766857296</v>
      </c>
      <c r="AN54" s="10">
        <f t="shared" si="62"/>
        <v>1.5280050848933013</v>
      </c>
      <c r="AO54" s="10">
        <f t="shared" si="62"/>
        <v>1.2081720255902864</v>
      </c>
      <c r="AP54" s="10">
        <f t="shared" si="62"/>
        <v>1.0689433636491292</v>
      </c>
      <c r="AQ54" s="10">
        <f t="shared" si="62"/>
        <v>0.79809191535644319</v>
      </c>
      <c r="AR54" s="10">
        <f t="shared" si="62"/>
        <v>0.5946378490562001</v>
      </c>
      <c r="AS54" s="10">
        <f t="shared" si="62"/>
        <v>0.31061628672054381</v>
      </c>
      <c r="AT54" s="10">
        <f t="shared" si="62"/>
        <v>5.5906070380357401E-2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topLeftCell="A5" workbookViewId="0">
      <selection activeCell="B26" sqref="B26"/>
    </sheetView>
  </sheetViews>
  <sheetFormatPr defaultRowHeight="15" x14ac:dyDescent="0.25"/>
  <cols>
    <col min="1" max="1" width="46.42578125" customWidth="1"/>
    <col min="3" max="3" width="17.5703125" customWidth="1"/>
    <col min="4" max="4" width="50.28515625" customWidth="1"/>
    <col min="6" max="6" width="11.85546875" customWidth="1"/>
    <col min="11" max="11" width="9.7109375" customWidth="1"/>
  </cols>
  <sheetData>
    <row r="1" spans="1:46" ht="25.5" x14ac:dyDescent="0.25">
      <c r="A1" s="3"/>
      <c r="B1" s="2" t="s">
        <v>14</v>
      </c>
      <c r="C1" s="13"/>
    </row>
    <row r="2" spans="1:46" x14ac:dyDescent="0.25">
      <c r="A2" s="4" t="s">
        <v>0</v>
      </c>
      <c r="B2" s="8">
        <f>'MASTER INPUT'!D3</f>
        <v>3311</v>
      </c>
      <c r="C2" s="14"/>
    </row>
    <row r="3" spans="1:46" x14ac:dyDescent="0.25">
      <c r="A3" s="4" t="s">
        <v>13</v>
      </c>
      <c r="B3" s="9">
        <f>'MASTER INPUT'!D4</f>
        <v>0.75</v>
      </c>
      <c r="C3" s="14"/>
    </row>
    <row r="4" spans="1:46" x14ac:dyDescent="0.25">
      <c r="A4" s="5" t="s">
        <v>2</v>
      </c>
      <c r="B4" s="9">
        <f>'MASTER INPUT'!D5</f>
        <v>2024</v>
      </c>
      <c r="C4" s="14"/>
    </row>
    <row r="5" spans="1:46" x14ac:dyDescent="0.25">
      <c r="A5" s="5" t="s">
        <v>4</v>
      </c>
      <c r="B5" s="9">
        <f>'MASTER INPUT'!D6</f>
        <v>5</v>
      </c>
      <c r="C5" s="14"/>
    </row>
    <row r="6" spans="1:46" x14ac:dyDescent="0.25">
      <c r="A6" s="5" t="s">
        <v>11</v>
      </c>
      <c r="B6" s="9">
        <f>'MASTER INPUT'!D7</f>
        <v>0.8</v>
      </c>
      <c r="C6" s="14"/>
    </row>
    <row r="7" spans="1:46" x14ac:dyDescent="0.25">
      <c r="A7" s="5" t="s">
        <v>10</v>
      </c>
      <c r="B7" s="9">
        <f>'MASTER INPUT'!D8</f>
        <v>10</v>
      </c>
      <c r="C7" s="14"/>
    </row>
    <row r="8" spans="1:46" x14ac:dyDescent="0.25">
      <c r="A8" s="5" t="s">
        <v>44</v>
      </c>
      <c r="B8" s="9">
        <f>'MASTER INPUT'!D9</f>
        <v>2025</v>
      </c>
      <c r="C8" s="14"/>
    </row>
    <row r="9" spans="1:46" x14ac:dyDescent="0.25">
      <c r="A9" s="5" t="s">
        <v>45</v>
      </c>
      <c r="B9" s="9">
        <f>'MASTER INPUT'!D10</f>
        <v>2</v>
      </c>
      <c r="C9" s="14"/>
    </row>
    <row r="10" spans="1:46" x14ac:dyDescent="0.25">
      <c r="A10" s="5" t="s">
        <v>46</v>
      </c>
      <c r="B10" s="9">
        <f>'MASTER INPUT'!D11</f>
        <v>2</v>
      </c>
      <c r="C10" s="14"/>
    </row>
    <row r="11" spans="1:46" x14ac:dyDescent="0.25">
      <c r="A11" s="4" t="s">
        <v>7</v>
      </c>
      <c r="B11" s="9">
        <f>'MASTER INPUT'!D12</f>
        <v>2030</v>
      </c>
      <c r="C11" s="14"/>
      <c r="I11" s="12"/>
      <c r="J11" s="12"/>
      <c r="K11" s="12"/>
      <c r="L11" s="12"/>
    </row>
    <row r="12" spans="1:46" x14ac:dyDescent="0.25">
      <c r="A12" s="4" t="s">
        <v>12</v>
      </c>
      <c r="B12" s="9">
        <f>'MASTER INPUT'!D13</f>
        <v>10</v>
      </c>
      <c r="C12" s="14"/>
      <c r="I12" s="12"/>
      <c r="J12" s="12"/>
      <c r="K12" s="12"/>
      <c r="L12" s="12"/>
    </row>
    <row r="13" spans="1:46" x14ac:dyDescent="0.25">
      <c r="A13" s="29"/>
      <c r="B13" s="7" t="s">
        <v>41</v>
      </c>
      <c r="C13" s="14"/>
      <c r="I13" s="12"/>
      <c r="J13" s="12"/>
      <c r="K13" s="12"/>
      <c r="L13" s="12"/>
    </row>
    <row r="14" spans="1:46" x14ac:dyDescent="0.25">
      <c r="A14" s="48" t="s">
        <v>67</v>
      </c>
      <c r="B14" s="17">
        <f>SUM(E16:AT16)</f>
        <v>307.43585955871748</v>
      </c>
      <c r="C14" s="12" t="s">
        <v>65</v>
      </c>
    </row>
    <row r="15" spans="1:46" x14ac:dyDescent="0.25">
      <c r="C15" s="26"/>
      <c r="E15" s="41">
        <v>2019</v>
      </c>
      <c r="F15" s="41">
        <v>2020</v>
      </c>
      <c r="G15" s="41">
        <f>F15+1</f>
        <v>2021</v>
      </c>
      <c r="H15" s="41">
        <f t="shared" ref="H15:AJ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ref="AK15" si="1">AJ15+1</f>
        <v>2051</v>
      </c>
      <c r="AL15" s="41">
        <f t="shared" ref="AL15" si="2">AK15+1</f>
        <v>2052</v>
      </c>
      <c r="AM15" s="41">
        <f t="shared" ref="AM15" si="3">AL15+1</f>
        <v>2053</v>
      </c>
      <c r="AN15" s="41">
        <f t="shared" ref="AN15" si="4">AM15+1</f>
        <v>2054</v>
      </c>
      <c r="AO15" s="41">
        <f t="shared" ref="AO15" si="5">AN15+1</f>
        <v>2055</v>
      </c>
      <c r="AP15" s="41">
        <f t="shared" ref="AP15" si="6">AO15+1</f>
        <v>2056</v>
      </c>
      <c r="AQ15" s="41">
        <f t="shared" ref="AQ15" si="7">AP15+1</f>
        <v>2057</v>
      </c>
      <c r="AR15" s="41">
        <f t="shared" ref="AR15" si="8">AQ15+1</f>
        <v>2058</v>
      </c>
      <c r="AS15" s="41">
        <f t="shared" ref="AS15" si="9">AR15+1</f>
        <v>2059</v>
      </c>
      <c r="AT15" s="41">
        <f t="shared" ref="AT15" si="10">AS15+1</f>
        <v>2060</v>
      </c>
    </row>
    <row r="16" spans="1:46" x14ac:dyDescent="0.25">
      <c r="A16" s="38" t="s">
        <v>66</v>
      </c>
      <c r="C16" s="27"/>
      <c r="D16" t="s">
        <v>31</v>
      </c>
      <c r="E16" s="39">
        <v>17.311847169192426</v>
      </c>
      <c r="F16" s="39">
        <v>17.274456286793384</v>
      </c>
      <c r="G16" s="39">
        <v>17.241440802870954</v>
      </c>
      <c r="H16" s="39">
        <v>17.173879430021433</v>
      </c>
      <c r="I16" s="39">
        <v>17.117361315104315</v>
      </c>
      <c r="J16" s="39">
        <v>17.0393690772542</v>
      </c>
      <c r="K16" s="39">
        <v>16.949900122342704</v>
      </c>
      <c r="L16" s="39">
        <v>16.779397145964339</v>
      </c>
      <c r="M16" s="39">
        <v>16.395816402820802</v>
      </c>
      <c r="N16" s="39">
        <v>16.099553939692232</v>
      </c>
      <c r="O16" s="39">
        <v>15.798885379044323</v>
      </c>
      <c r="P16" s="39">
        <v>15.305105849925287</v>
      </c>
      <c r="Q16" s="39">
        <v>14.778746937189265</v>
      </c>
      <c r="R16" s="39">
        <v>14.082916940079349</v>
      </c>
      <c r="S16" s="39">
        <v>13.26240306880327</v>
      </c>
      <c r="T16" s="39">
        <v>12.088647697738933</v>
      </c>
      <c r="U16" s="39">
        <v>10.889894804751737</v>
      </c>
      <c r="V16" s="39">
        <v>9.5159938908091384</v>
      </c>
      <c r="W16" s="39">
        <v>8.0362996968609028</v>
      </c>
      <c r="X16" s="39">
        <v>6.7450402992275098</v>
      </c>
      <c r="Y16" s="39">
        <v>5.6482276432605856</v>
      </c>
      <c r="Z16" s="39">
        <v>4.4067561954307077</v>
      </c>
      <c r="AA16" s="39">
        <v>3.0341225648622649</v>
      </c>
      <c r="AB16" s="39">
        <v>1.7289410851445652</v>
      </c>
      <c r="AC16" s="39">
        <v>1.1264766484107449</v>
      </c>
      <c r="AD16" s="39">
        <v>0.81575793350780512</v>
      </c>
      <c r="AE16" s="39">
        <v>0.48900448367489302</v>
      </c>
      <c r="AF16" s="39">
        <v>0.2227157858752086</v>
      </c>
      <c r="AG16" s="39">
        <v>7.1612789105084715E-2</v>
      </c>
      <c r="AH16" s="39">
        <v>5.2881729589901788E-3</v>
      </c>
      <c r="AI16" s="39">
        <v>0</v>
      </c>
      <c r="AJ16" s="40">
        <v>0</v>
      </c>
      <c r="AK16" s="19">
        <v>0</v>
      </c>
      <c r="AL16" s="10">
        <v>0</v>
      </c>
      <c r="AM16" s="10">
        <v>0</v>
      </c>
      <c r="AN16" s="10">
        <v>0</v>
      </c>
      <c r="AO16" s="10">
        <v>0</v>
      </c>
      <c r="AP16" s="10">
        <v>0</v>
      </c>
      <c r="AQ16" s="10">
        <v>0</v>
      </c>
      <c r="AR16" s="10">
        <v>0</v>
      </c>
      <c r="AS16" s="10">
        <v>0</v>
      </c>
      <c r="AT16" s="10">
        <v>0</v>
      </c>
    </row>
    <row r="17" spans="1:46" x14ac:dyDescent="0.25">
      <c r="C17" s="18"/>
      <c r="AJ17" s="20"/>
      <c r="AK17" s="21"/>
    </row>
    <row r="18" spans="1:46" x14ac:dyDescent="0.25">
      <c r="A18" s="12" t="s">
        <v>42</v>
      </c>
      <c r="B18" s="12"/>
      <c r="C18" s="36" t="s">
        <v>50</v>
      </c>
      <c r="D18" s="37" t="s">
        <v>38</v>
      </c>
      <c r="E18">
        <f>IF(E15&lt;$B$4,0,(D18+(100/$B$5)))</f>
        <v>0</v>
      </c>
      <c r="F18">
        <f t="shared" ref="F18:AJ18" si="11">IF(F15&lt;$B$4,0,(E18+(100/$B$5)))</f>
        <v>0</v>
      </c>
      <c r="G18">
        <f t="shared" si="11"/>
        <v>0</v>
      </c>
      <c r="H18">
        <f t="shared" si="11"/>
        <v>0</v>
      </c>
      <c r="I18">
        <f t="shared" si="11"/>
        <v>0</v>
      </c>
      <c r="J18">
        <f t="shared" si="11"/>
        <v>20</v>
      </c>
      <c r="K18">
        <f t="shared" si="11"/>
        <v>40</v>
      </c>
      <c r="L18">
        <f t="shared" si="11"/>
        <v>60</v>
      </c>
      <c r="M18">
        <f t="shared" si="11"/>
        <v>80</v>
      </c>
      <c r="N18">
        <f t="shared" si="11"/>
        <v>100</v>
      </c>
      <c r="O18">
        <f t="shared" si="11"/>
        <v>120</v>
      </c>
      <c r="P18">
        <f t="shared" si="11"/>
        <v>140</v>
      </c>
      <c r="Q18">
        <f t="shared" si="11"/>
        <v>160</v>
      </c>
      <c r="R18">
        <f t="shared" si="11"/>
        <v>180</v>
      </c>
      <c r="S18">
        <f t="shared" si="11"/>
        <v>200</v>
      </c>
      <c r="T18">
        <f t="shared" si="11"/>
        <v>220</v>
      </c>
      <c r="U18">
        <f t="shared" si="11"/>
        <v>240</v>
      </c>
      <c r="V18">
        <f t="shared" si="11"/>
        <v>260</v>
      </c>
      <c r="W18">
        <f t="shared" si="11"/>
        <v>280</v>
      </c>
      <c r="X18">
        <f t="shared" si="11"/>
        <v>300</v>
      </c>
      <c r="Y18">
        <f t="shared" si="11"/>
        <v>320</v>
      </c>
      <c r="Z18">
        <f t="shared" si="11"/>
        <v>340</v>
      </c>
      <c r="AA18">
        <f t="shared" si="11"/>
        <v>360</v>
      </c>
      <c r="AB18">
        <f t="shared" si="11"/>
        <v>380</v>
      </c>
      <c r="AC18">
        <f t="shared" si="11"/>
        <v>400</v>
      </c>
      <c r="AD18">
        <f t="shared" si="11"/>
        <v>420</v>
      </c>
      <c r="AE18">
        <f t="shared" si="11"/>
        <v>440</v>
      </c>
      <c r="AF18">
        <f t="shared" si="11"/>
        <v>460</v>
      </c>
      <c r="AG18">
        <f t="shared" si="11"/>
        <v>480</v>
      </c>
      <c r="AH18">
        <f t="shared" si="11"/>
        <v>500</v>
      </c>
      <c r="AI18">
        <f t="shared" si="11"/>
        <v>520</v>
      </c>
      <c r="AJ18" s="20">
        <f t="shared" si="11"/>
        <v>540</v>
      </c>
      <c r="AK18" s="21">
        <f t="shared" ref="AK18:AT18" si="12">IF(AK15&lt;$B$4,0,(AJ18+(100/$B$5)))</f>
        <v>560</v>
      </c>
      <c r="AL18">
        <f t="shared" si="12"/>
        <v>580</v>
      </c>
      <c r="AM18">
        <f t="shared" si="12"/>
        <v>600</v>
      </c>
      <c r="AN18">
        <f t="shared" si="12"/>
        <v>620</v>
      </c>
      <c r="AO18">
        <f t="shared" si="12"/>
        <v>640</v>
      </c>
      <c r="AP18">
        <f t="shared" si="12"/>
        <v>660</v>
      </c>
      <c r="AQ18">
        <f t="shared" si="12"/>
        <v>680</v>
      </c>
      <c r="AR18">
        <f t="shared" si="12"/>
        <v>700</v>
      </c>
      <c r="AS18">
        <f t="shared" si="12"/>
        <v>720</v>
      </c>
      <c r="AT18">
        <f t="shared" si="12"/>
        <v>740</v>
      </c>
    </row>
    <row r="19" spans="1:46" x14ac:dyDescent="0.25">
      <c r="A19" s="12" t="s">
        <v>35</v>
      </c>
      <c r="B19" s="12"/>
      <c r="C19" s="36" t="s">
        <v>50</v>
      </c>
      <c r="D19" s="37" t="s">
        <v>38</v>
      </c>
      <c r="E19">
        <f>IF(E18&gt;=100, 100, E18)</f>
        <v>0</v>
      </c>
      <c r="F19">
        <f t="shared" ref="F19:AJ19" si="13">IF(F18&gt;=100, 100, F18)</f>
        <v>0</v>
      </c>
      <c r="G19">
        <f t="shared" si="13"/>
        <v>0</v>
      </c>
      <c r="H19">
        <f t="shared" si="13"/>
        <v>0</v>
      </c>
      <c r="I19">
        <f t="shared" si="13"/>
        <v>0</v>
      </c>
      <c r="J19">
        <f t="shared" si="13"/>
        <v>20</v>
      </c>
      <c r="K19">
        <f t="shared" si="13"/>
        <v>40</v>
      </c>
      <c r="L19">
        <f t="shared" si="13"/>
        <v>60</v>
      </c>
      <c r="M19">
        <f t="shared" si="13"/>
        <v>80</v>
      </c>
      <c r="N19">
        <f t="shared" si="13"/>
        <v>100</v>
      </c>
      <c r="O19">
        <f t="shared" si="13"/>
        <v>100</v>
      </c>
      <c r="P19">
        <f t="shared" si="13"/>
        <v>100</v>
      </c>
      <c r="Q19">
        <f t="shared" si="13"/>
        <v>100</v>
      </c>
      <c r="R19">
        <f t="shared" si="13"/>
        <v>100</v>
      </c>
      <c r="S19">
        <f t="shared" si="13"/>
        <v>100</v>
      </c>
      <c r="T19">
        <f t="shared" si="13"/>
        <v>100</v>
      </c>
      <c r="U19">
        <f t="shared" si="13"/>
        <v>100</v>
      </c>
      <c r="V19">
        <f t="shared" si="13"/>
        <v>100</v>
      </c>
      <c r="W19">
        <f t="shared" si="13"/>
        <v>100</v>
      </c>
      <c r="X19">
        <f t="shared" si="13"/>
        <v>100</v>
      </c>
      <c r="Y19">
        <f t="shared" si="13"/>
        <v>100</v>
      </c>
      <c r="Z19">
        <f t="shared" si="13"/>
        <v>100</v>
      </c>
      <c r="AA19">
        <f t="shared" si="13"/>
        <v>100</v>
      </c>
      <c r="AB19">
        <f t="shared" si="13"/>
        <v>100</v>
      </c>
      <c r="AC19">
        <f t="shared" si="13"/>
        <v>100</v>
      </c>
      <c r="AD19">
        <f t="shared" si="13"/>
        <v>100</v>
      </c>
      <c r="AE19">
        <f t="shared" si="13"/>
        <v>100</v>
      </c>
      <c r="AF19">
        <f t="shared" si="13"/>
        <v>100</v>
      </c>
      <c r="AG19">
        <f t="shared" si="13"/>
        <v>100</v>
      </c>
      <c r="AH19">
        <f t="shared" si="13"/>
        <v>100</v>
      </c>
      <c r="AI19">
        <f t="shared" si="13"/>
        <v>100</v>
      </c>
      <c r="AJ19" s="20">
        <f t="shared" si="13"/>
        <v>100</v>
      </c>
      <c r="AK19" s="21">
        <f t="shared" ref="AK19:AT19" si="14">IF(AK18&gt;=100, 100, AK18)</f>
        <v>100</v>
      </c>
      <c r="AL19">
        <f t="shared" si="14"/>
        <v>100</v>
      </c>
      <c r="AM19">
        <f t="shared" si="14"/>
        <v>100</v>
      </c>
      <c r="AN19">
        <f t="shared" si="14"/>
        <v>100</v>
      </c>
      <c r="AO19">
        <f t="shared" si="14"/>
        <v>100</v>
      </c>
      <c r="AP19">
        <f t="shared" si="14"/>
        <v>100</v>
      </c>
      <c r="AQ19">
        <f t="shared" si="14"/>
        <v>100</v>
      </c>
      <c r="AR19">
        <f t="shared" si="14"/>
        <v>100</v>
      </c>
      <c r="AS19">
        <f t="shared" si="14"/>
        <v>100</v>
      </c>
      <c r="AT19">
        <f t="shared" si="14"/>
        <v>100</v>
      </c>
    </row>
    <row r="20" spans="1:46" x14ac:dyDescent="0.25">
      <c r="A20" s="12"/>
      <c r="B20" s="12"/>
      <c r="C20" s="36" t="s">
        <v>50</v>
      </c>
      <c r="D20" s="37" t="s">
        <v>39</v>
      </c>
      <c r="E20">
        <f>1-((1-$B$3)*E19/100)</f>
        <v>1</v>
      </c>
      <c r="F20">
        <f t="shared" ref="F20:AJ20" si="15">1-((1-$B$3)*F19/100)</f>
        <v>1</v>
      </c>
      <c r="G20">
        <f t="shared" si="15"/>
        <v>1</v>
      </c>
      <c r="H20">
        <f t="shared" si="15"/>
        <v>1</v>
      </c>
      <c r="I20">
        <f t="shared" si="15"/>
        <v>1</v>
      </c>
      <c r="J20">
        <f t="shared" si="15"/>
        <v>0.95</v>
      </c>
      <c r="K20">
        <f t="shared" si="15"/>
        <v>0.9</v>
      </c>
      <c r="L20">
        <f t="shared" si="15"/>
        <v>0.85</v>
      </c>
      <c r="M20">
        <f t="shared" si="15"/>
        <v>0.8</v>
      </c>
      <c r="N20">
        <f t="shared" si="15"/>
        <v>0.75</v>
      </c>
      <c r="O20">
        <f t="shared" si="15"/>
        <v>0.75</v>
      </c>
      <c r="P20">
        <f t="shared" si="15"/>
        <v>0.75</v>
      </c>
      <c r="Q20">
        <f t="shared" si="15"/>
        <v>0.75</v>
      </c>
      <c r="R20">
        <f t="shared" si="15"/>
        <v>0.75</v>
      </c>
      <c r="S20">
        <f t="shared" si="15"/>
        <v>0.75</v>
      </c>
      <c r="T20">
        <f t="shared" si="15"/>
        <v>0.75</v>
      </c>
      <c r="U20">
        <f t="shared" si="15"/>
        <v>0.75</v>
      </c>
      <c r="V20">
        <f t="shared" si="15"/>
        <v>0.75</v>
      </c>
      <c r="W20">
        <f t="shared" si="15"/>
        <v>0.75</v>
      </c>
      <c r="X20">
        <f t="shared" si="15"/>
        <v>0.75</v>
      </c>
      <c r="Y20">
        <f t="shared" si="15"/>
        <v>0.75</v>
      </c>
      <c r="Z20">
        <f t="shared" si="15"/>
        <v>0.75</v>
      </c>
      <c r="AA20">
        <f t="shared" si="15"/>
        <v>0.75</v>
      </c>
      <c r="AB20">
        <f t="shared" si="15"/>
        <v>0.75</v>
      </c>
      <c r="AC20">
        <f t="shared" si="15"/>
        <v>0.75</v>
      </c>
      <c r="AD20">
        <f t="shared" si="15"/>
        <v>0.75</v>
      </c>
      <c r="AE20">
        <f t="shared" si="15"/>
        <v>0.75</v>
      </c>
      <c r="AF20">
        <f t="shared" si="15"/>
        <v>0.75</v>
      </c>
      <c r="AG20">
        <f t="shared" si="15"/>
        <v>0.75</v>
      </c>
      <c r="AH20">
        <f t="shared" si="15"/>
        <v>0.75</v>
      </c>
      <c r="AI20">
        <f t="shared" si="15"/>
        <v>0.75</v>
      </c>
      <c r="AJ20" s="20">
        <f t="shared" si="15"/>
        <v>0.75</v>
      </c>
      <c r="AK20" s="21">
        <f t="shared" ref="AK20" si="16">1-((1-$B$3)*AK19/100)</f>
        <v>0.75</v>
      </c>
      <c r="AL20">
        <f t="shared" ref="AL20" si="17">1-((1-$B$3)*AL19/100)</f>
        <v>0.75</v>
      </c>
      <c r="AM20">
        <f t="shared" ref="AM20" si="18">1-((1-$B$3)*AM19/100)</f>
        <v>0.75</v>
      </c>
      <c r="AN20">
        <f t="shared" ref="AN20" si="19">1-((1-$B$3)*AN19/100)</f>
        <v>0.75</v>
      </c>
      <c r="AO20">
        <f t="shared" ref="AO20" si="20">1-((1-$B$3)*AO19/100)</f>
        <v>0.75</v>
      </c>
      <c r="AP20">
        <f t="shared" ref="AP20" si="21">1-((1-$B$3)*AP19/100)</f>
        <v>0.75</v>
      </c>
      <c r="AQ20">
        <f t="shared" ref="AQ20" si="22">1-((1-$B$3)*AQ19/100)</f>
        <v>0.75</v>
      </c>
      <c r="AR20">
        <f t="shared" ref="AR20" si="23">1-((1-$B$3)*AR19/100)</f>
        <v>0.75</v>
      </c>
      <c r="AS20">
        <f t="shared" ref="AS20" si="24">1-((1-$B$3)*AS19/100)</f>
        <v>0.75</v>
      </c>
      <c r="AT20">
        <f t="shared" ref="AT20" si="25">1-((1-$B$3)*AT19/100)</f>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26">F22+100/$B$7</f>
        <v>30</v>
      </c>
      <c r="H22">
        <f t="shared" si="26"/>
        <v>40</v>
      </c>
      <c r="I22">
        <f t="shared" si="26"/>
        <v>50</v>
      </c>
      <c r="J22">
        <f t="shared" si="26"/>
        <v>60</v>
      </c>
      <c r="K22">
        <f t="shared" si="26"/>
        <v>70</v>
      </c>
      <c r="L22">
        <f t="shared" si="26"/>
        <v>80</v>
      </c>
      <c r="M22">
        <f t="shared" si="26"/>
        <v>90</v>
      </c>
      <c r="N22">
        <f t="shared" si="26"/>
        <v>100</v>
      </c>
      <c r="O22">
        <f t="shared" si="26"/>
        <v>110</v>
      </c>
      <c r="P22">
        <f t="shared" si="26"/>
        <v>120</v>
      </c>
      <c r="Q22">
        <f t="shared" si="26"/>
        <v>130</v>
      </c>
      <c r="R22">
        <f t="shared" si="26"/>
        <v>140</v>
      </c>
      <c r="S22">
        <f t="shared" si="26"/>
        <v>150</v>
      </c>
      <c r="T22">
        <f t="shared" si="26"/>
        <v>160</v>
      </c>
      <c r="U22">
        <f t="shared" si="26"/>
        <v>170</v>
      </c>
      <c r="V22">
        <f t="shared" si="26"/>
        <v>180</v>
      </c>
      <c r="W22">
        <f t="shared" si="26"/>
        <v>190</v>
      </c>
      <c r="X22">
        <f t="shared" si="26"/>
        <v>200</v>
      </c>
      <c r="Y22">
        <f t="shared" si="26"/>
        <v>210</v>
      </c>
      <c r="Z22">
        <f t="shared" si="26"/>
        <v>220</v>
      </c>
      <c r="AA22">
        <f t="shared" si="26"/>
        <v>230</v>
      </c>
      <c r="AB22">
        <f t="shared" si="26"/>
        <v>240</v>
      </c>
      <c r="AC22">
        <f t="shared" si="26"/>
        <v>250</v>
      </c>
      <c r="AD22">
        <f t="shared" si="26"/>
        <v>260</v>
      </c>
      <c r="AE22">
        <f t="shared" si="26"/>
        <v>270</v>
      </c>
      <c r="AF22">
        <f t="shared" si="26"/>
        <v>280</v>
      </c>
      <c r="AG22">
        <f t="shared" si="26"/>
        <v>290</v>
      </c>
      <c r="AH22">
        <f t="shared" si="26"/>
        <v>300</v>
      </c>
      <c r="AI22">
        <f t="shared" si="26"/>
        <v>310</v>
      </c>
      <c r="AJ22" s="20">
        <f t="shared" si="26"/>
        <v>320</v>
      </c>
      <c r="AK22" s="21">
        <f t="shared" si="26"/>
        <v>330</v>
      </c>
      <c r="AL22">
        <f t="shared" si="26"/>
        <v>340</v>
      </c>
      <c r="AM22">
        <f t="shared" si="26"/>
        <v>350</v>
      </c>
      <c r="AN22">
        <f t="shared" si="26"/>
        <v>360</v>
      </c>
      <c r="AO22">
        <f t="shared" si="26"/>
        <v>370</v>
      </c>
      <c r="AP22">
        <f t="shared" si="26"/>
        <v>380</v>
      </c>
      <c r="AQ22">
        <f t="shared" si="26"/>
        <v>390</v>
      </c>
      <c r="AR22">
        <f t="shared" si="26"/>
        <v>400</v>
      </c>
      <c r="AS22">
        <f t="shared" si="26"/>
        <v>410</v>
      </c>
      <c r="AT22">
        <f t="shared" si="26"/>
        <v>420</v>
      </c>
    </row>
    <row r="23" spans="1:46" x14ac:dyDescent="0.25">
      <c r="A23" t="s">
        <v>35</v>
      </c>
      <c r="C23" s="32" t="s">
        <v>49</v>
      </c>
      <c r="D23" s="35" t="s">
        <v>34</v>
      </c>
      <c r="E23">
        <f t="shared" ref="E23:AJ23" si="27">IF(E22&gt;=100, 100, E22)</f>
        <v>10</v>
      </c>
      <c r="F23">
        <f t="shared" si="27"/>
        <v>20</v>
      </c>
      <c r="G23">
        <f t="shared" si="27"/>
        <v>30</v>
      </c>
      <c r="H23">
        <f t="shared" si="27"/>
        <v>40</v>
      </c>
      <c r="I23">
        <f t="shared" si="27"/>
        <v>50</v>
      </c>
      <c r="J23">
        <f t="shared" si="27"/>
        <v>60</v>
      </c>
      <c r="K23">
        <f t="shared" si="27"/>
        <v>70</v>
      </c>
      <c r="L23">
        <f t="shared" si="27"/>
        <v>80</v>
      </c>
      <c r="M23">
        <f t="shared" si="27"/>
        <v>90</v>
      </c>
      <c r="N23">
        <f t="shared" si="27"/>
        <v>100</v>
      </c>
      <c r="O23">
        <f t="shared" si="27"/>
        <v>100</v>
      </c>
      <c r="P23">
        <f t="shared" si="27"/>
        <v>100</v>
      </c>
      <c r="Q23">
        <f t="shared" si="27"/>
        <v>100</v>
      </c>
      <c r="R23">
        <f t="shared" si="27"/>
        <v>100</v>
      </c>
      <c r="S23">
        <f t="shared" si="27"/>
        <v>100</v>
      </c>
      <c r="T23">
        <f t="shared" si="27"/>
        <v>100</v>
      </c>
      <c r="U23">
        <f t="shared" si="27"/>
        <v>100</v>
      </c>
      <c r="V23">
        <f t="shared" si="27"/>
        <v>100</v>
      </c>
      <c r="W23">
        <f t="shared" si="27"/>
        <v>100</v>
      </c>
      <c r="X23">
        <f t="shared" si="27"/>
        <v>100</v>
      </c>
      <c r="Y23">
        <f t="shared" si="27"/>
        <v>100</v>
      </c>
      <c r="Z23">
        <f t="shared" si="27"/>
        <v>100</v>
      </c>
      <c r="AA23">
        <f t="shared" si="27"/>
        <v>100</v>
      </c>
      <c r="AB23">
        <f t="shared" si="27"/>
        <v>100</v>
      </c>
      <c r="AC23">
        <f t="shared" si="27"/>
        <v>100</v>
      </c>
      <c r="AD23">
        <f t="shared" si="27"/>
        <v>100</v>
      </c>
      <c r="AE23">
        <f t="shared" si="27"/>
        <v>100</v>
      </c>
      <c r="AF23">
        <f t="shared" si="27"/>
        <v>100</v>
      </c>
      <c r="AG23">
        <f t="shared" si="27"/>
        <v>100</v>
      </c>
      <c r="AH23">
        <f t="shared" si="27"/>
        <v>100</v>
      </c>
      <c r="AI23">
        <f t="shared" si="27"/>
        <v>100</v>
      </c>
      <c r="AJ23" s="20">
        <f t="shared" si="27"/>
        <v>100</v>
      </c>
      <c r="AK23" s="21">
        <f t="shared" ref="AK23:AT23" si="28">IF(AK22&gt;=100, 100, AK22)</f>
        <v>100</v>
      </c>
      <c r="AL23">
        <f t="shared" si="28"/>
        <v>100</v>
      </c>
      <c r="AM23">
        <f t="shared" si="28"/>
        <v>100</v>
      </c>
      <c r="AN23">
        <f t="shared" si="28"/>
        <v>100</v>
      </c>
      <c r="AO23">
        <f t="shared" si="28"/>
        <v>100</v>
      </c>
      <c r="AP23">
        <f t="shared" si="28"/>
        <v>100</v>
      </c>
      <c r="AQ23">
        <f t="shared" si="28"/>
        <v>100</v>
      </c>
      <c r="AR23">
        <f t="shared" si="28"/>
        <v>100</v>
      </c>
      <c r="AS23">
        <f t="shared" si="28"/>
        <v>100</v>
      </c>
      <c r="AT23">
        <f t="shared" si="28"/>
        <v>100</v>
      </c>
    </row>
    <row r="24" spans="1:46" x14ac:dyDescent="0.25">
      <c r="C24" s="18"/>
      <c r="AJ24" s="20"/>
      <c r="AK24" s="21"/>
    </row>
    <row r="25" spans="1:46" x14ac:dyDescent="0.25">
      <c r="C25" s="30" t="s">
        <v>47</v>
      </c>
      <c r="D25" s="31" t="s">
        <v>51</v>
      </c>
      <c r="E25">
        <f>IF(E15&lt;$B$8,0,(D25+1))</f>
        <v>0</v>
      </c>
      <c r="F25">
        <f t="shared" ref="F25:AT25" si="29">IF(F15&lt;$B$8,0,(E25+1))</f>
        <v>0</v>
      </c>
      <c r="G25">
        <f t="shared" si="29"/>
        <v>0</v>
      </c>
      <c r="H25">
        <f t="shared" si="29"/>
        <v>0</v>
      </c>
      <c r="I25">
        <f t="shared" si="29"/>
        <v>0</v>
      </c>
      <c r="J25">
        <f t="shared" si="29"/>
        <v>0</v>
      </c>
      <c r="K25">
        <f t="shared" si="29"/>
        <v>1</v>
      </c>
      <c r="L25">
        <f t="shared" si="29"/>
        <v>2</v>
      </c>
      <c r="M25">
        <f t="shared" si="29"/>
        <v>3</v>
      </c>
      <c r="N25">
        <f t="shared" si="29"/>
        <v>4</v>
      </c>
      <c r="O25">
        <f t="shared" si="29"/>
        <v>5</v>
      </c>
      <c r="P25">
        <f t="shared" si="29"/>
        <v>6</v>
      </c>
      <c r="Q25">
        <f t="shared" si="29"/>
        <v>7</v>
      </c>
      <c r="R25">
        <f t="shared" si="29"/>
        <v>8</v>
      </c>
      <c r="S25">
        <f t="shared" si="29"/>
        <v>9</v>
      </c>
      <c r="T25">
        <f t="shared" si="29"/>
        <v>10</v>
      </c>
      <c r="U25">
        <f t="shared" si="29"/>
        <v>11</v>
      </c>
      <c r="V25">
        <f t="shared" si="29"/>
        <v>12</v>
      </c>
      <c r="W25">
        <f t="shared" si="29"/>
        <v>13</v>
      </c>
      <c r="X25">
        <f t="shared" si="29"/>
        <v>14</v>
      </c>
      <c r="Y25">
        <f t="shared" si="29"/>
        <v>15</v>
      </c>
      <c r="Z25">
        <f t="shared" si="29"/>
        <v>16</v>
      </c>
      <c r="AA25">
        <f t="shared" si="29"/>
        <v>17</v>
      </c>
      <c r="AB25">
        <f t="shared" si="29"/>
        <v>18</v>
      </c>
      <c r="AC25">
        <f t="shared" si="29"/>
        <v>19</v>
      </c>
      <c r="AD25">
        <f t="shared" si="29"/>
        <v>20</v>
      </c>
      <c r="AE25">
        <f t="shared" si="29"/>
        <v>21</v>
      </c>
      <c r="AF25">
        <f t="shared" si="29"/>
        <v>22</v>
      </c>
      <c r="AG25">
        <f t="shared" si="29"/>
        <v>23</v>
      </c>
      <c r="AH25">
        <f t="shared" si="29"/>
        <v>24</v>
      </c>
      <c r="AI25">
        <f t="shared" si="29"/>
        <v>25</v>
      </c>
      <c r="AJ25" s="20">
        <f t="shared" si="29"/>
        <v>26</v>
      </c>
      <c r="AK25" s="21">
        <f t="shared" si="29"/>
        <v>27</v>
      </c>
      <c r="AL25">
        <f t="shared" si="29"/>
        <v>28</v>
      </c>
      <c r="AM25">
        <f t="shared" si="29"/>
        <v>29</v>
      </c>
      <c r="AN25">
        <f t="shared" si="29"/>
        <v>30</v>
      </c>
      <c r="AO25">
        <f t="shared" si="29"/>
        <v>31</v>
      </c>
      <c r="AP25">
        <f t="shared" si="29"/>
        <v>32</v>
      </c>
      <c r="AQ25">
        <f t="shared" si="29"/>
        <v>33</v>
      </c>
      <c r="AR25">
        <f t="shared" si="29"/>
        <v>34</v>
      </c>
      <c r="AS25">
        <f t="shared" si="29"/>
        <v>35</v>
      </c>
      <c r="AT25">
        <f t="shared" si="29"/>
        <v>36</v>
      </c>
    </row>
    <row r="26" spans="1:46" x14ac:dyDescent="0.25">
      <c r="A26" t="s">
        <v>53</v>
      </c>
      <c r="C26" s="30"/>
      <c r="D26" s="31" t="s">
        <v>52</v>
      </c>
      <c r="E26" s="149">
        <f>(1-$B$10*$B$9*E25*(E25+1)/20000)</f>
        <v>1</v>
      </c>
      <c r="F26" s="149">
        <f t="shared" ref="F26:AT26" si="30">(1-$B$10*$B$9*F25*(F25+1)/20000)</f>
        <v>1</v>
      </c>
      <c r="G26" s="149">
        <f t="shared" si="30"/>
        <v>1</v>
      </c>
      <c r="H26" s="149">
        <f t="shared" si="30"/>
        <v>1</v>
      </c>
      <c r="I26" s="149">
        <f t="shared" si="30"/>
        <v>1</v>
      </c>
      <c r="J26" s="149">
        <f t="shared" si="30"/>
        <v>1</v>
      </c>
      <c r="K26" s="149">
        <f t="shared" si="30"/>
        <v>0.99960000000000004</v>
      </c>
      <c r="L26" s="149">
        <f t="shared" si="30"/>
        <v>0.99880000000000002</v>
      </c>
      <c r="M26" s="149">
        <f t="shared" si="30"/>
        <v>0.99760000000000004</v>
      </c>
      <c r="N26" s="149">
        <f t="shared" si="30"/>
        <v>0.996</v>
      </c>
      <c r="O26" s="149">
        <f t="shared" si="30"/>
        <v>0.99399999999999999</v>
      </c>
      <c r="P26" s="149">
        <f t="shared" si="30"/>
        <v>0.99160000000000004</v>
      </c>
      <c r="Q26" s="149">
        <f t="shared" si="30"/>
        <v>0.98880000000000001</v>
      </c>
      <c r="R26" s="149">
        <f t="shared" si="30"/>
        <v>0.98560000000000003</v>
      </c>
      <c r="S26" s="149">
        <f t="shared" si="30"/>
        <v>0.98199999999999998</v>
      </c>
      <c r="T26" s="149">
        <f t="shared" si="30"/>
        <v>0.97799999999999998</v>
      </c>
      <c r="U26" s="149">
        <f t="shared" si="30"/>
        <v>0.97360000000000002</v>
      </c>
      <c r="V26" s="149">
        <f t="shared" si="30"/>
        <v>0.96879999999999999</v>
      </c>
      <c r="W26" s="149">
        <f t="shared" si="30"/>
        <v>0.96360000000000001</v>
      </c>
      <c r="X26" s="149">
        <f t="shared" si="30"/>
        <v>0.95799999999999996</v>
      </c>
      <c r="Y26" s="149">
        <f t="shared" si="30"/>
        <v>0.95199999999999996</v>
      </c>
      <c r="Z26" s="149">
        <f t="shared" si="30"/>
        <v>0.9456</v>
      </c>
      <c r="AA26" s="149">
        <f t="shared" si="30"/>
        <v>0.93879999999999997</v>
      </c>
      <c r="AB26" s="149">
        <f t="shared" si="30"/>
        <v>0.93159999999999998</v>
      </c>
      <c r="AC26" s="149">
        <f t="shared" si="30"/>
        <v>0.92400000000000004</v>
      </c>
      <c r="AD26" s="149">
        <f t="shared" si="30"/>
        <v>0.91600000000000004</v>
      </c>
      <c r="AE26" s="149">
        <f t="shared" si="30"/>
        <v>0.90759999999999996</v>
      </c>
      <c r="AF26" s="149">
        <f t="shared" si="30"/>
        <v>0.89880000000000004</v>
      </c>
      <c r="AG26" s="149">
        <f t="shared" si="30"/>
        <v>0.88959999999999995</v>
      </c>
      <c r="AH26" s="149">
        <f t="shared" si="30"/>
        <v>0.88</v>
      </c>
      <c r="AI26" s="149">
        <f t="shared" si="30"/>
        <v>0.87</v>
      </c>
      <c r="AJ26" s="149">
        <f t="shared" si="30"/>
        <v>0.85960000000000003</v>
      </c>
      <c r="AK26" s="149">
        <f t="shared" si="30"/>
        <v>0.8488</v>
      </c>
      <c r="AL26" s="149">
        <f t="shared" si="30"/>
        <v>0.83760000000000001</v>
      </c>
      <c r="AM26" s="149">
        <f t="shared" si="30"/>
        <v>0.82600000000000007</v>
      </c>
      <c r="AN26" s="149">
        <f t="shared" si="30"/>
        <v>0.81400000000000006</v>
      </c>
      <c r="AO26" s="149">
        <f t="shared" si="30"/>
        <v>0.80159999999999998</v>
      </c>
      <c r="AP26" s="149">
        <f t="shared" si="30"/>
        <v>0.78879999999999995</v>
      </c>
      <c r="AQ26" s="149">
        <f t="shared" si="30"/>
        <v>0.77560000000000007</v>
      </c>
      <c r="AR26" s="149">
        <f t="shared" si="30"/>
        <v>0.76200000000000001</v>
      </c>
      <c r="AS26" s="149">
        <f t="shared" si="30"/>
        <v>0.748</v>
      </c>
      <c r="AT26" s="149">
        <f t="shared" si="30"/>
        <v>0.73360000000000003</v>
      </c>
    </row>
    <row r="27" spans="1:46" x14ac:dyDescent="0.25">
      <c r="C27" s="18"/>
      <c r="AJ27" s="20"/>
      <c r="AK27" s="21"/>
    </row>
    <row r="28" spans="1:46" x14ac:dyDescent="0.25">
      <c r="A28" t="s">
        <v>33</v>
      </c>
      <c r="C28" s="33" t="s">
        <v>48</v>
      </c>
      <c r="D28" s="34" t="s">
        <v>43</v>
      </c>
      <c r="E28">
        <f>IF(E15&lt;$B$11,0,(D28+(100/$B$12)))</f>
        <v>0</v>
      </c>
      <c r="F28">
        <f t="shared" ref="F28:AJ28" si="31">IF(F15&lt;$B$11,0,(E28+(100/$B$12)))</f>
        <v>0</v>
      </c>
      <c r="G28">
        <f t="shared" si="31"/>
        <v>0</v>
      </c>
      <c r="H28">
        <f t="shared" si="31"/>
        <v>0</v>
      </c>
      <c r="I28">
        <f t="shared" si="31"/>
        <v>0</v>
      </c>
      <c r="J28">
        <f t="shared" si="31"/>
        <v>0</v>
      </c>
      <c r="K28">
        <f t="shared" si="31"/>
        <v>0</v>
      </c>
      <c r="L28">
        <f t="shared" si="31"/>
        <v>0</v>
      </c>
      <c r="M28">
        <f t="shared" si="31"/>
        <v>0</v>
      </c>
      <c r="N28">
        <f t="shared" si="31"/>
        <v>0</v>
      </c>
      <c r="O28">
        <f t="shared" si="31"/>
        <v>0</v>
      </c>
      <c r="P28">
        <f t="shared" si="31"/>
        <v>10</v>
      </c>
      <c r="Q28">
        <f t="shared" si="31"/>
        <v>20</v>
      </c>
      <c r="R28">
        <f t="shared" si="31"/>
        <v>30</v>
      </c>
      <c r="S28">
        <f t="shared" si="31"/>
        <v>40</v>
      </c>
      <c r="T28">
        <f t="shared" si="31"/>
        <v>50</v>
      </c>
      <c r="U28">
        <f t="shared" si="31"/>
        <v>60</v>
      </c>
      <c r="V28">
        <f t="shared" si="31"/>
        <v>70</v>
      </c>
      <c r="W28">
        <f t="shared" si="31"/>
        <v>80</v>
      </c>
      <c r="X28">
        <f t="shared" si="31"/>
        <v>90</v>
      </c>
      <c r="Y28">
        <f t="shared" si="31"/>
        <v>100</v>
      </c>
      <c r="Z28">
        <f t="shared" si="31"/>
        <v>110</v>
      </c>
      <c r="AA28">
        <f t="shared" si="31"/>
        <v>120</v>
      </c>
      <c r="AB28">
        <f t="shared" si="31"/>
        <v>130</v>
      </c>
      <c r="AC28">
        <f t="shared" si="31"/>
        <v>140</v>
      </c>
      <c r="AD28">
        <f t="shared" si="31"/>
        <v>150</v>
      </c>
      <c r="AE28">
        <f t="shared" si="31"/>
        <v>160</v>
      </c>
      <c r="AF28">
        <f t="shared" si="31"/>
        <v>170</v>
      </c>
      <c r="AG28">
        <f t="shared" si="31"/>
        <v>180</v>
      </c>
      <c r="AH28">
        <f t="shared" si="31"/>
        <v>190</v>
      </c>
      <c r="AI28">
        <f t="shared" si="31"/>
        <v>200</v>
      </c>
      <c r="AJ28" s="20">
        <f t="shared" si="31"/>
        <v>210</v>
      </c>
      <c r="AK28" s="21">
        <f t="shared" ref="AK28:AT28" si="32">IF(AK15&lt;$B$11,0,(AJ28+(100/$B$12)))</f>
        <v>220</v>
      </c>
      <c r="AL28">
        <f t="shared" si="32"/>
        <v>230</v>
      </c>
      <c r="AM28">
        <f t="shared" si="32"/>
        <v>240</v>
      </c>
      <c r="AN28">
        <f t="shared" si="32"/>
        <v>250</v>
      </c>
      <c r="AO28">
        <f t="shared" si="32"/>
        <v>260</v>
      </c>
      <c r="AP28">
        <f t="shared" si="32"/>
        <v>270</v>
      </c>
      <c r="AQ28">
        <f t="shared" si="32"/>
        <v>280</v>
      </c>
      <c r="AR28">
        <f t="shared" si="32"/>
        <v>290</v>
      </c>
      <c r="AS28">
        <f t="shared" si="32"/>
        <v>300</v>
      </c>
      <c r="AT28">
        <f t="shared" si="32"/>
        <v>310</v>
      </c>
    </row>
    <row r="29" spans="1:46" x14ac:dyDescent="0.25">
      <c r="A29" t="s">
        <v>35</v>
      </c>
      <c r="C29" s="33" t="s">
        <v>48</v>
      </c>
      <c r="D29" s="34" t="s">
        <v>43</v>
      </c>
      <c r="E29">
        <f>IF(E28&gt;=100, 100, E28)</f>
        <v>0</v>
      </c>
      <c r="F29">
        <f t="shared" ref="F29:AJ29" si="33">IF(F28&gt;=100, 100, F28)</f>
        <v>0</v>
      </c>
      <c r="G29">
        <f t="shared" si="33"/>
        <v>0</v>
      </c>
      <c r="H29">
        <f t="shared" si="33"/>
        <v>0</v>
      </c>
      <c r="I29">
        <f t="shared" si="33"/>
        <v>0</v>
      </c>
      <c r="J29">
        <f t="shared" si="33"/>
        <v>0</v>
      </c>
      <c r="K29">
        <f t="shared" si="33"/>
        <v>0</v>
      </c>
      <c r="L29">
        <f t="shared" si="33"/>
        <v>0</v>
      </c>
      <c r="M29">
        <f t="shared" si="33"/>
        <v>0</v>
      </c>
      <c r="N29">
        <f t="shared" si="33"/>
        <v>0</v>
      </c>
      <c r="O29">
        <f t="shared" si="33"/>
        <v>0</v>
      </c>
      <c r="P29">
        <f t="shared" si="33"/>
        <v>10</v>
      </c>
      <c r="Q29">
        <f t="shared" si="33"/>
        <v>20</v>
      </c>
      <c r="R29">
        <f t="shared" si="33"/>
        <v>30</v>
      </c>
      <c r="S29">
        <f t="shared" si="33"/>
        <v>40</v>
      </c>
      <c r="T29">
        <f t="shared" si="33"/>
        <v>50</v>
      </c>
      <c r="U29">
        <f t="shared" si="33"/>
        <v>60</v>
      </c>
      <c r="V29">
        <f t="shared" si="33"/>
        <v>70</v>
      </c>
      <c r="W29">
        <f t="shared" si="33"/>
        <v>80</v>
      </c>
      <c r="X29">
        <f t="shared" si="33"/>
        <v>90</v>
      </c>
      <c r="Y29">
        <f t="shared" si="33"/>
        <v>100</v>
      </c>
      <c r="Z29">
        <f t="shared" si="33"/>
        <v>100</v>
      </c>
      <c r="AA29">
        <f t="shared" si="33"/>
        <v>100</v>
      </c>
      <c r="AB29">
        <f t="shared" si="33"/>
        <v>100</v>
      </c>
      <c r="AC29">
        <f t="shared" si="33"/>
        <v>100</v>
      </c>
      <c r="AD29">
        <f t="shared" si="33"/>
        <v>100</v>
      </c>
      <c r="AE29">
        <f t="shared" si="33"/>
        <v>100</v>
      </c>
      <c r="AF29">
        <f t="shared" si="33"/>
        <v>100</v>
      </c>
      <c r="AG29">
        <f t="shared" si="33"/>
        <v>100</v>
      </c>
      <c r="AH29">
        <f t="shared" si="33"/>
        <v>100</v>
      </c>
      <c r="AI29">
        <f t="shared" si="33"/>
        <v>100</v>
      </c>
      <c r="AJ29" s="20">
        <f t="shared" si="33"/>
        <v>100</v>
      </c>
      <c r="AK29" s="21">
        <f t="shared" ref="AK29" si="34">IF(AK28&gt;=100, 100, AK28)</f>
        <v>100</v>
      </c>
      <c r="AL29">
        <f t="shared" ref="AL29" si="35">IF(AL28&gt;=100, 100, AL28)</f>
        <v>100</v>
      </c>
      <c r="AM29">
        <f t="shared" ref="AM29" si="36">IF(AM28&gt;=100, 100, AM28)</f>
        <v>100</v>
      </c>
      <c r="AN29">
        <f t="shared" ref="AN29" si="37">IF(AN28&gt;=100, 100, AN28)</f>
        <v>100</v>
      </c>
      <c r="AO29">
        <f t="shared" ref="AO29" si="38">IF(AO28&gt;=100, 100, AO28)</f>
        <v>100</v>
      </c>
      <c r="AP29">
        <f t="shared" ref="AP29" si="39">IF(AP28&gt;=100, 100, AP28)</f>
        <v>100</v>
      </c>
      <c r="AQ29">
        <f t="shared" ref="AQ29" si="40">IF(AQ28&gt;=100, 100, AQ28)</f>
        <v>100</v>
      </c>
      <c r="AR29">
        <f t="shared" ref="AR29" si="41">IF(AR28&gt;=100, 100, AR28)</f>
        <v>100</v>
      </c>
      <c r="AS29">
        <f t="shared" ref="AS29" si="42">IF(AS28&gt;=100, 100, AS28)</f>
        <v>100</v>
      </c>
      <c r="AT29">
        <f t="shared" ref="AT29" si="43">IF(AT28&gt;=100, 100, AT28)</f>
        <v>100</v>
      </c>
    </row>
    <row r="30" spans="1:46" x14ac:dyDescent="0.25">
      <c r="C30" s="18"/>
      <c r="AJ30" s="20"/>
      <c r="AK30" s="21"/>
    </row>
    <row r="31" spans="1:46" x14ac:dyDescent="0.25">
      <c r="A31" s="12"/>
      <c r="B31" s="17">
        <f>SUM(E31:AT31)</f>
        <v>260.55473028857335</v>
      </c>
      <c r="C31" s="44" t="s">
        <v>54</v>
      </c>
      <c r="D31" s="37" t="s">
        <v>32</v>
      </c>
      <c r="E31" s="11">
        <f t="shared" ref="E31:AJ31" si="44">E16*E20</f>
        <v>17.311847169192426</v>
      </c>
      <c r="F31" s="11">
        <f t="shared" si="44"/>
        <v>17.274456286793384</v>
      </c>
      <c r="G31" s="11">
        <f t="shared" si="44"/>
        <v>17.241440802870954</v>
      </c>
      <c r="H31" s="11">
        <f t="shared" si="44"/>
        <v>17.173879430021433</v>
      </c>
      <c r="I31" s="11">
        <f t="shared" si="44"/>
        <v>17.117361315104315</v>
      </c>
      <c r="J31" s="11">
        <f t="shared" si="44"/>
        <v>16.18740062339149</v>
      </c>
      <c r="K31" s="11">
        <f t="shared" si="44"/>
        <v>15.254910110108435</v>
      </c>
      <c r="L31" s="11">
        <f t="shared" si="44"/>
        <v>14.262487574069688</v>
      </c>
      <c r="M31" s="11">
        <f t="shared" si="44"/>
        <v>13.116653122256643</v>
      </c>
      <c r="N31" s="11">
        <f t="shared" si="44"/>
        <v>12.074665454769175</v>
      </c>
      <c r="O31" s="11">
        <f t="shared" si="44"/>
        <v>11.849164034283243</v>
      </c>
      <c r="P31" s="11">
        <f t="shared" si="44"/>
        <v>11.478829387443966</v>
      </c>
      <c r="Q31" s="11">
        <f t="shared" si="44"/>
        <v>11.084060202891948</v>
      </c>
      <c r="R31" s="11">
        <f t="shared" si="44"/>
        <v>10.562187705059511</v>
      </c>
      <c r="S31" s="11">
        <f t="shared" si="44"/>
        <v>9.9468023016024532</v>
      </c>
      <c r="T31" s="11">
        <f t="shared" si="44"/>
        <v>9.0664857733041995</v>
      </c>
      <c r="U31" s="11">
        <f t="shared" si="44"/>
        <v>8.1674211035638038</v>
      </c>
      <c r="V31" s="11">
        <f t="shared" si="44"/>
        <v>7.1369954181068538</v>
      </c>
      <c r="W31" s="11">
        <f t="shared" si="44"/>
        <v>6.0272247726456776</v>
      </c>
      <c r="X31" s="11">
        <f t="shared" si="44"/>
        <v>5.0587802244206319</v>
      </c>
      <c r="Y31" s="11">
        <f t="shared" si="44"/>
        <v>4.236170732445439</v>
      </c>
      <c r="Z31" s="11">
        <f t="shared" si="44"/>
        <v>3.3050671465730308</v>
      </c>
      <c r="AA31" s="11">
        <f t="shared" si="44"/>
        <v>2.2755919236466986</v>
      </c>
      <c r="AB31" s="11">
        <f t="shared" si="44"/>
        <v>1.296705813858424</v>
      </c>
      <c r="AC31" s="11">
        <f t="shared" si="44"/>
        <v>0.84485748630805868</v>
      </c>
      <c r="AD31" s="11">
        <f t="shared" si="44"/>
        <v>0.6118184501308539</v>
      </c>
      <c r="AE31" s="11">
        <f t="shared" si="44"/>
        <v>0.36675336275616977</v>
      </c>
      <c r="AF31" s="11">
        <f t="shared" si="44"/>
        <v>0.16703683940640646</v>
      </c>
      <c r="AG31" s="11">
        <f t="shared" si="44"/>
        <v>5.3709591828813533E-2</v>
      </c>
      <c r="AH31" s="11">
        <f t="shared" si="44"/>
        <v>3.9661297192426339E-3</v>
      </c>
      <c r="AI31" s="11">
        <f t="shared" si="44"/>
        <v>0</v>
      </c>
      <c r="AJ31" s="22">
        <f t="shared" si="44"/>
        <v>0</v>
      </c>
      <c r="AK31" s="23">
        <f t="shared" ref="AK31:AT31" si="45">AK16*AK20</f>
        <v>0</v>
      </c>
      <c r="AL31" s="11">
        <f t="shared" si="45"/>
        <v>0</v>
      </c>
      <c r="AM31" s="11">
        <f t="shared" si="45"/>
        <v>0</v>
      </c>
      <c r="AN31" s="11">
        <f t="shared" si="45"/>
        <v>0</v>
      </c>
      <c r="AO31" s="11">
        <f t="shared" si="45"/>
        <v>0</v>
      </c>
      <c r="AP31" s="11">
        <f t="shared" si="45"/>
        <v>0</v>
      </c>
      <c r="AQ31" s="11">
        <f t="shared" si="45"/>
        <v>0</v>
      </c>
      <c r="AR31" s="11">
        <f t="shared" si="45"/>
        <v>0</v>
      </c>
      <c r="AS31" s="11">
        <f t="shared" si="45"/>
        <v>0</v>
      </c>
      <c r="AT31" s="11">
        <f t="shared" si="45"/>
        <v>0</v>
      </c>
    </row>
    <row r="32" spans="1:46" x14ac:dyDescent="0.25">
      <c r="B32" s="17">
        <f>SUM(E32:AT32)</f>
        <v>223.55335232460092</v>
      </c>
      <c r="C32" s="45" t="s">
        <v>55</v>
      </c>
      <c r="D32" s="35" t="s">
        <v>36</v>
      </c>
      <c r="E32" s="11">
        <f>E31-(E23*E31*(1-$B$6))/100</f>
        <v>16.965610225808579</v>
      </c>
      <c r="F32" s="11">
        <f t="shared" ref="F32:AT32" si="46">F31-(F23*F31*(1-$B$6))/100</f>
        <v>16.583478035321651</v>
      </c>
      <c r="G32" s="11">
        <f t="shared" si="46"/>
        <v>16.206954354698698</v>
      </c>
      <c r="H32" s="11">
        <f t="shared" si="46"/>
        <v>15.799969075619719</v>
      </c>
      <c r="I32" s="11">
        <f t="shared" si="46"/>
        <v>15.405625183593884</v>
      </c>
      <c r="J32" s="11">
        <f t="shared" si="46"/>
        <v>14.244912548584512</v>
      </c>
      <c r="K32" s="11">
        <f t="shared" si="46"/>
        <v>13.119222694693255</v>
      </c>
      <c r="L32" s="11">
        <f t="shared" si="46"/>
        <v>11.980489562218539</v>
      </c>
      <c r="M32" s="11">
        <f t="shared" si="46"/>
        <v>10.755655560250448</v>
      </c>
      <c r="N32" s="11">
        <f t="shared" si="46"/>
        <v>9.6597323638153405</v>
      </c>
      <c r="O32" s="11">
        <f t="shared" si="46"/>
        <v>9.4793312274265951</v>
      </c>
      <c r="P32" s="11">
        <f t="shared" si="46"/>
        <v>9.1830635099551738</v>
      </c>
      <c r="Q32" s="11">
        <f t="shared" si="46"/>
        <v>8.8672481623135582</v>
      </c>
      <c r="R32" s="11">
        <f t="shared" si="46"/>
        <v>8.4497501640476091</v>
      </c>
      <c r="S32" s="11">
        <f t="shared" si="46"/>
        <v>7.9574418412819634</v>
      </c>
      <c r="T32" s="11">
        <f t="shared" si="46"/>
        <v>7.2531886186433603</v>
      </c>
      <c r="U32" s="11">
        <f t="shared" si="46"/>
        <v>6.5339368828510436</v>
      </c>
      <c r="V32" s="11">
        <f t="shared" si="46"/>
        <v>5.7095963344854832</v>
      </c>
      <c r="W32" s="11">
        <f t="shared" si="46"/>
        <v>4.8217798181165428</v>
      </c>
      <c r="X32" s="11">
        <f t="shared" si="46"/>
        <v>4.0470241795365061</v>
      </c>
      <c r="Y32" s="11">
        <f t="shared" si="46"/>
        <v>3.3889365859563512</v>
      </c>
      <c r="Z32" s="11">
        <f t="shared" si="46"/>
        <v>2.6440537172584246</v>
      </c>
      <c r="AA32" s="11">
        <f t="shared" si="46"/>
        <v>1.820473538917359</v>
      </c>
      <c r="AB32" s="11">
        <f t="shared" si="46"/>
        <v>1.0373646510867391</v>
      </c>
      <c r="AC32" s="11">
        <f t="shared" si="46"/>
        <v>0.67588598904644703</v>
      </c>
      <c r="AD32" s="11">
        <f t="shared" si="46"/>
        <v>0.48945476010468314</v>
      </c>
      <c r="AE32" s="11">
        <f t="shared" si="46"/>
        <v>0.29340269020493581</v>
      </c>
      <c r="AF32" s="11">
        <f t="shared" si="46"/>
        <v>0.13362947152512517</v>
      </c>
      <c r="AG32" s="11">
        <f t="shared" si="46"/>
        <v>4.2967673463050825E-2</v>
      </c>
      <c r="AH32" s="11">
        <f t="shared" si="46"/>
        <v>3.1729037753941074E-3</v>
      </c>
      <c r="AI32" s="11">
        <f t="shared" si="46"/>
        <v>0</v>
      </c>
      <c r="AJ32" s="22">
        <f t="shared" si="46"/>
        <v>0</v>
      </c>
      <c r="AK32" s="23">
        <f t="shared" si="46"/>
        <v>0</v>
      </c>
      <c r="AL32" s="11">
        <f t="shared" si="46"/>
        <v>0</v>
      </c>
      <c r="AM32" s="11">
        <f t="shared" si="46"/>
        <v>0</v>
      </c>
      <c r="AN32" s="11">
        <f t="shared" si="46"/>
        <v>0</v>
      </c>
      <c r="AO32" s="11">
        <f t="shared" si="46"/>
        <v>0</v>
      </c>
      <c r="AP32" s="11">
        <f t="shared" si="46"/>
        <v>0</v>
      </c>
      <c r="AQ32" s="11">
        <f t="shared" si="46"/>
        <v>0</v>
      </c>
      <c r="AR32" s="11">
        <f t="shared" si="46"/>
        <v>0</v>
      </c>
      <c r="AS32" s="11">
        <f t="shared" si="46"/>
        <v>0</v>
      </c>
      <c r="AT32" s="11">
        <f t="shared" si="46"/>
        <v>0</v>
      </c>
    </row>
    <row r="33" spans="1:46" x14ac:dyDescent="0.25">
      <c r="B33" s="17">
        <f>SUM(E33:AT33)</f>
        <v>221.48823117282998</v>
      </c>
      <c r="C33" s="46" t="s">
        <v>56</v>
      </c>
      <c r="D33" s="31" t="s">
        <v>40</v>
      </c>
      <c r="E33" s="15">
        <f>E32*E26</f>
        <v>16.965610225808579</v>
      </c>
      <c r="F33" s="15">
        <f t="shared" ref="F33:AT33" si="47">F32*F26</f>
        <v>16.583478035321651</v>
      </c>
      <c r="G33" s="15">
        <f t="shared" si="47"/>
        <v>16.206954354698698</v>
      </c>
      <c r="H33" s="15">
        <f t="shared" si="47"/>
        <v>15.799969075619719</v>
      </c>
      <c r="I33" s="15">
        <f t="shared" si="47"/>
        <v>15.405625183593884</v>
      </c>
      <c r="J33" s="15">
        <f t="shared" si="47"/>
        <v>14.244912548584512</v>
      </c>
      <c r="K33" s="15">
        <f t="shared" si="47"/>
        <v>13.113975005615378</v>
      </c>
      <c r="L33" s="15">
        <f t="shared" si="47"/>
        <v>11.966112974743877</v>
      </c>
      <c r="M33" s="15">
        <f t="shared" si="47"/>
        <v>10.729841986905846</v>
      </c>
      <c r="N33" s="15">
        <f t="shared" si="47"/>
        <v>9.6210934343600787</v>
      </c>
      <c r="O33" s="15">
        <f t="shared" si="47"/>
        <v>9.4224552400620354</v>
      </c>
      <c r="P33" s="15">
        <f t="shared" si="47"/>
        <v>9.1059257764715511</v>
      </c>
      <c r="Q33" s="15">
        <f t="shared" si="47"/>
        <v>8.7679349828956461</v>
      </c>
      <c r="R33" s="15">
        <f t="shared" si="47"/>
        <v>8.3280737616853244</v>
      </c>
      <c r="S33" s="15">
        <f t="shared" si="47"/>
        <v>7.8142078881388883</v>
      </c>
      <c r="T33" s="15">
        <f t="shared" si="47"/>
        <v>7.0936184690332063</v>
      </c>
      <c r="U33" s="15">
        <f t="shared" si="47"/>
        <v>6.361440949143776</v>
      </c>
      <c r="V33" s="15">
        <f t="shared" si="47"/>
        <v>5.5314569288495363</v>
      </c>
      <c r="W33" s="15">
        <f t="shared" si="47"/>
        <v>4.646267032737101</v>
      </c>
      <c r="X33" s="15">
        <f t="shared" si="47"/>
        <v>3.8770491639959728</v>
      </c>
      <c r="Y33" s="15">
        <f t="shared" si="47"/>
        <v>3.226267629830446</v>
      </c>
      <c r="Z33" s="15">
        <f t="shared" si="47"/>
        <v>2.5002171950395664</v>
      </c>
      <c r="AA33" s="15">
        <f t="shared" si="47"/>
        <v>1.7090605583356164</v>
      </c>
      <c r="AB33" s="15">
        <f t="shared" si="47"/>
        <v>0.96640890895240616</v>
      </c>
      <c r="AC33" s="15">
        <f t="shared" si="47"/>
        <v>0.62451865387891714</v>
      </c>
      <c r="AD33" s="15">
        <f t="shared" si="47"/>
        <v>0.44834056025588975</v>
      </c>
      <c r="AE33" s="15">
        <f t="shared" si="47"/>
        <v>0.26629228162999974</v>
      </c>
      <c r="AF33" s="15">
        <f t="shared" si="47"/>
        <v>0.1201061690067825</v>
      </c>
      <c r="AG33" s="15">
        <f t="shared" si="47"/>
        <v>3.8224042312730008E-2</v>
      </c>
      <c r="AH33" s="15">
        <f t="shared" si="47"/>
        <v>2.7921553223468143E-3</v>
      </c>
      <c r="AI33" s="15">
        <f t="shared" si="47"/>
        <v>0</v>
      </c>
      <c r="AJ33" s="24">
        <f t="shared" si="47"/>
        <v>0</v>
      </c>
      <c r="AK33" s="25">
        <f t="shared" si="47"/>
        <v>0</v>
      </c>
      <c r="AL33" s="15">
        <f t="shared" si="47"/>
        <v>0</v>
      </c>
      <c r="AM33" s="15">
        <f t="shared" si="47"/>
        <v>0</v>
      </c>
      <c r="AN33" s="15">
        <f t="shared" si="47"/>
        <v>0</v>
      </c>
      <c r="AO33" s="15">
        <f t="shared" si="47"/>
        <v>0</v>
      </c>
      <c r="AP33" s="15">
        <f t="shared" si="47"/>
        <v>0</v>
      </c>
      <c r="AQ33" s="15">
        <f t="shared" si="47"/>
        <v>0</v>
      </c>
      <c r="AR33" s="15">
        <f t="shared" si="47"/>
        <v>0</v>
      </c>
      <c r="AS33" s="15">
        <f t="shared" si="47"/>
        <v>0</v>
      </c>
      <c r="AT33" s="15">
        <f t="shared" si="47"/>
        <v>0</v>
      </c>
    </row>
    <row r="34" spans="1:46" x14ac:dyDescent="0.25">
      <c r="B34" s="17">
        <f>SUM(E34:AT34)</f>
        <v>184.85566663229426</v>
      </c>
      <c r="C34" s="47" t="s">
        <v>57</v>
      </c>
      <c r="D34" s="34" t="s">
        <v>37</v>
      </c>
      <c r="E34" s="11">
        <f>E33*(100-E29)/100</f>
        <v>16.965610225808579</v>
      </c>
      <c r="F34" s="11">
        <f t="shared" ref="F34:AJ34" si="48">F33*(100-F29)/100</f>
        <v>16.583478035321651</v>
      </c>
      <c r="G34" s="11">
        <f t="shared" si="48"/>
        <v>16.206954354698698</v>
      </c>
      <c r="H34" s="11">
        <f t="shared" si="48"/>
        <v>15.799969075619719</v>
      </c>
      <c r="I34" s="11">
        <f t="shared" si="48"/>
        <v>15.405625183593884</v>
      </c>
      <c r="J34" s="11">
        <f t="shared" si="48"/>
        <v>14.244912548584512</v>
      </c>
      <c r="K34" s="11">
        <f t="shared" si="48"/>
        <v>13.113975005615378</v>
      </c>
      <c r="L34" s="11">
        <f t="shared" si="48"/>
        <v>11.966112974743877</v>
      </c>
      <c r="M34" s="11">
        <f t="shared" si="48"/>
        <v>10.729841986905846</v>
      </c>
      <c r="N34" s="11">
        <f t="shared" si="48"/>
        <v>9.6210934343600787</v>
      </c>
      <c r="O34" s="11">
        <f t="shared" si="48"/>
        <v>9.4224552400620354</v>
      </c>
      <c r="P34" s="11">
        <f t="shared" si="48"/>
        <v>8.1953331988243967</v>
      </c>
      <c r="Q34" s="11">
        <f t="shared" si="48"/>
        <v>7.0143479863165172</v>
      </c>
      <c r="R34" s="11">
        <f t="shared" si="48"/>
        <v>5.8296516331797275</v>
      </c>
      <c r="S34" s="11">
        <f t="shared" si="48"/>
        <v>4.6885247328833328</v>
      </c>
      <c r="T34" s="11">
        <f t="shared" si="48"/>
        <v>3.5468092345166031</v>
      </c>
      <c r="U34" s="11">
        <f t="shared" si="48"/>
        <v>2.5445763796575105</v>
      </c>
      <c r="V34" s="11">
        <f t="shared" si="48"/>
        <v>1.6594370786548609</v>
      </c>
      <c r="W34" s="11">
        <f t="shared" si="48"/>
        <v>0.92925340654742017</v>
      </c>
      <c r="X34" s="11">
        <f t="shared" si="48"/>
        <v>0.38770491639959731</v>
      </c>
      <c r="Y34" s="11">
        <f t="shared" si="48"/>
        <v>0</v>
      </c>
      <c r="Z34" s="11">
        <f t="shared" si="48"/>
        <v>0</v>
      </c>
      <c r="AA34" s="11">
        <f t="shared" si="48"/>
        <v>0</v>
      </c>
      <c r="AB34" s="11">
        <f t="shared" si="48"/>
        <v>0</v>
      </c>
      <c r="AC34" s="11">
        <f t="shared" si="48"/>
        <v>0</v>
      </c>
      <c r="AD34" s="11">
        <f t="shared" si="48"/>
        <v>0</v>
      </c>
      <c r="AE34" s="11">
        <f t="shared" si="48"/>
        <v>0</v>
      </c>
      <c r="AF34" s="11">
        <f t="shared" si="48"/>
        <v>0</v>
      </c>
      <c r="AG34" s="11">
        <f t="shared" si="48"/>
        <v>0</v>
      </c>
      <c r="AH34" s="11">
        <f t="shared" si="48"/>
        <v>0</v>
      </c>
      <c r="AI34" s="11">
        <f t="shared" si="48"/>
        <v>0</v>
      </c>
      <c r="AJ34" s="22">
        <f t="shared" si="48"/>
        <v>0</v>
      </c>
      <c r="AK34" s="23">
        <f t="shared" ref="AK34" si="49">AK33*(100-AK29)/100</f>
        <v>0</v>
      </c>
      <c r="AL34" s="11">
        <f t="shared" ref="AL34" si="50">AL33*(100-AL29)/100</f>
        <v>0</v>
      </c>
      <c r="AM34" s="11">
        <f t="shared" ref="AM34" si="51">AM33*(100-AM29)/100</f>
        <v>0</v>
      </c>
      <c r="AN34" s="11">
        <f t="shared" ref="AN34" si="52">AN33*(100-AN29)/100</f>
        <v>0</v>
      </c>
      <c r="AO34" s="11">
        <f t="shared" ref="AO34" si="53">AO33*(100-AO29)/100</f>
        <v>0</v>
      </c>
      <c r="AP34" s="11">
        <f t="shared" ref="AP34" si="54">AP33*(100-AP29)/100</f>
        <v>0</v>
      </c>
      <c r="AQ34" s="11">
        <f t="shared" ref="AQ34" si="55">AQ33*(100-AQ29)/100</f>
        <v>0</v>
      </c>
      <c r="AR34" s="11">
        <f t="shared" ref="AR34" si="56">AR33*(100-AR29)/100</f>
        <v>0</v>
      </c>
      <c r="AS34" s="11">
        <f t="shared" ref="AS34" si="57">AS33*(100-AS29)/100</f>
        <v>0</v>
      </c>
      <c r="AT34" s="11">
        <f t="shared" ref="AT34" si="58">AT33*(100-AT29)/100</f>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row r="37" spans="1:46" x14ac:dyDescent="0.25">
      <c r="A37" t="s">
        <v>64</v>
      </c>
      <c r="AL37" s="12"/>
    </row>
    <row r="38" spans="1:46" x14ac:dyDescent="0.25">
      <c r="D38" s="16" t="s">
        <v>63</v>
      </c>
      <c r="AL38" s="12"/>
    </row>
    <row r="39" spans="1:46" x14ac:dyDescent="0.25">
      <c r="AL39" s="1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A26" sqref="A26"/>
    </sheetView>
  </sheetViews>
  <sheetFormatPr defaultRowHeight="15" x14ac:dyDescent="0.25"/>
  <cols>
    <col min="1" max="1" width="45.5703125" customWidth="1"/>
    <col min="3" max="3" width="16.140625" customWidth="1"/>
    <col min="4" max="4" width="51.5703125" customWidth="1"/>
  </cols>
  <sheetData>
    <row r="1" spans="1:46" ht="25.5" x14ac:dyDescent="0.25">
      <c r="A1" s="3"/>
      <c r="B1" s="2" t="s">
        <v>16</v>
      </c>
      <c r="C1" s="13"/>
    </row>
    <row r="2" spans="1:46" x14ac:dyDescent="0.25">
      <c r="A2" s="4" t="s">
        <v>0</v>
      </c>
      <c r="B2" s="8">
        <v>1268</v>
      </c>
      <c r="C2" s="14"/>
    </row>
    <row r="3" spans="1:46" x14ac:dyDescent="0.25">
      <c r="A3" s="4" t="s">
        <v>13</v>
      </c>
      <c r="B3" s="9">
        <f>'MASTER INPUT'!E4</f>
        <v>0.75</v>
      </c>
      <c r="C3" s="14"/>
    </row>
    <row r="4" spans="1:46" x14ac:dyDescent="0.25">
      <c r="A4" s="5" t="s">
        <v>2</v>
      </c>
      <c r="B4" s="9">
        <f>'MASTER INPUT'!E5</f>
        <v>2024</v>
      </c>
      <c r="C4" s="14"/>
    </row>
    <row r="5" spans="1:46" x14ac:dyDescent="0.25">
      <c r="A5" s="5" t="s">
        <v>4</v>
      </c>
      <c r="B5" s="9">
        <f>'MASTER INPUT'!E6</f>
        <v>5</v>
      </c>
      <c r="C5" s="14"/>
    </row>
    <row r="6" spans="1:46" x14ac:dyDescent="0.25">
      <c r="A6" s="5" t="s">
        <v>11</v>
      </c>
      <c r="B6" s="9">
        <f>'MASTER INPUT'!E7</f>
        <v>0.8</v>
      </c>
      <c r="C6" s="14"/>
    </row>
    <row r="7" spans="1:46" x14ac:dyDescent="0.25">
      <c r="A7" s="5" t="s">
        <v>10</v>
      </c>
      <c r="B7" s="9">
        <f>'MASTER INPUT'!E8</f>
        <v>10</v>
      </c>
      <c r="C7" s="14"/>
    </row>
    <row r="8" spans="1:46" x14ac:dyDescent="0.25">
      <c r="A8" s="5" t="s">
        <v>44</v>
      </c>
      <c r="B8" s="9">
        <f>'MASTER INPUT'!E9</f>
        <v>2025</v>
      </c>
      <c r="C8" s="14"/>
    </row>
    <row r="9" spans="1:46" x14ac:dyDescent="0.25">
      <c r="A9" s="5" t="s">
        <v>45</v>
      </c>
      <c r="B9" s="9">
        <f>'MASTER INPUT'!E10</f>
        <v>2</v>
      </c>
      <c r="C9" s="14"/>
    </row>
    <row r="10" spans="1:46" x14ac:dyDescent="0.25">
      <c r="A10" s="5" t="s">
        <v>46</v>
      </c>
      <c r="B10" s="9">
        <f>'MASTER INPUT'!E11</f>
        <v>2</v>
      </c>
      <c r="C10" s="14"/>
    </row>
    <row r="11" spans="1:46" x14ac:dyDescent="0.25">
      <c r="A11" s="4" t="s">
        <v>7</v>
      </c>
      <c r="B11" s="9">
        <f>'MASTER INPUT'!E12</f>
        <v>2030</v>
      </c>
      <c r="C11" s="14"/>
      <c r="I11" s="12"/>
      <c r="J11" s="12"/>
      <c r="K11" s="12"/>
      <c r="L11" s="12"/>
    </row>
    <row r="12" spans="1:46" x14ac:dyDescent="0.25">
      <c r="A12" s="4" t="s">
        <v>12</v>
      </c>
      <c r="B12" s="9">
        <f>'MASTER INPUT'!E13</f>
        <v>10</v>
      </c>
      <c r="C12" s="14"/>
      <c r="I12" s="12"/>
      <c r="J12" s="12"/>
      <c r="K12" s="12"/>
      <c r="L12" s="12"/>
    </row>
    <row r="13" spans="1:46" x14ac:dyDescent="0.25">
      <c r="A13" s="29"/>
      <c r="B13" s="7" t="s">
        <v>41</v>
      </c>
      <c r="C13" s="14"/>
      <c r="I13" s="12"/>
      <c r="J13" s="12"/>
      <c r="K13" s="12"/>
      <c r="L13" s="12"/>
    </row>
    <row r="14" spans="1:46" x14ac:dyDescent="0.25">
      <c r="A14" s="48" t="s">
        <v>67</v>
      </c>
      <c r="B14" s="17">
        <f>SUM(E16:AT16)</f>
        <v>150.2864739606953</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9.1180774900000063</v>
      </c>
      <c r="F16" s="39">
        <v>9.1044856849423077</v>
      </c>
      <c r="G16" s="39">
        <v>9.082858923161707</v>
      </c>
      <c r="H16" s="39">
        <v>9.0372214070520087</v>
      </c>
      <c r="I16" s="39">
        <v>8.9174283595810078</v>
      </c>
      <c r="J16" s="39">
        <v>8.8392773735429078</v>
      </c>
      <c r="K16" s="39">
        <v>8.7407013407480072</v>
      </c>
      <c r="L16" s="39">
        <v>8.541255299717605</v>
      </c>
      <c r="M16" s="39">
        <v>8.3720794265425038</v>
      </c>
      <c r="N16" s="39">
        <v>8.2430743490166041</v>
      </c>
      <c r="O16" s="39">
        <v>8.0024735111456025</v>
      </c>
      <c r="P16" s="39">
        <v>7.6332340054498031</v>
      </c>
      <c r="Q16" s="39">
        <v>7.2030754865251048</v>
      </c>
      <c r="R16" s="39">
        <v>6.6889549491176012</v>
      </c>
      <c r="S16" s="39">
        <v>6.1295866068020075</v>
      </c>
      <c r="T16" s="39">
        <v>5.4067582861298034</v>
      </c>
      <c r="U16" s="39">
        <v>4.3118190475025049</v>
      </c>
      <c r="V16" s="39">
        <v>3.4891578498454021</v>
      </c>
      <c r="W16" s="39">
        <v>2.9547263231783019</v>
      </c>
      <c r="X16" s="39">
        <v>2.6093136069975</v>
      </c>
      <c r="Y16" s="39">
        <v>2.3958623746747998</v>
      </c>
      <c r="Z16" s="39">
        <v>2.1279209038777989</v>
      </c>
      <c r="AA16" s="39">
        <v>1.6982696458575004</v>
      </c>
      <c r="AB16" s="39">
        <v>1.0376618062084006</v>
      </c>
      <c r="AC16" s="39">
        <v>0.47356868545080028</v>
      </c>
      <c r="AD16" s="39">
        <v>0.1274613426277002</v>
      </c>
      <c r="AE16" s="39">
        <v>1.6987500000000241E-4</v>
      </c>
      <c r="AF16" s="39">
        <v>0</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128.38156361382536</v>
      </c>
      <c r="C31" s="44" t="s">
        <v>54</v>
      </c>
      <c r="D31" s="37" t="s">
        <v>32</v>
      </c>
      <c r="E31" s="11">
        <f t="shared" ref="E31:AT31" si="10">E16*E20</f>
        <v>9.1180774900000063</v>
      </c>
      <c r="F31" s="11">
        <f t="shared" si="10"/>
        <v>9.1044856849423077</v>
      </c>
      <c r="G31" s="11">
        <f t="shared" si="10"/>
        <v>9.082858923161707</v>
      </c>
      <c r="H31" s="11">
        <f t="shared" si="10"/>
        <v>9.0372214070520087</v>
      </c>
      <c r="I31" s="11">
        <f t="shared" si="10"/>
        <v>8.9174283595810078</v>
      </c>
      <c r="J31" s="11">
        <f t="shared" si="10"/>
        <v>8.3973135048657621</v>
      </c>
      <c r="K31" s="11">
        <f t="shared" si="10"/>
        <v>7.8666312066732065</v>
      </c>
      <c r="L31" s="11">
        <f t="shared" si="10"/>
        <v>7.2600670047599642</v>
      </c>
      <c r="M31" s="11">
        <f t="shared" si="10"/>
        <v>6.6976635412340038</v>
      </c>
      <c r="N31" s="11">
        <f t="shared" si="10"/>
        <v>6.1823057617624535</v>
      </c>
      <c r="O31" s="11">
        <f t="shared" si="10"/>
        <v>6.0018551333592018</v>
      </c>
      <c r="P31" s="11">
        <f t="shared" si="10"/>
        <v>5.7249255040873521</v>
      </c>
      <c r="Q31" s="11">
        <f t="shared" si="10"/>
        <v>5.4023066148938286</v>
      </c>
      <c r="R31" s="11">
        <f t="shared" si="10"/>
        <v>5.0167162118382009</v>
      </c>
      <c r="S31" s="11">
        <f t="shared" si="10"/>
        <v>4.5971899551015056</v>
      </c>
      <c r="T31" s="11">
        <f t="shared" si="10"/>
        <v>4.0550687145973523</v>
      </c>
      <c r="U31" s="11">
        <f t="shared" si="10"/>
        <v>3.2338642856268787</v>
      </c>
      <c r="V31" s="11">
        <f t="shared" si="10"/>
        <v>2.6168683873840517</v>
      </c>
      <c r="W31" s="11">
        <f t="shared" si="10"/>
        <v>2.2160447423837262</v>
      </c>
      <c r="X31" s="11">
        <f t="shared" si="10"/>
        <v>1.9569852052481251</v>
      </c>
      <c r="Y31" s="11">
        <f t="shared" si="10"/>
        <v>1.7968967810060998</v>
      </c>
      <c r="Z31" s="11">
        <f t="shared" si="10"/>
        <v>1.5959406779083491</v>
      </c>
      <c r="AA31" s="11">
        <f t="shared" si="10"/>
        <v>1.2737022343931252</v>
      </c>
      <c r="AB31" s="11">
        <f t="shared" si="10"/>
        <v>0.77824635465630054</v>
      </c>
      <c r="AC31" s="11">
        <f t="shared" si="10"/>
        <v>0.35517651408810019</v>
      </c>
      <c r="AD31" s="11">
        <f t="shared" si="10"/>
        <v>9.5596006970775152E-2</v>
      </c>
      <c r="AE31" s="11">
        <f t="shared" si="10"/>
        <v>1.2740625000000181E-4</v>
      </c>
      <c r="AF31" s="11">
        <f t="shared" si="10"/>
        <v>0</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110.61917110670284</v>
      </c>
      <c r="C32" s="45" t="s">
        <v>55</v>
      </c>
      <c r="D32" s="35" t="s">
        <v>36</v>
      </c>
      <c r="E32" s="11">
        <f>E31-(E23*E31*(1-$B$6))/100</f>
        <v>8.9357159402000068</v>
      </c>
      <c r="F32" s="11">
        <f t="shared" ref="F32:AT32" si="11">F31-(F23*F31*(1-$B$6))/100</f>
        <v>8.7403062575446153</v>
      </c>
      <c r="G32" s="11">
        <f t="shared" si="11"/>
        <v>8.5378873877720043</v>
      </c>
      <c r="H32" s="11">
        <f t="shared" si="11"/>
        <v>8.3142436944878479</v>
      </c>
      <c r="I32" s="11">
        <f t="shared" si="11"/>
        <v>8.0256855236229079</v>
      </c>
      <c r="J32" s="11">
        <f t="shared" si="11"/>
        <v>7.389635884281871</v>
      </c>
      <c r="K32" s="11">
        <f t="shared" si="11"/>
        <v>6.7653028377389575</v>
      </c>
      <c r="L32" s="11">
        <f t="shared" si="11"/>
        <v>6.0984562839983703</v>
      </c>
      <c r="M32" s="11">
        <f t="shared" si="11"/>
        <v>5.4920841038118837</v>
      </c>
      <c r="N32" s="11">
        <f t="shared" si="11"/>
        <v>4.9458446094099635</v>
      </c>
      <c r="O32" s="11">
        <f t="shared" si="11"/>
        <v>4.8014841066873615</v>
      </c>
      <c r="P32" s="11">
        <f t="shared" si="11"/>
        <v>4.5799404032698821</v>
      </c>
      <c r="Q32" s="11">
        <f t="shared" si="11"/>
        <v>4.3218452919150625</v>
      </c>
      <c r="R32" s="11">
        <f t="shared" si="11"/>
        <v>4.0133729694705611</v>
      </c>
      <c r="S32" s="11">
        <f t="shared" si="11"/>
        <v>3.6777519640812049</v>
      </c>
      <c r="T32" s="11">
        <f t="shared" si="11"/>
        <v>3.2440549716778819</v>
      </c>
      <c r="U32" s="11">
        <f t="shared" si="11"/>
        <v>2.5870914285015032</v>
      </c>
      <c r="V32" s="11">
        <f t="shared" si="11"/>
        <v>2.0934947099072412</v>
      </c>
      <c r="W32" s="11">
        <f t="shared" si="11"/>
        <v>1.772835793906981</v>
      </c>
      <c r="X32" s="11">
        <f t="shared" si="11"/>
        <v>1.5655881641985001</v>
      </c>
      <c r="Y32" s="11">
        <f t="shared" si="11"/>
        <v>1.4375174248048799</v>
      </c>
      <c r="Z32" s="11">
        <f t="shared" si="11"/>
        <v>1.2767525423266795</v>
      </c>
      <c r="AA32" s="11">
        <f t="shared" si="11"/>
        <v>1.0189617875145003</v>
      </c>
      <c r="AB32" s="11">
        <f t="shared" si="11"/>
        <v>0.62259708372504052</v>
      </c>
      <c r="AC32" s="11">
        <f t="shared" si="11"/>
        <v>0.2841412112704802</v>
      </c>
      <c r="AD32" s="11">
        <f t="shared" si="11"/>
        <v>7.6476805576620122E-2</v>
      </c>
      <c r="AE32" s="11">
        <f t="shared" si="11"/>
        <v>1.0192500000000146E-4</v>
      </c>
      <c r="AF32" s="11">
        <f t="shared" si="11"/>
        <v>0</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109.72980341828537</v>
      </c>
      <c r="C33" s="46" t="s">
        <v>56</v>
      </c>
      <c r="D33" s="31" t="s">
        <v>40</v>
      </c>
      <c r="E33" s="15">
        <f>E32*E26</f>
        <v>8.9357159402000068</v>
      </c>
      <c r="F33" s="15">
        <f t="shared" ref="F33:AT33" si="12">F32*F26</f>
        <v>8.7403062575446153</v>
      </c>
      <c r="G33" s="15">
        <f t="shared" si="12"/>
        <v>8.5378873877720043</v>
      </c>
      <c r="H33" s="15">
        <f t="shared" si="12"/>
        <v>8.3142436944878479</v>
      </c>
      <c r="I33" s="15">
        <f t="shared" si="12"/>
        <v>8.0256855236229079</v>
      </c>
      <c r="J33" s="15">
        <f t="shared" si="12"/>
        <v>7.389635884281871</v>
      </c>
      <c r="K33" s="15">
        <f t="shared" si="12"/>
        <v>6.7625967166038619</v>
      </c>
      <c r="L33" s="15">
        <f t="shared" si="12"/>
        <v>6.0911381364575723</v>
      </c>
      <c r="M33" s="15">
        <f t="shared" si="12"/>
        <v>5.478903101962735</v>
      </c>
      <c r="N33" s="15">
        <f t="shared" si="12"/>
        <v>4.9260612309723237</v>
      </c>
      <c r="O33" s="15">
        <f t="shared" si="12"/>
        <v>4.7726752020472372</v>
      </c>
      <c r="P33" s="15">
        <f t="shared" si="12"/>
        <v>4.5414689038824152</v>
      </c>
      <c r="Q33" s="15">
        <f t="shared" si="12"/>
        <v>4.2734406246456142</v>
      </c>
      <c r="R33" s="15">
        <f t="shared" si="12"/>
        <v>3.9555803987101852</v>
      </c>
      <c r="S33" s="15">
        <f t="shared" si="12"/>
        <v>3.6115524287277432</v>
      </c>
      <c r="T33" s="15">
        <f t="shared" si="12"/>
        <v>3.1726857623009685</v>
      </c>
      <c r="U33" s="15">
        <f t="shared" si="12"/>
        <v>2.5187922147890638</v>
      </c>
      <c r="V33" s="15">
        <f t="shared" si="12"/>
        <v>2.0281776749581351</v>
      </c>
      <c r="W33" s="15">
        <f t="shared" si="12"/>
        <v>1.708304571008767</v>
      </c>
      <c r="X33" s="15">
        <f t="shared" si="12"/>
        <v>1.4998334613021631</v>
      </c>
      <c r="Y33" s="15">
        <f t="shared" si="12"/>
        <v>1.3685165884142456</v>
      </c>
      <c r="Z33" s="15">
        <f t="shared" si="12"/>
        <v>1.2072972040241081</v>
      </c>
      <c r="AA33" s="15">
        <f t="shared" si="12"/>
        <v>0.95660132611861282</v>
      </c>
      <c r="AB33" s="15">
        <f t="shared" si="12"/>
        <v>0.58001144319824771</v>
      </c>
      <c r="AC33" s="15">
        <f t="shared" si="12"/>
        <v>0.26254647921392371</v>
      </c>
      <c r="AD33" s="15">
        <f t="shared" si="12"/>
        <v>7.0052753908184037E-2</v>
      </c>
      <c r="AE33" s="15">
        <f t="shared" si="12"/>
        <v>9.2507130000001324E-5</v>
      </c>
      <c r="AF33" s="15">
        <f t="shared" si="12"/>
        <v>0</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94.110718655382939</v>
      </c>
      <c r="C34" s="47" t="s">
        <v>57</v>
      </c>
      <c r="D34" s="34" t="s">
        <v>37</v>
      </c>
      <c r="E34" s="11">
        <f>E33*(100-E29)/100</f>
        <v>8.9357159402000068</v>
      </c>
      <c r="F34" s="11">
        <f t="shared" ref="F34:AT34" si="13">F33*(100-F29)/100</f>
        <v>8.7403062575446153</v>
      </c>
      <c r="G34" s="11">
        <f t="shared" si="13"/>
        <v>8.5378873877720043</v>
      </c>
      <c r="H34" s="11">
        <f t="shared" si="13"/>
        <v>8.3142436944878479</v>
      </c>
      <c r="I34" s="11">
        <f t="shared" si="13"/>
        <v>8.0256855236229079</v>
      </c>
      <c r="J34" s="11">
        <f t="shared" si="13"/>
        <v>7.389635884281871</v>
      </c>
      <c r="K34" s="11">
        <f t="shared" si="13"/>
        <v>6.7625967166038619</v>
      </c>
      <c r="L34" s="11">
        <f t="shared" si="13"/>
        <v>6.0911381364575723</v>
      </c>
      <c r="M34" s="11">
        <f t="shared" si="13"/>
        <v>5.478903101962735</v>
      </c>
      <c r="N34" s="11">
        <f t="shared" si="13"/>
        <v>4.9260612309723237</v>
      </c>
      <c r="O34" s="11">
        <f t="shared" si="13"/>
        <v>4.7726752020472372</v>
      </c>
      <c r="P34" s="11">
        <f t="shared" si="13"/>
        <v>4.0873220134941741</v>
      </c>
      <c r="Q34" s="11">
        <f t="shared" si="13"/>
        <v>3.4187524997164918</v>
      </c>
      <c r="R34" s="11">
        <f t="shared" si="13"/>
        <v>2.7689062790971297</v>
      </c>
      <c r="S34" s="11">
        <f t="shared" si="13"/>
        <v>2.1669314572366458</v>
      </c>
      <c r="T34" s="11">
        <f t="shared" si="13"/>
        <v>1.5863428811504843</v>
      </c>
      <c r="U34" s="11">
        <f t="shared" si="13"/>
        <v>1.0075168859156256</v>
      </c>
      <c r="V34" s="11">
        <f t="shared" si="13"/>
        <v>0.60845330248744045</v>
      </c>
      <c r="W34" s="11">
        <f t="shared" si="13"/>
        <v>0.34166091420175343</v>
      </c>
      <c r="X34" s="11">
        <f t="shared" si="13"/>
        <v>0.14998334613021633</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6.42578125" customWidth="1"/>
    <col min="2" max="2" width="12.85546875" customWidth="1"/>
    <col min="3" max="3" width="18.140625" customWidth="1"/>
    <col min="4" max="4" width="51.5703125" customWidth="1"/>
  </cols>
  <sheetData>
    <row r="1" spans="1:46" ht="38.25" x14ac:dyDescent="0.25">
      <c r="A1" s="3"/>
      <c r="B1" s="2" t="s">
        <v>17</v>
      </c>
      <c r="C1" s="13"/>
    </row>
    <row r="2" spans="1:46" x14ac:dyDescent="0.25">
      <c r="A2" s="4" t="s">
        <v>0</v>
      </c>
      <c r="B2" s="8" t="s">
        <v>65</v>
      </c>
      <c r="C2" s="14"/>
    </row>
    <row r="3" spans="1:46" x14ac:dyDescent="0.25">
      <c r="A3" s="4" t="s">
        <v>13</v>
      </c>
      <c r="B3" s="9">
        <f>'MASTER INPUT'!F4</f>
        <v>0.75</v>
      </c>
      <c r="C3" s="14"/>
    </row>
    <row r="4" spans="1:46" x14ac:dyDescent="0.25">
      <c r="A4" s="5" t="s">
        <v>2</v>
      </c>
      <c r="B4" s="9">
        <f>'MASTER INPUT'!F5</f>
        <v>2024</v>
      </c>
      <c r="C4" s="14"/>
    </row>
    <row r="5" spans="1:46" x14ac:dyDescent="0.25">
      <c r="A5" s="5" t="s">
        <v>4</v>
      </c>
      <c r="B5" s="9">
        <f>'MASTER INPUT'!F6</f>
        <v>5</v>
      </c>
      <c r="C5" s="14"/>
    </row>
    <row r="6" spans="1:46" x14ac:dyDescent="0.25">
      <c r="A6" s="5" t="s">
        <v>11</v>
      </c>
      <c r="B6" s="9">
        <f>'MASTER INPUT'!F7</f>
        <v>0.8</v>
      </c>
      <c r="C6" s="14"/>
    </row>
    <row r="7" spans="1:46" x14ac:dyDescent="0.25">
      <c r="A7" s="5" t="s">
        <v>10</v>
      </c>
      <c r="B7" s="9">
        <f>'MASTER INPUT'!F8</f>
        <v>10</v>
      </c>
      <c r="C7" s="14"/>
    </row>
    <row r="8" spans="1:46" x14ac:dyDescent="0.25">
      <c r="A8" s="5" t="s">
        <v>44</v>
      </c>
      <c r="B8" s="9">
        <f>'MASTER INPUT'!F9</f>
        <v>2025</v>
      </c>
      <c r="C8" s="14"/>
    </row>
    <row r="9" spans="1:46" x14ac:dyDescent="0.25">
      <c r="A9" s="5" t="s">
        <v>45</v>
      </c>
      <c r="B9" s="9">
        <f>'MASTER INPUT'!F10</f>
        <v>2</v>
      </c>
      <c r="C9" s="14"/>
    </row>
    <row r="10" spans="1:46" x14ac:dyDescent="0.25">
      <c r="A10" s="5" t="s">
        <v>46</v>
      </c>
      <c r="B10" s="9">
        <f>'MASTER INPUT'!F11</f>
        <v>2</v>
      </c>
      <c r="C10" s="14"/>
    </row>
    <row r="11" spans="1:46" x14ac:dyDescent="0.25">
      <c r="A11" s="4" t="s">
        <v>7</v>
      </c>
      <c r="B11" s="9">
        <f>'MASTER INPUT'!F12</f>
        <v>2030</v>
      </c>
      <c r="C11" s="14"/>
      <c r="I11" s="12"/>
      <c r="J11" s="12"/>
      <c r="K11" s="12"/>
      <c r="L11" s="12"/>
    </row>
    <row r="12" spans="1:46" x14ac:dyDescent="0.25">
      <c r="A12" s="4" t="s">
        <v>12</v>
      </c>
      <c r="B12" s="9">
        <f>'MASTER INPUT'!F13</f>
        <v>10</v>
      </c>
      <c r="C12" s="14"/>
      <c r="I12" s="12"/>
      <c r="J12" s="12"/>
      <c r="K12" s="12"/>
      <c r="L12" s="12"/>
    </row>
    <row r="13" spans="1:46" x14ac:dyDescent="0.25">
      <c r="A13" s="29"/>
      <c r="B13" s="7" t="s">
        <v>41</v>
      </c>
      <c r="C13" s="14"/>
      <c r="I13" s="12"/>
      <c r="J13" s="12"/>
      <c r="K13" s="12"/>
      <c r="L13" s="12"/>
    </row>
    <row r="14" spans="1:46" x14ac:dyDescent="0.25">
      <c r="A14" s="48" t="s">
        <v>67</v>
      </c>
      <c r="B14" s="17">
        <f>SUM(E16:AT16)</f>
        <v>0.73982966464548572</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8.4088009999999991E-2</v>
      </c>
      <c r="F16" s="39">
        <v>8.4088009999999991E-2</v>
      </c>
      <c r="G16" s="39">
        <v>8.4088009999999991E-2</v>
      </c>
      <c r="H16" s="39">
        <v>8.3555377051657137E-2</v>
      </c>
      <c r="I16" s="39">
        <v>8.3115369999999994E-2</v>
      </c>
      <c r="J16" s="39">
        <v>8.3115369999999994E-2</v>
      </c>
      <c r="K16" s="39">
        <v>5.3781374285714258E-2</v>
      </c>
      <c r="L16" s="39">
        <v>5.2694930000000001E-2</v>
      </c>
      <c r="M16" s="39">
        <v>2.4155811165257109E-2</v>
      </c>
      <c r="N16" s="39">
        <v>1.6507906071428564E-2</v>
      </c>
      <c r="O16" s="39">
        <v>1.2027990000000001E-2</v>
      </c>
      <c r="P16" s="39">
        <v>1.2027990000000001E-2</v>
      </c>
      <c r="Q16" s="39">
        <v>1.2027990000000001E-2</v>
      </c>
      <c r="R16" s="39">
        <v>1.2027990000000001E-2</v>
      </c>
      <c r="S16" s="39">
        <v>1.2027990000000001E-2</v>
      </c>
      <c r="T16" s="39">
        <v>1.2027990000000001E-2</v>
      </c>
      <c r="U16" s="39">
        <v>1.2027990000000001E-2</v>
      </c>
      <c r="V16" s="39">
        <v>6.4435660714285596E-3</v>
      </c>
      <c r="W16" s="39">
        <v>0</v>
      </c>
      <c r="X16" s="39">
        <v>0</v>
      </c>
      <c r="Y16" s="39">
        <v>0</v>
      </c>
      <c r="Z16" s="39">
        <v>0</v>
      </c>
      <c r="AA16" s="39">
        <v>0</v>
      </c>
      <c r="AB16" s="39">
        <v>0</v>
      </c>
      <c r="AC16" s="39">
        <v>0</v>
      </c>
      <c r="AD16" s="39">
        <v>0</v>
      </c>
      <c r="AE16" s="39">
        <v>0</v>
      </c>
      <c r="AF16" s="39">
        <v>0</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60">
        <f>SUM(E31:AT31)</f>
        <v>0.69077350644814828</v>
      </c>
      <c r="C31" s="44" t="s">
        <v>54</v>
      </c>
      <c r="D31" s="37" t="s">
        <v>32</v>
      </c>
      <c r="E31" s="11">
        <f t="shared" ref="E31:AT31" si="10">E16*E20</f>
        <v>8.4088009999999991E-2</v>
      </c>
      <c r="F31" s="11">
        <f t="shared" si="10"/>
        <v>8.4088009999999991E-2</v>
      </c>
      <c r="G31" s="11">
        <f t="shared" si="10"/>
        <v>8.4088009999999991E-2</v>
      </c>
      <c r="H31" s="11">
        <f t="shared" si="10"/>
        <v>8.3555377051657137E-2</v>
      </c>
      <c r="I31" s="11">
        <f t="shared" si="10"/>
        <v>8.3115369999999994E-2</v>
      </c>
      <c r="J31" s="11">
        <f t="shared" si="10"/>
        <v>7.895960149999999E-2</v>
      </c>
      <c r="K31" s="11">
        <f t="shared" si="10"/>
        <v>4.8403236857142831E-2</v>
      </c>
      <c r="L31" s="11">
        <f t="shared" si="10"/>
        <v>4.4790690500000001E-2</v>
      </c>
      <c r="M31" s="11">
        <f t="shared" si="10"/>
        <v>1.9324648932205687E-2</v>
      </c>
      <c r="N31" s="11">
        <f t="shared" si="10"/>
        <v>1.2380929553571424E-2</v>
      </c>
      <c r="O31" s="11">
        <f t="shared" si="10"/>
        <v>9.0209925E-3</v>
      </c>
      <c r="P31" s="11">
        <f t="shared" si="10"/>
        <v>9.0209925E-3</v>
      </c>
      <c r="Q31" s="11">
        <f t="shared" si="10"/>
        <v>9.0209925E-3</v>
      </c>
      <c r="R31" s="11">
        <f t="shared" si="10"/>
        <v>9.0209925E-3</v>
      </c>
      <c r="S31" s="11">
        <f t="shared" si="10"/>
        <v>9.0209925E-3</v>
      </c>
      <c r="T31" s="11">
        <f t="shared" si="10"/>
        <v>9.0209925E-3</v>
      </c>
      <c r="U31" s="11">
        <f t="shared" si="10"/>
        <v>9.0209925E-3</v>
      </c>
      <c r="V31" s="11">
        <f t="shared" si="10"/>
        <v>4.83267455357142E-3</v>
      </c>
      <c r="W31" s="11">
        <f t="shared" si="10"/>
        <v>0</v>
      </c>
      <c r="X31" s="11">
        <f t="shared" si="10"/>
        <v>0</v>
      </c>
      <c r="Y31" s="11">
        <f t="shared" si="10"/>
        <v>0</v>
      </c>
      <c r="Z31" s="11">
        <f t="shared" si="10"/>
        <v>0</v>
      </c>
      <c r="AA31" s="11">
        <f t="shared" si="10"/>
        <v>0</v>
      </c>
      <c r="AB31" s="11">
        <f t="shared" si="10"/>
        <v>0</v>
      </c>
      <c r="AC31" s="11">
        <f t="shared" si="10"/>
        <v>0</v>
      </c>
      <c r="AD31" s="11">
        <f t="shared" si="10"/>
        <v>0</v>
      </c>
      <c r="AE31" s="11">
        <f t="shared" si="10"/>
        <v>0</v>
      </c>
      <c r="AF31" s="11">
        <f t="shared" si="10"/>
        <v>0</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60">
        <f>SUM(E32:AT32)</f>
        <v>0.62271831513478992</v>
      </c>
      <c r="C32" s="45" t="s">
        <v>55</v>
      </c>
      <c r="D32" s="35" t="s">
        <v>36</v>
      </c>
      <c r="E32" s="11">
        <f>E31-(E23*E31*(1-$B$6))/100</f>
        <v>8.2406249799999998E-2</v>
      </c>
      <c r="F32" s="11">
        <f t="shared" ref="F32:AT32" si="11">F31-(F23*F31*(1-$B$6))/100</f>
        <v>8.0724489599999991E-2</v>
      </c>
      <c r="G32" s="11">
        <f t="shared" si="11"/>
        <v>7.9042729399999997E-2</v>
      </c>
      <c r="H32" s="11">
        <f t="shared" si="11"/>
        <v>7.6870946887524563E-2</v>
      </c>
      <c r="I32" s="11">
        <f t="shared" si="11"/>
        <v>7.4803833E-2</v>
      </c>
      <c r="J32" s="11">
        <f t="shared" si="11"/>
        <v>6.9484449319999989E-2</v>
      </c>
      <c r="K32" s="11">
        <f t="shared" si="11"/>
        <v>4.1626783697142837E-2</v>
      </c>
      <c r="L32" s="11">
        <f t="shared" si="11"/>
        <v>3.7624180020000002E-2</v>
      </c>
      <c r="M32" s="11">
        <f t="shared" si="11"/>
        <v>1.5846212124408666E-2</v>
      </c>
      <c r="N32" s="11">
        <f t="shared" si="11"/>
        <v>9.9047436428571396E-3</v>
      </c>
      <c r="O32" s="11">
        <f t="shared" si="11"/>
        <v>7.2167940000000003E-3</v>
      </c>
      <c r="P32" s="11">
        <f t="shared" si="11"/>
        <v>7.2167940000000003E-3</v>
      </c>
      <c r="Q32" s="11">
        <f t="shared" si="11"/>
        <v>7.2167940000000003E-3</v>
      </c>
      <c r="R32" s="11">
        <f t="shared" si="11"/>
        <v>7.2167940000000003E-3</v>
      </c>
      <c r="S32" s="11">
        <f t="shared" si="11"/>
        <v>7.2167940000000003E-3</v>
      </c>
      <c r="T32" s="11">
        <f t="shared" si="11"/>
        <v>7.2167940000000003E-3</v>
      </c>
      <c r="U32" s="11">
        <f t="shared" si="11"/>
        <v>7.2167940000000003E-3</v>
      </c>
      <c r="V32" s="11">
        <f t="shared" si="11"/>
        <v>3.8661396428571362E-3</v>
      </c>
      <c r="W32" s="11">
        <f t="shared" si="11"/>
        <v>0</v>
      </c>
      <c r="X32" s="11">
        <f t="shared" si="11"/>
        <v>0</v>
      </c>
      <c r="Y32" s="11">
        <f t="shared" si="11"/>
        <v>0</v>
      </c>
      <c r="Z32" s="11">
        <f t="shared" si="11"/>
        <v>0</v>
      </c>
      <c r="AA32" s="11">
        <f t="shared" si="11"/>
        <v>0</v>
      </c>
      <c r="AB32" s="11">
        <f t="shared" si="11"/>
        <v>0</v>
      </c>
      <c r="AC32" s="11">
        <f t="shared" si="11"/>
        <v>0</v>
      </c>
      <c r="AD32" s="11">
        <f t="shared" si="11"/>
        <v>0</v>
      </c>
      <c r="AE32" s="11">
        <f t="shared" si="11"/>
        <v>0</v>
      </c>
      <c r="AF32" s="11">
        <f t="shared" si="11"/>
        <v>0</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60">
        <f>SUM(E33:AT33)</f>
        <v>0.6216903750831605</v>
      </c>
      <c r="C33" s="46" t="s">
        <v>56</v>
      </c>
      <c r="D33" s="31" t="s">
        <v>40</v>
      </c>
      <c r="E33" s="15">
        <f>E32*E26</f>
        <v>8.2406249799999998E-2</v>
      </c>
      <c r="F33" s="15">
        <f t="shared" ref="F33:AT33" si="12">F32*F26</f>
        <v>8.0724489599999991E-2</v>
      </c>
      <c r="G33" s="15">
        <f t="shared" si="12"/>
        <v>7.9042729399999997E-2</v>
      </c>
      <c r="H33" s="15">
        <f t="shared" si="12"/>
        <v>7.6870946887524563E-2</v>
      </c>
      <c r="I33" s="15">
        <f t="shared" si="12"/>
        <v>7.4803833E-2</v>
      </c>
      <c r="J33" s="15">
        <f t="shared" si="12"/>
        <v>6.9484449319999989E-2</v>
      </c>
      <c r="K33" s="15">
        <f t="shared" si="12"/>
        <v>4.1610132983663985E-2</v>
      </c>
      <c r="L33" s="15">
        <f t="shared" si="12"/>
        <v>3.7579031003976006E-2</v>
      </c>
      <c r="M33" s="15">
        <f t="shared" si="12"/>
        <v>1.5808181215310087E-2</v>
      </c>
      <c r="N33" s="15">
        <f t="shared" si="12"/>
        <v>9.8651246682857109E-3</v>
      </c>
      <c r="O33" s="15">
        <f t="shared" si="12"/>
        <v>7.1734932360000003E-3</v>
      </c>
      <c r="P33" s="15">
        <f t="shared" si="12"/>
        <v>7.1561729304000007E-3</v>
      </c>
      <c r="Q33" s="15">
        <f t="shared" si="12"/>
        <v>7.1359659072000002E-3</v>
      </c>
      <c r="R33" s="15">
        <f t="shared" si="12"/>
        <v>7.1128721664000007E-3</v>
      </c>
      <c r="S33" s="15">
        <f t="shared" si="12"/>
        <v>7.0868917080000003E-3</v>
      </c>
      <c r="T33" s="15">
        <f t="shared" si="12"/>
        <v>7.058024532E-3</v>
      </c>
      <c r="U33" s="15">
        <f t="shared" si="12"/>
        <v>7.0262706384000007E-3</v>
      </c>
      <c r="V33" s="15">
        <f t="shared" si="12"/>
        <v>3.7455160859999935E-3</v>
      </c>
      <c r="W33" s="15">
        <f t="shared" si="12"/>
        <v>0</v>
      </c>
      <c r="X33" s="15">
        <f t="shared" si="12"/>
        <v>0</v>
      </c>
      <c r="Y33" s="15">
        <f t="shared" si="12"/>
        <v>0</v>
      </c>
      <c r="Z33" s="15">
        <f t="shared" si="12"/>
        <v>0</v>
      </c>
      <c r="AA33" s="15">
        <f t="shared" si="12"/>
        <v>0</v>
      </c>
      <c r="AB33" s="15">
        <f t="shared" si="12"/>
        <v>0</v>
      </c>
      <c r="AC33" s="15">
        <f t="shared" si="12"/>
        <v>0</v>
      </c>
      <c r="AD33" s="15">
        <f t="shared" si="12"/>
        <v>0</v>
      </c>
      <c r="AE33" s="15">
        <f t="shared" si="12"/>
        <v>0</v>
      </c>
      <c r="AF33" s="15">
        <f t="shared" si="12"/>
        <v>0</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60">
        <f>SUM(E34:AT34)</f>
        <v>0.60421231036632039</v>
      </c>
      <c r="C34" s="47" t="s">
        <v>57</v>
      </c>
      <c r="D34" s="34" t="s">
        <v>37</v>
      </c>
      <c r="E34" s="11">
        <f>E33*(100-E29)/100</f>
        <v>8.2406249799999998E-2</v>
      </c>
      <c r="F34" s="11">
        <f t="shared" ref="F34:AT34" si="13">F33*(100-F29)/100</f>
        <v>8.0724489599999991E-2</v>
      </c>
      <c r="G34" s="11">
        <f t="shared" si="13"/>
        <v>7.9042729399999997E-2</v>
      </c>
      <c r="H34" s="11">
        <f t="shared" si="13"/>
        <v>7.6870946887524563E-2</v>
      </c>
      <c r="I34" s="11">
        <f t="shared" si="13"/>
        <v>7.4803833E-2</v>
      </c>
      <c r="J34" s="11">
        <f t="shared" si="13"/>
        <v>6.9484449319999989E-2</v>
      </c>
      <c r="K34" s="11">
        <f t="shared" si="13"/>
        <v>4.1610132983663985E-2</v>
      </c>
      <c r="L34" s="11">
        <f t="shared" si="13"/>
        <v>3.7579031003976006E-2</v>
      </c>
      <c r="M34" s="11">
        <f t="shared" si="13"/>
        <v>1.5808181215310087E-2</v>
      </c>
      <c r="N34" s="11">
        <f t="shared" si="13"/>
        <v>9.8651246682857109E-3</v>
      </c>
      <c r="O34" s="11">
        <f t="shared" si="13"/>
        <v>7.1734932360000003E-3</v>
      </c>
      <c r="P34" s="11">
        <f t="shared" si="13"/>
        <v>6.4405556373600004E-3</v>
      </c>
      <c r="Q34" s="11">
        <f t="shared" si="13"/>
        <v>5.7087727257600007E-3</v>
      </c>
      <c r="R34" s="11">
        <f t="shared" si="13"/>
        <v>4.9790105164800001E-3</v>
      </c>
      <c r="S34" s="11">
        <f t="shared" si="13"/>
        <v>4.2521350248000004E-3</v>
      </c>
      <c r="T34" s="11">
        <f t="shared" si="13"/>
        <v>3.529012266E-3</v>
      </c>
      <c r="U34" s="11">
        <f t="shared" si="13"/>
        <v>2.8105082553600003E-3</v>
      </c>
      <c r="V34" s="11">
        <f t="shared" si="13"/>
        <v>1.123654825799998E-3</v>
      </c>
      <c r="W34" s="11">
        <f t="shared" si="13"/>
        <v>0</v>
      </c>
      <c r="X34" s="11">
        <f t="shared" si="13"/>
        <v>0</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140625" customWidth="1"/>
    <col min="2" max="2" width="10.7109375" customWidth="1"/>
    <col min="3" max="3" width="18.42578125" customWidth="1"/>
    <col min="4" max="4" width="51.140625" customWidth="1"/>
  </cols>
  <sheetData>
    <row r="1" spans="1:46" ht="25.5" x14ac:dyDescent="0.25">
      <c r="A1" s="3"/>
      <c r="B1" s="2" t="s">
        <v>18</v>
      </c>
      <c r="C1" s="13"/>
    </row>
    <row r="2" spans="1:46" x14ac:dyDescent="0.25">
      <c r="A2" s="4" t="s">
        <v>0</v>
      </c>
      <c r="B2" s="8" t="s">
        <v>65</v>
      </c>
      <c r="C2" s="14"/>
    </row>
    <row r="3" spans="1:46" x14ac:dyDescent="0.25">
      <c r="A3" s="4" t="s">
        <v>13</v>
      </c>
      <c r="B3" s="9">
        <f>'MASTER INPUT'!G4</f>
        <v>0.75</v>
      </c>
      <c r="C3" s="14"/>
    </row>
    <row r="4" spans="1:46" x14ac:dyDescent="0.25">
      <c r="A4" s="5" t="s">
        <v>2</v>
      </c>
      <c r="B4" s="9">
        <f>'MASTER INPUT'!G5</f>
        <v>2024</v>
      </c>
      <c r="C4" s="14"/>
    </row>
    <row r="5" spans="1:46" x14ac:dyDescent="0.25">
      <c r="A5" s="5" t="s">
        <v>4</v>
      </c>
      <c r="B5" s="9">
        <f>'MASTER INPUT'!G6</f>
        <v>5</v>
      </c>
      <c r="C5" s="14"/>
    </row>
    <row r="6" spans="1:46" x14ac:dyDescent="0.25">
      <c r="A6" s="5" t="s">
        <v>11</v>
      </c>
      <c r="B6" s="9">
        <f>'MASTER INPUT'!G7</f>
        <v>0.8</v>
      </c>
      <c r="C6" s="14"/>
    </row>
    <row r="7" spans="1:46" x14ac:dyDescent="0.25">
      <c r="A7" s="5" t="s">
        <v>10</v>
      </c>
      <c r="B7" s="9">
        <f>'MASTER INPUT'!G8</f>
        <v>10</v>
      </c>
      <c r="C7" s="14"/>
    </row>
    <row r="8" spans="1:46" x14ac:dyDescent="0.25">
      <c r="A8" s="5" t="s">
        <v>44</v>
      </c>
      <c r="B8" s="9">
        <f>'MASTER INPUT'!G9</f>
        <v>2025</v>
      </c>
      <c r="C8" s="14"/>
    </row>
    <row r="9" spans="1:46" x14ac:dyDescent="0.25">
      <c r="A9" s="5" t="s">
        <v>45</v>
      </c>
      <c r="B9" s="9">
        <f>'MASTER INPUT'!G10</f>
        <v>2</v>
      </c>
      <c r="C9" s="14"/>
    </row>
    <row r="10" spans="1:46" x14ac:dyDescent="0.25">
      <c r="A10" s="5" t="s">
        <v>46</v>
      </c>
      <c r="B10" s="9">
        <f>'MASTER INPUT'!G11</f>
        <v>2</v>
      </c>
      <c r="C10" s="14"/>
    </row>
    <row r="11" spans="1:46" x14ac:dyDescent="0.25">
      <c r="A11" s="4" t="s">
        <v>7</v>
      </c>
      <c r="B11" s="9">
        <f>'MASTER INPUT'!G12</f>
        <v>2030</v>
      </c>
      <c r="C11" s="14"/>
      <c r="I11" s="12"/>
      <c r="J11" s="12"/>
      <c r="K11" s="12"/>
      <c r="L11" s="12"/>
    </row>
    <row r="12" spans="1:46" x14ac:dyDescent="0.25">
      <c r="A12" s="4" t="s">
        <v>12</v>
      </c>
      <c r="B12" s="9">
        <f>'MASTER INPUT'!G13</f>
        <v>10</v>
      </c>
      <c r="C12" s="14"/>
      <c r="I12" s="12"/>
      <c r="J12" s="12"/>
      <c r="K12" s="12"/>
      <c r="L12" s="12"/>
    </row>
    <row r="13" spans="1:46" x14ac:dyDescent="0.25">
      <c r="A13" s="29"/>
      <c r="B13" s="7" t="s">
        <v>41</v>
      </c>
      <c r="C13" s="14"/>
      <c r="I13" s="12"/>
      <c r="J13" s="12"/>
      <c r="K13" s="12"/>
      <c r="L13" s="12"/>
    </row>
    <row r="14" spans="1:46" x14ac:dyDescent="0.25">
      <c r="A14" s="48" t="s">
        <v>67</v>
      </c>
      <c r="B14" s="17">
        <f>SUM(E16:AT16)</f>
        <v>658.30045786951916</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42.192969999139443</v>
      </c>
      <c r="F16" s="39">
        <v>41.148146555130218</v>
      </c>
      <c r="G16" s="39">
        <v>40.098612895154325</v>
      </c>
      <c r="H16" s="39">
        <v>38.87085165394425</v>
      </c>
      <c r="I16" s="39">
        <v>37.849534165044332</v>
      </c>
      <c r="J16" s="39">
        <v>36.93288349065282</v>
      </c>
      <c r="K16" s="39">
        <v>35.649319821720702</v>
      </c>
      <c r="L16" s="39">
        <v>34.005925951876506</v>
      </c>
      <c r="M16" s="39">
        <v>31.8308210610111</v>
      </c>
      <c r="N16" s="39">
        <v>29.932336318982227</v>
      </c>
      <c r="O16" s="39">
        <v>28.395808459651619</v>
      </c>
      <c r="P16" s="39">
        <v>26.987781432663915</v>
      </c>
      <c r="Q16" s="39">
        <v>25.416927271150797</v>
      </c>
      <c r="R16" s="39">
        <v>24.154647396440193</v>
      </c>
      <c r="S16" s="39">
        <v>22.72440281409439</v>
      </c>
      <c r="T16" s="39">
        <v>21.157200245111291</v>
      </c>
      <c r="U16" s="39">
        <v>20.138176242030397</v>
      </c>
      <c r="V16" s="39">
        <v>19.501135239721197</v>
      </c>
      <c r="W16" s="39">
        <v>18.706002296354992</v>
      </c>
      <c r="X16" s="39">
        <v>17.457265565431708</v>
      </c>
      <c r="Y16" s="39">
        <v>15.752954414151001</v>
      </c>
      <c r="Z16" s="39">
        <v>14.642404429455006</v>
      </c>
      <c r="AA16" s="39">
        <v>12.710393795044705</v>
      </c>
      <c r="AB16" s="39">
        <v>9.8413272115072008</v>
      </c>
      <c r="AC16" s="39">
        <v>6.4391789379905964</v>
      </c>
      <c r="AD16" s="39">
        <v>4.1031776802210995</v>
      </c>
      <c r="AE16" s="39">
        <v>1.6010212765711984</v>
      </c>
      <c r="AF16" s="39">
        <v>5.9251249272199727E-2</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561.49148053886961</v>
      </c>
      <c r="C31" s="44" t="s">
        <v>54</v>
      </c>
      <c r="D31" s="37" t="s">
        <v>32</v>
      </c>
      <c r="E31" s="11">
        <f t="shared" ref="E31:AT31" si="10">E16*E20</f>
        <v>42.192969999139443</v>
      </c>
      <c r="F31" s="11">
        <f t="shared" si="10"/>
        <v>41.148146555130218</v>
      </c>
      <c r="G31" s="11">
        <f t="shared" si="10"/>
        <v>40.098612895154325</v>
      </c>
      <c r="H31" s="11">
        <f t="shared" si="10"/>
        <v>38.87085165394425</v>
      </c>
      <c r="I31" s="11">
        <f t="shared" si="10"/>
        <v>37.849534165044332</v>
      </c>
      <c r="J31" s="11">
        <f t="shared" si="10"/>
        <v>35.086239316120178</v>
      </c>
      <c r="K31" s="11">
        <f t="shared" si="10"/>
        <v>32.084387839548633</v>
      </c>
      <c r="L31" s="11">
        <f t="shared" si="10"/>
        <v>28.905037059095029</v>
      </c>
      <c r="M31" s="11">
        <f t="shared" si="10"/>
        <v>25.464656848808882</v>
      </c>
      <c r="N31" s="11">
        <f t="shared" si="10"/>
        <v>22.449252239236671</v>
      </c>
      <c r="O31" s="11">
        <f t="shared" si="10"/>
        <v>21.296856344738714</v>
      </c>
      <c r="P31" s="11">
        <f t="shared" si="10"/>
        <v>20.240836074497935</v>
      </c>
      <c r="Q31" s="11">
        <f t="shared" si="10"/>
        <v>19.062695453363098</v>
      </c>
      <c r="R31" s="11">
        <f t="shared" si="10"/>
        <v>18.115985547330144</v>
      </c>
      <c r="S31" s="11">
        <f t="shared" si="10"/>
        <v>17.043302110570792</v>
      </c>
      <c r="T31" s="11">
        <f t="shared" si="10"/>
        <v>15.867900183833468</v>
      </c>
      <c r="U31" s="11">
        <f t="shared" si="10"/>
        <v>15.103632181522798</v>
      </c>
      <c r="V31" s="11">
        <f t="shared" si="10"/>
        <v>14.625851429790899</v>
      </c>
      <c r="W31" s="11">
        <f t="shared" si="10"/>
        <v>14.029501722266243</v>
      </c>
      <c r="X31" s="11">
        <f t="shared" si="10"/>
        <v>13.09294917407378</v>
      </c>
      <c r="Y31" s="11">
        <f t="shared" si="10"/>
        <v>11.814715810613251</v>
      </c>
      <c r="Z31" s="11">
        <f t="shared" si="10"/>
        <v>10.981803322091254</v>
      </c>
      <c r="AA31" s="11">
        <f t="shared" si="10"/>
        <v>9.5327953462835282</v>
      </c>
      <c r="AB31" s="11">
        <f t="shared" si="10"/>
        <v>7.380995408630401</v>
      </c>
      <c r="AC31" s="11">
        <f t="shared" si="10"/>
        <v>4.8293842034929471</v>
      </c>
      <c r="AD31" s="11">
        <f t="shared" si="10"/>
        <v>3.0773832601658246</v>
      </c>
      <c r="AE31" s="11">
        <f t="shared" si="10"/>
        <v>1.2007659574283989</v>
      </c>
      <c r="AF31" s="11">
        <f t="shared" si="10"/>
        <v>4.4438436954149799E-2</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483.83234093506337</v>
      </c>
      <c r="C32" s="45" t="s">
        <v>55</v>
      </c>
      <c r="D32" s="35" t="s">
        <v>36</v>
      </c>
      <c r="E32" s="11">
        <f>E31-(E23*E31*(1-$B$6))/100</f>
        <v>41.349110599156653</v>
      </c>
      <c r="F32" s="11">
        <f t="shared" ref="F32:AT32" si="11">F31-(F23*F31*(1-$B$6))/100</f>
        <v>39.502220692925007</v>
      </c>
      <c r="G32" s="11">
        <f t="shared" si="11"/>
        <v>37.692696121445067</v>
      </c>
      <c r="H32" s="11">
        <f t="shared" si="11"/>
        <v>35.761183521628709</v>
      </c>
      <c r="I32" s="11">
        <f t="shared" si="11"/>
        <v>34.064580748539896</v>
      </c>
      <c r="J32" s="11">
        <f t="shared" si="11"/>
        <v>30.875890598185759</v>
      </c>
      <c r="K32" s="11">
        <f t="shared" si="11"/>
        <v>27.592573542011827</v>
      </c>
      <c r="L32" s="11">
        <f t="shared" si="11"/>
        <v>24.280231129639827</v>
      </c>
      <c r="M32" s="11">
        <f t="shared" si="11"/>
        <v>20.881018616023283</v>
      </c>
      <c r="N32" s="11">
        <f t="shared" si="11"/>
        <v>17.95940179138934</v>
      </c>
      <c r="O32" s="11">
        <f t="shared" si="11"/>
        <v>17.037485075790972</v>
      </c>
      <c r="P32" s="11">
        <f t="shared" si="11"/>
        <v>16.192668859598349</v>
      </c>
      <c r="Q32" s="11">
        <f t="shared" si="11"/>
        <v>15.250156362690479</v>
      </c>
      <c r="R32" s="11">
        <f t="shared" si="11"/>
        <v>14.492788437864116</v>
      </c>
      <c r="S32" s="11">
        <f t="shared" si="11"/>
        <v>13.634641688456636</v>
      </c>
      <c r="T32" s="11">
        <f t="shared" si="11"/>
        <v>12.694320147066776</v>
      </c>
      <c r="U32" s="11">
        <f t="shared" si="11"/>
        <v>12.082905745218239</v>
      </c>
      <c r="V32" s="11">
        <f t="shared" si="11"/>
        <v>11.700681143832719</v>
      </c>
      <c r="W32" s="11">
        <f t="shared" si="11"/>
        <v>11.223601377812995</v>
      </c>
      <c r="X32" s="11">
        <f t="shared" si="11"/>
        <v>10.474359339259024</v>
      </c>
      <c r="Y32" s="11">
        <f t="shared" si="11"/>
        <v>9.4517726484905999</v>
      </c>
      <c r="Z32" s="11">
        <f t="shared" si="11"/>
        <v>8.7854426576730038</v>
      </c>
      <c r="AA32" s="11">
        <f t="shared" si="11"/>
        <v>7.6262362770268233</v>
      </c>
      <c r="AB32" s="11">
        <f t="shared" si="11"/>
        <v>5.9047963269043207</v>
      </c>
      <c r="AC32" s="11">
        <f t="shared" si="11"/>
        <v>3.8635073627943579</v>
      </c>
      <c r="AD32" s="11">
        <f t="shared" si="11"/>
        <v>2.4619066081326597</v>
      </c>
      <c r="AE32" s="11">
        <f t="shared" si="11"/>
        <v>0.96061276594271916</v>
      </c>
      <c r="AF32" s="11">
        <f t="shared" si="11"/>
        <v>3.5550749563319842E-2</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478.60025163671031</v>
      </c>
      <c r="C33" s="46" t="s">
        <v>56</v>
      </c>
      <c r="D33" s="31" t="s">
        <v>40</v>
      </c>
      <c r="E33" s="15">
        <f>E32*E26</f>
        <v>41.349110599156653</v>
      </c>
      <c r="F33" s="15">
        <f t="shared" ref="F33:AT33" si="12">F32*F26</f>
        <v>39.502220692925007</v>
      </c>
      <c r="G33" s="15">
        <f t="shared" si="12"/>
        <v>37.692696121445067</v>
      </c>
      <c r="H33" s="15">
        <f t="shared" si="12"/>
        <v>35.761183521628709</v>
      </c>
      <c r="I33" s="15">
        <f t="shared" si="12"/>
        <v>34.064580748539896</v>
      </c>
      <c r="J33" s="15">
        <f t="shared" si="12"/>
        <v>30.875890598185759</v>
      </c>
      <c r="K33" s="15">
        <f t="shared" si="12"/>
        <v>27.581536512595022</v>
      </c>
      <c r="L33" s="15">
        <f t="shared" si="12"/>
        <v>24.251094852284258</v>
      </c>
      <c r="M33" s="15">
        <f t="shared" si="12"/>
        <v>20.830904171344827</v>
      </c>
      <c r="N33" s="15">
        <f t="shared" si="12"/>
        <v>17.88756418422378</v>
      </c>
      <c r="O33" s="15">
        <f t="shared" si="12"/>
        <v>16.935260165336224</v>
      </c>
      <c r="P33" s="15">
        <f t="shared" si="12"/>
        <v>16.056650441177723</v>
      </c>
      <c r="Q33" s="15">
        <f t="shared" si="12"/>
        <v>15.079354611428347</v>
      </c>
      <c r="R33" s="15">
        <f t="shared" si="12"/>
        <v>14.284092284358874</v>
      </c>
      <c r="S33" s="15">
        <f t="shared" si="12"/>
        <v>13.389218138064416</v>
      </c>
      <c r="T33" s="15">
        <f t="shared" si="12"/>
        <v>12.415045103831307</v>
      </c>
      <c r="U33" s="15">
        <f t="shared" si="12"/>
        <v>11.763917033544478</v>
      </c>
      <c r="V33" s="15">
        <f t="shared" si="12"/>
        <v>11.335619892145138</v>
      </c>
      <c r="W33" s="15">
        <f t="shared" si="12"/>
        <v>10.815062287660602</v>
      </c>
      <c r="X33" s="15">
        <f t="shared" si="12"/>
        <v>10.034436247010145</v>
      </c>
      <c r="Y33" s="15">
        <f t="shared" si="12"/>
        <v>8.9980875613630502</v>
      </c>
      <c r="Z33" s="15">
        <f t="shared" si="12"/>
        <v>8.307514577095592</v>
      </c>
      <c r="AA33" s="15">
        <f t="shared" si="12"/>
        <v>7.1595106168727813</v>
      </c>
      <c r="AB33" s="15">
        <f t="shared" si="12"/>
        <v>5.5009082581440651</v>
      </c>
      <c r="AC33" s="15">
        <f t="shared" si="12"/>
        <v>3.5698808032219871</v>
      </c>
      <c r="AD33" s="15">
        <f t="shared" si="12"/>
        <v>2.2551064530495162</v>
      </c>
      <c r="AE33" s="15">
        <f t="shared" si="12"/>
        <v>0.87185214636961184</v>
      </c>
      <c r="AF33" s="15">
        <f t="shared" si="12"/>
        <v>3.1953013707511878E-2</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388.75913815096777</v>
      </c>
      <c r="C34" s="47" t="s">
        <v>57</v>
      </c>
      <c r="D34" s="34" t="s">
        <v>37</v>
      </c>
      <c r="E34" s="11">
        <f>E33*(100-E29)/100</f>
        <v>41.34911059915666</v>
      </c>
      <c r="F34" s="11">
        <f t="shared" ref="F34:AT34" si="13">F33*(100-F29)/100</f>
        <v>39.502220692925007</v>
      </c>
      <c r="G34" s="11">
        <f t="shared" si="13"/>
        <v>37.692696121445067</v>
      </c>
      <c r="H34" s="11">
        <f t="shared" si="13"/>
        <v>35.761183521628709</v>
      </c>
      <c r="I34" s="11">
        <f t="shared" si="13"/>
        <v>34.064580748539896</v>
      </c>
      <c r="J34" s="11">
        <f t="shared" si="13"/>
        <v>30.875890598185762</v>
      </c>
      <c r="K34" s="11">
        <f t="shared" si="13"/>
        <v>27.581536512595022</v>
      </c>
      <c r="L34" s="11">
        <f t="shared" si="13"/>
        <v>24.251094852284258</v>
      </c>
      <c r="M34" s="11">
        <f t="shared" si="13"/>
        <v>20.830904171344827</v>
      </c>
      <c r="N34" s="11">
        <f t="shared" si="13"/>
        <v>17.88756418422378</v>
      </c>
      <c r="O34" s="11">
        <f t="shared" si="13"/>
        <v>16.935260165336224</v>
      </c>
      <c r="P34" s="11">
        <f t="shared" si="13"/>
        <v>14.45098539705995</v>
      </c>
      <c r="Q34" s="11">
        <f t="shared" si="13"/>
        <v>12.063483689142677</v>
      </c>
      <c r="R34" s="11">
        <f t="shared" si="13"/>
        <v>9.9988645990512115</v>
      </c>
      <c r="S34" s="11">
        <f t="shared" si="13"/>
        <v>8.0335308828386491</v>
      </c>
      <c r="T34" s="11">
        <f t="shared" si="13"/>
        <v>6.2075225519156536</v>
      </c>
      <c r="U34" s="11">
        <f t="shared" si="13"/>
        <v>4.7055668134177919</v>
      </c>
      <c r="V34" s="11">
        <f t="shared" si="13"/>
        <v>3.4006859676435415</v>
      </c>
      <c r="W34" s="11">
        <f t="shared" si="13"/>
        <v>2.1630124575321203</v>
      </c>
      <c r="X34" s="11">
        <f t="shared" si="13"/>
        <v>1.0034436247010146</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topLeftCell="A15" workbookViewId="0">
      <selection activeCell="E26" sqref="E26:AT26"/>
    </sheetView>
  </sheetViews>
  <sheetFormatPr defaultRowHeight="15" x14ac:dyDescent="0.25"/>
  <cols>
    <col min="1" max="1" width="45.7109375" customWidth="1"/>
    <col min="2" max="2" width="10.42578125" customWidth="1"/>
    <col min="3" max="3" width="18" customWidth="1"/>
    <col min="4" max="4" width="50.85546875" customWidth="1"/>
  </cols>
  <sheetData>
    <row r="1" spans="1:46" ht="38.25" x14ac:dyDescent="0.25">
      <c r="A1" s="3"/>
      <c r="B1" s="2" t="s">
        <v>19</v>
      </c>
      <c r="C1" s="13"/>
    </row>
    <row r="2" spans="1:46" x14ac:dyDescent="0.25">
      <c r="A2" s="4" t="s">
        <v>0</v>
      </c>
      <c r="B2" s="8" t="s">
        <v>65</v>
      </c>
      <c r="C2" s="14"/>
    </row>
    <row r="3" spans="1:46" x14ac:dyDescent="0.25">
      <c r="A3" s="4" t="s">
        <v>13</v>
      </c>
      <c r="B3" s="9">
        <f>'MASTER INPUT'!H4</f>
        <v>0.75</v>
      </c>
      <c r="C3" s="14"/>
    </row>
    <row r="4" spans="1:46" x14ac:dyDescent="0.25">
      <c r="A4" s="5" t="s">
        <v>2</v>
      </c>
      <c r="B4" s="9">
        <f>'MASTER INPUT'!H5</f>
        <v>2024</v>
      </c>
      <c r="C4" s="14"/>
    </row>
    <row r="5" spans="1:46" x14ac:dyDescent="0.25">
      <c r="A5" s="5" t="s">
        <v>4</v>
      </c>
      <c r="B5" s="9">
        <f>'MASTER INPUT'!H6</f>
        <v>5</v>
      </c>
      <c r="C5" s="14"/>
    </row>
    <row r="6" spans="1:46" x14ac:dyDescent="0.25">
      <c r="A6" s="5" t="s">
        <v>11</v>
      </c>
      <c r="B6" s="9">
        <f>'MASTER INPUT'!H7</f>
        <v>0.8</v>
      </c>
      <c r="C6" s="14"/>
    </row>
    <row r="7" spans="1:46" x14ac:dyDescent="0.25">
      <c r="A7" s="5" t="s">
        <v>10</v>
      </c>
      <c r="B7" s="9">
        <f>'MASTER INPUT'!H8</f>
        <v>10</v>
      </c>
      <c r="C7" s="14"/>
    </row>
    <row r="8" spans="1:46" x14ac:dyDescent="0.25">
      <c r="A8" s="5" t="s">
        <v>44</v>
      </c>
      <c r="B8" s="9">
        <f>'MASTER INPUT'!H9</f>
        <v>2025</v>
      </c>
      <c r="C8" s="14"/>
    </row>
    <row r="9" spans="1:46" x14ac:dyDescent="0.25">
      <c r="A9" s="5" t="s">
        <v>45</v>
      </c>
      <c r="B9" s="9">
        <f>'MASTER INPUT'!H10</f>
        <v>2</v>
      </c>
      <c r="C9" s="14"/>
    </row>
    <row r="10" spans="1:46" x14ac:dyDescent="0.25">
      <c r="A10" s="5" t="s">
        <v>46</v>
      </c>
      <c r="B10" s="9">
        <f>'MASTER INPUT'!H11</f>
        <v>2</v>
      </c>
      <c r="C10" s="14"/>
    </row>
    <row r="11" spans="1:46" x14ac:dyDescent="0.25">
      <c r="A11" s="4" t="s">
        <v>7</v>
      </c>
      <c r="B11" s="9">
        <f>'MASTER INPUT'!H12</f>
        <v>2030</v>
      </c>
      <c r="C11" s="14"/>
      <c r="I11" s="12"/>
      <c r="J11" s="12"/>
      <c r="K11" s="12"/>
      <c r="L11" s="12"/>
    </row>
    <row r="12" spans="1:46" x14ac:dyDescent="0.25">
      <c r="A12" s="4" t="s">
        <v>12</v>
      </c>
      <c r="B12" s="9">
        <f>'MASTER INPUT'!H13</f>
        <v>10</v>
      </c>
      <c r="C12" s="14"/>
      <c r="I12" s="12"/>
      <c r="J12" s="12"/>
      <c r="K12" s="12"/>
      <c r="L12" s="12"/>
    </row>
    <row r="13" spans="1:46" x14ac:dyDescent="0.25">
      <c r="A13" s="29"/>
      <c r="B13" s="7" t="s">
        <v>41</v>
      </c>
      <c r="C13" s="14"/>
      <c r="I13" s="12"/>
      <c r="J13" s="12"/>
      <c r="K13" s="12"/>
      <c r="L13" s="12"/>
    </row>
    <row r="14" spans="1:46" x14ac:dyDescent="0.25">
      <c r="A14" s="48" t="s">
        <v>67</v>
      </c>
      <c r="B14" s="17">
        <f>SUM(E16:AT16)</f>
        <v>23.576828230361645</v>
      </c>
      <c r="C14" s="12" t="s">
        <v>65</v>
      </c>
    </row>
    <row r="15" spans="1:46" x14ac:dyDescent="0.25">
      <c r="C15" s="26"/>
      <c r="E15" s="41">
        <v>2019</v>
      </c>
      <c r="F15" s="41">
        <v>2020</v>
      </c>
      <c r="G15" s="41">
        <f>F15+1</f>
        <v>2021</v>
      </c>
      <c r="H15" s="41">
        <f t="shared" ref="H15:AT15" si="0">G15+1</f>
        <v>2022</v>
      </c>
      <c r="I15" s="41">
        <f t="shared" si="0"/>
        <v>2023</v>
      </c>
      <c r="J15" s="41">
        <f t="shared" si="0"/>
        <v>2024</v>
      </c>
      <c r="K15" s="41">
        <f t="shared" si="0"/>
        <v>2025</v>
      </c>
      <c r="L15" s="41">
        <f t="shared" si="0"/>
        <v>2026</v>
      </c>
      <c r="M15" s="41">
        <f t="shared" si="0"/>
        <v>2027</v>
      </c>
      <c r="N15" s="41">
        <f t="shared" si="0"/>
        <v>2028</v>
      </c>
      <c r="O15" s="41">
        <f t="shared" si="0"/>
        <v>2029</v>
      </c>
      <c r="P15" s="41">
        <f t="shared" si="0"/>
        <v>2030</v>
      </c>
      <c r="Q15" s="41">
        <f t="shared" si="0"/>
        <v>2031</v>
      </c>
      <c r="R15" s="41">
        <f t="shared" si="0"/>
        <v>2032</v>
      </c>
      <c r="S15" s="41">
        <f t="shared" si="0"/>
        <v>2033</v>
      </c>
      <c r="T15" s="41">
        <f t="shared" si="0"/>
        <v>2034</v>
      </c>
      <c r="U15" s="41">
        <f t="shared" si="0"/>
        <v>2035</v>
      </c>
      <c r="V15" s="41">
        <f t="shared" si="0"/>
        <v>2036</v>
      </c>
      <c r="W15" s="41">
        <f t="shared" si="0"/>
        <v>2037</v>
      </c>
      <c r="X15" s="41">
        <f t="shared" si="0"/>
        <v>2038</v>
      </c>
      <c r="Y15" s="41">
        <f t="shared" si="0"/>
        <v>2039</v>
      </c>
      <c r="Z15" s="41">
        <f t="shared" si="0"/>
        <v>2040</v>
      </c>
      <c r="AA15" s="41">
        <f t="shared" si="0"/>
        <v>2041</v>
      </c>
      <c r="AB15" s="41">
        <f t="shared" si="0"/>
        <v>2042</v>
      </c>
      <c r="AC15" s="41">
        <f t="shared" si="0"/>
        <v>2043</v>
      </c>
      <c r="AD15" s="41">
        <f t="shared" si="0"/>
        <v>2044</v>
      </c>
      <c r="AE15" s="41">
        <f t="shared" si="0"/>
        <v>2045</v>
      </c>
      <c r="AF15" s="41">
        <f t="shared" si="0"/>
        <v>2046</v>
      </c>
      <c r="AG15" s="41">
        <f t="shared" si="0"/>
        <v>2047</v>
      </c>
      <c r="AH15" s="41">
        <f t="shared" si="0"/>
        <v>2048</v>
      </c>
      <c r="AI15" s="41">
        <f t="shared" si="0"/>
        <v>2049</v>
      </c>
      <c r="AJ15" s="42">
        <f t="shared" si="0"/>
        <v>2050</v>
      </c>
      <c r="AK15" s="43">
        <f t="shared" si="0"/>
        <v>2051</v>
      </c>
      <c r="AL15" s="41">
        <f t="shared" si="0"/>
        <v>2052</v>
      </c>
      <c r="AM15" s="41">
        <f t="shared" si="0"/>
        <v>2053</v>
      </c>
      <c r="AN15" s="41">
        <f t="shared" si="0"/>
        <v>2054</v>
      </c>
      <c r="AO15" s="41">
        <f t="shared" si="0"/>
        <v>2055</v>
      </c>
      <c r="AP15" s="41">
        <f t="shared" si="0"/>
        <v>2056</v>
      </c>
      <c r="AQ15" s="41">
        <f t="shared" si="0"/>
        <v>2057</v>
      </c>
      <c r="AR15" s="41">
        <f t="shared" si="0"/>
        <v>2058</v>
      </c>
      <c r="AS15" s="41">
        <f t="shared" si="0"/>
        <v>2059</v>
      </c>
      <c r="AT15" s="41">
        <f t="shared" si="0"/>
        <v>2060</v>
      </c>
    </row>
    <row r="16" spans="1:46" x14ac:dyDescent="0.25">
      <c r="A16" s="38" t="s">
        <v>66</v>
      </c>
      <c r="C16" s="27"/>
      <c r="D16" t="s">
        <v>31</v>
      </c>
      <c r="E16" s="39">
        <v>1.3647418899999995</v>
      </c>
      <c r="F16" s="39">
        <v>1.3647418899999995</v>
      </c>
      <c r="G16" s="39">
        <v>1.3522669846484903</v>
      </c>
      <c r="H16" s="39">
        <v>1.3460138299999995</v>
      </c>
      <c r="I16" s="39">
        <v>1.3460138299999995</v>
      </c>
      <c r="J16" s="39">
        <v>1.3460138299999995</v>
      </c>
      <c r="K16" s="39">
        <v>1.3362282613392582</v>
      </c>
      <c r="L16" s="39">
        <v>1.2279623584504273</v>
      </c>
      <c r="M16" s="39">
        <v>1.0971057343959152</v>
      </c>
      <c r="N16" s="39">
        <v>1.0582519781626103</v>
      </c>
      <c r="O16" s="39">
        <v>0.98878081976098464</v>
      </c>
      <c r="P16" s="39">
        <v>0.97467270985655363</v>
      </c>
      <c r="Q16" s="39">
        <v>0.93036378775926065</v>
      </c>
      <c r="R16" s="39">
        <v>0.91138316999999991</v>
      </c>
      <c r="S16" s="39">
        <v>0.91138316999999991</v>
      </c>
      <c r="T16" s="39">
        <v>0.89956713313088654</v>
      </c>
      <c r="U16" s="39">
        <v>0.85235609729863182</v>
      </c>
      <c r="V16" s="39">
        <v>0.82113549211499959</v>
      </c>
      <c r="W16" s="39">
        <v>0.76766291461036018</v>
      </c>
      <c r="X16" s="39">
        <v>0.67540563131282882</v>
      </c>
      <c r="Y16" s="39">
        <v>0.52107986632050463</v>
      </c>
      <c r="Z16" s="39">
        <v>0.48075579129006235</v>
      </c>
      <c r="AA16" s="39">
        <v>0.43660622154439438</v>
      </c>
      <c r="AB16" s="39">
        <v>0.34727402004359359</v>
      </c>
      <c r="AC16" s="39">
        <v>0.1642253983543295</v>
      </c>
      <c r="AD16" s="39">
        <v>5.4835419967559584E-2</v>
      </c>
      <c r="AE16" s="39">
        <v>0</v>
      </c>
      <c r="AF16" s="39">
        <v>0</v>
      </c>
      <c r="AG16" s="39">
        <v>0</v>
      </c>
      <c r="AH16" s="39">
        <v>0</v>
      </c>
      <c r="AI16" s="39">
        <v>0</v>
      </c>
      <c r="AJ16" s="40">
        <v>0</v>
      </c>
      <c r="AK16" s="19"/>
      <c r="AL16" s="10"/>
      <c r="AM16" s="10"/>
      <c r="AN16" s="10"/>
      <c r="AO16" s="10"/>
      <c r="AP16" s="10"/>
      <c r="AQ16" s="10"/>
      <c r="AR16" s="10"/>
      <c r="AS16" s="10"/>
      <c r="AT16" s="10"/>
    </row>
    <row r="17" spans="1:46" x14ac:dyDescent="0.25">
      <c r="C17" s="18"/>
      <c r="AJ17" s="20"/>
      <c r="AK17" s="21"/>
    </row>
    <row r="18" spans="1:46" x14ac:dyDescent="0.25">
      <c r="A18" s="12" t="s">
        <v>42</v>
      </c>
      <c r="B18" s="12"/>
      <c r="C18" s="36" t="s">
        <v>50</v>
      </c>
      <c r="D18" s="37" t="s">
        <v>38</v>
      </c>
      <c r="E18">
        <f>IF(E15&lt;$B$4,0,(D18+(100/$B$5)))</f>
        <v>0</v>
      </c>
      <c r="F18">
        <f t="shared" ref="F18:AT18" si="1">IF(F15&lt;$B$4,0,(E18+(100/$B$5)))</f>
        <v>0</v>
      </c>
      <c r="G18">
        <f t="shared" si="1"/>
        <v>0</v>
      </c>
      <c r="H18">
        <f t="shared" si="1"/>
        <v>0</v>
      </c>
      <c r="I18">
        <f t="shared" si="1"/>
        <v>0</v>
      </c>
      <c r="J18">
        <f t="shared" si="1"/>
        <v>20</v>
      </c>
      <c r="K18">
        <f t="shared" si="1"/>
        <v>40</v>
      </c>
      <c r="L18">
        <f t="shared" si="1"/>
        <v>60</v>
      </c>
      <c r="M18">
        <f t="shared" si="1"/>
        <v>80</v>
      </c>
      <c r="N18">
        <f t="shared" si="1"/>
        <v>100</v>
      </c>
      <c r="O18">
        <f t="shared" si="1"/>
        <v>120</v>
      </c>
      <c r="P18">
        <f t="shared" si="1"/>
        <v>140</v>
      </c>
      <c r="Q18">
        <f t="shared" si="1"/>
        <v>160</v>
      </c>
      <c r="R18">
        <f t="shared" si="1"/>
        <v>180</v>
      </c>
      <c r="S18">
        <f t="shared" si="1"/>
        <v>200</v>
      </c>
      <c r="T18">
        <f t="shared" si="1"/>
        <v>220</v>
      </c>
      <c r="U18">
        <f t="shared" si="1"/>
        <v>240</v>
      </c>
      <c r="V18">
        <f t="shared" si="1"/>
        <v>260</v>
      </c>
      <c r="W18">
        <f t="shared" si="1"/>
        <v>280</v>
      </c>
      <c r="X18">
        <f t="shared" si="1"/>
        <v>300</v>
      </c>
      <c r="Y18">
        <f t="shared" si="1"/>
        <v>320</v>
      </c>
      <c r="Z18">
        <f t="shared" si="1"/>
        <v>340</v>
      </c>
      <c r="AA18">
        <f t="shared" si="1"/>
        <v>360</v>
      </c>
      <c r="AB18">
        <f t="shared" si="1"/>
        <v>380</v>
      </c>
      <c r="AC18">
        <f t="shared" si="1"/>
        <v>400</v>
      </c>
      <c r="AD18">
        <f t="shared" si="1"/>
        <v>420</v>
      </c>
      <c r="AE18">
        <f t="shared" si="1"/>
        <v>440</v>
      </c>
      <c r="AF18">
        <f t="shared" si="1"/>
        <v>460</v>
      </c>
      <c r="AG18">
        <f t="shared" si="1"/>
        <v>480</v>
      </c>
      <c r="AH18">
        <f t="shared" si="1"/>
        <v>500</v>
      </c>
      <c r="AI18">
        <f t="shared" si="1"/>
        <v>520</v>
      </c>
      <c r="AJ18" s="20">
        <f t="shared" si="1"/>
        <v>540</v>
      </c>
      <c r="AK18" s="21">
        <f t="shared" si="1"/>
        <v>560</v>
      </c>
      <c r="AL18">
        <f t="shared" si="1"/>
        <v>580</v>
      </c>
      <c r="AM18">
        <f t="shared" si="1"/>
        <v>600</v>
      </c>
      <c r="AN18">
        <f t="shared" si="1"/>
        <v>620</v>
      </c>
      <c r="AO18">
        <f t="shared" si="1"/>
        <v>640</v>
      </c>
      <c r="AP18">
        <f t="shared" si="1"/>
        <v>660</v>
      </c>
      <c r="AQ18">
        <f t="shared" si="1"/>
        <v>680</v>
      </c>
      <c r="AR18">
        <f t="shared" si="1"/>
        <v>700</v>
      </c>
      <c r="AS18">
        <f t="shared" si="1"/>
        <v>720</v>
      </c>
      <c r="AT18">
        <f t="shared" si="1"/>
        <v>740</v>
      </c>
    </row>
    <row r="19" spans="1:46" x14ac:dyDescent="0.25">
      <c r="A19" s="12" t="s">
        <v>35</v>
      </c>
      <c r="B19" s="12"/>
      <c r="C19" s="36" t="s">
        <v>50</v>
      </c>
      <c r="D19" s="37" t="s">
        <v>38</v>
      </c>
      <c r="E19">
        <f>IF(E18&gt;=100, 100, E18)</f>
        <v>0</v>
      </c>
      <c r="F19">
        <f t="shared" ref="F19:AT19" si="2">IF(F18&gt;=100, 100, F18)</f>
        <v>0</v>
      </c>
      <c r="G19">
        <f t="shared" si="2"/>
        <v>0</v>
      </c>
      <c r="H19">
        <f t="shared" si="2"/>
        <v>0</v>
      </c>
      <c r="I19">
        <f t="shared" si="2"/>
        <v>0</v>
      </c>
      <c r="J19">
        <f t="shared" si="2"/>
        <v>20</v>
      </c>
      <c r="K19">
        <f t="shared" si="2"/>
        <v>40</v>
      </c>
      <c r="L19">
        <f t="shared" si="2"/>
        <v>60</v>
      </c>
      <c r="M19">
        <f t="shared" si="2"/>
        <v>80</v>
      </c>
      <c r="N19">
        <f t="shared" si="2"/>
        <v>100</v>
      </c>
      <c r="O19">
        <f t="shared" si="2"/>
        <v>100</v>
      </c>
      <c r="P19">
        <f t="shared" si="2"/>
        <v>100</v>
      </c>
      <c r="Q19">
        <f t="shared" si="2"/>
        <v>100</v>
      </c>
      <c r="R19">
        <f t="shared" si="2"/>
        <v>100</v>
      </c>
      <c r="S19">
        <f t="shared" si="2"/>
        <v>100</v>
      </c>
      <c r="T19">
        <f t="shared" si="2"/>
        <v>100</v>
      </c>
      <c r="U19">
        <f t="shared" si="2"/>
        <v>100</v>
      </c>
      <c r="V19">
        <f t="shared" si="2"/>
        <v>100</v>
      </c>
      <c r="W19">
        <f t="shared" si="2"/>
        <v>100</v>
      </c>
      <c r="X19">
        <f t="shared" si="2"/>
        <v>100</v>
      </c>
      <c r="Y19">
        <f t="shared" si="2"/>
        <v>100</v>
      </c>
      <c r="Z19">
        <f t="shared" si="2"/>
        <v>100</v>
      </c>
      <c r="AA19">
        <f t="shared" si="2"/>
        <v>100</v>
      </c>
      <c r="AB19">
        <f t="shared" si="2"/>
        <v>100</v>
      </c>
      <c r="AC19">
        <f t="shared" si="2"/>
        <v>100</v>
      </c>
      <c r="AD19">
        <f t="shared" si="2"/>
        <v>100</v>
      </c>
      <c r="AE19">
        <f t="shared" si="2"/>
        <v>100</v>
      </c>
      <c r="AF19">
        <f t="shared" si="2"/>
        <v>100</v>
      </c>
      <c r="AG19">
        <f t="shared" si="2"/>
        <v>100</v>
      </c>
      <c r="AH19">
        <f t="shared" si="2"/>
        <v>100</v>
      </c>
      <c r="AI19">
        <f t="shared" si="2"/>
        <v>100</v>
      </c>
      <c r="AJ19" s="20">
        <f t="shared" si="2"/>
        <v>100</v>
      </c>
      <c r="AK19" s="21">
        <f t="shared" si="2"/>
        <v>100</v>
      </c>
      <c r="AL19">
        <f t="shared" si="2"/>
        <v>100</v>
      </c>
      <c r="AM19">
        <f t="shared" si="2"/>
        <v>100</v>
      </c>
      <c r="AN19">
        <f t="shared" si="2"/>
        <v>100</v>
      </c>
      <c r="AO19">
        <f t="shared" si="2"/>
        <v>100</v>
      </c>
      <c r="AP19">
        <f t="shared" si="2"/>
        <v>100</v>
      </c>
      <c r="AQ19">
        <f t="shared" si="2"/>
        <v>100</v>
      </c>
      <c r="AR19">
        <f t="shared" si="2"/>
        <v>100</v>
      </c>
      <c r="AS19">
        <f t="shared" si="2"/>
        <v>100</v>
      </c>
      <c r="AT19">
        <f t="shared" si="2"/>
        <v>100</v>
      </c>
    </row>
    <row r="20" spans="1:46" x14ac:dyDescent="0.25">
      <c r="A20" s="12"/>
      <c r="B20" s="12"/>
      <c r="C20" s="36" t="s">
        <v>50</v>
      </c>
      <c r="D20" s="37" t="s">
        <v>39</v>
      </c>
      <c r="E20">
        <f>1-((1-$B$3)*E19/100)</f>
        <v>1</v>
      </c>
      <c r="F20">
        <f t="shared" ref="F20:AT20" si="3">1-((1-$B$3)*F19/100)</f>
        <v>1</v>
      </c>
      <c r="G20">
        <f t="shared" si="3"/>
        <v>1</v>
      </c>
      <c r="H20">
        <f t="shared" si="3"/>
        <v>1</v>
      </c>
      <c r="I20">
        <f t="shared" si="3"/>
        <v>1</v>
      </c>
      <c r="J20">
        <f t="shared" si="3"/>
        <v>0.95</v>
      </c>
      <c r="K20">
        <f t="shared" si="3"/>
        <v>0.9</v>
      </c>
      <c r="L20">
        <f t="shared" si="3"/>
        <v>0.85</v>
      </c>
      <c r="M20">
        <f t="shared" si="3"/>
        <v>0.8</v>
      </c>
      <c r="N20">
        <f t="shared" si="3"/>
        <v>0.75</v>
      </c>
      <c r="O20">
        <f t="shared" si="3"/>
        <v>0.75</v>
      </c>
      <c r="P20">
        <f t="shared" si="3"/>
        <v>0.75</v>
      </c>
      <c r="Q20">
        <f t="shared" si="3"/>
        <v>0.75</v>
      </c>
      <c r="R20">
        <f t="shared" si="3"/>
        <v>0.75</v>
      </c>
      <c r="S20">
        <f t="shared" si="3"/>
        <v>0.75</v>
      </c>
      <c r="T20">
        <f t="shared" si="3"/>
        <v>0.75</v>
      </c>
      <c r="U20">
        <f t="shared" si="3"/>
        <v>0.75</v>
      </c>
      <c r="V20">
        <f t="shared" si="3"/>
        <v>0.75</v>
      </c>
      <c r="W20">
        <f t="shared" si="3"/>
        <v>0.75</v>
      </c>
      <c r="X20">
        <f t="shared" si="3"/>
        <v>0.75</v>
      </c>
      <c r="Y20">
        <f t="shared" si="3"/>
        <v>0.75</v>
      </c>
      <c r="Z20">
        <f t="shared" si="3"/>
        <v>0.75</v>
      </c>
      <c r="AA20">
        <f t="shared" si="3"/>
        <v>0.75</v>
      </c>
      <c r="AB20">
        <f t="shared" si="3"/>
        <v>0.75</v>
      </c>
      <c r="AC20">
        <f t="shared" si="3"/>
        <v>0.75</v>
      </c>
      <c r="AD20">
        <f t="shared" si="3"/>
        <v>0.75</v>
      </c>
      <c r="AE20">
        <f t="shared" si="3"/>
        <v>0.75</v>
      </c>
      <c r="AF20">
        <f t="shared" si="3"/>
        <v>0.75</v>
      </c>
      <c r="AG20">
        <f t="shared" si="3"/>
        <v>0.75</v>
      </c>
      <c r="AH20">
        <f t="shared" si="3"/>
        <v>0.75</v>
      </c>
      <c r="AI20">
        <f t="shared" si="3"/>
        <v>0.75</v>
      </c>
      <c r="AJ20" s="20">
        <f t="shared" si="3"/>
        <v>0.75</v>
      </c>
      <c r="AK20" s="21">
        <f t="shared" si="3"/>
        <v>0.75</v>
      </c>
      <c r="AL20">
        <f t="shared" si="3"/>
        <v>0.75</v>
      </c>
      <c r="AM20">
        <f t="shared" si="3"/>
        <v>0.75</v>
      </c>
      <c r="AN20">
        <f t="shared" si="3"/>
        <v>0.75</v>
      </c>
      <c r="AO20">
        <f t="shared" si="3"/>
        <v>0.75</v>
      </c>
      <c r="AP20">
        <f t="shared" si="3"/>
        <v>0.75</v>
      </c>
      <c r="AQ20">
        <f t="shared" si="3"/>
        <v>0.75</v>
      </c>
      <c r="AR20">
        <f t="shared" si="3"/>
        <v>0.75</v>
      </c>
      <c r="AS20">
        <f t="shared" si="3"/>
        <v>0.75</v>
      </c>
      <c r="AT20">
        <f t="shared" si="3"/>
        <v>0.75</v>
      </c>
    </row>
    <row r="21" spans="1:46" x14ac:dyDescent="0.25">
      <c r="A21" s="12"/>
      <c r="B21" s="12"/>
      <c r="C21" s="18"/>
      <c r="D21" s="12"/>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22"/>
      <c r="AK21" s="23"/>
      <c r="AL21" s="11"/>
      <c r="AM21" s="11"/>
      <c r="AN21" s="11"/>
      <c r="AO21" s="11"/>
      <c r="AP21" s="11"/>
      <c r="AQ21" s="11"/>
      <c r="AR21" s="11"/>
      <c r="AS21" s="11"/>
      <c r="AT21" s="11"/>
    </row>
    <row r="22" spans="1:46" x14ac:dyDescent="0.25">
      <c r="A22" t="s">
        <v>33</v>
      </c>
      <c r="C22" s="32" t="s">
        <v>49</v>
      </c>
      <c r="D22" s="35" t="s">
        <v>34</v>
      </c>
      <c r="E22">
        <f>100/$B$7</f>
        <v>10</v>
      </c>
      <c r="F22">
        <f>E22+100/$B$7</f>
        <v>20</v>
      </c>
      <c r="G22">
        <f t="shared" ref="G22:AT22" si="4">F22+100/$B$7</f>
        <v>30</v>
      </c>
      <c r="H22">
        <f t="shared" si="4"/>
        <v>40</v>
      </c>
      <c r="I22">
        <f t="shared" si="4"/>
        <v>50</v>
      </c>
      <c r="J22">
        <f t="shared" si="4"/>
        <v>60</v>
      </c>
      <c r="K22">
        <f t="shared" si="4"/>
        <v>70</v>
      </c>
      <c r="L22">
        <f t="shared" si="4"/>
        <v>80</v>
      </c>
      <c r="M22">
        <f t="shared" si="4"/>
        <v>90</v>
      </c>
      <c r="N22">
        <f t="shared" si="4"/>
        <v>100</v>
      </c>
      <c r="O22">
        <f t="shared" si="4"/>
        <v>110</v>
      </c>
      <c r="P22">
        <f t="shared" si="4"/>
        <v>120</v>
      </c>
      <c r="Q22">
        <f t="shared" si="4"/>
        <v>130</v>
      </c>
      <c r="R22">
        <f t="shared" si="4"/>
        <v>140</v>
      </c>
      <c r="S22">
        <f t="shared" si="4"/>
        <v>150</v>
      </c>
      <c r="T22">
        <f t="shared" si="4"/>
        <v>160</v>
      </c>
      <c r="U22">
        <f t="shared" si="4"/>
        <v>170</v>
      </c>
      <c r="V22">
        <f t="shared" si="4"/>
        <v>180</v>
      </c>
      <c r="W22">
        <f t="shared" si="4"/>
        <v>190</v>
      </c>
      <c r="X22">
        <f t="shared" si="4"/>
        <v>200</v>
      </c>
      <c r="Y22">
        <f t="shared" si="4"/>
        <v>210</v>
      </c>
      <c r="Z22">
        <f t="shared" si="4"/>
        <v>220</v>
      </c>
      <c r="AA22">
        <f t="shared" si="4"/>
        <v>230</v>
      </c>
      <c r="AB22">
        <f t="shared" si="4"/>
        <v>240</v>
      </c>
      <c r="AC22">
        <f t="shared" si="4"/>
        <v>250</v>
      </c>
      <c r="AD22">
        <f t="shared" si="4"/>
        <v>260</v>
      </c>
      <c r="AE22">
        <f t="shared" si="4"/>
        <v>270</v>
      </c>
      <c r="AF22">
        <f t="shared" si="4"/>
        <v>280</v>
      </c>
      <c r="AG22">
        <f t="shared" si="4"/>
        <v>290</v>
      </c>
      <c r="AH22">
        <f t="shared" si="4"/>
        <v>300</v>
      </c>
      <c r="AI22">
        <f t="shared" si="4"/>
        <v>310</v>
      </c>
      <c r="AJ22" s="20">
        <f t="shared" si="4"/>
        <v>320</v>
      </c>
      <c r="AK22" s="21">
        <f t="shared" si="4"/>
        <v>330</v>
      </c>
      <c r="AL22">
        <f t="shared" si="4"/>
        <v>340</v>
      </c>
      <c r="AM22">
        <f t="shared" si="4"/>
        <v>350</v>
      </c>
      <c r="AN22">
        <f t="shared" si="4"/>
        <v>360</v>
      </c>
      <c r="AO22">
        <f t="shared" si="4"/>
        <v>370</v>
      </c>
      <c r="AP22">
        <f t="shared" si="4"/>
        <v>380</v>
      </c>
      <c r="AQ22">
        <f t="shared" si="4"/>
        <v>390</v>
      </c>
      <c r="AR22">
        <f t="shared" si="4"/>
        <v>400</v>
      </c>
      <c r="AS22">
        <f t="shared" si="4"/>
        <v>410</v>
      </c>
      <c r="AT22">
        <f t="shared" si="4"/>
        <v>420</v>
      </c>
    </row>
    <row r="23" spans="1:46" x14ac:dyDescent="0.25">
      <c r="A23" t="s">
        <v>35</v>
      </c>
      <c r="C23" s="32" t="s">
        <v>49</v>
      </c>
      <c r="D23" s="35" t="s">
        <v>34</v>
      </c>
      <c r="E23">
        <f t="shared" ref="E23:AT23" si="5">IF(E22&gt;=100, 100, E22)</f>
        <v>10</v>
      </c>
      <c r="F23">
        <f t="shared" si="5"/>
        <v>20</v>
      </c>
      <c r="G23">
        <f t="shared" si="5"/>
        <v>30</v>
      </c>
      <c r="H23">
        <f t="shared" si="5"/>
        <v>40</v>
      </c>
      <c r="I23">
        <f t="shared" si="5"/>
        <v>50</v>
      </c>
      <c r="J23">
        <f t="shared" si="5"/>
        <v>60</v>
      </c>
      <c r="K23">
        <f t="shared" si="5"/>
        <v>70</v>
      </c>
      <c r="L23">
        <f t="shared" si="5"/>
        <v>80</v>
      </c>
      <c r="M23">
        <f t="shared" si="5"/>
        <v>90</v>
      </c>
      <c r="N23">
        <f t="shared" si="5"/>
        <v>100</v>
      </c>
      <c r="O23">
        <f t="shared" si="5"/>
        <v>100</v>
      </c>
      <c r="P23">
        <f t="shared" si="5"/>
        <v>100</v>
      </c>
      <c r="Q23">
        <f t="shared" si="5"/>
        <v>100</v>
      </c>
      <c r="R23">
        <f t="shared" si="5"/>
        <v>100</v>
      </c>
      <c r="S23">
        <f t="shared" si="5"/>
        <v>100</v>
      </c>
      <c r="T23">
        <f t="shared" si="5"/>
        <v>100</v>
      </c>
      <c r="U23">
        <f t="shared" si="5"/>
        <v>100</v>
      </c>
      <c r="V23">
        <f t="shared" si="5"/>
        <v>100</v>
      </c>
      <c r="W23">
        <f t="shared" si="5"/>
        <v>100</v>
      </c>
      <c r="X23">
        <f t="shared" si="5"/>
        <v>100</v>
      </c>
      <c r="Y23">
        <f t="shared" si="5"/>
        <v>100</v>
      </c>
      <c r="Z23">
        <f t="shared" si="5"/>
        <v>100</v>
      </c>
      <c r="AA23">
        <f t="shared" si="5"/>
        <v>100</v>
      </c>
      <c r="AB23">
        <f t="shared" si="5"/>
        <v>100</v>
      </c>
      <c r="AC23">
        <f t="shared" si="5"/>
        <v>100</v>
      </c>
      <c r="AD23">
        <f t="shared" si="5"/>
        <v>100</v>
      </c>
      <c r="AE23">
        <f t="shared" si="5"/>
        <v>100</v>
      </c>
      <c r="AF23">
        <f t="shared" si="5"/>
        <v>100</v>
      </c>
      <c r="AG23">
        <f t="shared" si="5"/>
        <v>100</v>
      </c>
      <c r="AH23">
        <f t="shared" si="5"/>
        <v>100</v>
      </c>
      <c r="AI23">
        <f t="shared" si="5"/>
        <v>100</v>
      </c>
      <c r="AJ23" s="20">
        <f t="shared" si="5"/>
        <v>100</v>
      </c>
      <c r="AK23" s="21">
        <f t="shared" si="5"/>
        <v>100</v>
      </c>
      <c r="AL23">
        <f t="shared" si="5"/>
        <v>100</v>
      </c>
      <c r="AM23">
        <f t="shared" si="5"/>
        <v>100</v>
      </c>
      <c r="AN23">
        <f t="shared" si="5"/>
        <v>100</v>
      </c>
      <c r="AO23">
        <f t="shared" si="5"/>
        <v>100</v>
      </c>
      <c r="AP23">
        <f t="shared" si="5"/>
        <v>100</v>
      </c>
      <c r="AQ23">
        <f t="shared" si="5"/>
        <v>100</v>
      </c>
      <c r="AR23">
        <f t="shared" si="5"/>
        <v>100</v>
      </c>
      <c r="AS23">
        <f t="shared" si="5"/>
        <v>100</v>
      </c>
      <c r="AT23">
        <f t="shared" si="5"/>
        <v>100</v>
      </c>
    </row>
    <row r="24" spans="1:46" x14ac:dyDescent="0.25">
      <c r="C24" s="18"/>
      <c r="AJ24" s="20"/>
      <c r="AK24" s="21"/>
    </row>
    <row r="25" spans="1:46" x14ac:dyDescent="0.25">
      <c r="C25" s="30" t="s">
        <v>47</v>
      </c>
      <c r="D25" s="31" t="s">
        <v>51</v>
      </c>
      <c r="E25">
        <f>IF(E15&lt;$B$8,0,(D25+1))</f>
        <v>0</v>
      </c>
      <c r="F25">
        <f t="shared" ref="F25:AT25" si="6">IF(F15&lt;$B$8,0,(E25+1))</f>
        <v>0</v>
      </c>
      <c r="G25">
        <f t="shared" si="6"/>
        <v>0</v>
      </c>
      <c r="H25">
        <f t="shared" si="6"/>
        <v>0</v>
      </c>
      <c r="I25">
        <f t="shared" si="6"/>
        <v>0</v>
      </c>
      <c r="J25">
        <f t="shared" si="6"/>
        <v>0</v>
      </c>
      <c r="K25">
        <f t="shared" si="6"/>
        <v>1</v>
      </c>
      <c r="L25">
        <f t="shared" si="6"/>
        <v>2</v>
      </c>
      <c r="M25">
        <f t="shared" si="6"/>
        <v>3</v>
      </c>
      <c r="N25">
        <f t="shared" si="6"/>
        <v>4</v>
      </c>
      <c r="O25">
        <f t="shared" si="6"/>
        <v>5</v>
      </c>
      <c r="P25">
        <f t="shared" si="6"/>
        <v>6</v>
      </c>
      <c r="Q25">
        <f t="shared" si="6"/>
        <v>7</v>
      </c>
      <c r="R25">
        <f t="shared" si="6"/>
        <v>8</v>
      </c>
      <c r="S25">
        <f t="shared" si="6"/>
        <v>9</v>
      </c>
      <c r="T25">
        <f t="shared" si="6"/>
        <v>10</v>
      </c>
      <c r="U25">
        <f t="shared" si="6"/>
        <v>11</v>
      </c>
      <c r="V25">
        <f t="shared" si="6"/>
        <v>12</v>
      </c>
      <c r="W25">
        <f t="shared" si="6"/>
        <v>13</v>
      </c>
      <c r="X25">
        <f t="shared" si="6"/>
        <v>14</v>
      </c>
      <c r="Y25">
        <f t="shared" si="6"/>
        <v>15</v>
      </c>
      <c r="Z25">
        <f t="shared" si="6"/>
        <v>16</v>
      </c>
      <c r="AA25">
        <f t="shared" si="6"/>
        <v>17</v>
      </c>
      <c r="AB25">
        <f t="shared" si="6"/>
        <v>18</v>
      </c>
      <c r="AC25">
        <f t="shared" si="6"/>
        <v>19</v>
      </c>
      <c r="AD25">
        <f t="shared" si="6"/>
        <v>20</v>
      </c>
      <c r="AE25">
        <f t="shared" si="6"/>
        <v>21</v>
      </c>
      <c r="AF25">
        <f t="shared" si="6"/>
        <v>22</v>
      </c>
      <c r="AG25">
        <f t="shared" si="6"/>
        <v>23</v>
      </c>
      <c r="AH25">
        <f t="shared" si="6"/>
        <v>24</v>
      </c>
      <c r="AI25">
        <f t="shared" si="6"/>
        <v>25</v>
      </c>
      <c r="AJ25" s="20">
        <f t="shared" si="6"/>
        <v>26</v>
      </c>
      <c r="AK25" s="21">
        <f t="shared" si="6"/>
        <v>27</v>
      </c>
      <c r="AL25">
        <f t="shared" si="6"/>
        <v>28</v>
      </c>
      <c r="AM25">
        <f t="shared" si="6"/>
        <v>29</v>
      </c>
      <c r="AN25">
        <f t="shared" si="6"/>
        <v>30</v>
      </c>
      <c r="AO25">
        <f t="shared" si="6"/>
        <v>31</v>
      </c>
      <c r="AP25">
        <f t="shared" si="6"/>
        <v>32</v>
      </c>
      <c r="AQ25">
        <f t="shared" si="6"/>
        <v>33</v>
      </c>
      <c r="AR25">
        <f t="shared" si="6"/>
        <v>34</v>
      </c>
      <c r="AS25">
        <f t="shared" si="6"/>
        <v>35</v>
      </c>
      <c r="AT25">
        <f t="shared" si="6"/>
        <v>36</v>
      </c>
    </row>
    <row r="26" spans="1:46" x14ac:dyDescent="0.25">
      <c r="A26" t="s">
        <v>53</v>
      </c>
      <c r="C26" s="30"/>
      <c r="D26" s="31" t="s">
        <v>52</v>
      </c>
      <c r="E26" s="149">
        <f>(1-$B$10*$B$9*E25*(E25+1)/20000)</f>
        <v>1</v>
      </c>
      <c r="F26" s="149">
        <f t="shared" ref="F26:AT26" si="7">(1-$B$10*$B$9*F25*(F25+1)/20000)</f>
        <v>1</v>
      </c>
      <c r="G26" s="149">
        <f t="shared" si="7"/>
        <v>1</v>
      </c>
      <c r="H26" s="149">
        <f t="shared" si="7"/>
        <v>1</v>
      </c>
      <c r="I26" s="149">
        <f t="shared" si="7"/>
        <v>1</v>
      </c>
      <c r="J26" s="149">
        <f t="shared" si="7"/>
        <v>1</v>
      </c>
      <c r="K26" s="149">
        <f t="shared" si="7"/>
        <v>0.99960000000000004</v>
      </c>
      <c r="L26" s="149">
        <f t="shared" si="7"/>
        <v>0.99880000000000002</v>
      </c>
      <c r="M26" s="149">
        <f t="shared" si="7"/>
        <v>0.99760000000000004</v>
      </c>
      <c r="N26" s="149">
        <f t="shared" si="7"/>
        <v>0.996</v>
      </c>
      <c r="O26" s="149">
        <f t="shared" si="7"/>
        <v>0.99399999999999999</v>
      </c>
      <c r="P26" s="149">
        <f t="shared" si="7"/>
        <v>0.99160000000000004</v>
      </c>
      <c r="Q26" s="149">
        <f t="shared" si="7"/>
        <v>0.98880000000000001</v>
      </c>
      <c r="R26" s="149">
        <f t="shared" si="7"/>
        <v>0.98560000000000003</v>
      </c>
      <c r="S26" s="149">
        <f t="shared" si="7"/>
        <v>0.98199999999999998</v>
      </c>
      <c r="T26" s="149">
        <f t="shared" si="7"/>
        <v>0.97799999999999998</v>
      </c>
      <c r="U26" s="149">
        <f t="shared" si="7"/>
        <v>0.97360000000000002</v>
      </c>
      <c r="V26" s="149">
        <f t="shared" si="7"/>
        <v>0.96879999999999999</v>
      </c>
      <c r="W26" s="149">
        <f t="shared" si="7"/>
        <v>0.96360000000000001</v>
      </c>
      <c r="X26" s="149">
        <f t="shared" si="7"/>
        <v>0.95799999999999996</v>
      </c>
      <c r="Y26" s="149">
        <f t="shared" si="7"/>
        <v>0.95199999999999996</v>
      </c>
      <c r="Z26" s="149">
        <f t="shared" si="7"/>
        <v>0.9456</v>
      </c>
      <c r="AA26" s="149">
        <f t="shared" si="7"/>
        <v>0.93879999999999997</v>
      </c>
      <c r="AB26" s="149">
        <f t="shared" si="7"/>
        <v>0.93159999999999998</v>
      </c>
      <c r="AC26" s="149">
        <f t="shared" si="7"/>
        <v>0.92400000000000004</v>
      </c>
      <c r="AD26" s="149">
        <f t="shared" si="7"/>
        <v>0.91600000000000004</v>
      </c>
      <c r="AE26" s="149">
        <f t="shared" si="7"/>
        <v>0.90759999999999996</v>
      </c>
      <c r="AF26" s="149">
        <f t="shared" si="7"/>
        <v>0.89880000000000004</v>
      </c>
      <c r="AG26" s="149">
        <f t="shared" si="7"/>
        <v>0.88959999999999995</v>
      </c>
      <c r="AH26" s="149">
        <f t="shared" si="7"/>
        <v>0.88</v>
      </c>
      <c r="AI26" s="149">
        <f t="shared" si="7"/>
        <v>0.87</v>
      </c>
      <c r="AJ26" s="149">
        <f t="shared" si="7"/>
        <v>0.85960000000000003</v>
      </c>
      <c r="AK26" s="149">
        <f t="shared" si="7"/>
        <v>0.8488</v>
      </c>
      <c r="AL26" s="149">
        <f t="shared" si="7"/>
        <v>0.83760000000000001</v>
      </c>
      <c r="AM26" s="149">
        <f t="shared" si="7"/>
        <v>0.82600000000000007</v>
      </c>
      <c r="AN26" s="149">
        <f t="shared" si="7"/>
        <v>0.81400000000000006</v>
      </c>
      <c r="AO26" s="149">
        <f t="shared" si="7"/>
        <v>0.80159999999999998</v>
      </c>
      <c r="AP26" s="149">
        <f t="shared" si="7"/>
        <v>0.78879999999999995</v>
      </c>
      <c r="AQ26" s="149">
        <f t="shared" si="7"/>
        <v>0.77560000000000007</v>
      </c>
      <c r="AR26" s="149">
        <f t="shared" si="7"/>
        <v>0.76200000000000001</v>
      </c>
      <c r="AS26" s="149">
        <f t="shared" si="7"/>
        <v>0.748</v>
      </c>
      <c r="AT26" s="149">
        <f t="shared" si="7"/>
        <v>0.73360000000000003</v>
      </c>
    </row>
    <row r="27" spans="1:46" x14ac:dyDescent="0.25">
      <c r="C27" s="18"/>
      <c r="AJ27" s="20"/>
      <c r="AK27" s="21"/>
    </row>
    <row r="28" spans="1:46" x14ac:dyDescent="0.25">
      <c r="A28" t="s">
        <v>33</v>
      </c>
      <c r="C28" s="33" t="s">
        <v>48</v>
      </c>
      <c r="D28" s="34" t="s">
        <v>43</v>
      </c>
      <c r="E28">
        <f>IF(E15&lt;$B$11,0,(D28+(100/$B$12)))</f>
        <v>0</v>
      </c>
      <c r="F28">
        <f t="shared" ref="F28:AT28" si="8">IF(F15&lt;$B$11,0,(E28+(100/$B$12)))</f>
        <v>0</v>
      </c>
      <c r="G28">
        <f t="shared" si="8"/>
        <v>0</v>
      </c>
      <c r="H28">
        <f t="shared" si="8"/>
        <v>0</v>
      </c>
      <c r="I28">
        <f t="shared" si="8"/>
        <v>0</v>
      </c>
      <c r="J28">
        <f t="shared" si="8"/>
        <v>0</v>
      </c>
      <c r="K28">
        <f t="shared" si="8"/>
        <v>0</v>
      </c>
      <c r="L28">
        <f t="shared" si="8"/>
        <v>0</v>
      </c>
      <c r="M28">
        <f t="shared" si="8"/>
        <v>0</v>
      </c>
      <c r="N28">
        <f t="shared" si="8"/>
        <v>0</v>
      </c>
      <c r="O28">
        <f t="shared" si="8"/>
        <v>0</v>
      </c>
      <c r="P28">
        <f t="shared" si="8"/>
        <v>10</v>
      </c>
      <c r="Q28">
        <f t="shared" si="8"/>
        <v>20</v>
      </c>
      <c r="R28">
        <f t="shared" si="8"/>
        <v>30</v>
      </c>
      <c r="S28">
        <f t="shared" si="8"/>
        <v>40</v>
      </c>
      <c r="T28">
        <f t="shared" si="8"/>
        <v>50</v>
      </c>
      <c r="U28">
        <f t="shared" si="8"/>
        <v>60</v>
      </c>
      <c r="V28">
        <f t="shared" si="8"/>
        <v>70</v>
      </c>
      <c r="W28">
        <f t="shared" si="8"/>
        <v>80</v>
      </c>
      <c r="X28">
        <f t="shared" si="8"/>
        <v>90</v>
      </c>
      <c r="Y28">
        <f t="shared" si="8"/>
        <v>100</v>
      </c>
      <c r="Z28">
        <f t="shared" si="8"/>
        <v>110</v>
      </c>
      <c r="AA28">
        <f t="shared" si="8"/>
        <v>120</v>
      </c>
      <c r="AB28">
        <f t="shared" si="8"/>
        <v>130</v>
      </c>
      <c r="AC28">
        <f t="shared" si="8"/>
        <v>140</v>
      </c>
      <c r="AD28">
        <f t="shared" si="8"/>
        <v>150</v>
      </c>
      <c r="AE28">
        <f t="shared" si="8"/>
        <v>160</v>
      </c>
      <c r="AF28">
        <f t="shared" si="8"/>
        <v>170</v>
      </c>
      <c r="AG28">
        <f t="shared" si="8"/>
        <v>180</v>
      </c>
      <c r="AH28">
        <f t="shared" si="8"/>
        <v>190</v>
      </c>
      <c r="AI28">
        <f t="shared" si="8"/>
        <v>200</v>
      </c>
      <c r="AJ28" s="20">
        <f t="shared" si="8"/>
        <v>210</v>
      </c>
      <c r="AK28" s="21">
        <f t="shared" si="8"/>
        <v>220</v>
      </c>
      <c r="AL28">
        <f t="shared" si="8"/>
        <v>230</v>
      </c>
      <c r="AM28">
        <f t="shared" si="8"/>
        <v>240</v>
      </c>
      <c r="AN28">
        <f t="shared" si="8"/>
        <v>250</v>
      </c>
      <c r="AO28">
        <f t="shared" si="8"/>
        <v>260</v>
      </c>
      <c r="AP28">
        <f t="shared" si="8"/>
        <v>270</v>
      </c>
      <c r="AQ28">
        <f t="shared" si="8"/>
        <v>280</v>
      </c>
      <c r="AR28">
        <f t="shared" si="8"/>
        <v>290</v>
      </c>
      <c r="AS28">
        <f t="shared" si="8"/>
        <v>300</v>
      </c>
      <c r="AT28">
        <f t="shared" si="8"/>
        <v>310</v>
      </c>
    </row>
    <row r="29" spans="1:46" x14ac:dyDescent="0.25">
      <c r="A29" t="s">
        <v>35</v>
      </c>
      <c r="C29" s="33" t="s">
        <v>48</v>
      </c>
      <c r="D29" s="34" t="s">
        <v>43</v>
      </c>
      <c r="E29">
        <f>IF(E28&gt;=100, 100, E28)</f>
        <v>0</v>
      </c>
      <c r="F29">
        <f t="shared" ref="F29:AT29" si="9">IF(F28&gt;=100, 100, F28)</f>
        <v>0</v>
      </c>
      <c r="G29">
        <f t="shared" si="9"/>
        <v>0</v>
      </c>
      <c r="H29">
        <f t="shared" si="9"/>
        <v>0</v>
      </c>
      <c r="I29">
        <f t="shared" si="9"/>
        <v>0</v>
      </c>
      <c r="J29">
        <f t="shared" si="9"/>
        <v>0</v>
      </c>
      <c r="K29">
        <f t="shared" si="9"/>
        <v>0</v>
      </c>
      <c r="L29">
        <f t="shared" si="9"/>
        <v>0</v>
      </c>
      <c r="M29">
        <f t="shared" si="9"/>
        <v>0</v>
      </c>
      <c r="N29">
        <f t="shared" si="9"/>
        <v>0</v>
      </c>
      <c r="O29">
        <f t="shared" si="9"/>
        <v>0</v>
      </c>
      <c r="P29">
        <f t="shared" si="9"/>
        <v>10</v>
      </c>
      <c r="Q29">
        <f t="shared" si="9"/>
        <v>20</v>
      </c>
      <c r="R29">
        <f t="shared" si="9"/>
        <v>30</v>
      </c>
      <c r="S29">
        <f t="shared" si="9"/>
        <v>40</v>
      </c>
      <c r="T29">
        <f t="shared" si="9"/>
        <v>50</v>
      </c>
      <c r="U29">
        <f t="shared" si="9"/>
        <v>60</v>
      </c>
      <c r="V29">
        <f t="shared" si="9"/>
        <v>70</v>
      </c>
      <c r="W29">
        <f t="shared" si="9"/>
        <v>80</v>
      </c>
      <c r="X29">
        <f t="shared" si="9"/>
        <v>90</v>
      </c>
      <c r="Y29">
        <f t="shared" si="9"/>
        <v>100</v>
      </c>
      <c r="Z29">
        <f t="shared" si="9"/>
        <v>100</v>
      </c>
      <c r="AA29">
        <f t="shared" si="9"/>
        <v>100</v>
      </c>
      <c r="AB29">
        <f t="shared" si="9"/>
        <v>100</v>
      </c>
      <c r="AC29">
        <f t="shared" si="9"/>
        <v>100</v>
      </c>
      <c r="AD29">
        <f t="shared" si="9"/>
        <v>100</v>
      </c>
      <c r="AE29">
        <f t="shared" si="9"/>
        <v>100</v>
      </c>
      <c r="AF29">
        <f t="shared" si="9"/>
        <v>100</v>
      </c>
      <c r="AG29">
        <f t="shared" si="9"/>
        <v>100</v>
      </c>
      <c r="AH29">
        <f t="shared" si="9"/>
        <v>100</v>
      </c>
      <c r="AI29">
        <f t="shared" si="9"/>
        <v>100</v>
      </c>
      <c r="AJ29" s="20">
        <f t="shared" si="9"/>
        <v>100</v>
      </c>
      <c r="AK29" s="21">
        <f t="shared" si="9"/>
        <v>100</v>
      </c>
      <c r="AL29">
        <f t="shared" si="9"/>
        <v>100</v>
      </c>
      <c r="AM29">
        <f t="shared" si="9"/>
        <v>100</v>
      </c>
      <c r="AN29">
        <f t="shared" si="9"/>
        <v>100</v>
      </c>
      <c r="AO29">
        <f t="shared" si="9"/>
        <v>100</v>
      </c>
      <c r="AP29">
        <f t="shared" si="9"/>
        <v>100</v>
      </c>
      <c r="AQ29">
        <f t="shared" si="9"/>
        <v>100</v>
      </c>
      <c r="AR29">
        <f t="shared" si="9"/>
        <v>100</v>
      </c>
      <c r="AS29">
        <f t="shared" si="9"/>
        <v>100</v>
      </c>
      <c r="AT29">
        <f t="shared" si="9"/>
        <v>100</v>
      </c>
    </row>
    <row r="30" spans="1:46" x14ac:dyDescent="0.25">
      <c r="C30" s="18"/>
      <c r="AJ30" s="20"/>
      <c r="AK30" s="21"/>
    </row>
    <row r="31" spans="1:46" x14ac:dyDescent="0.25">
      <c r="A31" s="12"/>
      <c r="B31" s="17">
        <f>SUM(E31:AT31)</f>
        <v>20.023354306699087</v>
      </c>
      <c r="C31" s="44" t="s">
        <v>54</v>
      </c>
      <c r="D31" s="37" t="s">
        <v>32</v>
      </c>
      <c r="E31" s="11">
        <f t="shared" ref="E31:AT31" si="10">E16*E20</f>
        <v>1.3647418899999995</v>
      </c>
      <c r="F31" s="11">
        <f t="shared" si="10"/>
        <v>1.3647418899999995</v>
      </c>
      <c r="G31" s="11">
        <f t="shared" si="10"/>
        <v>1.3522669846484903</v>
      </c>
      <c r="H31" s="11">
        <f t="shared" si="10"/>
        <v>1.3460138299999995</v>
      </c>
      <c r="I31" s="11">
        <f t="shared" si="10"/>
        <v>1.3460138299999995</v>
      </c>
      <c r="J31" s="11">
        <f t="shared" si="10"/>
        <v>1.2787131384999995</v>
      </c>
      <c r="K31" s="11">
        <f t="shared" si="10"/>
        <v>1.2026054352053324</v>
      </c>
      <c r="L31" s="11">
        <f t="shared" si="10"/>
        <v>1.0437680046828632</v>
      </c>
      <c r="M31" s="11">
        <f t="shared" si="10"/>
        <v>0.87768458751673217</v>
      </c>
      <c r="N31" s="11">
        <f t="shared" si="10"/>
        <v>0.79368898362195772</v>
      </c>
      <c r="O31" s="11">
        <f t="shared" si="10"/>
        <v>0.74158561482073848</v>
      </c>
      <c r="P31" s="11">
        <f t="shared" si="10"/>
        <v>0.73100453239241525</v>
      </c>
      <c r="Q31" s="11">
        <f t="shared" si="10"/>
        <v>0.69777284081944546</v>
      </c>
      <c r="R31" s="11">
        <f t="shared" si="10"/>
        <v>0.68353737749999999</v>
      </c>
      <c r="S31" s="11">
        <f t="shared" si="10"/>
        <v>0.68353737749999999</v>
      </c>
      <c r="T31" s="11">
        <f t="shared" si="10"/>
        <v>0.67467534984816491</v>
      </c>
      <c r="U31" s="11">
        <f t="shared" si="10"/>
        <v>0.63926707297397389</v>
      </c>
      <c r="V31" s="11">
        <f t="shared" si="10"/>
        <v>0.61585161908624975</v>
      </c>
      <c r="W31" s="11">
        <f t="shared" si="10"/>
        <v>0.57574718595777008</v>
      </c>
      <c r="X31" s="11">
        <f t="shared" si="10"/>
        <v>0.50655422348462165</v>
      </c>
      <c r="Y31" s="11">
        <f t="shared" si="10"/>
        <v>0.3908098997403785</v>
      </c>
      <c r="Z31" s="11">
        <f t="shared" si="10"/>
        <v>0.36056684346754675</v>
      </c>
      <c r="AA31" s="11">
        <f t="shared" si="10"/>
        <v>0.32745466615829577</v>
      </c>
      <c r="AB31" s="11">
        <f t="shared" si="10"/>
        <v>0.26045551503269521</v>
      </c>
      <c r="AC31" s="11">
        <f t="shared" si="10"/>
        <v>0.12316904876574714</v>
      </c>
      <c r="AD31" s="11">
        <f t="shared" si="10"/>
        <v>4.1126564975669688E-2</v>
      </c>
      <c r="AE31" s="11">
        <f t="shared" si="10"/>
        <v>0</v>
      </c>
      <c r="AF31" s="11">
        <f t="shared" si="10"/>
        <v>0</v>
      </c>
      <c r="AG31" s="11">
        <f t="shared" si="10"/>
        <v>0</v>
      </c>
      <c r="AH31" s="11">
        <f t="shared" si="10"/>
        <v>0</v>
      </c>
      <c r="AI31" s="11">
        <f t="shared" si="10"/>
        <v>0</v>
      </c>
      <c r="AJ31" s="22">
        <f t="shared" si="10"/>
        <v>0</v>
      </c>
      <c r="AK31" s="23">
        <f t="shared" si="10"/>
        <v>0</v>
      </c>
      <c r="AL31" s="11">
        <f t="shared" si="10"/>
        <v>0</v>
      </c>
      <c r="AM31" s="11">
        <f t="shared" si="10"/>
        <v>0</v>
      </c>
      <c r="AN31" s="11">
        <f t="shared" si="10"/>
        <v>0</v>
      </c>
      <c r="AO31" s="11">
        <f t="shared" si="10"/>
        <v>0</v>
      </c>
      <c r="AP31" s="11">
        <f t="shared" si="10"/>
        <v>0</v>
      </c>
      <c r="AQ31" s="11">
        <f t="shared" si="10"/>
        <v>0</v>
      </c>
      <c r="AR31" s="11">
        <f t="shared" si="10"/>
        <v>0</v>
      </c>
      <c r="AS31" s="11">
        <f t="shared" si="10"/>
        <v>0</v>
      </c>
      <c r="AT31" s="11">
        <f t="shared" si="10"/>
        <v>0</v>
      </c>
    </row>
    <row r="32" spans="1:46" x14ac:dyDescent="0.25">
      <c r="B32" s="17">
        <f>SUM(E32:AT32)</f>
        <v>17.201893897540032</v>
      </c>
      <c r="C32" s="45" t="s">
        <v>55</v>
      </c>
      <c r="D32" s="35" t="s">
        <v>36</v>
      </c>
      <c r="E32" s="11">
        <f>E31-(E23*E31*(1-$B$6))/100</f>
        <v>1.3374470521999995</v>
      </c>
      <c r="F32" s="11">
        <f t="shared" ref="F32:AT32" si="11">F31-(F23*F31*(1-$B$6))/100</f>
        <v>1.3101522143999995</v>
      </c>
      <c r="G32" s="11">
        <f t="shared" si="11"/>
        <v>1.2711309655695808</v>
      </c>
      <c r="H32" s="11">
        <f t="shared" si="11"/>
        <v>1.2383327235999997</v>
      </c>
      <c r="I32" s="11">
        <f t="shared" si="11"/>
        <v>1.2114124469999996</v>
      </c>
      <c r="J32" s="11">
        <f t="shared" si="11"/>
        <v>1.1252675618799994</v>
      </c>
      <c r="K32" s="11">
        <f t="shared" si="11"/>
        <v>1.0342406742765857</v>
      </c>
      <c r="L32" s="11">
        <f t="shared" si="11"/>
        <v>0.87676512393360517</v>
      </c>
      <c r="M32" s="11">
        <f t="shared" si="11"/>
        <v>0.71970136176372046</v>
      </c>
      <c r="N32" s="11">
        <f t="shared" si="11"/>
        <v>0.63495118689756613</v>
      </c>
      <c r="O32" s="11">
        <f t="shared" si="11"/>
        <v>0.59326849185659081</v>
      </c>
      <c r="P32" s="11">
        <f t="shared" si="11"/>
        <v>0.5848036259139322</v>
      </c>
      <c r="Q32" s="11">
        <f t="shared" si="11"/>
        <v>0.55821827265555646</v>
      </c>
      <c r="R32" s="11">
        <f t="shared" si="11"/>
        <v>0.54682990200000003</v>
      </c>
      <c r="S32" s="11">
        <f t="shared" si="11"/>
        <v>0.54682990200000003</v>
      </c>
      <c r="T32" s="11">
        <f t="shared" si="11"/>
        <v>0.53974027987853201</v>
      </c>
      <c r="U32" s="11">
        <f t="shared" si="11"/>
        <v>0.51141365837917907</v>
      </c>
      <c r="V32" s="11">
        <f t="shared" si="11"/>
        <v>0.49268129526899984</v>
      </c>
      <c r="W32" s="11">
        <f t="shared" si="11"/>
        <v>0.46059774876621606</v>
      </c>
      <c r="X32" s="11">
        <f t="shared" si="11"/>
        <v>0.40524337878769734</v>
      </c>
      <c r="Y32" s="11">
        <f t="shared" si="11"/>
        <v>0.31264791979230283</v>
      </c>
      <c r="Z32" s="11">
        <f t="shared" si="11"/>
        <v>0.28845347477403743</v>
      </c>
      <c r="AA32" s="11">
        <f t="shared" si="11"/>
        <v>0.26196373292663661</v>
      </c>
      <c r="AB32" s="11">
        <f t="shared" si="11"/>
        <v>0.20836441202615619</v>
      </c>
      <c r="AC32" s="11">
        <f t="shared" si="11"/>
        <v>9.8535239012597711E-2</v>
      </c>
      <c r="AD32" s="11">
        <f t="shared" si="11"/>
        <v>3.2901251980535756E-2</v>
      </c>
      <c r="AE32" s="11">
        <f t="shared" si="11"/>
        <v>0</v>
      </c>
      <c r="AF32" s="11">
        <f t="shared" si="11"/>
        <v>0</v>
      </c>
      <c r="AG32" s="11">
        <f t="shared" si="11"/>
        <v>0</v>
      </c>
      <c r="AH32" s="11">
        <f t="shared" si="11"/>
        <v>0</v>
      </c>
      <c r="AI32" s="11">
        <f t="shared" si="11"/>
        <v>0</v>
      </c>
      <c r="AJ32" s="22">
        <f t="shared" si="11"/>
        <v>0</v>
      </c>
      <c r="AK32" s="23">
        <f t="shared" si="11"/>
        <v>0</v>
      </c>
      <c r="AL32" s="11">
        <f t="shared" si="11"/>
        <v>0</v>
      </c>
      <c r="AM32" s="11">
        <f t="shared" si="11"/>
        <v>0</v>
      </c>
      <c r="AN32" s="11">
        <f t="shared" si="11"/>
        <v>0</v>
      </c>
      <c r="AO32" s="11">
        <f t="shared" si="11"/>
        <v>0</v>
      </c>
      <c r="AP32" s="11">
        <f t="shared" si="11"/>
        <v>0</v>
      </c>
      <c r="AQ32" s="11">
        <f t="shared" si="11"/>
        <v>0</v>
      </c>
      <c r="AR32" s="11">
        <f t="shared" si="11"/>
        <v>0</v>
      </c>
      <c r="AS32" s="11">
        <f t="shared" si="11"/>
        <v>0</v>
      </c>
      <c r="AT32" s="11">
        <f t="shared" si="11"/>
        <v>0</v>
      </c>
    </row>
    <row r="33" spans="1:46" x14ac:dyDescent="0.25">
      <c r="B33" s="17">
        <f>SUM(E33:AT33)</f>
        <v>17.017950798356548</v>
      </c>
      <c r="C33" s="46" t="s">
        <v>56</v>
      </c>
      <c r="D33" s="31" t="s">
        <v>40</v>
      </c>
      <c r="E33" s="15">
        <f>E32*E26</f>
        <v>1.3374470521999995</v>
      </c>
      <c r="F33" s="15">
        <f t="shared" ref="F33:AT33" si="12">F32*F26</f>
        <v>1.3101522143999995</v>
      </c>
      <c r="G33" s="15">
        <f t="shared" si="12"/>
        <v>1.2711309655695808</v>
      </c>
      <c r="H33" s="15">
        <f t="shared" si="12"/>
        <v>1.2383327235999997</v>
      </c>
      <c r="I33" s="15">
        <f t="shared" si="12"/>
        <v>1.2114124469999996</v>
      </c>
      <c r="J33" s="15">
        <f t="shared" si="12"/>
        <v>1.1252675618799994</v>
      </c>
      <c r="K33" s="15">
        <f t="shared" si="12"/>
        <v>1.0338269780068752</v>
      </c>
      <c r="L33" s="15">
        <f t="shared" si="12"/>
        <v>0.87571300578488487</v>
      </c>
      <c r="M33" s="15">
        <f t="shared" si="12"/>
        <v>0.71797407849548756</v>
      </c>
      <c r="N33" s="15">
        <f t="shared" si="12"/>
        <v>0.63241138214997583</v>
      </c>
      <c r="O33" s="15">
        <f t="shared" si="12"/>
        <v>0.58970888090545126</v>
      </c>
      <c r="P33" s="15">
        <f t="shared" si="12"/>
        <v>0.57989127545625518</v>
      </c>
      <c r="Q33" s="15">
        <f t="shared" si="12"/>
        <v>0.55196622800181427</v>
      </c>
      <c r="R33" s="15">
        <f t="shared" si="12"/>
        <v>0.5389555514112</v>
      </c>
      <c r="S33" s="15">
        <f t="shared" si="12"/>
        <v>0.53698696376400001</v>
      </c>
      <c r="T33" s="15">
        <f t="shared" si="12"/>
        <v>0.52786599372120435</v>
      </c>
      <c r="U33" s="15">
        <f t="shared" si="12"/>
        <v>0.49791233779796873</v>
      </c>
      <c r="V33" s="15">
        <f t="shared" si="12"/>
        <v>0.47730963885660704</v>
      </c>
      <c r="W33" s="15">
        <f t="shared" si="12"/>
        <v>0.44383199071112578</v>
      </c>
      <c r="X33" s="15">
        <f t="shared" si="12"/>
        <v>0.38822315687861403</v>
      </c>
      <c r="Y33" s="15">
        <f t="shared" si="12"/>
        <v>0.29764081964227229</v>
      </c>
      <c r="Z33" s="15">
        <f t="shared" si="12"/>
        <v>0.27276160574632979</v>
      </c>
      <c r="AA33" s="15">
        <f t="shared" si="12"/>
        <v>0.24593155247152643</v>
      </c>
      <c r="AB33" s="15">
        <f t="shared" si="12"/>
        <v>0.19411228624356711</v>
      </c>
      <c r="AC33" s="15">
        <f t="shared" si="12"/>
        <v>9.104656084764029E-2</v>
      </c>
      <c r="AD33" s="15">
        <f t="shared" si="12"/>
        <v>3.0137546814170753E-2</v>
      </c>
      <c r="AE33" s="15">
        <f t="shared" si="12"/>
        <v>0</v>
      </c>
      <c r="AF33" s="15">
        <f t="shared" si="12"/>
        <v>0</v>
      </c>
      <c r="AG33" s="15">
        <f t="shared" si="12"/>
        <v>0</v>
      </c>
      <c r="AH33" s="15">
        <f t="shared" si="12"/>
        <v>0</v>
      </c>
      <c r="AI33" s="15">
        <f t="shared" si="12"/>
        <v>0</v>
      </c>
      <c r="AJ33" s="24">
        <f t="shared" si="12"/>
        <v>0</v>
      </c>
      <c r="AK33" s="25">
        <f t="shared" si="12"/>
        <v>0</v>
      </c>
      <c r="AL33" s="15">
        <f t="shared" si="12"/>
        <v>0</v>
      </c>
      <c r="AM33" s="15">
        <f t="shared" si="12"/>
        <v>0</v>
      </c>
      <c r="AN33" s="15">
        <f t="shared" si="12"/>
        <v>0</v>
      </c>
      <c r="AO33" s="15">
        <f t="shared" si="12"/>
        <v>0</v>
      </c>
      <c r="AP33" s="15">
        <f t="shared" si="12"/>
        <v>0</v>
      </c>
      <c r="AQ33" s="15">
        <f t="shared" si="12"/>
        <v>0</v>
      </c>
      <c r="AR33" s="15">
        <f t="shared" si="12"/>
        <v>0</v>
      </c>
      <c r="AS33" s="15">
        <f t="shared" si="12"/>
        <v>0</v>
      </c>
      <c r="AT33" s="15">
        <f t="shared" si="12"/>
        <v>0</v>
      </c>
    </row>
    <row r="34" spans="1:46" x14ac:dyDescent="0.25">
      <c r="B34" s="17">
        <f>SUM(E34:AT34)</f>
        <v>13.740193022017431</v>
      </c>
      <c r="C34" s="47" t="s">
        <v>57</v>
      </c>
      <c r="D34" s="34" t="s">
        <v>37</v>
      </c>
      <c r="E34" s="11">
        <f>E33*(100-E29)/100</f>
        <v>1.3374470521999995</v>
      </c>
      <c r="F34" s="11">
        <f t="shared" ref="F34:AT34" si="13">F33*(100-F29)/100</f>
        <v>1.3101522143999995</v>
      </c>
      <c r="G34" s="11">
        <f t="shared" si="13"/>
        <v>1.2711309655695808</v>
      </c>
      <c r="H34" s="11">
        <f t="shared" si="13"/>
        <v>1.2383327235999997</v>
      </c>
      <c r="I34" s="11">
        <f t="shared" si="13"/>
        <v>1.2114124469999996</v>
      </c>
      <c r="J34" s="11">
        <f t="shared" si="13"/>
        <v>1.1252675618799994</v>
      </c>
      <c r="K34" s="11">
        <f t="shared" si="13"/>
        <v>1.0338269780068752</v>
      </c>
      <c r="L34" s="11">
        <f t="shared" si="13"/>
        <v>0.87571300578488487</v>
      </c>
      <c r="M34" s="11">
        <f t="shared" si="13"/>
        <v>0.71797407849548767</v>
      </c>
      <c r="N34" s="11">
        <f t="shared" si="13"/>
        <v>0.63241138214997583</v>
      </c>
      <c r="O34" s="11">
        <f t="shared" si="13"/>
        <v>0.58970888090545126</v>
      </c>
      <c r="P34" s="11">
        <f t="shared" si="13"/>
        <v>0.52190214791062961</v>
      </c>
      <c r="Q34" s="11">
        <f t="shared" si="13"/>
        <v>0.44157298240145137</v>
      </c>
      <c r="R34" s="11">
        <f t="shared" si="13"/>
        <v>0.37726888598784003</v>
      </c>
      <c r="S34" s="11">
        <f t="shared" si="13"/>
        <v>0.32219217825839996</v>
      </c>
      <c r="T34" s="11">
        <f t="shared" si="13"/>
        <v>0.26393299686060218</v>
      </c>
      <c r="U34" s="11">
        <f t="shared" si="13"/>
        <v>0.19916493511918748</v>
      </c>
      <c r="V34" s="11">
        <f t="shared" si="13"/>
        <v>0.14319289165698212</v>
      </c>
      <c r="W34" s="11">
        <f t="shared" si="13"/>
        <v>8.8766398142225159E-2</v>
      </c>
      <c r="X34" s="11">
        <f t="shared" si="13"/>
        <v>3.8822315687861403E-2</v>
      </c>
      <c r="Y34" s="11">
        <f t="shared" si="13"/>
        <v>0</v>
      </c>
      <c r="Z34" s="11">
        <f t="shared" si="13"/>
        <v>0</v>
      </c>
      <c r="AA34" s="11">
        <f t="shared" si="13"/>
        <v>0</v>
      </c>
      <c r="AB34" s="11">
        <f t="shared" si="13"/>
        <v>0</v>
      </c>
      <c r="AC34" s="11">
        <f t="shared" si="13"/>
        <v>0</v>
      </c>
      <c r="AD34" s="11">
        <f t="shared" si="13"/>
        <v>0</v>
      </c>
      <c r="AE34" s="11">
        <f t="shared" si="13"/>
        <v>0</v>
      </c>
      <c r="AF34" s="11">
        <f t="shared" si="13"/>
        <v>0</v>
      </c>
      <c r="AG34" s="11">
        <f t="shared" si="13"/>
        <v>0</v>
      </c>
      <c r="AH34" s="11">
        <f t="shared" si="13"/>
        <v>0</v>
      </c>
      <c r="AI34" s="11">
        <f t="shared" si="13"/>
        <v>0</v>
      </c>
      <c r="AJ34" s="22">
        <f t="shared" si="13"/>
        <v>0</v>
      </c>
      <c r="AK34" s="23">
        <f t="shared" si="13"/>
        <v>0</v>
      </c>
      <c r="AL34" s="11">
        <f t="shared" si="13"/>
        <v>0</v>
      </c>
      <c r="AM34" s="11">
        <f t="shared" si="13"/>
        <v>0</v>
      </c>
      <c r="AN34" s="11">
        <f t="shared" si="13"/>
        <v>0</v>
      </c>
      <c r="AO34" s="11">
        <f t="shared" si="13"/>
        <v>0</v>
      </c>
      <c r="AP34" s="11">
        <f t="shared" si="13"/>
        <v>0</v>
      </c>
      <c r="AQ34" s="11">
        <f t="shared" si="13"/>
        <v>0</v>
      </c>
      <c r="AR34" s="11">
        <f t="shared" si="13"/>
        <v>0</v>
      </c>
      <c r="AS34" s="11">
        <f t="shared" si="13"/>
        <v>0</v>
      </c>
      <c r="AT34" s="11">
        <f t="shared" si="13"/>
        <v>0</v>
      </c>
    </row>
    <row r="35" spans="1:46"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METADATA</vt:lpstr>
      <vt:lpstr>MASTER INPUT</vt:lpstr>
      <vt:lpstr>VALUES &amp; RESULTS</vt:lpstr>
      <vt:lpstr>CO2 graph</vt:lpstr>
      <vt:lpstr>BULK CARRIERS</vt:lpstr>
      <vt:lpstr>CHEMICAL TANKERS</vt:lpstr>
      <vt:lpstr>COMBINATION CARRIERS</vt:lpstr>
      <vt:lpstr>CONTAINER SHIPS</vt:lpstr>
      <vt:lpstr>CONTAINER RO RO CARGO</vt:lpstr>
      <vt:lpstr>GAS CARRIERS</vt:lpstr>
      <vt:lpstr>GENERAL CARGO SHIPS</vt:lpstr>
      <vt:lpstr>LNG CARRIERS</vt:lpstr>
      <vt:lpstr>OIL TANKERS</vt:lpstr>
      <vt:lpstr>OTHER SHIP TYPES</vt:lpstr>
      <vt:lpstr>PASSENGER SHIPS</vt:lpstr>
      <vt:lpstr>REFRIGERATED CARGO</vt:lpstr>
      <vt:lpstr>RO PAX</vt:lpstr>
      <vt:lpstr>RO RO</vt:lpstr>
      <vt:lpstr>VEHICLE CARRIERS</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Bullock</dc:creator>
  <cp:lastModifiedBy>Simon Bullock</cp:lastModifiedBy>
  <dcterms:created xsi:type="dcterms:W3CDTF">2019-10-17T09:27:00Z</dcterms:created>
  <dcterms:modified xsi:type="dcterms:W3CDTF">2019-12-20T09:04:13Z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